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C:\Users\Owner\Desktop\経済効果推計WS2015\"/>
    </mc:Choice>
  </mc:AlternateContent>
  <xr:revisionPtr revIDLastSave="0" documentId="13_ncr:1_{4EDD8B27-18DE-4D8E-A9DB-2D59C24C1349}" xr6:coauthVersionLast="47" xr6:coauthVersionMax="47" xr10:uidLastSave="{00000000-0000-0000-0000-000000000000}"/>
  <bookViews>
    <workbookView xWindow="-110" yWindow="-110" windowWidth="19420" windowHeight="10300" tabRatio="852" xr2:uid="{00000000-000D-0000-FFFF-FFFF00000000}"/>
  </bookViews>
  <sheets>
    <sheet name="WS目次" sheetId="5" r:id="rId1"/>
    <sheet name="利用上の注意" sheetId="6" r:id="rId2"/>
    <sheet name="最終需要_まとめ" sheetId="7" r:id="rId3"/>
    <sheet name="部門別まとめ" sheetId="46" r:id="rId4"/>
    <sheet name="1" sheetId="8" r:id="rId5"/>
    <sheet name="2" sheetId="13" r:id="rId6"/>
    <sheet name="3" sheetId="12" r:id="rId7"/>
    <sheet name="4" sheetId="14" r:id="rId8"/>
    <sheet name="5" sheetId="15" r:id="rId9"/>
    <sheet name="6" sheetId="16" r:id="rId10"/>
    <sheet name="7" sheetId="17" r:id="rId11"/>
    <sheet name="8" sheetId="18" r:id="rId12"/>
    <sheet name="9" sheetId="19" r:id="rId13"/>
    <sheet name="10" sheetId="20" r:id="rId14"/>
    <sheet name="11" sheetId="21" r:id="rId15"/>
    <sheet name="12" sheetId="22" r:id="rId16"/>
    <sheet name="13" sheetId="23" r:id="rId17"/>
    <sheet name="14" sheetId="24" r:id="rId18"/>
    <sheet name="15" sheetId="25" r:id="rId19"/>
    <sheet name="16" sheetId="26" r:id="rId20"/>
    <sheet name="17" sheetId="27" r:id="rId21"/>
    <sheet name="18" sheetId="28" r:id="rId22"/>
    <sheet name="19" sheetId="29" r:id="rId23"/>
    <sheet name="20" sheetId="30" r:id="rId24"/>
    <sheet name="21" sheetId="31" r:id="rId25"/>
    <sheet name="22" sheetId="32" r:id="rId26"/>
    <sheet name="23" sheetId="33" r:id="rId27"/>
    <sheet name="24" sheetId="34" r:id="rId28"/>
    <sheet name="25" sheetId="35" r:id="rId29"/>
    <sheet name="26" sheetId="36" r:id="rId30"/>
    <sheet name="27" sheetId="37" r:id="rId31"/>
    <sheet name="28" sheetId="38" r:id="rId32"/>
    <sheet name="29" sheetId="39" r:id="rId33"/>
    <sheet name="30" sheetId="40" r:id="rId34"/>
    <sheet name="31" sheetId="41" r:id="rId35"/>
    <sheet name="32" sheetId="42" r:id="rId36"/>
    <sheet name="33" sheetId="44" r:id="rId37"/>
    <sheet name="34" sheetId="43" r:id="rId38"/>
    <sheet name="35" sheetId="52" r:id="rId39"/>
    <sheet name="36" sheetId="51" r:id="rId40"/>
    <sheet name="37" sheetId="50" r:id="rId41"/>
    <sheet name="38" sheetId="49" r:id="rId42"/>
    <sheet name="39" sheetId="48" r:id="rId43"/>
    <sheet name="分析係数表" sheetId="4" r:id="rId44"/>
    <sheet name="取引基本表" sheetId="1" r:id="rId45"/>
    <sheet name="投入係数表" sheetId="2" r:id="rId46"/>
    <sheet name="逆行列係数" sheetId="3" r:id="rId47"/>
    <sheet name="雇用表" sheetId="53" r:id="rId48"/>
  </sheets>
  <definedNames>
    <definedName name="_Fill" hidden="1">#REF!</definedName>
    <definedName name="_Order1" hidden="1">255</definedName>
    <definedName name="_xlnm.Print_Titles" localSheetId="46">逆行列係数!$A:$B</definedName>
    <definedName name="_xlnm.Print_Titles" localSheetId="44">取引基本表!$A:$B</definedName>
    <definedName name="_xlnm.Print_Titles" localSheetId="45">投入係数表!$A:$B</definedName>
  </definedNames>
  <calcPr calcId="191029"/>
</workbook>
</file>

<file path=xl/calcChain.xml><?xml version="1.0" encoding="utf-8"?>
<calcChain xmlns="http://schemas.openxmlformats.org/spreadsheetml/2006/main">
  <c r="B47" i="5" l="1"/>
  <c r="B46" i="5"/>
  <c r="B45" i="5"/>
  <c r="AB8" i="4" a="1"/>
  <c r="AC8" i="4" s="1"/>
  <c r="K7" i="46"/>
  <c r="U9" i="4"/>
  <c r="V9" i="4"/>
  <c r="U10" i="4"/>
  <c r="V10" i="4"/>
  <c r="U11" i="4"/>
  <c r="V11" i="4"/>
  <c r="U12" i="4"/>
  <c r="V12" i="4"/>
  <c r="U13" i="4"/>
  <c r="V13" i="4"/>
  <c r="U14" i="4"/>
  <c r="V14" i="4"/>
  <c r="U15" i="4"/>
  <c r="V15" i="4"/>
  <c r="U16" i="4"/>
  <c r="V16" i="4"/>
  <c r="U17" i="4"/>
  <c r="V17" i="4"/>
  <c r="U18" i="4"/>
  <c r="V18" i="4"/>
  <c r="U19" i="4"/>
  <c r="V19" i="4"/>
  <c r="U20" i="4"/>
  <c r="V20" i="4"/>
  <c r="U21" i="4"/>
  <c r="V21" i="4"/>
  <c r="U22" i="4"/>
  <c r="V22" i="4"/>
  <c r="U23" i="4"/>
  <c r="V23" i="4"/>
  <c r="U24" i="4"/>
  <c r="V24" i="4"/>
  <c r="U25" i="4"/>
  <c r="V25" i="4"/>
  <c r="U26" i="4"/>
  <c r="V26" i="4"/>
  <c r="U27" i="4"/>
  <c r="V27" i="4"/>
  <c r="U28" i="4"/>
  <c r="V28" i="4"/>
  <c r="U29" i="4"/>
  <c r="V29" i="4"/>
  <c r="U30" i="4"/>
  <c r="V30" i="4"/>
  <c r="U31" i="4"/>
  <c r="V31" i="4"/>
  <c r="U32" i="4"/>
  <c r="V32" i="4"/>
  <c r="U33" i="4"/>
  <c r="V33" i="4"/>
  <c r="U34" i="4"/>
  <c r="V34" i="4"/>
  <c r="U35" i="4"/>
  <c r="V35" i="4"/>
  <c r="U36" i="4"/>
  <c r="V36" i="4"/>
  <c r="U37" i="4"/>
  <c r="V37" i="4"/>
  <c r="U38" i="4"/>
  <c r="V38" i="4"/>
  <c r="U39" i="4"/>
  <c r="V39" i="4"/>
  <c r="U40" i="4"/>
  <c r="V40" i="4"/>
  <c r="U41" i="4"/>
  <c r="V41" i="4"/>
  <c r="U42" i="4"/>
  <c r="V42" i="4"/>
  <c r="U43" i="4"/>
  <c r="V43" i="4"/>
  <c r="U44" i="4"/>
  <c r="V44" i="4"/>
  <c r="U45" i="4"/>
  <c r="V45" i="4"/>
  <c r="U46" i="4"/>
  <c r="V46" i="4"/>
  <c r="U47" i="4"/>
  <c r="V47" i="4"/>
  <c r="V8" i="4"/>
  <c r="U8" i="4"/>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AP44" i="3" s="1"/>
  <c r="AP43" i="3"/>
  <c r="AP42" i="3"/>
  <c r="AP41" i="3"/>
  <c r="AP40" i="3"/>
  <c r="AP39" i="3"/>
  <c r="AP38" i="3"/>
  <c r="AP37" i="3"/>
  <c r="AP36" i="3"/>
  <c r="AP35" i="3"/>
  <c r="AP34" i="3"/>
  <c r="AP33" i="3"/>
  <c r="AP32" i="3"/>
  <c r="AP31" i="3"/>
  <c r="AP30" i="3"/>
  <c r="AP29" i="3"/>
  <c r="AP28" i="3"/>
  <c r="AP27" i="3"/>
  <c r="AP26" i="3"/>
  <c r="AP25" i="3"/>
  <c r="AP24" i="3"/>
  <c r="AP23" i="3"/>
  <c r="AP22" i="3"/>
  <c r="AP21" i="3"/>
  <c r="AP20" i="3"/>
  <c r="AP19" i="3"/>
  <c r="AP18" i="3"/>
  <c r="AP17" i="3"/>
  <c r="AP16" i="3"/>
  <c r="AP15" i="3"/>
  <c r="AP14" i="3"/>
  <c r="AP13" i="3"/>
  <c r="AP12" i="3"/>
  <c r="AP11" i="3"/>
  <c r="AP10" i="3"/>
  <c r="AP9" i="3"/>
  <c r="AP8" i="3"/>
  <c r="AP7" i="3"/>
  <c r="AP6" i="3"/>
  <c r="AP5" i="3"/>
  <c r="BI44" i="1"/>
  <c r="BQ44" i="1"/>
  <c r="BP44" i="1"/>
  <c r="BP43" i="1"/>
  <c r="BI43" i="1"/>
  <c r="BJ43" i="1"/>
  <c r="BK43" i="1" s="1"/>
  <c r="BL43" i="1" s="1"/>
  <c r="BJ42" i="1"/>
  <c r="BK42" i="1" s="1"/>
  <c r="BL42" i="1" s="1"/>
  <c r="BQ42" i="1"/>
  <c r="BP42" i="1"/>
  <c r="BR42" i="1" s="1"/>
  <c r="BI42" i="1"/>
  <c r="BQ41" i="1"/>
  <c r="BP41" i="1"/>
  <c r="BI41" i="1"/>
  <c r="BP40" i="1"/>
  <c r="BJ40" i="1"/>
  <c r="BK40" i="1" s="1"/>
  <c r="BL40" i="1" s="1"/>
  <c r="BI40" i="1"/>
  <c r="BP39" i="1"/>
  <c r="BJ39" i="1"/>
  <c r="BK39" i="1" s="1"/>
  <c r="BL39" i="1" s="1"/>
  <c r="BI39" i="1"/>
  <c r="BQ39" i="1"/>
  <c r="BQ38" i="1"/>
  <c r="BR38" i="1" s="1"/>
  <c r="BP38" i="1"/>
  <c r="BJ38" i="1"/>
  <c r="BK38" i="1" s="1"/>
  <c r="BL38" i="1" s="1"/>
  <c r="BI38" i="1"/>
  <c r="BJ37" i="1"/>
  <c r="BQ37" i="1"/>
  <c r="BP37" i="1"/>
  <c r="BI37" i="1"/>
  <c r="BK37" i="1" s="1"/>
  <c r="BL37" i="1" s="1"/>
  <c r="BI36" i="1"/>
  <c r="BQ36" i="1"/>
  <c r="BP36" i="1"/>
  <c r="BR36" i="1" s="1"/>
  <c r="BP35" i="1"/>
  <c r="BI35" i="1"/>
  <c r="BJ35" i="1"/>
  <c r="BK35" i="1" s="1"/>
  <c r="BL35" i="1" s="1"/>
  <c r="BJ34" i="1"/>
  <c r="BQ34" i="1"/>
  <c r="BP34" i="1"/>
  <c r="BR34" i="1" s="1"/>
  <c r="BI34" i="1"/>
  <c r="BQ33" i="1"/>
  <c r="BP33" i="1"/>
  <c r="BI33" i="1"/>
  <c r="BP32" i="1"/>
  <c r="BI32" i="1"/>
  <c r="BJ32" i="1"/>
  <c r="BK32" i="1" s="1"/>
  <c r="BL32" i="1" s="1"/>
  <c r="BP31" i="1"/>
  <c r="BR31" i="1" s="1"/>
  <c r="BJ31" i="1"/>
  <c r="BK31" i="1" s="1"/>
  <c r="BL31" i="1" s="1"/>
  <c r="BI31" i="1"/>
  <c r="BQ31" i="1"/>
  <c r="BP30" i="1"/>
  <c r="BJ30" i="1"/>
  <c r="BI30" i="1"/>
  <c r="BJ29" i="1"/>
  <c r="BQ29" i="1"/>
  <c r="BP29" i="1"/>
  <c r="BR29" i="1" s="1"/>
  <c r="BI29" i="1"/>
  <c r="BK29" i="1" s="1"/>
  <c r="BL29" i="1" s="1"/>
  <c r="BP28" i="1"/>
  <c r="BI28" i="1"/>
  <c r="BQ28" i="1"/>
  <c r="BR28" i="1" s="1"/>
  <c r="BP27" i="1"/>
  <c r="BI27" i="1"/>
  <c r="BJ27" i="1"/>
  <c r="BK27" i="1" s="1"/>
  <c r="BL27" i="1" s="1"/>
  <c r="BJ26" i="1"/>
  <c r="BQ26" i="1"/>
  <c r="BP26" i="1"/>
  <c r="BI26" i="1"/>
  <c r="BQ25" i="1"/>
  <c r="BP25" i="1"/>
  <c r="BI25" i="1"/>
  <c r="BP24" i="1"/>
  <c r="BI24" i="1"/>
  <c r="BJ24" i="1"/>
  <c r="BK24" i="1" s="1"/>
  <c r="BL24" i="1" s="1"/>
  <c r="BP23" i="1"/>
  <c r="BJ23" i="1"/>
  <c r="BK23" i="1" s="1"/>
  <c r="BL23" i="1" s="1"/>
  <c r="BI23" i="1"/>
  <c r="BQ23" i="1"/>
  <c r="BP22" i="1"/>
  <c r="BQ22" i="1"/>
  <c r="BR22" i="1" s="1"/>
  <c r="BI22" i="1"/>
  <c r="BJ21" i="1"/>
  <c r="BQ21" i="1"/>
  <c r="BP21" i="1"/>
  <c r="BR21" i="1" s="1"/>
  <c r="BI21" i="1"/>
  <c r="BK21" i="1" s="1"/>
  <c r="BL21" i="1" s="1"/>
  <c r="BI20" i="1"/>
  <c r="BQ20" i="1"/>
  <c r="BP20" i="1"/>
  <c r="BR20" i="1" s="1"/>
  <c r="BP19" i="1"/>
  <c r="BI19" i="1"/>
  <c r="BJ19" i="1"/>
  <c r="BK19" i="1" s="1"/>
  <c r="BL19" i="1" s="1"/>
  <c r="BJ18" i="1"/>
  <c r="BQ18" i="1"/>
  <c r="BP18" i="1"/>
  <c r="BR18" i="1" s="1"/>
  <c r="BI18" i="1"/>
  <c r="BQ17" i="1"/>
  <c r="BP17" i="1"/>
  <c r="BR17" i="1" s="1"/>
  <c r="BI17" i="1"/>
  <c r="BP16" i="1"/>
  <c r="BI16" i="1"/>
  <c r="BJ16" i="1"/>
  <c r="BK16" i="1" s="1"/>
  <c r="BL16" i="1" s="1"/>
  <c r="BP15" i="1"/>
  <c r="BJ15" i="1"/>
  <c r="BK15" i="1" s="1"/>
  <c r="BL15" i="1" s="1"/>
  <c r="BI15" i="1"/>
  <c r="BQ15" i="1"/>
  <c r="BP14" i="1"/>
  <c r="BJ14" i="1"/>
  <c r="BK14" i="1" s="1"/>
  <c r="BL14" i="1" s="1"/>
  <c r="BI14" i="1"/>
  <c r="BJ13" i="1"/>
  <c r="BQ13" i="1"/>
  <c r="BP13" i="1"/>
  <c r="BI13" i="1"/>
  <c r="BK13" i="1" s="1"/>
  <c r="BL13" i="1" s="1"/>
  <c r="BI12" i="1"/>
  <c r="BQ12" i="1"/>
  <c r="BP12" i="1"/>
  <c r="BP11" i="1"/>
  <c r="BI11" i="1"/>
  <c r="BJ11" i="1"/>
  <c r="BK11" i="1" s="1"/>
  <c r="BL11" i="1" s="1"/>
  <c r="BJ10" i="1"/>
  <c r="BK10" i="1" s="1"/>
  <c r="BL10" i="1" s="1"/>
  <c r="BQ10" i="1"/>
  <c r="BP10" i="1"/>
  <c r="BI10" i="1"/>
  <c r="BQ9" i="1"/>
  <c r="BP9" i="1"/>
  <c r="BI9" i="1"/>
  <c r="BP8" i="1"/>
  <c r="BI8" i="1"/>
  <c r="BJ8" i="1"/>
  <c r="BK8" i="1" s="1"/>
  <c r="BL8" i="1" s="1"/>
  <c r="BP7" i="1"/>
  <c r="BR7" i="1" s="1"/>
  <c r="BJ7" i="1"/>
  <c r="BK7" i="1" s="1"/>
  <c r="BL7" i="1" s="1"/>
  <c r="BI7" i="1"/>
  <c r="BQ7" i="1"/>
  <c r="BP6" i="1"/>
  <c r="BQ6" i="1"/>
  <c r="BR6" i="1" s="1"/>
  <c r="BI6" i="1"/>
  <c r="BJ5" i="1"/>
  <c r="BQ5" i="1"/>
  <c r="BP5" i="1"/>
  <c r="BR5" i="1" s="1"/>
  <c r="BI5" i="1"/>
  <c r="BK5" i="1" s="1"/>
  <c r="BL5" i="1" s="1"/>
  <c r="AC43" i="4" l="1"/>
  <c r="AF36" i="4"/>
  <c r="AF28" i="4"/>
  <c r="AD22" i="4"/>
  <c r="AB16" i="4"/>
  <c r="AF12" i="4"/>
  <c r="AF47" i="4"/>
  <c r="AE44" i="4"/>
  <c r="AD41" i="4"/>
  <c r="AC38" i="4"/>
  <c r="AD33" i="4"/>
  <c r="AC30" i="4"/>
  <c r="AB27" i="4"/>
  <c r="AF23" i="4"/>
  <c r="AE20" i="4"/>
  <c r="AD17" i="4"/>
  <c r="AC14" i="4"/>
  <c r="AD9" i="4"/>
  <c r="AE47" i="4"/>
  <c r="AB46" i="4"/>
  <c r="AD44" i="4"/>
  <c r="AF42" i="4"/>
  <c r="AC41" i="4"/>
  <c r="AE39" i="4"/>
  <c r="AB38" i="4"/>
  <c r="AD36" i="4"/>
  <c r="AF34" i="4"/>
  <c r="AC33" i="4"/>
  <c r="AE31" i="4"/>
  <c r="AB30" i="4"/>
  <c r="AD28" i="4"/>
  <c r="AF26" i="4"/>
  <c r="AC25" i="4"/>
  <c r="AE23" i="4"/>
  <c r="AB22" i="4"/>
  <c r="AD20" i="4"/>
  <c r="AF18" i="4"/>
  <c r="AC17" i="4"/>
  <c r="AE15" i="4"/>
  <c r="AB14" i="4"/>
  <c r="AD12" i="4"/>
  <c r="AF10" i="4"/>
  <c r="AC9" i="4"/>
  <c r="AD46" i="4"/>
  <c r="AD38" i="4"/>
  <c r="AD30" i="4"/>
  <c r="AB24" i="4"/>
  <c r="AE17" i="4"/>
  <c r="AD14" i="4"/>
  <c r="AC46" i="4"/>
  <c r="AB43" i="4"/>
  <c r="AF39" i="4"/>
  <c r="AE36" i="4"/>
  <c r="AB35" i="4"/>
  <c r="AF31" i="4"/>
  <c r="AE28" i="4"/>
  <c r="AD25" i="4"/>
  <c r="AC22" i="4"/>
  <c r="AB19" i="4"/>
  <c r="AF15" i="4"/>
  <c r="AE12" i="4"/>
  <c r="AB11" i="4"/>
  <c r="AD47" i="4"/>
  <c r="AF45" i="4"/>
  <c r="AC44" i="4"/>
  <c r="AE42" i="4"/>
  <c r="AB41" i="4"/>
  <c r="AD39" i="4"/>
  <c r="AF37" i="4"/>
  <c r="AC36" i="4"/>
  <c r="AE34" i="4"/>
  <c r="AB33" i="4"/>
  <c r="AD31" i="4"/>
  <c r="AF29" i="4"/>
  <c r="AC28" i="4"/>
  <c r="AE26" i="4"/>
  <c r="AB25" i="4"/>
  <c r="AD23" i="4"/>
  <c r="AF21" i="4"/>
  <c r="AC20" i="4"/>
  <c r="AE18" i="4"/>
  <c r="AB17" i="4"/>
  <c r="AD15" i="4"/>
  <c r="AF13" i="4"/>
  <c r="AC12" i="4"/>
  <c r="AE10" i="4"/>
  <c r="AB9" i="4"/>
  <c r="AB40" i="4"/>
  <c r="AE33" i="4"/>
  <c r="AE25" i="4"/>
  <c r="AC19" i="4"/>
  <c r="AE9" i="4"/>
  <c r="AB44" i="4"/>
  <c r="AC39" i="4"/>
  <c r="AD34" i="4"/>
  <c r="AC31" i="4"/>
  <c r="AD26" i="4"/>
  <c r="AC23" i="4"/>
  <c r="AB20" i="4"/>
  <c r="AF16" i="4"/>
  <c r="AE13" i="4"/>
  <c r="AF8" i="4"/>
  <c r="AB47" i="4"/>
  <c r="AD45" i="4"/>
  <c r="AF43" i="4"/>
  <c r="AC42" i="4"/>
  <c r="AE40" i="4"/>
  <c r="AB39" i="4"/>
  <c r="AD37" i="4"/>
  <c r="AF35" i="4"/>
  <c r="AC34" i="4"/>
  <c r="AE32" i="4"/>
  <c r="AB31" i="4"/>
  <c r="AD29" i="4"/>
  <c r="AF27" i="4"/>
  <c r="AC26" i="4"/>
  <c r="AE24" i="4"/>
  <c r="AB23" i="4"/>
  <c r="AD21" i="4"/>
  <c r="AF19" i="4"/>
  <c r="AC18" i="4"/>
  <c r="AE16" i="4"/>
  <c r="AB15" i="4"/>
  <c r="AD13" i="4"/>
  <c r="AF11" i="4"/>
  <c r="AC10" i="4"/>
  <c r="AE8" i="4"/>
  <c r="AF44" i="4"/>
  <c r="AB32" i="4"/>
  <c r="AB8" i="4"/>
  <c r="AC47" i="4"/>
  <c r="AD42" i="4"/>
  <c r="AE37" i="4"/>
  <c r="AE29" i="4"/>
  <c r="AD10" i="4"/>
  <c r="AF46" i="4"/>
  <c r="AC45" i="4"/>
  <c r="AE43" i="4"/>
  <c r="AB42" i="4"/>
  <c r="AD40" i="4"/>
  <c r="AF38" i="4"/>
  <c r="AC37" i="4"/>
  <c r="AE35" i="4"/>
  <c r="AB34" i="4"/>
  <c r="AD32" i="4"/>
  <c r="AF30" i="4"/>
  <c r="AC29" i="4"/>
  <c r="AE27" i="4"/>
  <c r="AB26" i="4"/>
  <c r="AD24" i="4"/>
  <c r="AF22" i="4"/>
  <c r="AC21" i="4"/>
  <c r="AE19" i="4"/>
  <c r="AB18" i="4"/>
  <c r="AD16" i="4"/>
  <c r="AF14" i="4"/>
  <c r="AC13" i="4"/>
  <c r="AE11" i="4"/>
  <c r="AB10" i="4"/>
  <c r="AD8" i="4"/>
  <c r="AE41" i="4"/>
  <c r="AC35" i="4"/>
  <c r="AC27" i="4"/>
  <c r="AF20" i="4"/>
  <c r="AC11" i="4"/>
  <c r="AE45" i="4"/>
  <c r="AF40" i="4"/>
  <c r="AB36" i="4"/>
  <c r="AF32" i="4"/>
  <c r="AB28" i="4"/>
  <c r="AF24" i="4"/>
  <c r="AE21" i="4"/>
  <c r="AD18" i="4"/>
  <c r="AC15" i="4"/>
  <c r="AB12" i="4"/>
  <c r="AE46" i="4"/>
  <c r="AB45" i="4"/>
  <c r="AD43" i="4"/>
  <c r="AF41" i="4"/>
  <c r="AC40" i="4"/>
  <c r="AE38" i="4"/>
  <c r="AB37" i="4"/>
  <c r="AD35" i="4"/>
  <c r="AF33" i="4"/>
  <c r="AC32" i="4"/>
  <c r="AE30" i="4"/>
  <c r="AB29" i="4"/>
  <c r="AD27" i="4"/>
  <c r="AF25" i="4"/>
  <c r="AC24" i="4"/>
  <c r="AE22" i="4"/>
  <c r="AB21" i="4"/>
  <c r="AD19" i="4"/>
  <c r="AF17" i="4"/>
  <c r="AC16" i="4"/>
  <c r="AE14" i="4"/>
  <c r="AB13" i="4"/>
  <c r="AD11" i="4"/>
  <c r="AF9" i="4"/>
  <c r="BR32" i="1"/>
  <c r="BR43" i="1"/>
  <c r="BR15" i="1"/>
  <c r="BK26" i="1"/>
  <c r="BL26" i="1" s="1"/>
  <c r="BR27" i="1"/>
  <c r="BR33" i="1"/>
  <c r="BR44" i="1"/>
  <c r="BR11" i="1"/>
  <c r="BR13" i="1"/>
  <c r="BR26" i="1"/>
  <c r="BR12" i="1"/>
  <c r="BR23" i="1"/>
  <c r="BK30" i="1"/>
  <c r="BL30" i="1" s="1"/>
  <c r="BR39" i="1"/>
  <c r="BR41" i="1"/>
  <c r="BR10" i="1"/>
  <c r="BR25" i="1"/>
  <c r="BK34" i="1"/>
  <c r="BL34" i="1" s="1"/>
  <c r="BR37" i="1"/>
  <c r="BK18" i="1"/>
  <c r="BL18" i="1" s="1"/>
  <c r="BR19" i="1"/>
  <c r="BR9" i="1"/>
  <c r="BQ19" i="1"/>
  <c r="BQ27" i="1"/>
  <c r="BQ35" i="1"/>
  <c r="BR35" i="1" s="1"/>
  <c r="BQ43" i="1"/>
  <c r="BQ11" i="1"/>
  <c r="BQ8" i="1"/>
  <c r="BR8" i="1" s="1"/>
  <c r="BJ12" i="1"/>
  <c r="BK12" i="1" s="1"/>
  <c r="BL12" i="1" s="1"/>
  <c r="BQ16" i="1"/>
  <c r="BR16" i="1" s="1"/>
  <c r="BJ20" i="1"/>
  <c r="BK20" i="1" s="1"/>
  <c r="BL20" i="1" s="1"/>
  <c r="BQ24" i="1"/>
  <c r="BR24" i="1" s="1"/>
  <c r="BJ28" i="1"/>
  <c r="BK28" i="1" s="1"/>
  <c r="BL28" i="1" s="1"/>
  <c r="BQ32" i="1"/>
  <c r="BJ36" i="1"/>
  <c r="BK36" i="1" s="1"/>
  <c r="BL36" i="1" s="1"/>
  <c r="BQ40" i="1"/>
  <c r="BR40" i="1" s="1"/>
  <c r="BJ44" i="1"/>
  <c r="BK44" i="1" s="1"/>
  <c r="BL44" i="1" s="1"/>
  <c r="BJ9" i="1"/>
  <c r="BK9" i="1" s="1"/>
  <c r="BL9" i="1" s="1"/>
  <c r="BJ17" i="1"/>
  <c r="BK17" i="1" s="1"/>
  <c r="BL17" i="1" s="1"/>
  <c r="BJ25" i="1"/>
  <c r="BK25" i="1" s="1"/>
  <c r="BL25" i="1" s="1"/>
  <c r="BJ33" i="1"/>
  <c r="BK33" i="1" s="1"/>
  <c r="BL33" i="1" s="1"/>
  <c r="BJ41" i="1"/>
  <c r="BK41" i="1" s="1"/>
  <c r="BL41" i="1" s="1"/>
  <c r="BQ14" i="1"/>
  <c r="BR14" i="1" s="1"/>
  <c r="BQ30" i="1"/>
  <c r="BR30" i="1" s="1"/>
  <c r="BJ6" i="1"/>
  <c r="BK6" i="1" s="1"/>
  <c r="BL6" i="1" s="1"/>
  <c r="BJ22" i="1"/>
  <c r="BK22" i="1" s="1"/>
  <c r="BL22" i="1" s="1"/>
  <c r="A46" i="7" l="1"/>
  <c r="A46" i="46"/>
  <c r="G1" i="48"/>
  <c r="G1" i="49"/>
  <c r="G1" i="50"/>
  <c r="G1" i="51"/>
  <c r="G1" i="52"/>
  <c r="G1" i="43"/>
  <c r="G1" i="44"/>
  <c r="G1" i="42"/>
  <c r="G1" i="41"/>
  <c r="G1" i="40"/>
  <c r="G1" i="39"/>
  <c r="G1" i="38"/>
  <c r="G1" i="37"/>
  <c r="G1" i="36"/>
  <c r="G1" i="35"/>
  <c r="G1" i="33"/>
  <c r="G1" i="32"/>
  <c r="G1" i="31"/>
  <c r="G1" i="30"/>
  <c r="G1" i="29"/>
  <c r="G1" i="28"/>
  <c r="G1" i="27"/>
  <c r="G1" i="26"/>
  <c r="G1" i="25"/>
  <c r="G1" i="24"/>
  <c r="G1" i="23"/>
  <c r="G1" i="22"/>
  <c r="G1" i="21"/>
  <c r="G1" i="20"/>
  <c r="G1" i="19"/>
  <c r="G1" i="18"/>
  <c r="G1" i="17"/>
  <c r="G1" i="16"/>
  <c r="G1" i="15"/>
  <c r="G1" i="14"/>
  <c r="G1" i="12"/>
  <c r="G1" i="13"/>
  <c r="G1" i="8"/>
  <c r="AR9" i="4"/>
  <c r="AS9" i="4"/>
  <c r="AT9" i="4"/>
  <c r="AR10" i="4"/>
  <c r="AS10" i="4"/>
  <c r="AT10" i="4"/>
  <c r="AR11" i="4"/>
  <c r="AS11" i="4"/>
  <c r="AT11" i="4"/>
  <c r="AR12" i="4"/>
  <c r="AS12" i="4"/>
  <c r="AT12" i="4"/>
  <c r="AR13" i="4"/>
  <c r="AS13" i="4"/>
  <c r="AT13" i="4"/>
  <c r="AR14" i="4"/>
  <c r="AS14" i="4"/>
  <c r="AT14" i="4"/>
  <c r="AR15" i="4"/>
  <c r="AS15" i="4"/>
  <c r="AT15" i="4"/>
  <c r="AR16" i="4"/>
  <c r="AS16" i="4"/>
  <c r="AT16" i="4"/>
  <c r="AR17" i="4"/>
  <c r="AS17" i="4"/>
  <c r="AT17" i="4"/>
  <c r="AR18" i="4"/>
  <c r="AS18" i="4"/>
  <c r="AT18" i="4"/>
  <c r="AR19" i="4"/>
  <c r="AS19" i="4"/>
  <c r="AT19" i="4"/>
  <c r="AR20" i="4"/>
  <c r="AS20" i="4"/>
  <c r="AT20" i="4"/>
  <c r="AR21" i="4"/>
  <c r="AS21" i="4"/>
  <c r="AT21" i="4"/>
  <c r="AR22" i="4"/>
  <c r="AS22" i="4"/>
  <c r="AT22" i="4"/>
  <c r="AR23" i="4"/>
  <c r="AS23" i="4"/>
  <c r="AT23" i="4"/>
  <c r="AR24" i="4"/>
  <c r="AS24" i="4"/>
  <c r="AT24" i="4"/>
  <c r="AR25" i="4"/>
  <c r="AS25" i="4"/>
  <c r="AT25" i="4"/>
  <c r="AR26" i="4"/>
  <c r="AS26" i="4"/>
  <c r="AT26" i="4"/>
  <c r="AR27" i="4"/>
  <c r="AS27" i="4"/>
  <c r="AT27" i="4"/>
  <c r="AR28" i="4"/>
  <c r="AS28" i="4"/>
  <c r="AT28" i="4"/>
  <c r="AR29" i="4"/>
  <c r="AS29" i="4"/>
  <c r="AT29" i="4"/>
  <c r="AR30" i="4"/>
  <c r="AS30" i="4"/>
  <c r="AT30" i="4"/>
  <c r="AR31" i="4"/>
  <c r="AS31" i="4"/>
  <c r="AT31" i="4"/>
  <c r="AR32" i="4"/>
  <c r="AS32" i="4"/>
  <c r="AT32" i="4"/>
  <c r="AR33" i="4"/>
  <c r="AS33" i="4"/>
  <c r="AT33" i="4"/>
  <c r="AR34" i="4"/>
  <c r="AS34" i="4"/>
  <c r="AT34" i="4"/>
  <c r="AR35" i="4"/>
  <c r="AS35" i="4"/>
  <c r="AT35" i="4"/>
  <c r="AR36" i="4"/>
  <c r="AS36" i="4"/>
  <c r="AT36" i="4"/>
  <c r="AR37" i="4"/>
  <c r="AS37" i="4"/>
  <c r="AT37" i="4"/>
  <c r="AR38" i="4"/>
  <c r="AS38" i="4"/>
  <c r="AT38" i="4"/>
  <c r="AR39" i="4"/>
  <c r="AS39" i="4"/>
  <c r="AT39" i="4"/>
  <c r="AR40" i="4"/>
  <c r="AS40" i="4"/>
  <c r="AT40" i="4"/>
  <c r="AR41" i="4"/>
  <c r="AS41" i="4"/>
  <c r="AT41" i="4"/>
  <c r="AR42" i="4"/>
  <c r="AS42" i="4"/>
  <c r="AT42" i="4"/>
  <c r="AR43" i="4"/>
  <c r="AS43" i="4"/>
  <c r="AT43" i="4"/>
  <c r="AR44" i="4"/>
  <c r="AS44" i="4"/>
  <c r="AT44" i="4"/>
  <c r="AR45" i="4"/>
  <c r="AS45" i="4"/>
  <c r="AT45" i="4"/>
  <c r="AR46" i="4"/>
  <c r="AS46" i="4"/>
  <c r="AT46" i="4"/>
  <c r="AR47" i="4"/>
  <c r="AS47" i="4"/>
  <c r="AT47" i="4"/>
  <c r="AT8" i="4"/>
  <c r="AS8" i="4"/>
  <c r="AR8" i="4"/>
  <c r="M9" i="4"/>
  <c r="N9" i="4"/>
  <c r="M10" i="4"/>
  <c r="N10" i="4"/>
  <c r="M11" i="4"/>
  <c r="N11" i="4"/>
  <c r="M12" i="4"/>
  <c r="N12" i="4"/>
  <c r="M13" i="4"/>
  <c r="N13" i="4"/>
  <c r="M14" i="4"/>
  <c r="N14" i="4"/>
  <c r="M15" i="4"/>
  <c r="N15" i="4"/>
  <c r="M16" i="4"/>
  <c r="N16" i="4"/>
  <c r="M17" i="4"/>
  <c r="N17" i="4"/>
  <c r="M18" i="4"/>
  <c r="N18" i="4"/>
  <c r="M19" i="4"/>
  <c r="N19" i="4"/>
  <c r="M20" i="4"/>
  <c r="N20" i="4"/>
  <c r="M21" i="4"/>
  <c r="N21" i="4"/>
  <c r="M22" i="4"/>
  <c r="N22" i="4"/>
  <c r="M23" i="4"/>
  <c r="N23" i="4"/>
  <c r="M24" i="4"/>
  <c r="N24" i="4"/>
  <c r="M25" i="4"/>
  <c r="N25" i="4"/>
  <c r="M26" i="4"/>
  <c r="N26" i="4"/>
  <c r="M27" i="4"/>
  <c r="N27" i="4"/>
  <c r="M28" i="4"/>
  <c r="N28" i="4"/>
  <c r="M29" i="4"/>
  <c r="N29" i="4"/>
  <c r="M30" i="4"/>
  <c r="N30" i="4"/>
  <c r="M31" i="4"/>
  <c r="N31" i="4"/>
  <c r="M32" i="4"/>
  <c r="N32" i="4"/>
  <c r="M33" i="4"/>
  <c r="N33" i="4"/>
  <c r="M34" i="4"/>
  <c r="N34" i="4"/>
  <c r="M35" i="4"/>
  <c r="N35" i="4"/>
  <c r="M36" i="4"/>
  <c r="N36" i="4"/>
  <c r="M37" i="4"/>
  <c r="N37" i="4"/>
  <c r="M38" i="4"/>
  <c r="N38" i="4"/>
  <c r="M39" i="4"/>
  <c r="N39" i="4"/>
  <c r="M40" i="4"/>
  <c r="N40" i="4"/>
  <c r="M41" i="4"/>
  <c r="N41" i="4"/>
  <c r="M42" i="4"/>
  <c r="N42" i="4"/>
  <c r="M43" i="4"/>
  <c r="N43" i="4"/>
  <c r="M44" i="4"/>
  <c r="N44" i="4"/>
  <c r="M45" i="4"/>
  <c r="N45" i="4"/>
  <c r="M46" i="4"/>
  <c r="N46" i="4"/>
  <c r="M47" i="4"/>
  <c r="N47" i="4"/>
  <c r="N8" i="4"/>
  <c r="M8" i="4"/>
  <c r="AG8" i="4" l="1" a="1"/>
  <c r="AG8" i="4" s="1"/>
  <c r="T9" i="4"/>
  <c r="T10" i="4"/>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8" i="4"/>
  <c r="AG39" i="4" l="1"/>
  <c r="AG27" i="4"/>
  <c r="AG23" i="4"/>
  <c r="AG11" i="4"/>
  <c r="AG46" i="4"/>
  <c r="AG42" i="4"/>
  <c r="AG38" i="4"/>
  <c r="AG34" i="4"/>
  <c r="AG30" i="4"/>
  <c r="AG26" i="4"/>
  <c r="AG22" i="4"/>
  <c r="AG18" i="4"/>
  <c r="AG14" i="4"/>
  <c r="AG10" i="4"/>
  <c r="AG47" i="4"/>
  <c r="AG31" i="4"/>
  <c r="AG19" i="4"/>
  <c r="AG45" i="4"/>
  <c r="AG41" i="4"/>
  <c r="AG37" i="4"/>
  <c r="AG33" i="4"/>
  <c r="AG29" i="4"/>
  <c r="AG25" i="4"/>
  <c r="AG21" i="4"/>
  <c r="AG17" i="4"/>
  <c r="AG13" i="4"/>
  <c r="AG9" i="4"/>
  <c r="AG43" i="4"/>
  <c r="AG35" i="4"/>
  <c r="AG15" i="4"/>
  <c r="AG44" i="4"/>
  <c r="AG40" i="4"/>
  <c r="AG36" i="4"/>
  <c r="AG32" i="4"/>
  <c r="AG28" i="4"/>
  <c r="AG24" i="4"/>
  <c r="AG20" i="4"/>
  <c r="AG16" i="4"/>
  <c r="AG12" i="4"/>
  <c r="C90" i="53"/>
  <c r="D89" i="53"/>
  <c r="D87" i="53"/>
  <c r="D86" i="53"/>
  <c r="D85" i="53"/>
  <c r="D84" i="53"/>
  <c r="D83" i="53"/>
  <c r="D82" i="53"/>
  <c r="D81" i="53"/>
  <c r="D80" i="53"/>
  <c r="D79" i="53"/>
  <c r="D78" i="53"/>
  <c r="D77" i="53"/>
  <c r="D76" i="53"/>
  <c r="D75" i="53"/>
  <c r="D74" i="53"/>
  <c r="D73" i="53"/>
  <c r="D72" i="53"/>
  <c r="D71" i="53"/>
  <c r="D70" i="53"/>
  <c r="D69" i="53"/>
  <c r="D68" i="53"/>
  <c r="D67" i="53"/>
  <c r="D66" i="53"/>
  <c r="D65" i="53"/>
  <c r="D64" i="53"/>
  <c r="D63" i="53"/>
  <c r="D62" i="53"/>
  <c r="D61" i="53"/>
  <c r="D60" i="53"/>
  <c r="D59" i="53"/>
  <c r="D58" i="53"/>
  <c r="D57" i="53"/>
  <c r="D56" i="53"/>
  <c r="D55" i="53"/>
  <c r="AO90" i="53"/>
  <c r="AK90" i="53"/>
  <c r="AG90" i="53"/>
  <c r="AC90" i="53"/>
  <c r="Y90" i="53"/>
  <c r="U90" i="53"/>
  <c r="Q90" i="53"/>
  <c r="M90" i="53"/>
  <c r="I90" i="53"/>
  <c r="D54" i="53"/>
  <c r="D53" i="53"/>
  <c r="D52" i="53"/>
  <c r="AR90" i="53"/>
  <c r="AQ90" i="53"/>
  <c r="AP90" i="53"/>
  <c r="AN90" i="53"/>
  <c r="AM90" i="53"/>
  <c r="AL90" i="53"/>
  <c r="AJ90" i="53"/>
  <c r="AI90" i="53"/>
  <c r="AH90" i="53"/>
  <c r="AF90" i="53"/>
  <c r="AE90" i="53"/>
  <c r="AD90" i="53"/>
  <c r="AB90" i="53"/>
  <c r="AA90" i="53"/>
  <c r="Z90" i="53"/>
  <c r="X90" i="53"/>
  <c r="W90" i="53"/>
  <c r="V90" i="53"/>
  <c r="T90" i="53"/>
  <c r="S90" i="53"/>
  <c r="R90" i="53"/>
  <c r="P90" i="53"/>
  <c r="O90" i="53"/>
  <c r="N90" i="53"/>
  <c r="L90" i="53"/>
  <c r="K90" i="53"/>
  <c r="J90" i="53"/>
  <c r="H90" i="53"/>
  <c r="G90" i="53"/>
  <c r="F90" i="53"/>
  <c r="C44" i="53"/>
  <c r="D43" i="53"/>
  <c r="D41" i="53"/>
  <c r="D40" i="53"/>
  <c r="D39" i="53"/>
  <c r="D38" i="53"/>
  <c r="D37" i="53"/>
  <c r="D36" i="53"/>
  <c r="D35" i="53"/>
  <c r="D34" i="53"/>
  <c r="D33" i="53"/>
  <c r="D32" i="53"/>
  <c r="D31" i="53"/>
  <c r="D30" i="53"/>
  <c r="D29" i="53"/>
  <c r="D28" i="53"/>
  <c r="D27" i="53"/>
  <c r="D26" i="53"/>
  <c r="D25" i="53"/>
  <c r="D24" i="53"/>
  <c r="D23" i="53"/>
  <c r="D22" i="53"/>
  <c r="D21" i="53"/>
  <c r="D20" i="53"/>
  <c r="D19" i="53"/>
  <c r="D18" i="53"/>
  <c r="D17" i="53"/>
  <c r="D16" i="53"/>
  <c r="D15" i="53"/>
  <c r="D14" i="53"/>
  <c r="D13" i="53"/>
  <c r="D12" i="53"/>
  <c r="D11" i="53"/>
  <c r="D10" i="53"/>
  <c r="D9" i="53"/>
  <c r="AR44" i="53"/>
  <c r="AN44" i="53"/>
  <c r="AJ44" i="53"/>
  <c r="AF44" i="53"/>
  <c r="AB44" i="53"/>
  <c r="X44" i="53"/>
  <c r="T44" i="53"/>
  <c r="P44" i="53"/>
  <c r="L44" i="53"/>
  <c r="H44" i="53"/>
  <c r="D8" i="53"/>
  <c r="D7" i="53"/>
  <c r="D6" i="53"/>
  <c r="AQ44" i="53"/>
  <c r="AP44" i="53"/>
  <c r="AO44" i="53"/>
  <c r="AM44" i="53"/>
  <c r="AL44" i="53"/>
  <c r="AK44" i="53"/>
  <c r="AI44" i="53"/>
  <c r="AH44" i="53"/>
  <c r="AG44" i="53"/>
  <c r="AE44" i="53"/>
  <c r="AD44" i="53"/>
  <c r="AC44" i="53"/>
  <c r="AA44" i="53"/>
  <c r="Z44" i="53"/>
  <c r="Y44" i="53"/>
  <c r="W44" i="53"/>
  <c r="V44" i="53"/>
  <c r="U44" i="53"/>
  <c r="S44" i="53"/>
  <c r="R44" i="53"/>
  <c r="Q44" i="53"/>
  <c r="O44" i="53"/>
  <c r="N44" i="53"/>
  <c r="M44" i="53"/>
  <c r="K44" i="53"/>
  <c r="J44" i="53"/>
  <c r="I44" i="53"/>
  <c r="G44" i="53"/>
  <c r="F44" i="53"/>
  <c r="E44" i="53"/>
  <c r="D44" i="53" l="1"/>
  <c r="D90" i="53"/>
  <c r="E90" i="53"/>
  <c r="AT50" i="4" l="1"/>
  <c r="AS50" i="4"/>
  <c r="AR50" i="4"/>
  <c r="AT49" i="4"/>
  <c r="AS49" i="4"/>
  <c r="AR49" i="4"/>
  <c r="AU47" i="4"/>
  <c r="AU46" i="4"/>
  <c r="AU45" i="4"/>
  <c r="AU44" i="4"/>
  <c r="AU43" i="4"/>
  <c r="AU42" i="4"/>
  <c r="AU41" i="4"/>
  <c r="AU40" i="4"/>
  <c r="AU39" i="4"/>
  <c r="AU38" i="4"/>
  <c r="AU37" i="4"/>
  <c r="AU36" i="4"/>
  <c r="AU35" i="4"/>
  <c r="AU34" i="4"/>
  <c r="AU33" i="4"/>
  <c r="AU32" i="4"/>
  <c r="AU31" i="4"/>
  <c r="AU30" i="4"/>
  <c r="AU29" i="4"/>
  <c r="AU28" i="4"/>
  <c r="AU27" i="4"/>
  <c r="AU26" i="4"/>
  <c r="AU25" i="4"/>
  <c r="AU24" i="4"/>
  <c r="AU23" i="4"/>
  <c r="AU22" i="4"/>
  <c r="AU21" i="4"/>
  <c r="AU20" i="4"/>
  <c r="AU19" i="4"/>
  <c r="AU18" i="4"/>
  <c r="AU17" i="4"/>
  <c r="AU16" i="4"/>
  <c r="AU15" i="4"/>
  <c r="AU14" i="4"/>
  <c r="AU13" i="4"/>
  <c r="AU12" i="4"/>
  <c r="AU11" i="4"/>
  <c r="AU10" i="4"/>
  <c r="AU9" i="4"/>
  <c r="AU8" i="4"/>
  <c r="AU50" i="4" l="1"/>
  <c r="AU49" i="4"/>
  <c r="AV49" i="4"/>
  <c r="AW49" i="4" s="1"/>
  <c r="AV50" i="4"/>
  <c r="AW50" i="4" s="1"/>
  <c r="W47" i="4" l="1"/>
  <c r="D47" i="4" s="1"/>
  <c r="D6" i="48"/>
  <c r="D7" i="48"/>
  <c r="D8" i="48"/>
  <c r="D9" i="48"/>
  <c r="D10" i="48"/>
  <c r="D11" i="48"/>
  <c r="D12" i="48"/>
  <c r="D13" i="48"/>
  <c r="D14" i="48"/>
  <c r="D15" i="48"/>
  <c r="D16" i="48"/>
  <c r="D17" i="48"/>
  <c r="D18" i="48"/>
  <c r="D19" i="48"/>
  <c r="D20" i="48"/>
  <c r="D21" i="48"/>
  <c r="D22" i="48"/>
  <c r="D23" i="48"/>
  <c r="D24" i="48"/>
  <c r="D25" i="48"/>
  <c r="D26" i="48"/>
  <c r="D27" i="48"/>
  <c r="D28" i="48"/>
  <c r="D29" i="48"/>
  <c r="D30" i="48"/>
  <c r="D31" i="48"/>
  <c r="D32" i="48"/>
  <c r="D33" i="48"/>
  <c r="D34" i="48"/>
  <c r="D35" i="48"/>
  <c r="D36" i="48"/>
  <c r="D37" i="48"/>
  <c r="D38" i="48"/>
  <c r="D39" i="48"/>
  <c r="D40" i="48"/>
  <c r="D41" i="48"/>
  <c r="D42" i="48"/>
  <c r="D43" i="48"/>
  <c r="D44" i="48"/>
  <c r="D5" i="48"/>
  <c r="D6" i="49"/>
  <c r="D7" i="49"/>
  <c r="D8" i="49"/>
  <c r="D9" i="49"/>
  <c r="D10" i="49"/>
  <c r="D11" i="49"/>
  <c r="D12" i="49"/>
  <c r="D13" i="49"/>
  <c r="D14" i="49"/>
  <c r="D15" i="49"/>
  <c r="D16" i="49"/>
  <c r="D17" i="49"/>
  <c r="D18" i="49"/>
  <c r="D19" i="49"/>
  <c r="D20" i="49"/>
  <c r="D21" i="49"/>
  <c r="D22" i="49"/>
  <c r="D23" i="49"/>
  <c r="D24" i="49"/>
  <c r="D25" i="49"/>
  <c r="D26" i="49"/>
  <c r="D27" i="49"/>
  <c r="D28" i="49"/>
  <c r="D29" i="49"/>
  <c r="D30" i="49"/>
  <c r="D31" i="49"/>
  <c r="D32" i="49"/>
  <c r="D33" i="49"/>
  <c r="D34" i="49"/>
  <c r="D35" i="49"/>
  <c r="D36" i="49"/>
  <c r="D37" i="49"/>
  <c r="D38" i="49"/>
  <c r="D39" i="49"/>
  <c r="D40" i="49"/>
  <c r="D41" i="49"/>
  <c r="D42" i="49"/>
  <c r="D43" i="49"/>
  <c r="D44" i="49"/>
  <c r="D5" i="49"/>
  <c r="C42" i="49"/>
  <c r="C44" i="49" s="1"/>
  <c r="C43" i="48"/>
  <c r="C44" i="48" s="1"/>
  <c r="D44" i="30"/>
  <c r="D41" i="30"/>
  <c r="D42" i="30"/>
  <c r="D43" i="30"/>
  <c r="AH11" i="4"/>
  <c r="F11" i="4" s="1"/>
  <c r="T8" i="40" s="1"/>
  <c r="AI15" i="4"/>
  <c r="G15" i="4" s="1"/>
  <c r="AH19" i="4"/>
  <c r="F19" i="4" s="1"/>
  <c r="T16" i="38" s="1"/>
  <c r="AH23" i="4"/>
  <c r="F23" i="4" s="1"/>
  <c r="T20" i="16" s="1"/>
  <c r="AH27" i="4"/>
  <c r="F27" i="4" s="1"/>
  <c r="T24" i="21" s="1"/>
  <c r="AH31" i="4"/>
  <c r="F31" i="4" s="1"/>
  <c r="T28" i="39" s="1"/>
  <c r="AI35" i="4"/>
  <c r="G35" i="4" s="1"/>
  <c r="AI39" i="4"/>
  <c r="G39" i="4" s="1"/>
  <c r="AI43" i="4"/>
  <c r="G43" i="4" s="1"/>
  <c r="AM9" i="4"/>
  <c r="AM10" i="4"/>
  <c r="AM11" i="4"/>
  <c r="AM12" i="4"/>
  <c r="AM13" i="4"/>
  <c r="AM14" i="4"/>
  <c r="AM15" i="4"/>
  <c r="AM16" i="4"/>
  <c r="AM17" i="4"/>
  <c r="AM18" i="4"/>
  <c r="AM19" i="4"/>
  <c r="AM20" i="4"/>
  <c r="AM21" i="4"/>
  <c r="AM22" i="4"/>
  <c r="AM23" i="4"/>
  <c r="AM24" i="4"/>
  <c r="AM25" i="4"/>
  <c r="AM26" i="4"/>
  <c r="AM27" i="4"/>
  <c r="AN27" i="4" s="1"/>
  <c r="H27" i="4" s="1"/>
  <c r="AM28" i="4"/>
  <c r="AM29" i="4"/>
  <c r="AM30" i="4"/>
  <c r="AM31" i="4"/>
  <c r="AM32" i="4"/>
  <c r="AM33" i="4"/>
  <c r="AM34" i="4"/>
  <c r="AM35" i="4"/>
  <c r="AM36" i="4"/>
  <c r="AM37" i="4"/>
  <c r="AM38" i="4"/>
  <c r="AM39" i="4"/>
  <c r="AM40" i="4"/>
  <c r="AM41" i="4"/>
  <c r="AM42" i="4"/>
  <c r="AM43" i="4"/>
  <c r="AN43" i="4" s="1"/>
  <c r="H43" i="4" s="1"/>
  <c r="AM44" i="4"/>
  <c r="AM45" i="4"/>
  <c r="AM46" i="4"/>
  <c r="AM47" i="4"/>
  <c r="AN19" i="4" s="1"/>
  <c r="H19" i="4" s="1"/>
  <c r="AM8" i="4"/>
  <c r="W9" i="4"/>
  <c r="X9" i="4"/>
  <c r="E9" i="4" s="1"/>
  <c r="W10" i="4"/>
  <c r="X10" i="4"/>
  <c r="E10" i="4" s="1"/>
  <c r="W11" i="4"/>
  <c r="X11" i="4"/>
  <c r="E11" i="4" s="1"/>
  <c r="W12" i="4"/>
  <c r="X12" i="4"/>
  <c r="E12" i="4" s="1"/>
  <c r="X9" i="37" s="1"/>
  <c r="W13" i="4"/>
  <c r="X13" i="4"/>
  <c r="E13" i="4" s="1"/>
  <c r="W14" i="4"/>
  <c r="X14" i="4"/>
  <c r="E14" i="4" s="1"/>
  <c r="X11" i="32" s="1"/>
  <c r="W15" i="4"/>
  <c r="D15" i="4" s="1"/>
  <c r="X15" i="4"/>
  <c r="E15" i="4" s="1"/>
  <c r="W16" i="4"/>
  <c r="D16" i="4" s="1"/>
  <c r="X16" i="4"/>
  <c r="E16" i="4" s="1"/>
  <c r="X13" i="14" s="1"/>
  <c r="W17" i="4"/>
  <c r="X17" i="4"/>
  <c r="W18" i="4"/>
  <c r="X18" i="4"/>
  <c r="E18" i="4" s="1"/>
  <c r="W19" i="4"/>
  <c r="D19" i="4" s="1"/>
  <c r="X19" i="4"/>
  <c r="W20" i="4"/>
  <c r="D20" i="4" s="1"/>
  <c r="X20" i="4"/>
  <c r="E20" i="4" s="1"/>
  <c r="W21" i="4"/>
  <c r="D21" i="4" s="1"/>
  <c r="X21" i="4"/>
  <c r="E21" i="4" s="1"/>
  <c r="W22" i="4"/>
  <c r="X22" i="4"/>
  <c r="E22" i="4" s="1"/>
  <c r="X19" i="20" s="1"/>
  <c r="W23" i="4"/>
  <c r="X23" i="4"/>
  <c r="W24" i="4"/>
  <c r="D24" i="4" s="1"/>
  <c r="X24" i="4"/>
  <c r="E24" i="4" s="1"/>
  <c r="X21" i="23" s="1"/>
  <c r="W25" i="4"/>
  <c r="X25" i="4"/>
  <c r="W26" i="4"/>
  <c r="D26" i="4" s="1"/>
  <c r="X26" i="4"/>
  <c r="E26" i="4" s="1"/>
  <c r="X23" i="52" s="1"/>
  <c r="W27" i="4"/>
  <c r="D27" i="4" s="1"/>
  <c r="X27" i="4"/>
  <c r="W28" i="4"/>
  <c r="D28" i="4" s="1"/>
  <c r="X28" i="4"/>
  <c r="E28" i="4" s="1"/>
  <c r="X25" i="12" s="1"/>
  <c r="W29" i="4"/>
  <c r="D29" i="4" s="1"/>
  <c r="X29" i="4"/>
  <c r="E29" i="4" s="1"/>
  <c r="W30" i="4"/>
  <c r="D30" i="4" s="1"/>
  <c r="V27" i="28" s="1"/>
  <c r="X30" i="4"/>
  <c r="E30" i="4" s="1"/>
  <c r="X27" i="22" s="1"/>
  <c r="W31" i="4"/>
  <c r="D31" i="4" s="1"/>
  <c r="X31" i="4"/>
  <c r="E31" i="4" s="1"/>
  <c r="W32" i="4"/>
  <c r="X32" i="4"/>
  <c r="E32" i="4" s="1"/>
  <c r="X29" i="50" s="1"/>
  <c r="W33" i="4"/>
  <c r="X33" i="4"/>
  <c r="E33" i="4" s="1"/>
  <c r="W34" i="4"/>
  <c r="D34" i="4" s="1"/>
  <c r="X34" i="4"/>
  <c r="E34" i="4" s="1"/>
  <c r="W35" i="4"/>
  <c r="D35" i="4" s="1"/>
  <c r="X35" i="4"/>
  <c r="E35" i="4" s="1"/>
  <c r="W36" i="4"/>
  <c r="X36" i="4"/>
  <c r="E36" i="4" s="1"/>
  <c r="X33" i="29" s="1"/>
  <c r="W37" i="4"/>
  <c r="X37" i="4"/>
  <c r="E37" i="4" s="1"/>
  <c r="W38" i="4"/>
  <c r="D38" i="4" s="1"/>
  <c r="V35" i="36" s="1"/>
  <c r="X38" i="4"/>
  <c r="E38" i="4" s="1"/>
  <c r="W39" i="4"/>
  <c r="X39" i="4"/>
  <c r="E39" i="4" s="1"/>
  <c r="W40" i="4"/>
  <c r="X40" i="4"/>
  <c r="E40" i="4" s="1"/>
  <c r="X37" i="34" s="1"/>
  <c r="W41" i="4"/>
  <c r="D41" i="4" s="1"/>
  <c r="X41" i="4"/>
  <c r="W42" i="4"/>
  <c r="D42" i="4" s="1"/>
  <c r="X42" i="4"/>
  <c r="E42" i="4" s="1"/>
  <c r="W43" i="4"/>
  <c r="D43" i="4" s="1"/>
  <c r="X43" i="4"/>
  <c r="W44" i="4"/>
  <c r="D44" i="4" s="1"/>
  <c r="V41" i="30" s="1"/>
  <c r="X44" i="4"/>
  <c r="E44" i="4" s="1"/>
  <c r="X41" i="21" s="1"/>
  <c r="W45" i="4"/>
  <c r="D45" i="4" s="1"/>
  <c r="V42" i="30" s="1"/>
  <c r="X45" i="4"/>
  <c r="W46" i="4"/>
  <c r="D46" i="4" s="1"/>
  <c r="V43" i="30" s="1"/>
  <c r="X46" i="4"/>
  <c r="E46" i="4" s="1"/>
  <c r="X47" i="4"/>
  <c r="E47" i="4" s="1"/>
  <c r="X8" i="4"/>
  <c r="W8" i="4"/>
  <c r="D8" i="4" s="1"/>
  <c r="D6" i="50"/>
  <c r="D7" i="50"/>
  <c r="D8" i="50"/>
  <c r="D9" i="50"/>
  <c r="D10" i="50"/>
  <c r="D11" i="50"/>
  <c r="D12" i="50"/>
  <c r="D13" i="50"/>
  <c r="D14" i="50"/>
  <c r="D15" i="50"/>
  <c r="D16" i="50"/>
  <c r="D17" i="50"/>
  <c r="D18" i="50"/>
  <c r="D19" i="50"/>
  <c r="D20" i="50"/>
  <c r="D21" i="50"/>
  <c r="D22" i="50"/>
  <c r="D23" i="50"/>
  <c r="D24" i="50"/>
  <c r="D25" i="50"/>
  <c r="D26" i="50"/>
  <c r="D27" i="50"/>
  <c r="D28" i="50"/>
  <c r="D29" i="50"/>
  <c r="D30" i="50"/>
  <c r="D31" i="50"/>
  <c r="D32" i="50"/>
  <c r="D33" i="50"/>
  <c r="D34" i="50"/>
  <c r="D35" i="50"/>
  <c r="D36" i="50"/>
  <c r="D37" i="50"/>
  <c r="D38" i="50"/>
  <c r="D39" i="50"/>
  <c r="D40" i="50"/>
  <c r="D41" i="50"/>
  <c r="D42" i="50"/>
  <c r="D43" i="50"/>
  <c r="D44" i="50"/>
  <c r="D5" i="50"/>
  <c r="C41" i="50"/>
  <c r="C44" i="50" s="1"/>
  <c r="G45" i="4"/>
  <c r="J42" i="19" s="1"/>
  <c r="D41" i="8"/>
  <c r="D42" i="8"/>
  <c r="D43" i="8"/>
  <c r="D44" i="8"/>
  <c r="D33" i="13"/>
  <c r="D34" i="13"/>
  <c r="D35" i="13"/>
  <c r="E35" i="13" s="1"/>
  <c r="D36" i="13"/>
  <c r="D37" i="13"/>
  <c r="D38" i="13"/>
  <c r="D39" i="13"/>
  <c r="D40" i="13"/>
  <c r="D41" i="13"/>
  <c r="D42" i="13"/>
  <c r="D43" i="13"/>
  <c r="E43" i="13" s="1"/>
  <c r="D44" i="13"/>
  <c r="D41" i="12"/>
  <c r="D42" i="12"/>
  <c r="D43" i="12"/>
  <c r="D44" i="12"/>
  <c r="D41" i="14"/>
  <c r="D42" i="14"/>
  <c r="D43" i="14"/>
  <c r="E43" i="14" s="1"/>
  <c r="D44" i="14"/>
  <c r="D41" i="15"/>
  <c r="D42" i="15"/>
  <c r="D43" i="15"/>
  <c r="D44" i="15"/>
  <c r="D41" i="16"/>
  <c r="D42" i="16"/>
  <c r="D43" i="16"/>
  <c r="E43" i="16" s="1"/>
  <c r="D44" i="16"/>
  <c r="D41" i="17"/>
  <c r="D42" i="17"/>
  <c r="D43" i="17"/>
  <c r="D44" i="17"/>
  <c r="D41" i="18"/>
  <c r="D42" i="18"/>
  <c r="D43" i="18"/>
  <c r="E43" i="18" s="1"/>
  <c r="D44" i="18"/>
  <c r="D41" i="19"/>
  <c r="D42" i="19"/>
  <c r="D43" i="19"/>
  <c r="D44" i="19"/>
  <c r="D41" i="20"/>
  <c r="D42" i="20"/>
  <c r="D43" i="20"/>
  <c r="E43" i="20" s="1"/>
  <c r="D44" i="20"/>
  <c r="D41" i="21"/>
  <c r="D42" i="21"/>
  <c r="D43" i="21"/>
  <c r="D44" i="21"/>
  <c r="D41" i="22"/>
  <c r="D42" i="22"/>
  <c r="D43" i="22"/>
  <c r="E43" i="22" s="1"/>
  <c r="D44" i="22"/>
  <c r="D41" i="23"/>
  <c r="D42" i="23"/>
  <c r="D43" i="23"/>
  <c r="D44" i="23"/>
  <c r="D41" i="24"/>
  <c r="D42" i="24"/>
  <c r="D43" i="24"/>
  <c r="E43" i="24" s="1"/>
  <c r="D44" i="24"/>
  <c r="D41" i="25"/>
  <c r="D42" i="25"/>
  <c r="D43" i="25"/>
  <c r="D44" i="25"/>
  <c r="D41" i="26"/>
  <c r="D42" i="26"/>
  <c r="D43" i="26"/>
  <c r="E43" i="26" s="1"/>
  <c r="D44" i="26"/>
  <c r="D41" i="27"/>
  <c r="D42" i="27"/>
  <c r="D43" i="27"/>
  <c r="D44" i="27"/>
  <c r="D41" i="28"/>
  <c r="D42" i="28"/>
  <c r="D43" i="28"/>
  <c r="E43" i="28" s="1"/>
  <c r="D44" i="28"/>
  <c r="D41" i="29"/>
  <c r="D42" i="29"/>
  <c r="D43" i="29"/>
  <c r="D44" i="29"/>
  <c r="D41" i="31"/>
  <c r="D42" i="31"/>
  <c r="D43" i="31"/>
  <c r="D44" i="31"/>
  <c r="D41" i="32"/>
  <c r="D42" i="32"/>
  <c r="D43" i="32"/>
  <c r="D44" i="32"/>
  <c r="D41" i="33"/>
  <c r="D42" i="33"/>
  <c r="D43" i="33"/>
  <c r="D44" i="33"/>
  <c r="D41" i="34"/>
  <c r="D42" i="34"/>
  <c r="D43" i="34"/>
  <c r="D44" i="34"/>
  <c r="D41" i="35"/>
  <c r="D42" i="35"/>
  <c r="D43" i="35"/>
  <c r="E43" i="35" s="1"/>
  <c r="D44" i="35"/>
  <c r="D41" i="36"/>
  <c r="D42" i="36"/>
  <c r="D43" i="36"/>
  <c r="D44" i="36"/>
  <c r="D34" i="37"/>
  <c r="D35" i="37"/>
  <c r="D36" i="37"/>
  <c r="D37" i="37"/>
  <c r="D38" i="37"/>
  <c r="D39" i="37"/>
  <c r="D40" i="37"/>
  <c r="D41" i="37"/>
  <c r="D42" i="37"/>
  <c r="D43" i="37"/>
  <c r="D44" i="37"/>
  <c r="D41" i="38"/>
  <c r="D42" i="38"/>
  <c r="D43" i="38"/>
  <c r="D44" i="38"/>
  <c r="D41" i="39"/>
  <c r="D42" i="39"/>
  <c r="D43" i="39"/>
  <c r="D44" i="39"/>
  <c r="D41" i="40"/>
  <c r="D42" i="40"/>
  <c r="D43" i="40"/>
  <c r="D44" i="40"/>
  <c r="D41" i="41"/>
  <c r="D42" i="41"/>
  <c r="D43" i="41"/>
  <c r="D44" i="41"/>
  <c r="D41" i="42"/>
  <c r="D42" i="42"/>
  <c r="D43" i="42"/>
  <c r="D44" i="42"/>
  <c r="D41" i="44"/>
  <c r="D42" i="44"/>
  <c r="D43" i="44"/>
  <c r="D44" i="44"/>
  <c r="D31" i="52"/>
  <c r="D32" i="52"/>
  <c r="D33" i="52"/>
  <c r="D34" i="52"/>
  <c r="D35" i="52"/>
  <c r="D36" i="52"/>
  <c r="D37" i="52"/>
  <c r="D38" i="52"/>
  <c r="E38" i="52" s="1"/>
  <c r="D39" i="52"/>
  <c r="D40" i="52"/>
  <c r="D41" i="52"/>
  <c r="D42" i="52"/>
  <c r="D43" i="52"/>
  <c r="D44" i="52"/>
  <c r="D44" i="51"/>
  <c r="D6" i="51"/>
  <c r="E6" i="51" s="1"/>
  <c r="D7" i="51"/>
  <c r="D8" i="51"/>
  <c r="D9" i="51"/>
  <c r="D10" i="51"/>
  <c r="D11" i="51"/>
  <c r="D12" i="51"/>
  <c r="D13" i="51"/>
  <c r="D14" i="51"/>
  <c r="E14" i="51" s="1"/>
  <c r="D15" i="51"/>
  <c r="D16" i="51"/>
  <c r="D17" i="51"/>
  <c r="D18" i="51"/>
  <c r="D19" i="51"/>
  <c r="D20" i="51"/>
  <c r="D21" i="51"/>
  <c r="D22" i="51"/>
  <c r="E22" i="51" s="1"/>
  <c r="D23" i="51"/>
  <c r="D24" i="51"/>
  <c r="D25" i="51"/>
  <c r="D26" i="51"/>
  <c r="D27" i="51"/>
  <c r="D28" i="51"/>
  <c r="D29" i="51"/>
  <c r="D30" i="51"/>
  <c r="E30" i="51" s="1"/>
  <c r="D31" i="51"/>
  <c r="D32" i="51"/>
  <c r="D33" i="51"/>
  <c r="D34" i="51"/>
  <c r="D35" i="51"/>
  <c r="D36" i="51"/>
  <c r="D37" i="51"/>
  <c r="D38" i="51"/>
  <c r="E38" i="51" s="1"/>
  <c r="D39" i="51"/>
  <c r="D40" i="51"/>
  <c r="D41" i="51"/>
  <c r="D42" i="51"/>
  <c r="D43" i="51"/>
  <c r="D5" i="51"/>
  <c r="D6" i="52"/>
  <c r="D7" i="52"/>
  <c r="D8" i="52"/>
  <c r="D9" i="52"/>
  <c r="D10" i="52"/>
  <c r="D11" i="52"/>
  <c r="D12" i="52"/>
  <c r="D13" i="52"/>
  <c r="D14" i="52"/>
  <c r="D15" i="52"/>
  <c r="E15" i="52" s="1"/>
  <c r="D16" i="52"/>
  <c r="D17" i="52"/>
  <c r="D18" i="52"/>
  <c r="D19" i="52"/>
  <c r="D20" i="52"/>
  <c r="D21" i="52"/>
  <c r="D22" i="52"/>
  <c r="D23" i="52"/>
  <c r="E23" i="52" s="1"/>
  <c r="D24" i="52"/>
  <c r="D25" i="52"/>
  <c r="D26" i="52"/>
  <c r="D27" i="52"/>
  <c r="D28" i="52"/>
  <c r="D29" i="52"/>
  <c r="D30" i="52"/>
  <c r="D5" i="52"/>
  <c r="E5" i="52" s="1"/>
  <c r="D41" i="43"/>
  <c r="D42" i="43"/>
  <c r="D43" i="43"/>
  <c r="C40" i="51"/>
  <c r="C44" i="51" s="1"/>
  <c r="C39" i="52"/>
  <c r="C44" i="52" s="1"/>
  <c r="D32" i="4"/>
  <c r="V29" i="12" s="1"/>
  <c r="D18" i="4"/>
  <c r="V15" i="22" s="1"/>
  <c r="F45" i="4"/>
  <c r="T42" i="30" s="1"/>
  <c r="C45" i="7"/>
  <c r="L44" i="52"/>
  <c r="C5" i="8"/>
  <c r="C44" i="8" s="1"/>
  <c r="D5" i="8"/>
  <c r="D6" i="8"/>
  <c r="E6" i="8" s="1"/>
  <c r="D7" i="8"/>
  <c r="O10" i="4"/>
  <c r="P10" i="4" s="1"/>
  <c r="C10" i="4" s="1"/>
  <c r="D8" i="8"/>
  <c r="O11" i="4"/>
  <c r="P11" i="4" s="1"/>
  <c r="C11" i="4" s="1"/>
  <c r="F8" i="13" s="1"/>
  <c r="AN11" i="4"/>
  <c r="H11" i="4" s="1"/>
  <c r="D9" i="8"/>
  <c r="D10" i="8"/>
  <c r="O13" i="4"/>
  <c r="P13" i="4" s="1"/>
  <c r="C13" i="4" s="1"/>
  <c r="F10" i="49" s="1"/>
  <c r="AN13" i="4"/>
  <c r="H13" i="4" s="1"/>
  <c r="D11" i="8"/>
  <c r="D12" i="8"/>
  <c r="D13" i="8"/>
  <c r="D14" i="8"/>
  <c r="O17" i="4"/>
  <c r="P17" i="4" s="1"/>
  <c r="C17" i="4" s="1"/>
  <c r="P14" i="43" s="1"/>
  <c r="D15" i="8"/>
  <c r="O18" i="4"/>
  <c r="P18" i="4" s="1"/>
  <c r="C18" i="4" s="1"/>
  <c r="P15" i="37" s="1"/>
  <c r="D16" i="8"/>
  <c r="D17" i="8"/>
  <c r="D18" i="8"/>
  <c r="E18" i="8" s="1"/>
  <c r="AN21" i="4"/>
  <c r="H21" i="4" s="1"/>
  <c r="D19" i="8"/>
  <c r="E19" i="8" s="1"/>
  <c r="D20" i="8"/>
  <c r="AN23" i="4"/>
  <c r="H23" i="4" s="1"/>
  <c r="D21" i="8"/>
  <c r="E21" i="8" s="1"/>
  <c r="D22" i="8"/>
  <c r="D23" i="8"/>
  <c r="D24" i="8"/>
  <c r="D25" i="8"/>
  <c r="D26" i="8"/>
  <c r="AN29" i="4"/>
  <c r="H29" i="4" s="1"/>
  <c r="N26" i="15" s="1"/>
  <c r="D27" i="8"/>
  <c r="D28" i="8"/>
  <c r="E28" i="8" s="1"/>
  <c r="O31" i="4"/>
  <c r="P31" i="4" s="1"/>
  <c r="C31" i="4" s="1"/>
  <c r="F28" i="17" s="1"/>
  <c r="AN31" i="4"/>
  <c r="H31" i="4" s="1"/>
  <c r="D29" i="8"/>
  <c r="D30" i="8"/>
  <c r="AN33" i="4"/>
  <c r="H33" i="4" s="1"/>
  <c r="D31" i="8"/>
  <c r="D32" i="8"/>
  <c r="D33" i="8"/>
  <c r="E33" i="8" s="1"/>
  <c r="O36" i="4"/>
  <c r="P36" i="4" s="1"/>
  <c r="C36" i="4" s="1"/>
  <c r="D34" i="8"/>
  <c r="AN37" i="4"/>
  <c r="H37" i="4" s="1"/>
  <c r="N34" i="12" s="1"/>
  <c r="D35" i="8"/>
  <c r="AN38" i="4"/>
  <c r="H38" i="4" s="1"/>
  <c r="N35" i="33" s="1"/>
  <c r="D36" i="8"/>
  <c r="AN39" i="4"/>
  <c r="H39" i="4" s="1"/>
  <c r="D37" i="8"/>
  <c r="E37" i="8" s="1"/>
  <c r="D38" i="8"/>
  <c r="D39" i="8"/>
  <c r="E39" i="8" s="1"/>
  <c r="D40" i="8"/>
  <c r="O43" i="4"/>
  <c r="P43" i="4" s="1"/>
  <c r="C43" i="4" s="1"/>
  <c r="L44" i="8"/>
  <c r="AN47" i="4"/>
  <c r="H47" i="4" s="1"/>
  <c r="D5" i="13"/>
  <c r="C6" i="13"/>
  <c r="C44" i="13" s="1"/>
  <c r="D6" i="13"/>
  <c r="D7" i="13"/>
  <c r="D8" i="13"/>
  <c r="D9" i="13"/>
  <c r="D10" i="13"/>
  <c r="D11" i="13"/>
  <c r="D12" i="13"/>
  <c r="D13" i="13"/>
  <c r="D14" i="13"/>
  <c r="D15" i="13"/>
  <c r="D16" i="13"/>
  <c r="D17" i="13"/>
  <c r="D18" i="13"/>
  <c r="D19" i="13"/>
  <c r="D20" i="13"/>
  <c r="D21" i="13"/>
  <c r="E21" i="13" s="1"/>
  <c r="D22" i="13"/>
  <c r="D23" i="13"/>
  <c r="D24" i="13"/>
  <c r="D25" i="13"/>
  <c r="D26" i="13"/>
  <c r="D27" i="13"/>
  <c r="D28" i="13"/>
  <c r="D29" i="13"/>
  <c r="D30" i="13"/>
  <c r="D31" i="13"/>
  <c r="D32" i="13"/>
  <c r="L44" i="13"/>
  <c r="D5" i="12"/>
  <c r="C7" i="12"/>
  <c r="C44" i="12" s="1"/>
  <c r="D6" i="12"/>
  <c r="D7" i="12"/>
  <c r="E7" i="12" s="1"/>
  <c r="D8" i="12"/>
  <c r="D9" i="12"/>
  <c r="D10" i="12"/>
  <c r="D11" i="12"/>
  <c r="D12" i="12"/>
  <c r="D13" i="12"/>
  <c r="D14" i="12"/>
  <c r="D15" i="12"/>
  <c r="D16" i="12"/>
  <c r="D17" i="12"/>
  <c r="D18" i="12"/>
  <c r="D19" i="12"/>
  <c r="D20" i="12"/>
  <c r="D21" i="12"/>
  <c r="E21" i="12" s="1"/>
  <c r="D22" i="12"/>
  <c r="D23" i="12"/>
  <c r="E23" i="12" s="1"/>
  <c r="D24" i="12"/>
  <c r="D25" i="12"/>
  <c r="D26" i="12"/>
  <c r="D27" i="12"/>
  <c r="D28" i="12"/>
  <c r="D29" i="12"/>
  <c r="E29" i="12" s="1"/>
  <c r="D30" i="12"/>
  <c r="D31" i="12"/>
  <c r="D32" i="12"/>
  <c r="D33" i="12"/>
  <c r="D34" i="12"/>
  <c r="D35" i="12"/>
  <c r="E35" i="12" s="1"/>
  <c r="D36" i="12"/>
  <c r="D37" i="12"/>
  <c r="D38" i="12"/>
  <c r="D39" i="12"/>
  <c r="E39" i="12" s="1"/>
  <c r="D40" i="12"/>
  <c r="D5" i="14"/>
  <c r="C8" i="14"/>
  <c r="C44" i="14" s="1"/>
  <c r="D6" i="14"/>
  <c r="D7" i="14"/>
  <c r="D8" i="14"/>
  <c r="D9" i="14"/>
  <c r="D10" i="14"/>
  <c r="E10" i="14" s="1"/>
  <c r="D11" i="14"/>
  <c r="D12" i="14"/>
  <c r="D13" i="14"/>
  <c r="D14" i="14"/>
  <c r="D15" i="14"/>
  <c r="E15" i="14" s="1"/>
  <c r="D16" i="14"/>
  <c r="D17" i="14"/>
  <c r="D18" i="14"/>
  <c r="E18" i="14" s="1"/>
  <c r="D19" i="14"/>
  <c r="E19" i="14" s="1"/>
  <c r="D20" i="14"/>
  <c r="D21" i="14"/>
  <c r="D22" i="14"/>
  <c r="D23" i="14"/>
  <c r="D24" i="14"/>
  <c r="D25" i="14"/>
  <c r="D26" i="14"/>
  <c r="E26" i="14" s="1"/>
  <c r="D27" i="14"/>
  <c r="D28" i="14"/>
  <c r="E28" i="14" s="1"/>
  <c r="D29" i="14"/>
  <c r="D30" i="14"/>
  <c r="D31" i="14"/>
  <c r="E31" i="14" s="1"/>
  <c r="D32" i="14"/>
  <c r="D33" i="14"/>
  <c r="D34" i="14"/>
  <c r="E34" i="14" s="1"/>
  <c r="D35" i="14"/>
  <c r="E35" i="14" s="1"/>
  <c r="D36" i="14"/>
  <c r="D37" i="14"/>
  <c r="D38" i="14"/>
  <c r="D39" i="14"/>
  <c r="D40" i="14"/>
  <c r="L44" i="14"/>
  <c r="D5" i="15"/>
  <c r="E5" i="15" s="1"/>
  <c r="C9" i="15"/>
  <c r="C44" i="15" s="1"/>
  <c r="D6" i="15"/>
  <c r="D7" i="15"/>
  <c r="D8" i="15"/>
  <c r="D9" i="15"/>
  <c r="D10" i="15"/>
  <c r="D11" i="15"/>
  <c r="D12" i="15"/>
  <c r="E12" i="15" s="1"/>
  <c r="G12" i="15" s="1"/>
  <c r="D13" i="15"/>
  <c r="E13" i="15" s="1"/>
  <c r="D14" i="15"/>
  <c r="D15" i="15"/>
  <c r="D16" i="15"/>
  <c r="D17" i="15"/>
  <c r="D18" i="15"/>
  <c r="D19" i="15"/>
  <c r="D20" i="15"/>
  <c r="D21" i="15"/>
  <c r="D22" i="15"/>
  <c r="D23" i="15"/>
  <c r="D24" i="15"/>
  <c r="D25" i="15"/>
  <c r="D26" i="15"/>
  <c r="D27" i="15"/>
  <c r="D28" i="15"/>
  <c r="E28" i="15" s="1"/>
  <c r="D29" i="15"/>
  <c r="D30" i="15"/>
  <c r="D31" i="15"/>
  <c r="D32" i="15"/>
  <c r="D33" i="15"/>
  <c r="D34" i="15"/>
  <c r="D35" i="15"/>
  <c r="D36" i="15"/>
  <c r="D37" i="15"/>
  <c r="D38" i="15"/>
  <c r="D39" i="15"/>
  <c r="D40" i="15"/>
  <c r="L44" i="15"/>
  <c r="D5" i="16"/>
  <c r="C10" i="16"/>
  <c r="C44" i="16" s="1"/>
  <c r="D6" i="16"/>
  <c r="D7" i="16"/>
  <c r="D8" i="16"/>
  <c r="D9" i="16"/>
  <c r="D10" i="16"/>
  <c r="D11" i="16"/>
  <c r="D12" i="16"/>
  <c r="D13" i="16"/>
  <c r="D14" i="16"/>
  <c r="D15" i="16"/>
  <c r="D16" i="16"/>
  <c r="D17" i="16"/>
  <c r="D18" i="16"/>
  <c r="D19" i="16"/>
  <c r="D20" i="16"/>
  <c r="E20" i="16" s="1"/>
  <c r="D21" i="16"/>
  <c r="D22" i="16"/>
  <c r="D23" i="16"/>
  <c r="D24" i="16"/>
  <c r="D25" i="16"/>
  <c r="D26" i="16"/>
  <c r="D27" i="16"/>
  <c r="D28" i="16"/>
  <c r="E28" i="16" s="1"/>
  <c r="D29" i="16"/>
  <c r="D30" i="16"/>
  <c r="D31" i="16"/>
  <c r="D32" i="16"/>
  <c r="D33" i="16"/>
  <c r="D34" i="16"/>
  <c r="E34" i="16" s="1"/>
  <c r="D35" i="16"/>
  <c r="D36" i="16"/>
  <c r="D37" i="16"/>
  <c r="D38" i="16"/>
  <c r="D39" i="16"/>
  <c r="D40" i="16"/>
  <c r="L44" i="16"/>
  <c r="D5" i="17"/>
  <c r="E5" i="17" s="1"/>
  <c r="C11" i="17"/>
  <c r="C44" i="17" s="1"/>
  <c r="D6" i="17"/>
  <c r="D7" i="17"/>
  <c r="D8" i="17"/>
  <c r="D9" i="17"/>
  <c r="D10" i="17"/>
  <c r="D11" i="17"/>
  <c r="D12" i="17"/>
  <c r="D13" i="17"/>
  <c r="D14" i="17"/>
  <c r="D15" i="17"/>
  <c r="D16" i="17"/>
  <c r="E16" i="17" s="1"/>
  <c r="D17" i="17"/>
  <c r="D18" i="17"/>
  <c r="D19" i="17"/>
  <c r="D20" i="17"/>
  <c r="E20" i="17" s="1"/>
  <c r="D21" i="17"/>
  <c r="D22" i="17"/>
  <c r="D23" i="17"/>
  <c r="D24" i="17"/>
  <c r="D25" i="17"/>
  <c r="D26" i="17"/>
  <c r="D27" i="17"/>
  <c r="D28" i="17"/>
  <c r="D29" i="17"/>
  <c r="D30" i="17"/>
  <c r="D31" i="17"/>
  <c r="D32" i="17"/>
  <c r="E32" i="17" s="1"/>
  <c r="D33" i="17"/>
  <c r="D34" i="17"/>
  <c r="D35" i="17"/>
  <c r="D36" i="17"/>
  <c r="E36" i="17" s="1"/>
  <c r="D37" i="17"/>
  <c r="D38" i="17"/>
  <c r="E38" i="17" s="1"/>
  <c r="D39" i="17"/>
  <c r="D40" i="17"/>
  <c r="L44" i="17"/>
  <c r="D5" i="18"/>
  <c r="C12" i="18"/>
  <c r="C44" i="18" s="1"/>
  <c r="D6" i="18"/>
  <c r="D7" i="18"/>
  <c r="D8" i="18"/>
  <c r="D9" i="18"/>
  <c r="D10" i="18"/>
  <c r="E10" i="18" s="1"/>
  <c r="D11" i="18"/>
  <c r="D12" i="18"/>
  <c r="D13" i="18"/>
  <c r="D14" i="18"/>
  <c r="D15" i="18"/>
  <c r="D16" i="18"/>
  <c r="D17" i="18"/>
  <c r="D18" i="18"/>
  <c r="D19" i="18"/>
  <c r="D20" i="18"/>
  <c r="D21" i="18"/>
  <c r="D22" i="18"/>
  <c r="D23" i="18"/>
  <c r="D24" i="18"/>
  <c r="D25" i="18"/>
  <c r="D26" i="18"/>
  <c r="E26" i="18" s="1"/>
  <c r="D27" i="18"/>
  <c r="D28" i="18"/>
  <c r="D29" i="18"/>
  <c r="D30" i="18"/>
  <c r="D31" i="18"/>
  <c r="D32" i="18"/>
  <c r="D33" i="18"/>
  <c r="D34" i="18"/>
  <c r="D35" i="18"/>
  <c r="D36" i="18"/>
  <c r="D37" i="18"/>
  <c r="E37" i="18" s="1"/>
  <c r="D38" i="18"/>
  <c r="D39" i="18"/>
  <c r="D40" i="18"/>
  <c r="E40" i="18" s="1"/>
  <c r="L44" i="18"/>
  <c r="D5" i="19"/>
  <c r="E5" i="19" s="1"/>
  <c r="C13" i="19"/>
  <c r="D6" i="19"/>
  <c r="D7" i="19"/>
  <c r="D8" i="19"/>
  <c r="D9" i="19"/>
  <c r="D10" i="19"/>
  <c r="D11" i="19"/>
  <c r="D12" i="19"/>
  <c r="E12" i="19" s="1"/>
  <c r="D13" i="19"/>
  <c r="D14" i="19"/>
  <c r="D15" i="19"/>
  <c r="D16" i="19"/>
  <c r="D17" i="19"/>
  <c r="D18" i="19"/>
  <c r="D19" i="19"/>
  <c r="D20" i="19"/>
  <c r="E20" i="19" s="1"/>
  <c r="D21" i="19"/>
  <c r="D22" i="19"/>
  <c r="D23" i="19"/>
  <c r="D24" i="19"/>
  <c r="D25" i="19"/>
  <c r="D26" i="19"/>
  <c r="D27" i="19"/>
  <c r="D28" i="19"/>
  <c r="D29" i="19"/>
  <c r="D30" i="19"/>
  <c r="D31" i="19"/>
  <c r="D32" i="19"/>
  <c r="D33" i="19"/>
  <c r="D34" i="19"/>
  <c r="D35" i="19"/>
  <c r="D36" i="19"/>
  <c r="E36" i="19" s="1"/>
  <c r="D37" i="19"/>
  <c r="D38" i="19"/>
  <c r="D39" i="19"/>
  <c r="D40" i="19"/>
  <c r="L44" i="19"/>
  <c r="D5" i="20"/>
  <c r="C14" i="20"/>
  <c r="D6" i="20"/>
  <c r="E6" i="20" s="1"/>
  <c r="D7" i="20"/>
  <c r="D8" i="20"/>
  <c r="D9" i="20"/>
  <c r="E9" i="20" s="1"/>
  <c r="D10" i="20"/>
  <c r="D11" i="20"/>
  <c r="D12" i="20"/>
  <c r="D13" i="20"/>
  <c r="E13" i="20" s="1"/>
  <c r="D14" i="20"/>
  <c r="E14" i="20" s="1"/>
  <c r="D15" i="20"/>
  <c r="D16" i="20"/>
  <c r="D17" i="20"/>
  <c r="D18" i="20"/>
  <c r="D19" i="20"/>
  <c r="D20" i="20"/>
  <c r="D21" i="20"/>
  <c r="E21" i="20" s="1"/>
  <c r="D22" i="20"/>
  <c r="D23" i="20"/>
  <c r="D24" i="20"/>
  <c r="D25" i="20"/>
  <c r="E25" i="20" s="1"/>
  <c r="D26" i="20"/>
  <c r="D27" i="20"/>
  <c r="D28" i="20"/>
  <c r="D29" i="20"/>
  <c r="E29" i="20" s="1"/>
  <c r="D30" i="20"/>
  <c r="D31" i="20"/>
  <c r="D32" i="20"/>
  <c r="D33" i="20"/>
  <c r="D34" i="20"/>
  <c r="D35" i="20"/>
  <c r="D36" i="20"/>
  <c r="D37" i="20"/>
  <c r="E37" i="20" s="1"/>
  <c r="D38" i="20"/>
  <c r="D39" i="20"/>
  <c r="D40" i="20"/>
  <c r="L44" i="20"/>
  <c r="D5" i="21"/>
  <c r="C15" i="21"/>
  <c r="C44" i="21" s="1"/>
  <c r="D6" i="21"/>
  <c r="D7" i="21"/>
  <c r="D8" i="21"/>
  <c r="E8" i="21" s="1"/>
  <c r="D9" i="21"/>
  <c r="D10" i="21"/>
  <c r="D11" i="21"/>
  <c r="D12" i="21"/>
  <c r="D13" i="21"/>
  <c r="D14" i="21"/>
  <c r="D15" i="21"/>
  <c r="D16" i="21"/>
  <c r="E16" i="21" s="1"/>
  <c r="D17" i="21"/>
  <c r="D18" i="21"/>
  <c r="D19" i="21"/>
  <c r="D20" i="21"/>
  <c r="D21" i="21"/>
  <c r="D22" i="21"/>
  <c r="D23" i="21"/>
  <c r="D24" i="21"/>
  <c r="D25" i="21"/>
  <c r="D26" i="21"/>
  <c r="D27" i="21"/>
  <c r="D28" i="21"/>
  <c r="D29" i="21"/>
  <c r="D30" i="21"/>
  <c r="D31" i="21"/>
  <c r="D32" i="21"/>
  <c r="D33" i="21"/>
  <c r="D34" i="21"/>
  <c r="D35" i="21"/>
  <c r="D36" i="21"/>
  <c r="D37" i="21"/>
  <c r="D38" i="21"/>
  <c r="D39" i="21"/>
  <c r="D40" i="21"/>
  <c r="L44" i="21"/>
  <c r="D5" i="22"/>
  <c r="C16" i="22"/>
  <c r="D6" i="22"/>
  <c r="D7" i="22"/>
  <c r="D8" i="22"/>
  <c r="E8" i="22" s="1"/>
  <c r="D9" i="22"/>
  <c r="D10" i="22"/>
  <c r="E10" i="22" s="1"/>
  <c r="D11" i="22"/>
  <c r="D12" i="22"/>
  <c r="D13" i="22"/>
  <c r="D14" i="22"/>
  <c r="D15" i="22"/>
  <c r="D16" i="22"/>
  <c r="D17" i="22"/>
  <c r="D18" i="22"/>
  <c r="E18" i="22" s="1"/>
  <c r="D19" i="22"/>
  <c r="D20" i="22"/>
  <c r="D21" i="22"/>
  <c r="E21" i="22" s="1"/>
  <c r="D22" i="22"/>
  <c r="D23" i="22"/>
  <c r="D24" i="22"/>
  <c r="D25" i="22"/>
  <c r="D26" i="22"/>
  <c r="E26" i="22" s="1"/>
  <c r="D27" i="22"/>
  <c r="D28" i="22"/>
  <c r="D29" i="22"/>
  <c r="D30" i="22"/>
  <c r="D31" i="22"/>
  <c r="D32" i="22"/>
  <c r="D33" i="22"/>
  <c r="D34" i="22"/>
  <c r="E34" i="22" s="1"/>
  <c r="D35" i="22"/>
  <c r="D36" i="22"/>
  <c r="D37" i="22"/>
  <c r="E37" i="22" s="1"/>
  <c r="D38" i="22"/>
  <c r="D39" i="22"/>
  <c r="D40" i="22"/>
  <c r="L44" i="22"/>
  <c r="D5" i="23"/>
  <c r="E5" i="23" s="1"/>
  <c r="C17" i="23"/>
  <c r="C44" i="23" s="1"/>
  <c r="D6" i="23"/>
  <c r="D7" i="23"/>
  <c r="D8" i="23"/>
  <c r="E8" i="23" s="1"/>
  <c r="D9" i="23"/>
  <c r="D10" i="23"/>
  <c r="D11" i="23"/>
  <c r="D12" i="23"/>
  <c r="E12" i="23" s="1"/>
  <c r="D13" i="23"/>
  <c r="D14" i="23"/>
  <c r="D15" i="23"/>
  <c r="D16" i="23"/>
  <c r="D17" i="23"/>
  <c r="D18" i="23"/>
  <c r="D19" i="23"/>
  <c r="D20" i="23"/>
  <c r="E20" i="23" s="1"/>
  <c r="D21" i="23"/>
  <c r="D22" i="23"/>
  <c r="D23" i="23"/>
  <c r="D24" i="23"/>
  <c r="D25" i="23"/>
  <c r="D26" i="23"/>
  <c r="E26" i="23" s="1"/>
  <c r="D27" i="23"/>
  <c r="D28" i="23"/>
  <c r="E28" i="23" s="1"/>
  <c r="D29" i="23"/>
  <c r="E29" i="23" s="1"/>
  <c r="D30" i="23"/>
  <c r="D31" i="23"/>
  <c r="D32" i="23"/>
  <c r="D33" i="23"/>
  <c r="D34" i="23"/>
  <c r="E34" i="23" s="1"/>
  <c r="D35" i="23"/>
  <c r="D36" i="23"/>
  <c r="E36" i="23" s="1"/>
  <c r="D37" i="23"/>
  <c r="D38" i="23"/>
  <c r="D39" i="23"/>
  <c r="D40" i="23"/>
  <c r="L44" i="23"/>
  <c r="D5" i="24"/>
  <c r="C18" i="24"/>
  <c r="D6" i="24"/>
  <c r="E6" i="24" s="1"/>
  <c r="D7" i="24"/>
  <c r="D8" i="24"/>
  <c r="D9" i="24"/>
  <c r="D10" i="24"/>
  <c r="D11" i="24"/>
  <c r="D12" i="24"/>
  <c r="D13" i="24"/>
  <c r="D14" i="24"/>
  <c r="E14" i="24" s="1"/>
  <c r="D15" i="24"/>
  <c r="D16" i="24"/>
  <c r="D17" i="24"/>
  <c r="D18" i="24"/>
  <c r="D19" i="24"/>
  <c r="D20" i="24"/>
  <c r="D21" i="24"/>
  <c r="E21" i="24" s="1"/>
  <c r="D22" i="24"/>
  <c r="E22" i="24" s="1"/>
  <c r="D23" i="24"/>
  <c r="D24" i="24"/>
  <c r="D25" i="24"/>
  <c r="D26" i="24"/>
  <c r="D27" i="24"/>
  <c r="D28" i="24"/>
  <c r="D29" i="24"/>
  <c r="D30" i="24"/>
  <c r="E30" i="24" s="1"/>
  <c r="D31" i="24"/>
  <c r="D32" i="24"/>
  <c r="D33" i="24"/>
  <c r="D34" i="24"/>
  <c r="D35" i="24"/>
  <c r="D36" i="24"/>
  <c r="D37" i="24"/>
  <c r="E37" i="24" s="1"/>
  <c r="D38" i="24"/>
  <c r="E38" i="24" s="1"/>
  <c r="D39" i="24"/>
  <c r="D40" i="24"/>
  <c r="L44" i="24"/>
  <c r="D5" i="25"/>
  <c r="C19" i="25"/>
  <c r="C44" i="25" s="1"/>
  <c r="D6" i="25"/>
  <c r="E6" i="25" s="1"/>
  <c r="D7" i="25"/>
  <c r="D8" i="25"/>
  <c r="E8" i="25" s="1"/>
  <c r="D9" i="25"/>
  <c r="D10" i="25"/>
  <c r="D11" i="25"/>
  <c r="D12" i="25"/>
  <c r="D13" i="25"/>
  <c r="D14" i="25"/>
  <c r="E14" i="25" s="1"/>
  <c r="D15" i="25"/>
  <c r="D16" i="25"/>
  <c r="E16" i="25" s="1"/>
  <c r="D17" i="25"/>
  <c r="D18" i="25"/>
  <c r="D19" i="25"/>
  <c r="D20" i="25"/>
  <c r="D21" i="25"/>
  <c r="D22" i="25"/>
  <c r="D23" i="25"/>
  <c r="D24" i="25"/>
  <c r="D25" i="25"/>
  <c r="D26" i="25"/>
  <c r="D27" i="25"/>
  <c r="D28" i="25"/>
  <c r="D29" i="25"/>
  <c r="D30" i="25"/>
  <c r="D31" i="25"/>
  <c r="E31" i="25" s="1"/>
  <c r="D32" i="25"/>
  <c r="D33" i="25"/>
  <c r="D34" i="25"/>
  <c r="D35" i="25"/>
  <c r="D36" i="25"/>
  <c r="D37" i="25"/>
  <c r="D38" i="25"/>
  <c r="D39" i="25"/>
  <c r="D40" i="25"/>
  <c r="E40" i="25" s="1"/>
  <c r="L44" i="25"/>
  <c r="D5" i="26"/>
  <c r="C20" i="26"/>
  <c r="C44" i="26" s="1"/>
  <c r="D6" i="26"/>
  <c r="D7" i="26"/>
  <c r="D8" i="26"/>
  <c r="D9" i="26"/>
  <c r="E9" i="26" s="1"/>
  <c r="D10" i="26"/>
  <c r="E10" i="26" s="1"/>
  <c r="D11" i="26"/>
  <c r="D12" i="26"/>
  <c r="D13" i="26"/>
  <c r="D14" i="26"/>
  <c r="D15" i="26"/>
  <c r="D16" i="26"/>
  <c r="D17" i="26"/>
  <c r="D18" i="26"/>
  <c r="E18" i="26" s="1"/>
  <c r="D19" i="26"/>
  <c r="D20" i="26"/>
  <c r="D21" i="26"/>
  <c r="D22" i="26"/>
  <c r="D23" i="26"/>
  <c r="D24" i="26"/>
  <c r="D25" i="26"/>
  <c r="E25" i="26" s="1"/>
  <c r="D26" i="26"/>
  <c r="E26" i="26" s="1"/>
  <c r="D27" i="26"/>
  <c r="D28" i="26"/>
  <c r="D29" i="26"/>
  <c r="D30" i="26"/>
  <c r="D31" i="26"/>
  <c r="D32" i="26"/>
  <c r="D33" i="26"/>
  <c r="D34" i="26"/>
  <c r="E34" i="26" s="1"/>
  <c r="D35" i="26"/>
  <c r="D36" i="26"/>
  <c r="D37" i="26"/>
  <c r="D38" i="26"/>
  <c r="D39" i="26"/>
  <c r="D40" i="26"/>
  <c r="L44" i="26"/>
  <c r="D5" i="27"/>
  <c r="C21" i="27"/>
  <c r="D6" i="27"/>
  <c r="D7" i="27"/>
  <c r="D8" i="27"/>
  <c r="D9" i="27"/>
  <c r="D10" i="27"/>
  <c r="D11" i="27"/>
  <c r="D12" i="27"/>
  <c r="D13" i="27"/>
  <c r="D14" i="27"/>
  <c r="D15" i="27"/>
  <c r="D16" i="27"/>
  <c r="D17" i="27"/>
  <c r="D18" i="27"/>
  <c r="D19" i="27"/>
  <c r="D20" i="27"/>
  <c r="D21" i="27"/>
  <c r="D22" i="27"/>
  <c r="D23" i="27"/>
  <c r="D24" i="27"/>
  <c r="D25" i="27"/>
  <c r="D26" i="27"/>
  <c r="D27" i="27"/>
  <c r="D28" i="27"/>
  <c r="D29" i="27"/>
  <c r="D30" i="27"/>
  <c r="D31" i="27"/>
  <c r="D32" i="27"/>
  <c r="D33" i="27"/>
  <c r="D34" i="27"/>
  <c r="D35" i="27"/>
  <c r="D36" i="27"/>
  <c r="D37" i="27"/>
  <c r="D38" i="27"/>
  <c r="D39" i="27"/>
  <c r="D40" i="27"/>
  <c r="L44" i="27"/>
  <c r="D5" i="28"/>
  <c r="C22" i="28"/>
  <c r="D6" i="28"/>
  <c r="E6" i="28" s="1"/>
  <c r="D7" i="28"/>
  <c r="D8" i="28"/>
  <c r="D9" i="28"/>
  <c r="D10" i="28"/>
  <c r="D11" i="28"/>
  <c r="D12" i="28"/>
  <c r="D13" i="28"/>
  <c r="D14" i="28"/>
  <c r="E14" i="28" s="1"/>
  <c r="D15" i="28"/>
  <c r="D16" i="28"/>
  <c r="D17" i="28"/>
  <c r="D18" i="28"/>
  <c r="D19" i="28"/>
  <c r="D20" i="28"/>
  <c r="D21" i="28"/>
  <c r="D22" i="28"/>
  <c r="E22" i="28" s="1"/>
  <c r="D23" i="28"/>
  <c r="D24" i="28"/>
  <c r="E24" i="28" s="1"/>
  <c r="D25" i="28"/>
  <c r="D26" i="28"/>
  <c r="D27" i="28"/>
  <c r="D28" i="28"/>
  <c r="D29" i="28"/>
  <c r="D30" i="28"/>
  <c r="E30" i="28" s="1"/>
  <c r="D31" i="28"/>
  <c r="D32" i="28"/>
  <c r="D33" i="28"/>
  <c r="D34" i="28"/>
  <c r="D35" i="28"/>
  <c r="D36" i="28"/>
  <c r="D37" i="28"/>
  <c r="D38" i="28"/>
  <c r="D39" i="28"/>
  <c r="D40" i="28"/>
  <c r="E40" i="28" s="1"/>
  <c r="L44" i="28"/>
  <c r="D5" i="29"/>
  <c r="C23" i="29"/>
  <c r="C44" i="29" s="1"/>
  <c r="D6" i="29"/>
  <c r="D7" i="29"/>
  <c r="D8" i="29"/>
  <c r="E8" i="29" s="1"/>
  <c r="D9" i="29"/>
  <c r="D10" i="29"/>
  <c r="D11" i="29"/>
  <c r="D12" i="29"/>
  <c r="D13" i="29"/>
  <c r="D14" i="29"/>
  <c r="D15" i="29"/>
  <c r="D16" i="29"/>
  <c r="D17" i="29"/>
  <c r="D18" i="29"/>
  <c r="D19" i="29"/>
  <c r="D20" i="29"/>
  <c r="D21" i="29"/>
  <c r="D22" i="29"/>
  <c r="D23" i="29"/>
  <c r="D24" i="29"/>
  <c r="D25" i="29"/>
  <c r="D26" i="29"/>
  <c r="D27" i="29"/>
  <c r="D28" i="29"/>
  <c r="D29" i="29"/>
  <c r="D30" i="29"/>
  <c r="D31" i="29"/>
  <c r="D32" i="29"/>
  <c r="D33" i="29"/>
  <c r="D34" i="29"/>
  <c r="D35" i="29"/>
  <c r="D36" i="29"/>
  <c r="D37" i="29"/>
  <c r="D38" i="29"/>
  <c r="D39" i="29"/>
  <c r="D40" i="29"/>
  <c r="E40" i="29" s="1"/>
  <c r="L44" i="29"/>
  <c r="D5" i="31"/>
  <c r="C25" i="31"/>
  <c r="D6" i="31"/>
  <c r="D7" i="31"/>
  <c r="D8" i="31"/>
  <c r="D9" i="31"/>
  <c r="D10" i="31"/>
  <c r="E10" i="31" s="1"/>
  <c r="D11" i="31"/>
  <c r="D12" i="31"/>
  <c r="D13" i="31"/>
  <c r="D14" i="31"/>
  <c r="D15" i="31"/>
  <c r="D16" i="31"/>
  <c r="D17" i="31"/>
  <c r="D18" i="31"/>
  <c r="D19" i="31"/>
  <c r="D20" i="31"/>
  <c r="D21" i="31"/>
  <c r="D22" i="31"/>
  <c r="D23" i="31"/>
  <c r="D24" i="31"/>
  <c r="D25" i="31"/>
  <c r="D26" i="31"/>
  <c r="E26" i="31" s="1"/>
  <c r="D27" i="31"/>
  <c r="D28" i="31"/>
  <c r="D29" i="31"/>
  <c r="D30" i="31"/>
  <c r="D31" i="31"/>
  <c r="D32" i="31"/>
  <c r="D33" i="31"/>
  <c r="D34" i="31"/>
  <c r="E34" i="31" s="1"/>
  <c r="D35" i="31"/>
  <c r="D36" i="31"/>
  <c r="D37" i="31"/>
  <c r="D38" i="31"/>
  <c r="D39" i="31"/>
  <c r="D40" i="31"/>
  <c r="L44" i="31"/>
  <c r="D5" i="30"/>
  <c r="E5" i="30" s="1"/>
  <c r="C24" i="30"/>
  <c r="C44" i="30" s="1"/>
  <c r="D6" i="30"/>
  <c r="D7" i="30"/>
  <c r="D8" i="30"/>
  <c r="D9" i="30"/>
  <c r="D10" i="30"/>
  <c r="D11" i="30"/>
  <c r="D12" i="30"/>
  <c r="E12" i="30" s="1"/>
  <c r="D13" i="30"/>
  <c r="E13" i="30" s="1"/>
  <c r="D14" i="30"/>
  <c r="D15" i="30"/>
  <c r="D16" i="30"/>
  <c r="D17" i="30"/>
  <c r="D18" i="30"/>
  <c r="E18" i="30" s="1"/>
  <c r="D19" i="30"/>
  <c r="D20" i="30"/>
  <c r="E20" i="30" s="1"/>
  <c r="D21" i="30"/>
  <c r="D22" i="30"/>
  <c r="D23" i="30"/>
  <c r="D24" i="30"/>
  <c r="D25" i="30"/>
  <c r="D26" i="30"/>
  <c r="D27" i="30"/>
  <c r="D28" i="30"/>
  <c r="E28" i="30" s="1"/>
  <c r="D29" i="30"/>
  <c r="D30" i="30"/>
  <c r="D31" i="30"/>
  <c r="D32" i="30"/>
  <c r="D33" i="30"/>
  <c r="D34" i="30"/>
  <c r="E34" i="30" s="1"/>
  <c r="D35" i="30"/>
  <c r="D36" i="30"/>
  <c r="E36" i="30" s="1"/>
  <c r="D37" i="30"/>
  <c r="D38" i="30"/>
  <c r="D39" i="30"/>
  <c r="E39" i="30" s="1"/>
  <c r="D40" i="30"/>
  <c r="L44" i="30"/>
  <c r="D5" i="32"/>
  <c r="C26" i="32"/>
  <c r="C44" i="32" s="1"/>
  <c r="D6" i="32"/>
  <c r="D7" i="32"/>
  <c r="D8" i="32"/>
  <c r="D9" i="32"/>
  <c r="D10" i="32"/>
  <c r="D11" i="32"/>
  <c r="D12" i="32"/>
  <c r="D13" i="32"/>
  <c r="D14" i="32"/>
  <c r="E14" i="32" s="1"/>
  <c r="D15" i="32"/>
  <c r="D16" i="32"/>
  <c r="D17" i="32"/>
  <c r="D18" i="32"/>
  <c r="D19" i="32"/>
  <c r="D20" i="32"/>
  <c r="D21" i="32"/>
  <c r="D22" i="32"/>
  <c r="D23" i="32"/>
  <c r="D24" i="32"/>
  <c r="D25" i="32"/>
  <c r="D26" i="32"/>
  <c r="D27" i="32"/>
  <c r="D28" i="32"/>
  <c r="D29" i="32"/>
  <c r="D30" i="32"/>
  <c r="D31" i="32"/>
  <c r="D32" i="32"/>
  <c r="D33" i="32"/>
  <c r="D34" i="32"/>
  <c r="D35" i="32"/>
  <c r="D36" i="32"/>
  <c r="D37" i="32"/>
  <c r="D38" i="32"/>
  <c r="D39" i="32"/>
  <c r="D40" i="32"/>
  <c r="L44" i="32"/>
  <c r="D5" i="33"/>
  <c r="C27" i="33"/>
  <c r="C44" i="33" s="1"/>
  <c r="D6" i="33"/>
  <c r="D7" i="33"/>
  <c r="D8" i="33"/>
  <c r="E8" i="33" s="1"/>
  <c r="D9" i="33"/>
  <c r="D10" i="33"/>
  <c r="D11" i="33"/>
  <c r="D12" i="33"/>
  <c r="D13" i="33"/>
  <c r="D14" i="33"/>
  <c r="D15" i="33"/>
  <c r="D16" i="33"/>
  <c r="E16" i="33" s="1"/>
  <c r="D17" i="33"/>
  <c r="D18" i="33"/>
  <c r="D19" i="33"/>
  <c r="D20" i="33"/>
  <c r="D21" i="33"/>
  <c r="D22" i="33"/>
  <c r="D23" i="33"/>
  <c r="D24" i="33"/>
  <c r="E24" i="33" s="1"/>
  <c r="D25" i="33"/>
  <c r="D26" i="33"/>
  <c r="D27" i="33"/>
  <c r="D28" i="33"/>
  <c r="D29" i="33"/>
  <c r="D30" i="33"/>
  <c r="E30" i="33" s="1"/>
  <c r="D31" i="33"/>
  <c r="D32" i="33"/>
  <c r="E32" i="33" s="1"/>
  <c r="D33" i="33"/>
  <c r="D34" i="33"/>
  <c r="D35" i="33"/>
  <c r="D36" i="33"/>
  <c r="D37" i="33"/>
  <c r="D38" i="33"/>
  <c r="D39" i="33"/>
  <c r="D40" i="33"/>
  <c r="L44" i="33"/>
  <c r="D5" i="34"/>
  <c r="C28" i="34"/>
  <c r="D6" i="34"/>
  <c r="D7" i="34"/>
  <c r="D8" i="34"/>
  <c r="D9" i="34"/>
  <c r="D10" i="34"/>
  <c r="D11" i="34"/>
  <c r="D12" i="34"/>
  <c r="D13" i="34"/>
  <c r="D14" i="34"/>
  <c r="D15" i="34"/>
  <c r="D16" i="34"/>
  <c r="D17" i="34"/>
  <c r="D18" i="34"/>
  <c r="D19" i="34"/>
  <c r="D20" i="34"/>
  <c r="D21" i="34"/>
  <c r="D22" i="34"/>
  <c r="D23" i="34"/>
  <c r="D24" i="34"/>
  <c r="D25" i="34"/>
  <c r="D26" i="34"/>
  <c r="E26" i="34" s="1"/>
  <c r="D27" i="34"/>
  <c r="D28" i="34"/>
  <c r="D29" i="34"/>
  <c r="D30" i="34"/>
  <c r="D31" i="34"/>
  <c r="D32" i="34"/>
  <c r="D33" i="34"/>
  <c r="D34" i="34"/>
  <c r="D35" i="34"/>
  <c r="D36" i="34"/>
  <c r="D37" i="34"/>
  <c r="D38" i="34"/>
  <c r="D39" i="34"/>
  <c r="D40" i="34"/>
  <c r="L44" i="34"/>
  <c r="D5" i="35"/>
  <c r="E5" i="35" s="1"/>
  <c r="C29" i="35"/>
  <c r="C44" i="35" s="1"/>
  <c r="D6" i="35"/>
  <c r="D7" i="35"/>
  <c r="D8" i="35"/>
  <c r="D9" i="35"/>
  <c r="D10" i="35"/>
  <c r="D11" i="35"/>
  <c r="D12" i="35"/>
  <c r="D13" i="35"/>
  <c r="D14" i="35"/>
  <c r="D15" i="35"/>
  <c r="D16" i="35"/>
  <c r="D17" i="35"/>
  <c r="D18" i="35"/>
  <c r="D19" i="35"/>
  <c r="D20" i="35"/>
  <c r="E20" i="35" s="1"/>
  <c r="D21" i="35"/>
  <c r="D22" i="35"/>
  <c r="D23" i="35"/>
  <c r="D24" i="35"/>
  <c r="D25" i="35"/>
  <c r="D26" i="35"/>
  <c r="D27" i="35"/>
  <c r="D28" i="35"/>
  <c r="E28" i="35" s="1"/>
  <c r="D29" i="35"/>
  <c r="D30" i="35"/>
  <c r="D31" i="35"/>
  <c r="D32" i="35"/>
  <c r="D33" i="35"/>
  <c r="D34" i="35"/>
  <c r="D35" i="35"/>
  <c r="D36" i="35"/>
  <c r="E36" i="35" s="1"/>
  <c r="D37" i="35"/>
  <c r="D38" i="35"/>
  <c r="D39" i="35"/>
  <c r="D40" i="35"/>
  <c r="L44" i="35"/>
  <c r="D5" i="36"/>
  <c r="E5" i="36" s="1"/>
  <c r="C30" i="36"/>
  <c r="C44" i="36" s="1"/>
  <c r="D6" i="36"/>
  <c r="E6" i="36" s="1"/>
  <c r="D7" i="36"/>
  <c r="D8" i="36"/>
  <c r="D9" i="36"/>
  <c r="D10" i="36"/>
  <c r="D11" i="36"/>
  <c r="D12" i="36"/>
  <c r="D13" i="36"/>
  <c r="E13" i="36" s="1"/>
  <c r="D14" i="36"/>
  <c r="E14" i="36" s="1"/>
  <c r="D15" i="36"/>
  <c r="D16" i="36"/>
  <c r="D17" i="36"/>
  <c r="D18" i="36"/>
  <c r="D19" i="36"/>
  <c r="D20" i="36"/>
  <c r="E20" i="36" s="1"/>
  <c r="D21" i="36"/>
  <c r="D22" i="36"/>
  <c r="D23" i="36"/>
  <c r="D24" i="36"/>
  <c r="D25" i="36"/>
  <c r="D26" i="36"/>
  <c r="D27" i="36"/>
  <c r="D28" i="36"/>
  <c r="D29" i="36"/>
  <c r="D30" i="36"/>
  <c r="E30" i="36" s="1"/>
  <c r="D31" i="36"/>
  <c r="D32" i="36"/>
  <c r="D33" i="36"/>
  <c r="D34" i="36"/>
  <c r="D35" i="36"/>
  <c r="D36" i="36"/>
  <c r="D37" i="36"/>
  <c r="D38" i="36"/>
  <c r="E38" i="36" s="1"/>
  <c r="D39" i="36"/>
  <c r="D40" i="36"/>
  <c r="L44" i="36"/>
  <c r="D5" i="37"/>
  <c r="C31" i="37"/>
  <c r="C44" i="37" s="1"/>
  <c r="D6" i="37"/>
  <c r="D7" i="37"/>
  <c r="D8" i="37"/>
  <c r="E8" i="37" s="1"/>
  <c r="D9" i="37"/>
  <c r="D10" i="37"/>
  <c r="D11" i="37"/>
  <c r="D12" i="37"/>
  <c r="D13" i="37"/>
  <c r="D14" i="37"/>
  <c r="D15" i="37"/>
  <c r="D16" i="37"/>
  <c r="D17" i="37"/>
  <c r="D18" i="37"/>
  <c r="D19" i="37"/>
  <c r="D20" i="37"/>
  <c r="D21" i="37"/>
  <c r="D22" i="37"/>
  <c r="D23" i="37"/>
  <c r="D24" i="37"/>
  <c r="E24" i="37" s="1"/>
  <c r="D25" i="37"/>
  <c r="D26" i="37"/>
  <c r="D27" i="37"/>
  <c r="D28" i="37"/>
  <c r="D29" i="37"/>
  <c r="D30" i="37"/>
  <c r="D31" i="37"/>
  <c r="D32" i="37"/>
  <c r="E32" i="37" s="1"/>
  <c r="D33" i="37"/>
  <c r="L44" i="37"/>
  <c r="D5" i="38"/>
  <c r="C32" i="38"/>
  <c r="C44" i="38" s="1"/>
  <c r="D6" i="38"/>
  <c r="D7" i="38"/>
  <c r="D8" i="38"/>
  <c r="D9" i="38"/>
  <c r="E9" i="38" s="1"/>
  <c r="D10" i="38"/>
  <c r="D11" i="38"/>
  <c r="D12" i="38"/>
  <c r="D13" i="38"/>
  <c r="D14" i="38"/>
  <c r="D15" i="38"/>
  <c r="E15" i="38" s="1"/>
  <c r="D16" i="38"/>
  <c r="D17" i="38"/>
  <c r="D18" i="38"/>
  <c r="D19" i="38"/>
  <c r="D20" i="38"/>
  <c r="D21" i="38"/>
  <c r="D22" i="38"/>
  <c r="D23" i="38"/>
  <c r="D24" i="38"/>
  <c r="D25" i="38"/>
  <c r="E25" i="38" s="1"/>
  <c r="D26" i="38"/>
  <c r="D27" i="38"/>
  <c r="D28" i="38"/>
  <c r="D29" i="38"/>
  <c r="D30" i="38"/>
  <c r="D31" i="38"/>
  <c r="E31" i="38" s="1"/>
  <c r="D32" i="38"/>
  <c r="D33" i="38"/>
  <c r="D34" i="38"/>
  <c r="D35" i="38"/>
  <c r="D36" i="38"/>
  <c r="D37" i="38"/>
  <c r="D38" i="38"/>
  <c r="D39" i="38"/>
  <c r="D40" i="38"/>
  <c r="L44" i="38"/>
  <c r="D5" i="39"/>
  <c r="C33" i="39"/>
  <c r="C44" i="39" s="1"/>
  <c r="D6" i="39"/>
  <c r="D7" i="39"/>
  <c r="D8" i="39"/>
  <c r="D9" i="39"/>
  <c r="D10" i="39"/>
  <c r="D11" i="39"/>
  <c r="D12" i="39"/>
  <c r="D13" i="39"/>
  <c r="D14" i="39"/>
  <c r="D15" i="39"/>
  <c r="D16" i="39"/>
  <c r="D17" i="39"/>
  <c r="D18" i="39"/>
  <c r="D19" i="39"/>
  <c r="D20" i="39"/>
  <c r="D21" i="39"/>
  <c r="D22" i="39"/>
  <c r="D23" i="39"/>
  <c r="D24" i="39"/>
  <c r="D25" i="39"/>
  <c r="D26" i="39"/>
  <c r="D27" i="39"/>
  <c r="D28" i="39"/>
  <c r="D29" i="39"/>
  <c r="D30" i="39"/>
  <c r="D31" i="39"/>
  <c r="D32" i="39"/>
  <c r="D33" i="39"/>
  <c r="D34" i="39"/>
  <c r="D35" i="39"/>
  <c r="D36" i="39"/>
  <c r="D37" i="39"/>
  <c r="D38" i="39"/>
  <c r="D39" i="39"/>
  <c r="D40" i="39"/>
  <c r="L44" i="39"/>
  <c r="D5" i="40"/>
  <c r="C34" i="40"/>
  <c r="C44" i="40" s="1"/>
  <c r="D6" i="40"/>
  <c r="D7" i="40"/>
  <c r="D8" i="40"/>
  <c r="D9" i="40"/>
  <c r="D10" i="40"/>
  <c r="D11" i="40"/>
  <c r="E11" i="40" s="1"/>
  <c r="D12" i="40"/>
  <c r="D13" i="40"/>
  <c r="D14" i="40"/>
  <c r="D15" i="40"/>
  <c r="D16" i="40"/>
  <c r="D17" i="40"/>
  <c r="D18" i="40"/>
  <c r="D19" i="40"/>
  <c r="D20" i="40"/>
  <c r="D21" i="40"/>
  <c r="E21" i="40" s="1"/>
  <c r="D22" i="40"/>
  <c r="D23" i="40"/>
  <c r="D24" i="40"/>
  <c r="D25" i="40"/>
  <c r="D26" i="40"/>
  <c r="E26" i="40" s="1"/>
  <c r="D27" i="40"/>
  <c r="D28" i="40"/>
  <c r="D29" i="40"/>
  <c r="D30" i="40"/>
  <c r="D31" i="40"/>
  <c r="D32" i="40"/>
  <c r="D33" i="40"/>
  <c r="D34" i="40"/>
  <c r="D35" i="40"/>
  <c r="D36" i="40"/>
  <c r="D37" i="40"/>
  <c r="E37" i="40" s="1"/>
  <c r="D38" i="40"/>
  <c r="D39" i="40"/>
  <c r="D40" i="40"/>
  <c r="L44" i="40"/>
  <c r="D5" i="41"/>
  <c r="C35" i="41"/>
  <c r="C44" i="41" s="1"/>
  <c r="D6" i="41"/>
  <c r="D7" i="41"/>
  <c r="D8" i="41"/>
  <c r="D9" i="41"/>
  <c r="D10" i="41"/>
  <c r="D11" i="41"/>
  <c r="D12" i="41"/>
  <c r="E12" i="41" s="1"/>
  <c r="D13" i="41"/>
  <c r="D14" i="41"/>
  <c r="D15" i="41"/>
  <c r="D16" i="41"/>
  <c r="D17" i="41"/>
  <c r="D18" i="41"/>
  <c r="D19" i="41"/>
  <c r="D20" i="41"/>
  <c r="D21" i="41"/>
  <c r="D22" i="41"/>
  <c r="D23" i="41"/>
  <c r="D24" i="41"/>
  <c r="D25" i="41"/>
  <c r="D26" i="41"/>
  <c r="D27" i="41"/>
  <c r="D28" i="41"/>
  <c r="D29" i="41"/>
  <c r="E29" i="41" s="1"/>
  <c r="D30" i="41"/>
  <c r="D31" i="41"/>
  <c r="E31" i="41" s="1"/>
  <c r="D32" i="41"/>
  <c r="D33" i="41"/>
  <c r="D34" i="41"/>
  <c r="D35" i="41"/>
  <c r="D36" i="41"/>
  <c r="D37" i="41"/>
  <c r="E37" i="41" s="1"/>
  <c r="D38" i="41"/>
  <c r="D39" i="41"/>
  <c r="D40" i="41"/>
  <c r="L44" i="41"/>
  <c r="D5" i="42"/>
  <c r="C36" i="42"/>
  <c r="E26" i="42" s="1"/>
  <c r="D6" i="42"/>
  <c r="D7" i="42"/>
  <c r="D8" i="42"/>
  <c r="D9" i="42"/>
  <c r="D10" i="42"/>
  <c r="D11" i="42"/>
  <c r="D12" i="42"/>
  <c r="D13" i="42"/>
  <c r="D14" i="42"/>
  <c r="D15" i="42"/>
  <c r="E15" i="42" s="1"/>
  <c r="D16" i="42"/>
  <c r="D17" i="42"/>
  <c r="E17" i="42" s="1"/>
  <c r="D18" i="42"/>
  <c r="D19" i="42"/>
  <c r="D20" i="42"/>
  <c r="D21" i="42"/>
  <c r="E21" i="42" s="1"/>
  <c r="D22" i="42"/>
  <c r="D23" i="42"/>
  <c r="E23" i="42" s="1"/>
  <c r="D24" i="42"/>
  <c r="D25" i="42"/>
  <c r="D26" i="42"/>
  <c r="D27" i="42"/>
  <c r="D28" i="42"/>
  <c r="D29" i="42"/>
  <c r="D30" i="42"/>
  <c r="D31" i="42"/>
  <c r="D32" i="42"/>
  <c r="D33" i="42"/>
  <c r="D34" i="42"/>
  <c r="D35" i="42"/>
  <c r="D36" i="42"/>
  <c r="D37" i="42"/>
  <c r="E37" i="42" s="1"/>
  <c r="D38" i="42"/>
  <c r="D39" i="42"/>
  <c r="D40" i="42"/>
  <c r="L44" i="42"/>
  <c r="D5" i="44"/>
  <c r="C37" i="44"/>
  <c r="C44" i="44" s="1"/>
  <c r="D6" i="44"/>
  <c r="D7" i="44"/>
  <c r="D8" i="44"/>
  <c r="D9" i="44"/>
  <c r="D10" i="44"/>
  <c r="D11" i="44"/>
  <c r="D12" i="44"/>
  <c r="E12" i="44" s="1"/>
  <c r="D13" i="44"/>
  <c r="E13" i="44" s="1"/>
  <c r="D14" i="44"/>
  <c r="D15" i="44"/>
  <c r="E15" i="44" s="1"/>
  <c r="D16" i="44"/>
  <c r="D17" i="44"/>
  <c r="E17" i="44" s="1"/>
  <c r="D18" i="44"/>
  <c r="D19" i="44"/>
  <c r="D20" i="44"/>
  <c r="D21" i="44"/>
  <c r="D22" i="44"/>
  <c r="D23" i="44"/>
  <c r="D24" i="44"/>
  <c r="E24" i="44" s="1"/>
  <c r="D25" i="44"/>
  <c r="D26" i="44"/>
  <c r="D27" i="44"/>
  <c r="D28" i="44"/>
  <c r="D29" i="44"/>
  <c r="D30" i="44"/>
  <c r="D31" i="44"/>
  <c r="D32" i="44"/>
  <c r="E32" i="44" s="1"/>
  <c r="D33" i="44"/>
  <c r="D34" i="44"/>
  <c r="D35" i="44"/>
  <c r="D36" i="44"/>
  <c r="D37" i="44"/>
  <c r="D38" i="44"/>
  <c r="D39" i="44"/>
  <c r="D40" i="44"/>
  <c r="L44" i="44"/>
  <c r="D5" i="43"/>
  <c r="C38" i="43"/>
  <c r="C44" i="43" s="1"/>
  <c r="D6" i="43"/>
  <c r="D7" i="43"/>
  <c r="D8" i="43"/>
  <c r="D9" i="43"/>
  <c r="D10" i="43"/>
  <c r="D11" i="43"/>
  <c r="D12" i="43"/>
  <c r="D13" i="43"/>
  <c r="D14" i="43"/>
  <c r="D15" i="43"/>
  <c r="D16" i="43"/>
  <c r="D17" i="43"/>
  <c r="D18" i="43"/>
  <c r="D19" i="43"/>
  <c r="D20" i="43"/>
  <c r="D21" i="43"/>
  <c r="D22" i="43"/>
  <c r="D23" i="43"/>
  <c r="D24" i="43"/>
  <c r="D25" i="43"/>
  <c r="D26" i="43"/>
  <c r="D27" i="43"/>
  <c r="D28" i="43"/>
  <c r="D29" i="43"/>
  <c r="D30" i="43"/>
  <c r="D31" i="43"/>
  <c r="D32" i="43"/>
  <c r="D33" i="43"/>
  <c r="D34" i="43"/>
  <c r="D35" i="43"/>
  <c r="D36" i="43"/>
  <c r="D37" i="43"/>
  <c r="D38" i="43"/>
  <c r="D39" i="43"/>
  <c r="D40" i="43"/>
  <c r="D44" i="43"/>
  <c r="L44" i="43"/>
  <c r="O28" i="4"/>
  <c r="P28" i="4" s="1"/>
  <c r="C28" i="4" s="1"/>
  <c r="P25" i="24" s="1"/>
  <c r="O8" i="4"/>
  <c r="P8" i="4" s="1"/>
  <c r="C8" i="4" s="1"/>
  <c r="F5" i="32" s="1"/>
  <c r="O30" i="4"/>
  <c r="P30" i="4" s="1"/>
  <c r="C30" i="4" s="1"/>
  <c r="O14" i="4"/>
  <c r="P14" i="4" s="1"/>
  <c r="C14" i="4" s="1"/>
  <c r="F11" i="33" s="1"/>
  <c r="O15" i="4"/>
  <c r="P15" i="4" s="1"/>
  <c r="C15" i="4" s="1"/>
  <c r="F12" i="14" s="1"/>
  <c r="X34" i="15"/>
  <c r="X34" i="32"/>
  <c r="V26" i="51"/>
  <c r="V26" i="18"/>
  <c r="V26" i="22"/>
  <c r="V26" i="30"/>
  <c r="V26" i="37"/>
  <c r="V26" i="43"/>
  <c r="V26" i="17"/>
  <c r="V26" i="27"/>
  <c r="V26" i="31"/>
  <c r="V26" i="40"/>
  <c r="X34" i="49"/>
  <c r="V24" i="50"/>
  <c r="E6" i="44"/>
  <c r="E31" i="34"/>
  <c r="E18" i="28"/>
  <c r="E6" i="26"/>
  <c r="E33" i="26"/>
  <c r="E37" i="26"/>
  <c r="E17" i="26"/>
  <c r="E22" i="26"/>
  <c r="E19" i="25"/>
  <c r="E35" i="25"/>
  <c r="E39" i="25"/>
  <c r="E36" i="25"/>
  <c r="E38" i="25"/>
  <c r="E17" i="23"/>
  <c r="E16" i="23"/>
  <c r="E13" i="23"/>
  <c r="E22" i="23"/>
  <c r="E6" i="23"/>
  <c r="E33" i="23"/>
  <c r="E9" i="23"/>
  <c r="E17" i="19"/>
  <c r="E29" i="18"/>
  <c r="E13" i="18"/>
  <c r="E27" i="18"/>
  <c r="E31" i="18"/>
  <c r="E36" i="18"/>
  <c r="E20" i="18"/>
  <c r="E27" i="17"/>
  <c r="E39" i="17"/>
  <c r="E7" i="17"/>
  <c r="E13" i="16"/>
  <c r="E8" i="16"/>
  <c r="E21" i="16"/>
  <c r="E39" i="15"/>
  <c r="E10" i="15"/>
  <c r="E35" i="15"/>
  <c r="E6" i="15"/>
  <c r="E5" i="12"/>
  <c r="E12" i="12"/>
  <c r="E16" i="12"/>
  <c r="E8" i="12"/>
  <c r="E40" i="12"/>
  <c r="E14" i="12"/>
  <c r="E37" i="13"/>
  <c r="E33" i="13"/>
  <c r="E14" i="13"/>
  <c r="E24" i="13"/>
  <c r="E18" i="13"/>
  <c r="E9" i="13"/>
  <c r="E28" i="13"/>
  <c r="E17" i="13"/>
  <c r="E6" i="13"/>
  <c r="E29" i="8"/>
  <c r="E16" i="8"/>
  <c r="E31" i="8"/>
  <c r="E20" i="8"/>
  <c r="E40" i="8"/>
  <c r="E32" i="8"/>
  <c r="E30" i="8"/>
  <c r="E15" i="8"/>
  <c r="D36" i="4"/>
  <c r="V33" i="42" s="1"/>
  <c r="F25" i="29"/>
  <c r="F25" i="21"/>
  <c r="P25" i="42"/>
  <c r="F25" i="44"/>
  <c r="F25" i="30"/>
  <c r="P25" i="38"/>
  <c r="F25" i="28"/>
  <c r="P25" i="27"/>
  <c r="F25" i="19"/>
  <c r="P25" i="30"/>
  <c r="F25" i="14"/>
  <c r="P25" i="36"/>
  <c r="E24" i="30"/>
  <c r="E33" i="30"/>
  <c r="E32" i="30"/>
  <c r="X34" i="8"/>
  <c r="X34" i="31"/>
  <c r="X34" i="44"/>
  <c r="X34" i="23"/>
  <c r="X34" i="38"/>
  <c r="F12" i="21"/>
  <c r="F12" i="30"/>
  <c r="F12" i="35"/>
  <c r="F12" i="41"/>
  <c r="F12" i="15"/>
  <c r="F12" i="25"/>
  <c r="F12" i="34"/>
  <c r="F12" i="39"/>
  <c r="P12" i="42"/>
  <c r="F12" i="18"/>
  <c r="P12" i="21"/>
  <c r="P12" i="31"/>
  <c r="P12" i="37"/>
  <c r="F12" i="44"/>
  <c r="E40" i="40"/>
  <c r="E28" i="40"/>
  <c r="E16" i="40"/>
  <c r="E23" i="40"/>
  <c r="E19" i="22"/>
  <c r="X12" i="8"/>
  <c r="X12" i="15"/>
  <c r="X12" i="19"/>
  <c r="X12" i="34"/>
  <c r="X12" i="33"/>
  <c r="E35" i="44"/>
  <c r="E8" i="44"/>
  <c r="E14" i="44"/>
  <c r="E16" i="44"/>
  <c r="E18" i="44"/>
  <c r="E21" i="44"/>
  <c r="E22" i="44"/>
  <c r="E25" i="44"/>
  <c r="E28" i="44"/>
  <c r="E31" i="44"/>
  <c r="E36" i="44"/>
  <c r="E40" i="44"/>
  <c r="E33" i="44"/>
  <c r="E18" i="34"/>
  <c r="E14" i="34"/>
  <c r="E12" i="33"/>
  <c r="G12" i="33" s="1"/>
  <c r="E15" i="33"/>
  <c r="E21" i="33"/>
  <c r="E25" i="33"/>
  <c r="E33" i="33"/>
  <c r="E18" i="24"/>
  <c r="E31" i="16"/>
  <c r="E39" i="16"/>
  <c r="E33" i="16"/>
  <c r="E35" i="16"/>
  <c r="E32" i="16"/>
  <c r="E40" i="16"/>
  <c r="E37" i="16"/>
  <c r="E24" i="16"/>
  <c r="E16" i="16"/>
  <c r="E23" i="16"/>
  <c r="E19" i="16"/>
  <c r="E15" i="16"/>
  <c r="E28" i="29"/>
  <c r="N8" i="14"/>
  <c r="N8" i="15"/>
  <c r="N8" i="17"/>
  <c r="N8" i="20"/>
  <c r="N8" i="19"/>
  <c r="N8" i="21"/>
  <c r="N8" i="23"/>
  <c r="N8" i="25"/>
  <c r="N8" i="35"/>
  <c r="N8" i="41"/>
  <c r="N8" i="44"/>
  <c r="N8" i="18"/>
  <c r="N8" i="27"/>
  <c r="N8" i="30"/>
  <c r="N8" i="33"/>
  <c r="N8" i="38"/>
  <c r="N8" i="12"/>
  <c r="N8" i="31"/>
  <c r="N8" i="39"/>
  <c r="N8" i="43"/>
  <c r="E31" i="36"/>
  <c r="N28" i="12"/>
  <c r="N28" i="24"/>
  <c r="N28" i="16"/>
  <c r="E38" i="15"/>
  <c r="V24" i="14"/>
  <c r="V24" i="15"/>
  <c r="V24" i="21"/>
  <c r="V24" i="24"/>
  <c r="E26" i="15"/>
  <c r="E30" i="15"/>
  <c r="E15" i="15"/>
  <c r="E18" i="15"/>
  <c r="E19" i="15"/>
  <c r="E23" i="15"/>
  <c r="E25" i="15"/>
  <c r="E27" i="15"/>
  <c r="E34" i="15"/>
  <c r="E31" i="15"/>
  <c r="N18" i="16"/>
  <c r="E14" i="17"/>
  <c r="E15" i="17"/>
  <c r="E17" i="17"/>
  <c r="E18" i="17"/>
  <c r="E22" i="17"/>
  <c r="E23" i="17"/>
  <c r="L44" i="50"/>
  <c r="L44" i="12"/>
  <c r="E13" i="12"/>
  <c r="E22" i="12"/>
  <c r="X36" i="39"/>
  <c r="X36" i="49"/>
  <c r="X36" i="51"/>
  <c r="N28" i="31"/>
  <c r="N28" i="37"/>
  <c r="N28" i="44"/>
  <c r="N28" i="13"/>
  <c r="N20" i="29"/>
  <c r="N20" i="16"/>
  <c r="N20" i="22"/>
  <c r="N20" i="25"/>
  <c r="N20" i="31"/>
  <c r="N20" i="14"/>
  <c r="N20" i="20"/>
  <c r="N20" i="26"/>
  <c r="N20" i="27"/>
  <c r="N20" i="33"/>
  <c r="N20" i="37"/>
  <c r="N20" i="44"/>
  <c r="N20" i="43"/>
  <c r="N20" i="15"/>
  <c r="N20" i="18"/>
  <c r="N20" i="34"/>
  <c r="N20" i="40"/>
  <c r="N20" i="42"/>
  <c r="N20" i="21"/>
  <c r="N20" i="23"/>
  <c r="N20" i="24"/>
  <c r="N20" i="32"/>
  <c r="N20" i="38"/>
  <c r="N20" i="39"/>
  <c r="N20" i="8"/>
  <c r="N20" i="28"/>
  <c r="N20" i="30"/>
  <c r="N20" i="36"/>
  <c r="N20" i="12"/>
  <c r="N20" i="50"/>
  <c r="N20" i="52"/>
  <c r="N30" i="23"/>
  <c r="N30" i="30"/>
  <c r="N30" i="20"/>
  <c r="N30" i="42"/>
  <c r="N30" i="19"/>
  <c r="N16" i="12"/>
  <c r="N8" i="24"/>
  <c r="N8" i="28"/>
  <c r="N8" i="29"/>
  <c r="N8" i="32"/>
  <c r="N18" i="24"/>
  <c r="N18" i="32"/>
  <c r="N18" i="30"/>
  <c r="X32" i="8"/>
  <c r="X32" i="43"/>
  <c r="X32" i="37"/>
  <c r="X8" i="13"/>
  <c r="X8" i="21"/>
  <c r="X8" i="23"/>
  <c r="X8" i="37"/>
  <c r="X8" i="42"/>
  <c r="X8" i="17"/>
  <c r="X8" i="25"/>
  <c r="X8" i="44"/>
  <c r="X8" i="16"/>
  <c r="X8" i="33"/>
  <c r="X8" i="39"/>
  <c r="X8" i="49"/>
  <c r="X28" i="8"/>
  <c r="X28" i="15"/>
  <c r="X28" i="19"/>
  <c r="X28" i="26"/>
  <c r="X28" i="31"/>
  <c r="X28" i="34"/>
  <c r="X28" i="35"/>
  <c r="X28" i="39"/>
  <c r="X28" i="44"/>
  <c r="X28" i="12"/>
  <c r="X28" i="17"/>
  <c r="X28" i="22"/>
  <c r="X28" i="28"/>
  <c r="X28" i="32"/>
  <c r="X28" i="23"/>
  <c r="X28" i="37"/>
  <c r="X28" i="41"/>
  <c r="X28" i="18"/>
  <c r="X28" i="29"/>
  <c r="X28" i="24"/>
  <c r="X28" i="42"/>
  <c r="X28" i="50"/>
  <c r="X28" i="14"/>
  <c r="X28" i="25"/>
  <c r="X28" i="33"/>
  <c r="X28" i="38"/>
  <c r="X28" i="48"/>
  <c r="X28" i="52"/>
  <c r="X36" i="48"/>
  <c r="X36" i="12"/>
  <c r="X36" i="22"/>
  <c r="X36" i="50"/>
  <c r="X36" i="17"/>
  <c r="X36" i="26"/>
  <c r="X36" i="41"/>
  <c r="X36" i="21"/>
  <c r="X36" i="36"/>
  <c r="X36" i="20"/>
  <c r="V33" i="31"/>
  <c r="X8" i="50"/>
  <c r="X32" i="30"/>
  <c r="X8" i="40"/>
  <c r="X8" i="24"/>
  <c r="X28" i="21"/>
  <c r="X28" i="16"/>
  <c r="X8" i="36"/>
  <c r="X8" i="18"/>
  <c r="X28" i="43"/>
  <c r="X28" i="30"/>
  <c r="X28" i="13"/>
  <c r="X7" i="37"/>
  <c r="V13" i="16"/>
  <c r="V13" i="20"/>
  <c r="V13" i="26"/>
  <c r="V13" i="35"/>
  <c r="V13" i="37"/>
  <c r="V13" i="42"/>
  <c r="V13" i="17"/>
  <c r="V13" i="24"/>
  <c r="V13" i="30"/>
  <c r="V13" i="27"/>
  <c r="V13" i="38"/>
  <c r="V13" i="43"/>
  <c r="V13" i="49"/>
  <c r="V13" i="33"/>
  <c r="V13" i="48"/>
  <c r="X36" i="27"/>
  <c r="X36" i="29"/>
  <c r="X36" i="37"/>
  <c r="X36" i="40"/>
  <c r="X36" i="43"/>
  <c r="X36" i="25"/>
  <c r="X36" i="13"/>
  <c r="X36" i="30"/>
  <c r="V33" i="37"/>
  <c r="V16" i="21"/>
  <c r="V13" i="50"/>
  <c r="X28" i="49"/>
  <c r="X32" i="19"/>
  <c r="X8" i="41"/>
  <c r="X8" i="12"/>
  <c r="X28" i="40"/>
  <c r="X28" i="27"/>
  <c r="X12" i="14"/>
  <c r="X12" i="24"/>
  <c r="X12" i="21"/>
  <c r="X12" i="31"/>
  <c r="X12" i="40"/>
  <c r="X12" i="35"/>
  <c r="X12" i="18"/>
  <c r="X12" i="16"/>
  <c r="X12" i="23"/>
  <c r="X12" i="36"/>
  <c r="X12" i="29"/>
  <c r="X12" i="39"/>
  <c r="V27" i="31"/>
  <c r="V12" i="20"/>
  <c r="V12" i="26"/>
  <c r="V12" i="28"/>
  <c r="V12" i="35"/>
  <c r="V12" i="36"/>
  <c r="V12" i="37"/>
  <c r="V12" i="41"/>
  <c r="V12" i="42"/>
  <c r="V28" i="25"/>
  <c r="V28" i="27"/>
  <c r="V28" i="28"/>
  <c r="V28" i="29"/>
  <c r="V18" i="24"/>
  <c r="V18" i="29"/>
  <c r="E41" i="4"/>
  <c r="X38" i="14" s="1"/>
  <c r="N16" i="17"/>
  <c r="N30" i="33"/>
  <c r="N28" i="35"/>
  <c r="N20" i="17"/>
  <c r="N20" i="19"/>
  <c r="N20" i="35"/>
  <c r="N18" i="20"/>
  <c r="N18" i="35"/>
  <c r="N18" i="34"/>
  <c r="N8" i="22"/>
  <c r="N8" i="26"/>
  <c r="N8" i="34"/>
  <c r="N8" i="16"/>
  <c r="N8" i="36"/>
  <c r="N8" i="37"/>
  <c r="D10" i="4"/>
  <c r="D11" i="4"/>
  <c r="V8" i="13" s="1"/>
  <c r="D12" i="4"/>
  <c r="D13" i="4"/>
  <c r="V10" i="30" s="1"/>
  <c r="D14" i="4"/>
  <c r="E19" i="4"/>
  <c r="X16" i="44" s="1"/>
  <c r="E27" i="4"/>
  <c r="X24" i="37" s="1"/>
  <c r="D37" i="4"/>
  <c r="D39" i="4"/>
  <c r="V36" i="23" s="1"/>
  <c r="X36" i="14"/>
  <c r="X36" i="8"/>
  <c r="X36" i="44"/>
  <c r="X36" i="38"/>
  <c r="X36" i="28"/>
  <c r="X36" i="32"/>
  <c r="X36" i="19"/>
  <c r="X36" i="16"/>
  <c r="X36" i="18"/>
  <c r="X36" i="42"/>
  <c r="X36" i="24"/>
  <c r="X36" i="23"/>
  <c r="X36" i="15"/>
  <c r="X36" i="31"/>
  <c r="X36" i="35"/>
  <c r="X36" i="34"/>
  <c r="X36" i="33"/>
  <c r="X8" i="35"/>
  <c r="X8" i="30"/>
  <c r="X8" i="15"/>
  <c r="X28" i="20"/>
  <c r="X28" i="36"/>
  <c r="X28" i="51"/>
  <c r="X36" i="52"/>
  <c r="V33" i="15"/>
  <c r="V32" i="23"/>
  <c r="V32" i="31"/>
  <c r="V32" i="32"/>
  <c r="V32" i="21"/>
  <c r="V32" i="29"/>
  <c r="V32" i="41"/>
  <c r="V32" i="44"/>
  <c r="V32" i="13"/>
  <c r="V32" i="42"/>
  <c r="V32" i="8"/>
  <c r="V32" i="43"/>
  <c r="V32" i="48"/>
  <c r="V32" i="51"/>
  <c r="V32" i="49"/>
  <c r="V32" i="50"/>
  <c r="V32" i="17"/>
  <c r="V32" i="28"/>
  <c r="V32" i="39"/>
  <c r="V32" i="52"/>
  <c r="V32" i="25"/>
  <c r="V32" i="37"/>
  <c r="V32" i="12"/>
  <c r="V32" i="26"/>
  <c r="V24" i="26"/>
  <c r="V24" i="36"/>
  <c r="V24" i="23"/>
  <c r="V24" i="27"/>
  <c r="V24" i="29"/>
  <c r="V24" i="37"/>
  <c r="V24" i="43"/>
  <c r="V24" i="8"/>
  <c r="V24" i="33"/>
  <c r="V24" i="38"/>
  <c r="V24" i="39"/>
  <c r="V24" i="42"/>
  <c r="V24" i="16"/>
  <c r="V24" i="25"/>
  <c r="V24" i="30"/>
  <c r="V24" i="40"/>
  <c r="V24" i="41"/>
  <c r="V24" i="44"/>
  <c r="V24" i="34"/>
  <c r="V24" i="13"/>
  <c r="V24" i="31"/>
  <c r="V24" i="28"/>
  <c r="V24" i="35"/>
  <c r="V24" i="49"/>
  <c r="V24" i="52"/>
  <c r="V24" i="48"/>
  <c r="V24" i="51"/>
  <c r="V24" i="17"/>
  <c r="V24" i="22"/>
  <c r="V24" i="18"/>
  <c r="V24" i="12"/>
  <c r="V24" i="19"/>
  <c r="E21" i="18"/>
  <c r="E24" i="18"/>
  <c r="E28" i="18"/>
  <c r="E9" i="18"/>
  <c r="E39" i="18"/>
  <c r="E17" i="18"/>
  <c r="E19" i="18"/>
  <c r="E38" i="18"/>
  <c r="E16" i="18"/>
  <c r="E35" i="18"/>
  <c r="E30" i="14"/>
  <c r="E17" i="14"/>
  <c r="E43" i="4"/>
  <c r="X40" i="30" s="1"/>
  <c r="V38" i="8"/>
  <c r="V38" i="49"/>
  <c r="V38" i="12"/>
  <c r="V38" i="21"/>
  <c r="V38" i="31"/>
  <c r="V38" i="38"/>
  <c r="V38" i="43"/>
  <c r="V38" i="19"/>
  <c r="V38" i="25"/>
  <c r="V38" i="33"/>
  <c r="V38" i="40"/>
  <c r="V38" i="50"/>
  <c r="V38" i="16"/>
  <c r="V38" i="28"/>
  <c r="V38" i="41"/>
  <c r="V38" i="14"/>
  <c r="V38" i="23"/>
  <c r="V38" i="36"/>
  <c r="V38" i="52"/>
  <c r="V38" i="24"/>
  <c r="V38" i="34"/>
  <c r="V38" i="44"/>
  <c r="V38" i="20"/>
  <c r="V38" i="29"/>
  <c r="V38" i="39"/>
  <c r="D40" i="4"/>
  <c r="X16" i="16"/>
  <c r="X16" i="13"/>
  <c r="F10" i="52"/>
  <c r="X16" i="52"/>
  <c r="N8" i="8"/>
  <c r="N8" i="42"/>
  <c r="N8" i="40"/>
  <c r="F25" i="38"/>
  <c r="V9" i="26"/>
  <c r="V9" i="39"/>
  <c r="P27" i="8"/>
  <c r="F27" i="8"/>
  <c r="E9" i="33"/>
  <c r="N30" i="15"/>
  <c r="E25" i="4"/>
  <c r="X22" i="13" s="1"/>
  <c r="D25" i="4"/>
  <c r="V22" i="34" s="1"/>
  <c r="E38" i="34"/>
  <c r="E19" i="29"/>
  <c r="E39" i="28"/>
  <c r="O35" i="4"/>
  <c r="P35" i="4" s="1"/>
  <c r="C35" i="4" s="1"/>
  <c r="F32" i="42" s="1"/>
  <c r="V28" i="18"/>
  <c r="V28" i="24"/>
  <c r="V28" i="31"/>
  <c r="V28" i="35"/>
  <c r="V28" i="20"/>
  <c r="V28" i="21"/>
  <c r="V28" i="34"/>
  <c r="V28" i="36"/>
  <c r="V28" i="30"/>
  <c r="V28" i="33"/>
  <c r="V28" i="42"/>
  <c r="V28" i="43"/>
  <c r="V28" i="13"/>
  <c r="V18" i="21"/>
  <c r="V18" i="25"/>
  <c r="V18" i="32"/>
  <c r="V18" i="37"/>
  <c r="V18" i="31"/>
  <c r="V18" i="35"/>
  <c r="V18" i="15"/>
  <c r="V18" i="30"/>
  <c r="V18" i="33"/>
  <c r="V13" i="51"/>
  <c r="V12" i="23"/>
  <c r="V12" i="31"/>
  <c r="V12" i="38"/>
  <c r="V12" i="13"/>
  <c r="E40" i="38"/>
  <c r="E9" i="17"/>
  <c r="E12" i="16"/>
  <c r="E29" i="36"/>
  <c r="E20" i="25"/>
  <c r="E11" i="25"/>
  <c r="E8" i="15"/>
  <c r="E45" i="4"/>
  <c r="X42" i="30" s="1"/>
  <c r="E12" i="35"/>
  <c r="E24" i="35"/>
  <c r="E27" i="16"/>
  <c r="L44" i="49"/>
  <c r="V37" i="21"/>
  <c r="V37" i="36"/>
  <c r="V37" i="42"/>
  <c r="V37" i="37"/>
  <c r="V37" i="43"/>
  <c r="V37" i="30"/>
  <c r="V37" i="8"/>
  <c r="V37" i="52"/>
  <c r="V37" i="14"/>
  <c r="V37" i="22"/>
  <c r="V17" i="27"/>
  <c r="V17" i="37"/>
  <c r="V17" i="26"/>
  <c r="V17" i="22"/>
  <c r="V22" i="22"/>
  <c r="V22" i="24"/>
  <c r="V40" i="13"/>
  <c r="V40" i="24"/>
  <c r="V40" i="37"/>
  <c r="X40" i="12"/>
  <c r="X40" i="18"/>
  <c r="X40" i="19"/>
  <c r="X40" i="29"/>
  <c r="X40" i="51"/>
  <c r="X40" i="16"/>
  <c r="X40" i="24"/>
  <c r="X40" i="52"/>
  <c r="X40" i="20"/>
  <c r="X40" i="17"/>
  <c r="X40" i="48"/>
  <c r="X40" i="28"/>
  <c r="E22" i="42"/>
  <c r="E38" i="42"/>
  <c r="E7" i="42"/>
  <c r="E8" i="42"/>
  <c r="E27" i="42"/>
  <c r="E42" i="42"/>
  <c r="E6" i="42"/>
  <c r="E10" i="42"/>
  <c r="E24" i="42"/>
  <c r="E11" i="42"/>
  <c r="E12" i="42"/>
  <c r="E43" i="42"/>
  <c r="E19" i="42"/>
  <c r="E5" i="42"/>
  <c r="E14" i="42"/>
  <c r="E18" i="42"/>
  <c r="E20" i="42"/>
  <c r="E28" i="42"/>
  <c r="E13" i="42"/>
  <c r="E30" i="41"/>
  <c r="E21" i="41"/>
  <c r="E13" i="41"/>
  <c r="E43" i="41"/>
  <c r="E40" i="41"/>
  <c r="E22" i="41"/>
  <c r="E28" i="41"/>
  <c r="E6" i="41"/>
  <c r="E16" i="41"/>
  <c r="E33" i="41"/>
  <c r="E10" i="41"/>
  <c r="E17" i="41"/>
  <c r="E20" i="41"/>
  <c r="E22" i="40"/>
  <c r="E7" i="40"/>
  <c r="E27" i="40"/>
  <c r="E39" i="40"/>
  <c r="E24" i="40"/>
  <c r="E36" i="40"/>
  <c r="E32" i="39"/>
  <c r="E43" i="38"/>
  <c r="E20" i="38"/>
  <c r="E42" i="38"/>
  <c r="E21" i="38"/>
  <c r="E35" i="38"/>
  <c r="E24" i="38"/>
  <c r="E9" i="37"/>
  <c r="E31" i="37"/>
  <c r="E13" i="37"/>
  <c r="E43" i="37"/>
  <c r="E5" i="37"/>
  <c r="E12" i="37"/>
  <c r="E39" i="37"/>
  <c r="E15" i="36"/>
  <c r="E35" i="36"/>
  <c r="E27" i="36"/>
  <c r="E23" i="36"/>
  <c r="E25" i="36"/>
  <c r="E17" i="36"/>
  <c r="E17" i="35"/>
  <c r="E16" i="35"/>
  <c r="E39" i="35"/>
  <c r="E33" i="35"/>
  <c r="E23" i="35"/>
  <c r="E31" i="35"/>
  <c r="E41" i="35"/>
  <c r="E19" i="35"/>
  <c r="E21" i="35"/>
  <c r="E34" i="35"/>
  <c r="E37" i="35"/>
  <c r="E13" i="35"/>
  <c r="E8" i="35"/>
  <c r="E42" i="35"/>
  <c r="E9" i="35"/>
  <c r="E15" i="35"/>
  <c r="E29" i="35"/>
  <c r="E32" i="35"/>
  <c r="E35" i="35"/>
  <c r="E40" i="35"/>
  <c r="E25" i="35"/>
  <c r="E42" i="34"/>
  <c r="E25" i="34"/>
  <c r="E39" i="34"/>
  <c r="E19" i="34"/>
  <c r="E23" i="34"/>
  <c r="E39" i="33"/>
  <c r="E29" i="33"/>
  <c r="E43" i="33"/>
  <c r="E7" i="33"/>
  <c r="E31" i="33"/>
  <c r="E23" i="33"/>
  <c r="E20" i="33"/>
  <c r="E17" i="33"/>
  <c r="E13" i="33"/>
  <c r="E11" i="33"/>
  <c r="E27" i="33"/>
  <c r="E43" i="32"/>
  <c r="E23" i="32"/>
  <c r="E31" i="32"/>
  <c r="E37" i="32"/>
  <c r="E29" i="32"/>
  <c r="E21" i="32"/>
  <c r="E27" i="32"/>
  <c r="E9" i="32"/>
  <c r="E32" i="32"/>
  <c r="E17" i="32"/>
  <c r="E11" i="32"/>
  <c r="E41" i="32"/>
  <c r="E28" i="32"/>
  <c r="E35" i="32"/>
  <c r="E39" i="32"/>
  <c r="E25" i="32"/>
  <c r="E7" i="32"/>
  <c r="E19" i="32"/>
  <c r="E33" i="32"/>
  <c r="E13" i="32"/>
  <c r="E34" i="32"/>
  <c r="E15" i="32"/>
  <c r="E42" i="32"/>
  <c r="E38" i="31"/>
  <c r="E30" i="31"/>
  <c r="E11" i="31"/>
  <c r="E9" i="31"/>
  <c r="E33" i="31"/>
  <c r="E14" i="31"/>
  <c r="E27" i="31"/>
  <c r="G27" i="31" s="1"/>
  <c r="E35" i="31"/>
  <c r="E17" i="31"/>
  <c r="E6" i="31"/>
  <c r="E41" i="31"/>
  <c r="E13" i="31"/>
  <c r="E7" i="31"/>
  <c r="E43" i="31"/>
  <c r="E23" i="31"/>
  <c r="E42" i="31"/>
  <c r="E15" i="31"/>
  <c r="E39" i="31"/>
  <c r="E31" i="31"/>
  <c r="E37" i="31"/>
  <c r="E29" i="31"/>
  <c r="E22" i="31"/>
  <c r="E19" i="31"/>
  <c r="E41" i="30"/>
  <c r="E40" i="30"/>
  <c r="E31" i="30"/>
  <c r="E23" i="30"/>
  <c r="E16" i="30"/>
  <c r="E27" i="30"/>
  <c r="E8" i="30"/>
  <c r="E6" i="30"/>
  <c r="E19" i="30"/>
  <c r="E11" i="30"/>
  <c r="E35" i="30"/>
  <c r="E37" i="30"/>
  <c r="E7" i="30"/>
  <c r="E25" i="30"/>
  <c r="E21" i="30"/>
  <c r="E15" i="30"/>
  <c r="E29" i="30"/>
  <c r="E43" i="29"/>
  <c r="E11" i="29"/>
  <c r="E35" i="29"/>
  <c r="E9" i="28"/>
  <c r="E19" i="28"/>
  <c r="E23" i="28"/>
  <c r="E10" i="28"/>
  <c r="E29" i="28"/>
  <c r="E13" i="28"/>
  <c r="E27" i="28"/>
  <c r="E7" i="28"/>
  <c r="E37" i="28"/>
  <c r="E11" i="28"/>
  <c r="E41" i="28"/>
  <c r="E15" i="28"/>
  <c r="E34" i="28"/>
  <c r="E35" i="28"/>
  <c r="E21" i="28"/>
  <c r="E25" i="28"/>
  <c r="E42" i="28"/>
  <c r="E27" i="27"/>
  <c r="E27" i="25"/>
  <c r="E5" i="25"/>
  <c r="E43" i="25"/>
  <c r="E24" i="24"/>
  <c r="E31" i="24"/>
  <c r="E15" i="24"/>
  <c r="E23" i="24"/>
  <c r="E35" i="24"/>
  <c r="E28" i="24"/>
  <c r="E27" i="24"/>
  <c r="E16" i="24"/>
  <c r="E26" i="24"/>
  <c r="E10" i="24"/>
  <c r="E41" i="24"/>
  <c r="E7" i="24"/>
  <c r="E40" i="24"/>
  <c r="E39" i="24"/>
  <c r="E12" i="24"/>
  <c r="E32" i="24"/>
  <c r="E5" i="24"/>
  <c r="E34" i="24"/>
  <c r="E8" i="24"/>
  <c r="E11" i="24"/>
  <c r="E20" i="24"/>
  <c r="E42" i="24"/>
  <c r="E42" i="23"/>
  <c r="E30" i="23"/>
  <c r="E32" i="23"/>
  <c r="E24" i="23"/>
  <c r="E37" i="23"/>
  <c r="E18" i="23"/>
  <c r="E41" i="23"/>
  <c r="E25" i="23"/>
  <c r="E10" i="23"/>
  <c r="E21" i="23"/>
  <c r="E41" i="22"/>
  <c r="E14" i="22"/>
  <c r="E22" i="22"/>
  <c r="E32" i="22"/>
  <c r="E16" i="22"/>
  <c r="E35" i="22"/>
  <c r="E11" i="22"/>
  <c r="E42" i="22"/>
  <c r="E28" i="22"/>
  <c r="E12" i="22"/>
  <c r="E27" i="22"/>
  <c r="E38" i="22"/>
  <c r="E7" i="22"/>
  <c r="E23" i="22"/>
  <c r="E6" i="22"/>
  <c r="E39" i="22"/>
  <c r="E24" i="22"/>
  <c r="E5" i="22"/>
  <c r="E20" i="22"/>
  <c r="E40" i="22"/>
  <c r="E36" i="22"/>
  <c r="E31" i="22"/>
  <c r="E30" i="22"/>
  <c r="E42" i="21"/>
  <c r="E18" i="21"/>
  <c r="E10" i="21"/>
  <c r="E20" i="21"/>
  <c r="E32" i="21"/>
  <c r="E17" i="21"/>
  <c r="E34" i="21"/>
  <c r="E43" i="21"/>
  <c r="E12" i="21"/>
  <c r="E36" i="21"/>
  <c r="E13" i="21"/>
  <c r="E38" i="21"/>
  <c r="E9" i="21"/>
  <c r="E21" i="21"/>
  <c r="E41" i="21"/>
  <c r="E22" i="21"/>
  <c r="E30" i="21"/>
  <c r="E14" i="21"/>
  <c r="E28" i="21"/>
  <c r="E33" i="21"/>
  <c r="E29" i="21"/>
  <c r="E6" i="21"/>
  <c r="E39" i="20"/>
  <c r="E27" i="20"/>
  <c r="E15" i="20"/>
  <c r="E30" i="20"/>
  <c r="E18" i="20"/>
  <c r="E20" i="20"/>
  <c r="E32" i="20"/>
  <c r="E35" i="20"/>
  <c r="E5" i="20"/>
  <c r="E16" i="20"/>
  <c r="E41" i="20"/>
  <c r="E11" i="20"/>
  <c r="E40" i="20"/>
  <c r="E8" i="20"/>
  <c r="E31" i="20"/>
  <c r="E23" i="20"/>
  <c r="E7" i="20"/>
  <c r="E26" i="20"/>
  <c r="E10" i="20"/>
  <c r="E12" i="20"/>
  <c r="E42" i="20"/>
  <c r="E25" i="19"/>
  <c r="E29" i="19"/>
  <c r="E37" i="19"/>
  <c r="E11" i="19"/>
  <c r="E21" i="19"/>
  <c r="E14" i="19"/>
  <c r="E38" i="19"/>
  <c r="E41" i="19"/>
  <c r="E32" i="19"/>
  <c r="E40" i="19"/>
  <c r="E16" i="19"/>
  <c r="E9" i="19"/>
  <c r="E6" i="19"/>
  <c r="E34" i="19"/>
  <c r="E24" i="19"/>
  <c r="E42" i="19"/>
  <c r="E22" i="19"/>
  <c r="E13" i="19"/>
  <c r="E30" i="19"/>
  <c r="E43" i="19"/>
  <c r="E42" i="18"/>
  <c r="E11" i="18"/>
  <c r="E15" i="18"/>
  <c r="E23" i="18"/>
  <c r="E25" i="17"/>
  <c r="E11" i="17"/>
  <c r="E31" i="17"/>
  <c r="E34" i="17"/>
  <c r="E29" i="17"/>
  <c r="E30" i="17"/>
  <c r="E43" i="17"/>
  <c r="E21" i="17"/>
  <c r="E19" i="17"/>
  <c r="E13" i="17"/>
  <c r="E35" i="17"/>
  <c r="E33" i="17"/>
  <c r="E6" i="17"/>
  <c r="E37" i="17"/>
  <c r="E40" i="15"/>
  <c r="E22" i="15"/>
  <c r="E14" i="15"/>
  <c r="E11" i="15"/>
  <c r="E37" i="15"/>
  <c r="E41" i="15"/>
  <c r="E6" i="14"/>
  <c r="E27" i="14"/>
  <c r="E22" i="14"/>
  <c r="E13" i="14"/>
  <c r="E16" i="14"/>
  <c r="E23" i="14"/>
  <c r="E7" i="14"/>
  <c r="E38" i="14"/>
  <c r="E25" i="14"/>
  <c r="G25" i="14" s="1"/>
  <c r="E29" i="14"/>
  <c r="E41" i="14"/>
  <c r="E36" i="14"/>
  <c r="E9" i="14"/>
  <c r="E14" i="14"/>
  <c r="E21" i="14"/>
  <c r="E37" i="14"/>
  <c r="E41" i="12"/>
  <c r="E18" i="12"/>
  <c r="E32" i="12"/>
  <c r="E20" i="12"/>
  <c r="E30" i="12"/>
  <c r="E19" i="12"/>
  <c r="E6" i="12"/>
  <c r="E22" i="13"/>
  <c r="E30" i="13"/>
  <c r="E10" i="13"/>
  <c r="E39" i="13"/>
  <c r="E42" i="8"/>
  <c r="E22" i="8"/>
  <c r="E36" i="8"/>
  <c r="E14" i="8"/>
  <c r="E24" i="8"/>
  <c r="E8" i="8"/>
  <c r="E41" i="8"/>
  <c r="E10" i="8"/>
  <c r="E7" i="8"/>
  <c r="E17" i="8"/>
  <c r="E25" i="8"/>
  <c r="L44" i="51"/>
  <c r="E9" i="8"/>
  <c r="L44" i="48"/>
  <c r="E18" i="36"/>
  <c r="E9" i="16"/>
  <c r="E9" i="36"/>
  <c r="E43" i="36"/>
  <c r="E43" i="40"/>
  <c r="E28" i="17"/>
  <c r="E10" i="12"/>
  <c r="E28" i="12"/>
  <c r="E6" i="52"/>
  <c r="E11" i="52"/>
  <c r="E14" i="52"/>
  <c r="E17" i="52"/>
  <c r="E18" i="52"/>
  <c r="E27" i="52"/>
  <c r="E29" i="52"/>
  <c r="E30" i="52"/>
  <c r="E32" i="52"/>
  <c r="E41" i="52"/>
  <c r="E7" i="52"/>
  <c r="E9" i="52"/>
  <c r="E10" i="52"/>
  <c r="E13" i="52"/>
  <c r="E19" i="52"/>
  <c r="E21" i="52"/>
  <c r="E22" i="52"/>
  <c r="E25" i="52"/>
  <c r="E26" i="52"/>
  <c r="E33" i="52"/>
  <c r="E34" i="52"/>
  <c r="E36" i="52"/>
  <c r="E37" i="52"/>
  <c r="E40" i="52"/>
  <c r="E42" i="52"/>
  <c r="E8" i="51"/>
  <c r="E12" i="51"/>
  <c r="E20" i="51"/>
  <c r="E24" i="51"/>
  <c r="E25" i="51"/>
  <c r="E26" i="51"/>
  <c r="E29" i="51"/>
  <c r="E33" i="51"/>
  <c r="E36" i="51"/>
  <c r="E37" i="51"/>
  <c r="E40" i="51"/>
  <c r="E41" i="51"/>
  <c r="E42" i="51"/>
  <c r="E5" i="51"/>
  <c r="E9" i="51"/>
  <c r="E17" i="51"/>
  <c r="E32" i="51"/>
  <c r="E7" i="51"/>
  <c r="E10" i="51"/>
  <c r="E13" i="51"/>
  <c r="E16" i="51"/>
  <c r="E18" i="51"/>
  <c r="E21" i="51"/>
  <c r="E28" i="51"/>
  <c r="E34" i="51"/>
  <c r="E38" i="13"/>
  <c r="E42" i="13"/>
  <c r="E43" i="34"/>
  <c r="E42" i="36"/>
  <c r="E42" i="40"/>
  <c r="E42" i="33"/>
  <c r="E42" i="29"/>
  <c r="E30" i="26"/>
  <c r="E41" i="26"/>
  <c r="E9" i="25"/>
  <c r="E42" i="25"/>
  <c r="E43" i="12"/>
  <c r="E42" i="12"/>
  <c r="E43" i="15"/>
  <c r="E42" i="16"/>
  <c r="E41" i="16"/>
  <c r="E41" i="17"/>
  <c r="E41" i="25"/>
  <c r="E42" i="26"/>
  <c r="E41" i="29"/>
  <c r="E41" i="33"/>
  <c r="E43" i="44"/>
  <c r="X42" i="44"/>
  <c r="X42" i="25"/>
  <c r="X42" i="26"/>
  <c r="V42" i="49"/>
  <c r="V42" i="51"/>
  <c r="V42" i="44"/>
  <c r="V42" i="48"/>
  <c r="V42" i="50"/>
  <c r="V42" i="52"/>
  <c r="V42" i="43"/>
  <c r="V42" i="42"/>
  <c r="V42" i="40"/>
  <c r="V42" i="38"/>
  <c r="V42" i="36"/>
  <c r="V42" i="34"/>
  <c r="V42" i="32"/>
  <c r="V42" i="28"/>
  <c r="V42" i="26"/>
  <c r="V42" i="41"/>
  <c r="V42" i="39"/>
  <c r="V42" i="37"/>
  <c r="V42" i="35"/>
  <c r="V42" i="33"/>
  <c r="V42" i="31"/>
  <c r="V42" i="29"/>
  <c r="V42" i="27"/>
  <c r="V42" i="25"/>
  <c r="V43" i="48"/>
  <c r="V43" i="50"/>
  <c r="V43" i="52"/>
  <c r="V43" i="43"/>
  <c r="V43" i="42"/>
  <c r="V43" i="49"/>
  <c r="V43" i="51"/>
  <c r="V43" i="44"/>
  <c r="V43" i="41"/>
  <c r="V43" i="39"/>
  <c r="V43" i="37"/>
  <c r="V43" i="35"/>
  <c r="V43" i="33"/>
  <c r="V43" i="31"/>
  <c r="V43" i="29"/>
  <c r="V43" i="27"/>
  <c r="V43" i="25"/>
  <c r="V43" i="40"/>
  <c r="V43" i="38"/>
  <c r="V43" i="36"/>
  <c r="V43" i="34"/>
  <c r="V43" i="32"/>
  <c r="V43" i="28"/>
  <c r="V43" i="26"/>
  <c r="V42" i="8"/>
  <c r="V42" i="13"/>
  <c r="V43" i="12"/>
  <c r="V42" i="14"/>
  <c r="V42" i="15"/>
  <c r="V43" i="16"/>
  <c r="V43" i="17"/>
  <c r="V43" i="18"/>
  <c r="V42" i="19"/>
  <c r="V43" i="20"/>
  <c r="V42" i="21"/>
  <c r="V43" i="22"/>
  <c r="V42" i="23"/>
  <c r="V42" i="24"/>
  <c r="V43" i="8"/>
  <c r="V43" i="13"/>
  <c r="X42" i="13"/>
  <c r="V42" i="12"/>
  <c r="V43" i="14"/>
  <c r="V43" i="15"/>
  <c r="V42" i="16"/>
  <c r="V42" i="17"/>
  <c r="X42" i="17"/>
  <c r="V42" i="18"/>
  <c r="V43" i="19"/>
  <c r="V42" i="20"/>
  <c r="V43" i="21"/>
  <c r="V42" i="22"/>
  <c r="V43" i="23"/>
  <c r="V43" i="24"/>
  <c r="V36" i="38"/>
  <c r="V36" i="22"/>
  <c r="V36" i="48"/>
  <c r="V36" i="43"/>
  <c r="X18" i="26"/>
  <c r="X18" i="35"/>
  <c r="X18" i="14"/>
  <c r="X18" i="27"/>
  <c r="X16" i="48"/>
  <c r="X16" i="38"/>
  <c r="X16" i="50"/>
  <c r="X16" i="24"/>
  <c r="X16" i="25"/>
  <c r="X16" i="42"/>
  <c r="X16" i="41"/>
  <c r="X16" i="20"/>
  <c r="X16" i="31"/>
  <c r="X16" i="35"/>
  <c r="X16" i="26"/>
  <c r="X16" i="32"/>
  <c r="X16" i="37"/>
  <c r="X16" i="15"/>
  <c r="X16" i="19"/>
  <c r="X16" i="34"/>
  <c r="X16" i="33"/>
  <c r="X16" i="14"/>
  <c r="X16" i="21"/>
  <c r="X16" i="40"/>
  <c r="X16" i="12"/>
  <c r="X16" i="22"/>
  <c r="X16" i="43"/>
  <c r="V10" i="28"/>
  <c r="V10" i="51"/>
  <c r="V10" i="18"/>
  <c r="V10" i="22"/>
  <c r="V10" i="37"/>
  <c r="V10" i="43"/>
  <c r="V10" i="40"/>
  <c r="V10" i="29"/>
  <c r="V10" i="32"/>
  <c r="V10" i="23"/>
  <c r="V10" i="24"/>
  <c r="V10" i="38"/>
  <c r="V10" i="16"/>
  <c r="V10" i="33"/>
  <c r="V10" i="44"/>
  <c r="V10" i="50"/>
  <c r="V10" i="39"/>
  <c r="X38" i="20"/>
  <c r="X38" i="36"/>
  <c r="X38" i="31"/>
  <c r="X38" i="44"/>
  <c r="V9" i="31"/>
  <c r="V11" i="38"/>
  <c r="X18" i="43"/>
  <c r="X18" i="52"/>
  <c r="X18" i="21"/>
  <c r="X18" i="41"/>
  <c r="X18" i="25"/>
  <c r="X18" i="44"/>
  <c r="X18" i="28"/>
  <c r="X16" i="51"/>
  <c r="X16" i="30"/>
  <c r="X16" i="8"/>
  <c r="X16" i="27"/>
  <c r="X16" i="36"/>
  <c r="X16" i="29"/>
  <c r="X16" i="17"/>
  <c r="X38" i="12"/>
  <c r="V36" i="25"/>
  <c r="V7" i="24"/>
  <c r="V7" i="25"/>
  <c r="V7" i="38"/>
  <c r="X38" i="34"/>
  <c r="X38" i="24"/>
  <c r="X38" i="48"/>
  <c r="X38" i="16"/>
  <c r="X38" i="40"/>
  <c r="X38" i="51"/>
  <c r="V34" i="27"/>
  <c r="V34" i="14"/>
  <c r="E23" i="4"/>
  <c r="X20" i="14" s="1"/>
  <c r="V11" i="33"/>
  <c r="V11" i="8"/>
  <c r="V11" i="16"/>
  <c r="V9" i="51"/>
  <c r="V9" i="50"/>
  <c r="V9" i="44"/>
  <c r="V9" i="21"/>
  <c r="V7" i="16"/>
  <c r="V7" i="12"/>
  <c r="V9" i="27"/>
  <c r="V11" i="36"/>
  <c r="V11" i="40"/>
  <c r="V10" i="36"/>
  <c r="X18" i="50"/>
  <c r="X18" i="30"/>
  <c r="X18" i="48"/>
  <c r="X18" i="37"/>
  <c r="X18" i="22"/>
  <c r="X18" i="32"/>
  <c r="X18" i="18"/>
  <c r="X18" i="12"/>
  <c r="X18" i="38"/>
  <c r="X18" i="36"/>
  <c r="X18" i="20"/>
  <c r="X16" i="18"/>
  <c r="X16" i="49"/>
  <c r="X16" i="39"/>
  <c r="X16" i="28"/>
  <c r="X16" i="23"/>
  <c r="X38" i="22"/>
  <c r="V10" i="48"/>
  <c r="V7" i="43"/>
  <c r="V7" i="44"/>
  <c r="V7" i="34"/>
  <c r="V7" i="32"/>
  <c r="V7" i="37"/>
  <c r="V7" i="27"/>
  <c r="X38" i="28"/>
  <c r="X38" i="17"/>
  <c r="X38" i="52"/>
  <c r="X38" i="41"/>
  <c r="X38" i="25"/>
  <c r="X38" i="21"/>
  <c r="X38" i="35"/>
  <c r="V36" i="42"/>
  <c r="V12" i="32"/>
  <c r="V12" i="39"/>
  <c r="V12" i="40"/>
  <c r="V12" i="34"/>
  <c r="V24" i="20"/>
  <c r="V24" i="32"/>
  <c r="V18" i="22"/>
  <c r="V18" i="23"/>
  <c r="V18" i="34"/>
  <c r="V18" i="38"/>
  <c r="V18" i="40"/>
  <c r="V18" i="17"/>
  <c r="V18" i="27"/>
  <c r="V18" i="36"/>
  <c r="V18" i="39"/>
  <c r="V18" i="41"/>
  <c r="V27" i="21"/>
  <c r="V28" i="14"/>
  <c r="V28" i="19"/>
  <c r="V28" i="32"/>
  <c r="V28" i="38"/>
  <c r="V28" i="39"/>
  <c r="V28" i="40"/>
  <c r="V28" i="22"/>
  <c r="V28" i="26"/>
  <c r="V28" i="37"/>
  <c r="D9" i="4"/>
  <c r="V6" i="24" s="1"/>
  <c r="D17" i="4"/>
  <c r="V14" i="15" s="1"/>
  <c r="E8" i="4"/>
  <c r="X5" i="28" s="1"/>
  <c r="D23" i="4"/>
  <c r="D33" i="4"/>
  <c r="V30" i="52" s="1"/>
  <c r="E17" i="4"/>
  <c r="D22" i="4"/>
  <c r="V30" i="29"/>
  <c r="V30" i="30"/>
  <c r="V6" i="27"/>
  <c r="V6" i="41"/>
  <c r="V6" i="12"/>
  <c r="V6" i="15"/>
  <c r="V6" i="16"/>
  <c r="V6" i="31"/>
  <c r="V6" i="49"/>
  <c r="V6" i="8"/>
  <c r="V6" i="51"/>
  <c r="V6" i="14"/>
  <c r="V6" i="21"/>
  <c r="V6" i="22"/>
  <c r="V6" i="33"/>
  <c r="V6" i="20"/>
  <c r="V6" i="40"/>
  <c r="V6" i="43"/>
  <c r="V6" i="38"/>
  <c r="V6" i="42"/>
  <c r="V6" i="35"/>
  <c r="V6" i="29"/>
  <c r="V6" i="23"/>
  <c r="X20" i="33"/>
  <c r="X20" i="12"/>
  <c r="X20" i="51"/>
  <c r="X20" i="41"/>
  <c r="X20" i="28"/>
  <c r="X20" i="29"/>
  <c r="X20" i="50"/>
  <c r="X5" i="24"/>
  <c r="V20" i="41"/>
  <c r="V20" i="49"/>
  <c r="V20" i="15"/>
  <c r="V20" i="21"/>
  <c r="V20" i="27"/>
  <c r="V20" i="44"/>
  <c r="V14" i="36"/>
  <c r="X19" i="52"/>
  <c r="X19" i="43"/>
  <c r="V7" i="28"/>
  <c r="V7" i="48"/>
  <c r="X18" i="42"/>
  <c r="X18" i="24"/>
  <c r="V13" i="13"/>
  <c r="V13" i="52"/>
  <c r="V13" i="14"/>
  <c r="V27" i="8"/>
  <c r="V27" i="17"/>
  <c r="V12" i="43"/>
  <c r="V12" i="12"/>
  <c r="V12" i="50"/>
  <c r="V12" i="52"/>
  <c r="V12" i="17"/>
  <c r="V12" i="19"/>
  <c r="V12" i="22"/>
  <c r="V12" i="44"/>
  <c r="V12" i="48"/>
  <c r="V12" i="49"/>
  <c r="V12" i="51"/>
  <c r="V12" i="15"/>
  <c r="V12" i="18"/>
  <c r="V12" i="21"/>
  <c r="V12" i="24"/>
  <c r="V16" i="17"/>
  <c r="V16" i="22"/>
  <c r="V16" i="42"/>
  <c r="V16" i="29"/>
  <c r="V16" i="30"/>
  <c r="V16" i="33"/>
  <c r="V16" i="35"/>
  <c r="V16" i="39"/>
  <c r="V16" i="26"/>
  <c r="V16" i="13"/>
  <c r="V16" i="25"/>
  <c r="V16" i="41"/>
  <c r="V16" i="51"/>
  <c r="V16" i="8"/>
  <c r="V16" i="12"/>
  <c r="V16" i="24"/>
  <c r="V16" i="27"/>
  <c r="V16" i="49"/>
  <c r="V16" i="14"/>
  <c r="V16" i="19"/>
  <c r="V16" i="20"/>
  <c r="V16" i="28"/>
  <c r="V16" i="23"/>
  <c r="V16" i="32"/>
  <c r="V16" i="34"/>
  <c r="V16" i="38"/>
  <c r="V16" i="40"/>
  <c r="V16" i="44"/>
  <c r="V16" i="16"/>
  <c r="V16" i="37"/>
  <c r="V16" i="31"/>
  <c r="V16" i="50"/>
  <c r="V16" i="18"/>
  <c r="V16" i="48"/>
  <c r="V25" i="50"/>
  <c r="V25" i="48"/>
  <c r="V25" i="24"/>
  <c r="V25" i="27"/>
  <c r="V25" i="15"/>
  <c r="V25" i="18"/>
  <c r="V25" i="29"/>
  <c r="V25" i="26"/>
  <c r="V25" i="34"/>
  <c r="V25" i="40"/>
  <c r="V25" i="44"/>
  <c r="V25" i="30"/>
  <c r="V25" i="12"/>
  <c r="V25" i="17"/>
  <c r="V25" i="8"/>
  <c r="V25" i="20"/>
  <c r="V25" i="25"/>
  <c r="V25" i="14"/>
  <c r="V25" i="16"/>
  <c r="V25" i="19"/>
  <c r="V25" i="36"/>
  <c r="V25" i="32"/>
  <c r="V25" i="37"/>
  <c r="V25" i="41"/>
  <c r="V25" i="21"/>
  <c r="V25" i="43"/>
  <c r="V38" i="51"/>
  <c r="V38" i="17"/>
  <c r="V38" i="32"/>
  <c r="V38" i="42"/>
  <c r="V38" i="18"/>
  <c r="V38" i="27"/>
  <c r="V38" i="37"/>
  <c r="V38" i="48"/>
  <c r="V38" i="15"/>
  <c r="V38" i="26"/>
  <c r="V38" i="35"/>
  <c r="V38" i="13"/>
  <c r="V38" i="22"/>
  <c r="V38" i="30"/>
  <c r="E10" i="40"/>
  <c r="E42" i="30"/>
  <c r="E31" i="28"/>
  <c r="E43" i="23"/>
  <c r="E34" i="20"/>
  <c r="E28" i="20"/>
  <c r="E42" i="17"/>
  <c r="E42" i="15"/>
  <c r="E42" i="14"/>
  <c r="E11" i="12"/>
  <c r="J7" i="46"/>
  <c r="E11" i="27"/>
  <c r="E41" i="18"/>
  <c r="E16" i="13"/>
  <c r="E8" i="38"/>
  <c r="E38" i="23"/>
  <c r="E20" i="13"/>
  <c r="V31" i="21"/>
  <c r="V31" i="28"/>
  <c r="V31" i="39"/>
  <c r="V31" i="14"/>
  <c r="V31" i="38"/>
  <c r="V31" i="36"/>
  <c r="V31" i="35"/>
  <c r="V31" i="26"/>
  <c r="V31" i="32"/>
  <c r="V31" i="43"/>
  <c r="V21" i="16"/>
  <c r="V21" i="20"/>
  <c r="V21" i="12"/>
  <c r="V21" i="17"/>
  <c r="V21" i="24"/>
  <c r="V21" i="26"/>
  <c r="V21" i="30"/>
  <c r="V21" i="38"/>
  <c r="V21" i="21"/>
  <c r="V21" i="31"/>
  <c r="V21" i="39"/>
  <c r="V21" i="42"/>
  <c r="V21" i="27"/>
  <c r="V21" i="35"/>
  <c r="V21" i="44"/>
  <c r="V21" i="34"/>
  <c r="V21" i="48"/>
  <c r="V21" i="49"/>
  <c r="V21" i="51"/>
  <c r="V21" i="50"/>
  <c r="V21" i="13"/>
  <c r="V21" i="19"/>
  <c r="V21" i="18"/>
  <c r="V21" i="14"/>
  <c r="V21" i="22"/>
  <c r="V21" i="25"/>
  <c r="V21" i="28"/>
  <c r="V21" i="33"/>
  <c r="V21" i="15"/>
  <c r="V21" i="29"/>
  <c r="V21" i="36"/>
  <c r="V21" i="41"/>
  <c r="V21" i="43"/>
  <c r="V21" i="32"/>
  <c r="V21" i="40"/>
  <c r="V21" i="23"/>
  <c r="V21" i="37"/>
  <c r="V21" i="52"/>
  <c r="V21" i="8"/>
  <c r="N44" i="39"/>
  <c r="N44" i="15"/>
  <c r="N28" i="43"/>
  <c r="P5" i="39"/>
  <c r="F5" i="42"/>
  <c r="G5" i="42" s="1"/>
  <c r="P5" i="27"/>
  <c r="N30" i="12"/>
  <c r="N30" i="14"/>
  <c r="N18" i="41"/>
  <c r="X6" i="19"/>
  <c r="X6" i="48"/>
  <c r="X6" i="33"/>
  <c r="X6" i="38"/>
  <c r="X6" i="28"/>
  <c r="X6" i="51"/>
  <c r="X6" i="23"/>
  <c r="X6" i="49"/>
  <c r="X6" i="31"/>
  <c r="X6" i="50"/>
  <c r="X6" i="20"/>
  <c r="X6" i="15"/>
  <c r="X6" i="27"/>
  <c r="X6" i="16"/>
  <c r="X6" i="37"/>
  <c r="X6" i="26"/>
  <c r="X6" i="42"/>
  <c r="X6" i="14"/>
  <c r="X6" i="22"/>
  <c r="X6" i="18"/>
  <c r="X6" i="39"/>
  <c r="X6" i="17"/>
  <c r="X6" i="34"/>
  <c r="X6" i="21"/>
  <c r="X6" i="36"/>
  <c r="X6" i="12"/>
  <c r="X6" i="44"/>
  <c r="X6" i="29"/>
  <c r="X6" i="8"/>
  <c r="X6" i="25"/>
  <c r="X6" i="52"/>
  <c r="X6" i="24"/>
  <c r="X6" i="41"/>
  <c r="X6" i="30"/>
  <c r="X6" i="13"/>
  <c r="X6" i="32"/>
  <c r="X6" i="35"/>
  <c r="X6" i="40"/>
  <c r="X6" i="43"/>
  <c r="T42" i="8"/>
  <c r="T42" i="12"/>
  <c r="T42" i="15"/>
  <c r="T42" i="17"/>
  <c r="T42" i="19"/>
  <c r="T42" i="21"/>
  <c r="T42" i="23"/>
  <c r="T42" i="25"/>
  <c r="T42" i="27"/>
  <c r="T42" i="29"/>
  <c r="T42" i="31"/>
  <c r="T42" i="33"/>
  <c r="T42" i="35"/>
  <c r="T42" i="37"/>
  <c r="T42" i="39"/>
  <c r="T42" i="41"/>
  <c r="T42" i="44"/>
  <c r="T42" i="51"/>
  <c r="T42" i="49"/>
  <c r="J42" i="13"/>
  <c r="J42" i="14"/>
  <c r="J42" i="16"/>
  <c r="J42" i="18"/>
  <c r="J42" i="21"/>
  <c r="J42" i="23"/>
  <c r="J42" i="25"/>
  <c r="J42" i="27"/>
  <c r="J42" i="29"/>
  <c r="J42" i="31"/>
  <c r="J42" i="33"/>
  <c r="J42" i="35"/>
  <c r="J42" i="37"/>
  <c r="J42" i="39"/>
  <c r="J42" i="41"/>
  <c r="J42" i="44"/>
  <c r="J42" i="52"/>
  <c r="J42" i="50"/>
  <c r="J42" i="48"/>
  <c r="AN9" i="4"/>
  <c r="H9" i="4" s="1"/>
  <c r="T42" i="13"/>
  <c r="T42" i="14"/>
  <c r="T42" i="16"/>
  <c r="T42" i="18"/>
  <c r="T42" i="20"/>
  <c r="T42" i="22"/>
  <c r="T42" i="24"/>
  <c r="T42" i="26"/>
  <c r="T42" i="28"/>
  <c r="T42" i="32"/>
  <c r="T42" i="34"/>
  <c r="T42" i="36"/>
  <c r="T42" i="38"/>
  <c r="T42" i="40"/>
  <c r="T42" i="42"/>
  <c r="T42" i="43"/>
  <c r="T42" i="50"/>
  <c r="J42" i="12"/>
  <c r="J42" i="15"/>
  <c r="J42" i="17"/>
  <c r="J42" i="20"/>
  <c r="J42" i="22"/>
  <c r="J42" i="24"/>
  <c r="J42" i="26"/>
  <c r="J42" i="28"/>
  <c r="J42" i="32"/>
  <c r="J42" i="34"/>
  <c r="J42" i="36"/>
  <c r="J42" i="38"/>
  <c r="J42" i="40"/>
  <c r="J42" i="42"/>
  <c r="J42" i="43"/>
  <c r="J42" i="51"/>
  <c r="J42" i="49"/>
  <c r="V41" i="50"/>
  <c r="V41" i="43"/>
  <c r="V41" i="49"/>
  <c r="V41" i="44"/>
  <c r="V41" i="39"/>
  <c r="V41" i="35"/>
  <c r="V41" i="31"/>
  <c r="V41" i="27"/>
  <c r="V41" i="40"/>
  <c r="V41" i="36"/>
  <c r="V41" i="32"/>
  <c r="V41" i="28"/>
  <c r="V41" i="12"/>
  <c r="V41" i="16"/>
  <c r="V41" i="17"/>
  <c r="V41" i="18"/>
  <c r="V41" i="22"/>
  <c r="V41" i="8"/>
  <c r="V41" i="13"/>
  <c r="V41" i="19"/>
  <c r="V41" i="23"/>
  <c r="V41" i="24"/>
  <c r="V41" i="48"/>
  <c r="V41" i="52"/>
  <c r="V41" i="42"/>
  <c r="V41" i="51"/>
  <c r="V41" i="41"/>
  <c r="V41" i="37"/>
  <c r="V41" i="33"/>
  <c r="V41" i="29"/>
  <c r="V41" i="25"/>
  <c r="V41" i="38"/>
  <c r="V41" i="34"/>
  <c r="V41" i="26"/>
  <c r="V41" i="20"/>
  <c r="V41" i="14"/>
  <c r="V41" i="15"/>
  <c r="V41" i="21"/>
  <c r="X31" i="29"/>
  <c r="X31" i="15"/>
  <c r="X31" i="23"/>
  <c r="X31" i="36"/>
  <c r="X31" i="25"/>
  <c r="N18" i="51"/>
  <c r="F27" i="31"/>
  <c r="F27" i="30"/>
  <c r="F27" i="32"/>
  <c r="F27" i="33"/>
  <c r="F27" i="34"/>
  <c r="F27" i="35"/>
  <c r="F27" i="36"/>
  <c r="G27" i="36" s="1"/>
  <c r="F27" i="37"/>
  <c r="F27" i="38"/>
  <c r="F27" i="39"/>
  <c r="F27" i="40"/>
  <c r="G27" i="40" s="1"/>
  <c r="F27" i="41"/>
  <c r="F27" i="42"/>
  <c r="F27" i="44"/>
  <c r="F27" i="43"/>
  <c r="P27" i="31"/>
  <c r="P27" i="30"/>
  <c r="P27" i="32"/>
  <c r="P27" i="33"/>
  <c r="P27" i="34"/>
  <c r="P27" i="35"/>
  <c r="P27" i="36"/>
  <c r="P27" i="37"/>
  <c r="P27" i="38"/>
  <c r="P27" i="39"/>
  <c r="P27" i="40"/>
  <c r="P27" i="41"/>
  <c r="P27" i="42"/>
  <c r="P27" i="44"/>
  <c r="P27" i="43"/>
  <c r="F27" i="48"/>
  <c r="F27" i="49"/>
  <c r="P27" i="49"/>
  <c r="P27" i="51"/>
  <c r="F27" i="51"/>
  <c r="F27" i="13"/>
  <c r="N28" i="52"/>
  <c r="O42" i="4"/>
  <c r="P42" i="4" s="1"/>
  <c r="C42" i="4" s="1"/>
  <c r="F39" i="39" s="1"/>
  <c r="O37" i="4"/>
  <c r="P37" i="4" s="1"/>
  <c r="C37" i="4" s="1"/>
  <c r="F34" i="13" s="1"/>
  <c r="O22" i="4"/>
  <c r="P22" i="4" s="1"/>
  <c r="C22" i="4" s="1"/>
  <c r="P19" i="41" s="1"/>
  <c r="O16" i="4"/>
  <c r="P16" i="4" s="1"/>
  <c r="C16" i="4" s="1"/>
  <c r="F13" i="36" s="1"/>
  <c r="P10" i="15"/>
  <c r="F10" i="43"/>
  <c r="F10" i="41"/>
  <c r="G10" i="41" s="1"/>
  <c r="F28" i="28"/>
  <c r="P28" i="21"/>
  <c r="O39" i="4"/>
  <c r="P39" i="4" s="1"/>
  <c r="C39" i="4" s="1"/>
  <c r="F36" i="19" s="1"/>
  <c r="O32" i="4"/>
  <c r="P32" i="4" s="1"/>
  <c r="C32" i="4" s="1"/>
  <c r="P29" i="14" s="1"/>
  <c r="AN45" i="4"/>
  <c r="H45" i="4" s="1"/>
  <c r="N42" i="31" s="1"/>
  <c r="F27" i="12"/>
  <c r="P27" i="12"/>
  <c r="P27" i="14"/>
  <c r="P27" i="15"/>
  <c r="P27" i="16"/>
  <c r="F27" i="21"/>
  <c r="F27" i="22"/>
  <c r="F27" i="17"/>
  <c r="G27" i="17" s="1"/>
  <c r="P27" i="18"/>
  <c r="P27" i="19"/>
  <c r="P27" i="20"/>
  <c r="P27" i="23"/>
  <c r="P27" i="24"/>
  <c r="P27" i="25"/>
  <c r="P27" i="26"/>
  <c r="P27" i="27"/>
  <c r="P27" i="28"/>
  <c r="P27" i="29"/>
  <c r="F27" i="14"/>
  <c r="F27" i="15"/>
  <c r="G27" i="15" s="1"/>
  <c r="F27" i="16"/>
  <c r="P27" i="17"/>
  <c r="P27" i="21"/>
  <c r="P27" i="22"/>
  <c r="F27" i="18"/>
  <c r="G27" i="18" s="1"/>
  <c r="F27" i="19"/>
  <c r="F27" i="20"/>
  <c r="F27" i="23"/>
  <c r="F27" i="24"/>
  <c r="G27" i="24" s="1"/>
  <c r="F27" i="25"/>
  <c r="G27" i="25" s="1"/>
  <c r="F27" i="26"/>
  <c r="F27" i="27"/>
  <c r="G27" i="27" s="1"/>
  <c r="F27" i="28"/>
  <c r="G27" i="28" s="1"/>
  <c r="F27" i="29"/>
  <c r="F11" i="43"/>
  <c r="AN46" i="4"/>
  <c r="H46" i="4" s="1"/>
  <c r="F34" i="17"/>
  <c r="P36" i="44"/>
  <c r="P36" i="28"/>
  <c r="F36" i="35"/>
  <c r="F36" i="41"/>
  <c r="O38" i="4"/>
  <c r="P38" i="4" s="1"/>
  <c r="C38" i="4" s="1"/>
  <c r="O26" i="4"/>
  <c r="P26" i="4" s="1"/>
  <c r="C26" i="4" s="1"/>
  <c r="F33" i="28"/>
  <c r="F33" i="19"/>
  <c r="F33" i="26"/>
  <c r="G33" i="26" s="1"/>
  <c r="P33" i="16"/>
  <c r="F33" i="33"/>
  <c r="F33" i="20"/>
  <c r="F33" i="34"/>
  <c r="F33" i="27"/>
  <c r="P33" i="32"/>
  <c r="F33" i="36"/>
  <c r="P33" i="49"/>
  <c r="P10" i="50"/>
  <c r="N40" i="50"/>
  <c r="N40" i="17"/>
  <c r="N40" i="29"/>
  <c r="N40" i="32"/>
  <c r="N40" i="36"/>
  <c r="N40" i="34"/>
  <c r="N40" i="42"/>
  <c r="N40" i="49"/>
  <c r="N40" i="18"/>
  <c r="N40" i="23"/>
  <c r="N40" i="27"/>
  <c r="N40" i="31"/>
  <c r="N40" i="21"/>
  <c r="N40" i="28"/>
  <c r="N40" i="37"/>
  <c r="N35" i="48"/>
  <c r="N35" i="50"/>
  <c r="N35" i="49"/>
  <c r="N35" i="51"/>
  <c r="O41" i="4"/>
  <c r="P41" i="4" s="1"/>
  <c r="C41" i="4" s="1"/>
  <c r="O46" i="4"/>
  <c r="P46" i="4" s="1"/>
  <c r="C46" i="4" s="1"/>
  <c r="P43" i="17" s="1"/>
  <c r="P19" i="15"/>
  <c r="P32" i="52"/>
  <c r="P32" i="48"/>
  <c r="P32" i="32"/>
  <c r="F32" i="41"/>
  <c r="P12" i="13"/>
  <c r="F12" i="17"/>
  <c r="P12" i="16"/>
  <c r="F12" i="19"/>
  <c r="F12" i="12"/>
  <c r="P12" i="15"/>
  <c r="P12" i="18"/>
  <c r="AI28" i="4"/>
  <c r="G28" i="4" s="1"/>
  <c r="AI26" i="4"/>
  <c r="G26" i="4" s="1"/>
  <c r="J23" i="25" s="1"/>
  <c r="AI24" i="4"/>
  <c r="G24" i="4" s="1"/>
  <c r="J21" i="13" s="1"/>
  <c r="AI20" i="4"/>
  <c r="G20" i="4" s="1"/>
  <c r="AI18" i="4"/>
  <c r="G18" i="4" s="1"/>
  <c r="AI16" i="4"/>
  <c r="G16" i="4" s="1"/>
  <c r="AI12" i="4"/>
  <c r="G12" i="4" s="1"/>
  <c r="J9" i="28" s="1"/>
  <c r="AI10" i="4"/>
  <c r="G10" i="4" s="1"/>
  <c r="J7" i="50" s="1"/>
  <c r="F29" i="25"/>
  <c r="P29" i="49"/>
  <c r="P29" i="29"/>
  <c r="F29" i="39"/>
  <c r="F29" i="26"/>
  <c r="P29" i="52"/>
  <c r="P29" i="34"/>
  <c r="F29" i="17"/>
  <c r="G29" i="17" s="1"/>
  <c r="F29" i="23"/>
  <c r="G29" i="23" s="1"/>
  <c r="F29" i="27"/>
  <c r="F29" i="30"/>
  <c r="G29" i="30" s="1"/>
  <c r="F29" i="37"/>
  <c r="F29" i="41"/>
  <c r="P32" i="15"/>
  <c r="F32" i="27"/>
  <c r="F32" i="13"/>
  <c r="P32" i="39"/>
  <c r="F32" i="8"/>
  <c r="G32" i="8" s="1"/>
  <c r="F40" i="13"/>
  <c r="F40" i="14"/>
  <c r="P40" i="15"/>
  <c r="P40" i="16"/>
  <c r="P40" i="17"/>
  <c r="F40" i="19"/>
  <c r="F40" i="20"/>
  <c r="G40" i="20" s="1"/>
  <c r="P40" i="20"/>
  <c r="F40" i="22"/>
  <c r="P40" i="23"/>
  <c r="P40" i="31"/>
  <c r="P40" i="25"/>
  <c r="F40" i="27"/>
  <c r="P40" i="29"/>
  <c r="F40" i="32"/>
  <c r="P40" i="33"/>
  <c r="F40" i="36"/>
  <c r="P40" i="37"/>
  <c r="F40" i="39"/>
  <c r="P40" i="41"/>
  <c r="P40" i="34"/>
  <c r="P40" i="38"/>
  <c r="F40" i="44"/>
  <c r="G40" i="44" s="1"/>
  <c r="F40" i="43"/>
  <c r="P40" i="49"/>
  <c r="F40" i="50"/>
  <c r="F40" i="51"/>
  <c r="P40" i="13"/>
  <c r="F40" i="15"/>
  <c r="G40" i="15" s="1"/>
  <c r="P40" i="14"/>
  <c r="P40" i="18"/>
  <c r="F40" i="18"/>
  <c r="P40" i="19"/>
  <c r="P40" i="21"/>
  <c r="F40" i="21"/>
  <c r="F40" i="23"/>
  <c r="F40" i="24"/>
  <c r="G40" i="24" s="1"/>
  <c r="F40" i="25"/>
  <c r="F40" i="26"/>
  <c r="P40" i="27"/>
  <c r="F40" i="31"/>
  <c r="P40" i="30"/>
  <c r="F40" i="33"/>
  <c r="P40" i="35"/>
  <c r="F40" i="37"/>
  <c r="F40" i="38"/>
  <c r="F40" i="41"/>
  <c r="P40" i="32"/>
  <c r="P40" i="36"/>
  <c r="F40" i="42"/>
  <c r="P40" i="44"/>
  <c r="P40" i="43"/>
  <c r="P40" i="48"/>
  <c r="P40" i="50"/>
  <c r="P40" i="51"/>
  <c r="F25" i="13"/>
  <c r="F25" i="52"/>
  <c r="P25" i="51"/>
  <c r="P25" i="50"/>
  <c r="F40" i="52"/>
  <c r="F12" i="22"/>
  <c r="G12" i="22" s="1"/>
  <c r="F12" i="26"/>
  <c r="F12" i="28"/>
  <c r="P12" i="30"/>
  <c r="P12" i="34"/>
  <c r="F12" i="24"/>
  <c r="F12" i="38"/>
  <c r="F12" i="40"/>
  <c r="F12" i="42"/>
  <c r="G12" i="42" s="1"/>
  <c r="P12" i="20"/>
  <c r="P12" i="22"/>
  <c r="P12" i="27"/>
  <c r="F12" i="31"/>
  <c r="F12" i="33"/>
  <c r="P12" i="23"/>
  <c r="P12" i="36"/>
  <c r="P12" i="38"/>
  <c r="P12" i="41"/>
  <c r="F12" i="43"/>
  <c r="AI32" i="4"/>
  <c r="G32" i="4" s="1"/>
  <c r="J29" i="48" s="1"/>
  <c r="AI38" i="4"/>
  <c r="G38" i="4" s="1"/>
  <c r="J35" i="17" s="1"/>
  <c r="AI30" i="4"/>
  <c r="G30" i="4" s="1"/>
  <c r="AI22" i="4"/>
  <c r="G22" i="4" s="1"/>
  <c r="AI14" i="4"/>
  <c r="G14" i="4" s="1"/>
  <c r="J11" i="35" s="1"/>
  <c r="AI9" i="4"/>
  <c r="G9" i="4" s="1"/>
  <c r="J7" i="15"/>
  <c r="J7" i="12"/>
  <c r="J7" i="13"/>
  <c r="J7" i="42"/>
  <c r="J35" i="19"/>
  <c r="J35" i="27"/>
  <c r="J35" i="29"/>
  <c r="J35" i="41"/>
  <c r="J35" i="12"/>
  <c r="J35" i="15"/>
  <c r="J35" i="28"/>
  <c r="J35" i="36"/>
  <c r="J35" i="52"/>
  <c r="J35" i="31"/>
  <c r="J35" i="42"/>
  <c r="J35" i="40"/>
  <c r="J35" i="37"/>
  <c r="J35" i="38"/>
  <c r="AI34" i="4"/>
  <c r="G34" i="4" s="1"/>
  <c r="J31" i="16" s="1"/>
  <c r="J21" i="48"/>
  <c r="F43" i="30"/>
  <c r="P43" i="37"/>
  <c r="F43" i="39"/>
  <c r="F43" i="23"/>
  <c r="P43" i="40"/>
  <c r="F43" i="16"/>
  <c r="P43" i="15"/>
  <c r="J15" i="49"/>
  <c r="J15" i="34"/>
  <c r="J15" i="17"/>
  <c r="J15" i="29"/>
  <c r="J15" i="24"/>
  <c r="J15" i="23"/>
  <c r="J15" i="39"/>
  <c r="J15" i="15"/>
  <c r="J15" i="22"/>
  <c r="J15" i="37"/>
  <c r="J15" i="33"/>
  <c r="J15" i="44"/>
  <c r="J15" i="19"/>
  <c r="J15" i="52"/>
  <c r="J15" i="8"/>
  <c r="J15" i="28"/>
  <c r="J15" i="18"/>
  <c r="J15" i="40"/>
  <c r="J15" i="48"/>
  <c r="J15" i="32"/>
  <c r="J15" i="35"/>
  <c r="J15" i="14"/>
  <c r="J15" i="21"/>
  <c r="J15" i="36"/>
  <c r="J15" i="42"/>
  <c r="J15" i="27"/>
  <c r="J15" i="38"/>
  <c r="J15" i="30"/>
  <c r="J15" i="43"/>
  <c r="AI40" i="4"/>
  <c r="G40" i="4" s="1"/>
  <c r="J37" i="13" s="1"/>
  <c r="X14" i="37"/>
  <c r="X14" i="38"/>
  <c r="X14" i="49"/>
  <c r="X14" i="30"/>
  <c r="X14" i="18"/>
  <c r="X14" i="40"/>
  <c r="X14" i="43"/>
  <c r="X14" i="23"/>
  <c r="X14" i="12"/>
  <c r="X14" i="20"/>
  <c r="X14" i="19"/>
  <c r="X14" i="29"/>
  <c r="P23" i="8"/>
  <c r="F23" i="16"/>
  <c r="G23" i="16" s="1"/>
  <c r="P33" i="43"/>
  <c r="P33" i="42"/>
  <c r="F33" i="8"/>
  <c r="P33" i="24"/>
  <c r="F33" i="41"/>
  <c r="G33" i="41" s="1"/>
  <c r="P33" i="31"/>
  <c r="F39" i="17"/>
  <c r="G39" i="17" s="1"/>
  <c r="F39" i="48"/>
  <c r="P39" i="33"/>
  <c r="X22" i="22"/>
  <c r="X22" i="38"/>
  <c r="X22" i="40"/>
  <c r="X22" i="48"/>
  <c r="X22" i="21"/>
  <c r="X22" i="52"/>
  <c r="X22" i="31"/>
  <c r="X22" i="39"/>
  <c r="X22" i="34"/>
  <c r="X22" i="23"/>
  <c r="X22" i="44"/>
  <c r="X22" i="37"/>
  <c r="X22" i="29"/>
  <c r="X22" i="26"/>
  <c r="X22" i="36"/>
  <c r="X22" i="35"/>
  <c r="X22" i="19"/>
  <c r="X22" i="32"/>
  <c r="X22" i="30"/>
  <c r="X22" i="43"/>
  <c r="X22" i="27"/>
  <c r="X22" i="49"/>
  <c r="X22" i="12"/>
  <c r="X22" i="50"/>
  <c r="X22" i="14"/>
  <c r="X22" i="25"/>
  <c r="X22" i="51"/>
  <c r="X22" i="33"/>
  <c r="X22" i="20"/>
  <c r="X22" i="42"/>
  <c r="X22" i="41"/>
  <c r="X22" i="16"/>
  <c r="X22" i="15"/>
  <c r="X22" i="18"/>
  <c r="X22" i="8"/>
  <c r="X22" i="28"/>
  <c r="V40" i="30"/>
  <c r="V40" i="19"/>
  <c r="V40" i="14"/>
  <c r="V40" i="33"/>
  <c r="V40" i="23"/>
  <c r="V40" i="18"/>
  <c r="V40" i="15"/>
  <c r="V40" i="16"/>
  <c r="V40" i="38"/>
  <c r="V40" i="21"/>
  <c r="V40" i="36"/>
  <c r="V40" i="28"/>
  <c r="V40" i="12"/>
  <c r="V40" i="34"/>
  <c r="V40" i="40"/>
  <c r="V40" i="29"/>
  <c r="V40" i="43"/>
  <c r="V40" i="49"/>
  <c r="V40" i="31"/>
  <c r="V40" i="41"/>
  <c r="V40" i="25"/>
  <c r="V40" i="8"/>
  <c r="V40" i="52"/>
  <c r="V40" i="50"/>
  <c r="V40" i="17"/>
  <c r="V40" i="48"/>
  <c r="V40" i="22"/>
  <c r="V40" i="39"/>
  <c r="V40" i="20"/>
  <c r="V40" i="32"/>
  <c r="V40" i="35"/>
  <c r="V40" i="27"/>
  <c r="V40" i="42"/>
  <c r="V40" i="44"/>
  <c r="V40" i="51"/>
  <c r="V40" i="26"/>
  <c r="F23" i="28"/>
  <c r="G23" i="28" s="1"/>
  <c r="F39" i="31"/>
  <c r="G39" i="31" s="1"/>
  <c r="P39" i="41"/>
  <c r="P39" i="26"/>
  <c r="P39" i="31"/>
  <c r="P39" i="14"/>
  <c r="P39" i="16"/>
  <c r="F39" i="51"/>
  <c r="F39" i="29"/>
  <c r="P39" i="8"/>
  <c r="P39" i="18"/>
  <c r="P39" i="20"/>
  <c r="P39" i="30"/>
  <c r="P33" i="33"/>
  <c r="P33" i="36"/>
  <c r="P33" i="15"/>
  <c r="F33" i="16"/>
  <c r="G33" i="16" s="1"/>
  <c r="P33" i="17"/>
  <c r="F33" i="51"/>
  <c r="G33" i="51" s="1"/>
  <c r="F33" i="50"/>
  <c r="F33" i="17"/>
  <c r="G33" i="17" s="1"/>
  <c r="P33" i="22"/>
  <c r="F33" i="44"/>
  <c r="G33" i="44"/>
  <c r="F33" i="40"/>
  <c r="P33" i="52"/>
  <c r="F33" i="42"/>
  <c r="P33" i="14"/>
  <c r="P33" i="20"/>
  <c r="F33" i="30"/>
  <c r="G33" i="30" s="1"/>
  <c r="P33" i="8"/>
  <c r="F33" i="24"/>
  <c r="P33" i="51"/>
  <c r="P33" i="12"/>
  <c r="P33" i="28"/>
  <c r="P33" i="50"/>
  <c r="F33" i="18"/>
  <c r="F33" i="31"/>
  <c r="G33" i="31" s="1"/>
  <c r="F33" i="43"/>
  <c r="P33" i="40"/>
  <c r="P33" i="13"/>
  <c r="F33" i="22"/>
  <c r="P33" i="26"/>
  <c r="F33" i="49"/>
  <c r="F33" i="14"/>
  <c r="P33" i="38"/>
  <c r="F33" i="25"/>
  <c r="P33" i="37"/>
  <c r="F33" i="48"/>
  <c r="F33" i="29"/>
  <c r="P33" i="41"/>
  <c r="F33" i="39"/>
  <c r="P33" i="35"/>
  <c r="P33" i="27"/>
  <c r="F33" i="23"/>
  <c r="G33" i="23" s="1"/>
  <c r="F33" i="15"/>
  <c r="P33" i="34"/>
  <c r="P33" i="19"/>
  <c r="P33" i="48"/>
  <c r="F33" i="37"/>
  <c r="P33" i="23"/>
  <c r="F33" i="38"/>
  <c r="P33" i="18"/>
  <c r="F15" i="33"/>
  <c r="G15" i="33" s="1"/>
  <c r="P13" i="37"/>
  <c r="F13" i="14"/>
  <c r="F13" i="33"/>
  <c r="G13" i="33" s="1"/>
  <c r="P13" i="19"/>
  <c r="F13" i="41"/>
  <c r="G13" i="41" s="1"/>
  <c r="F13" i="13"/>
  <c r="F36" i="15"/>
  <c r="P36" i="52"/>
  <c r="P36" i="49"/>
  <c r="P36" i="23"/>
  <c r="F36" i="18"/>
  <c r="G36" i="18" s="1"/>
  <c r="P36" i="25"/>
  <c r="F36" i="44"/>
  <c r="G36" i="44" s="1"/>
  <c r="F36" i="42"/>
  <c r="P36" i="40"/>
  <c r="P36" i="20"/>
  <c r="F36" i="31"/>
  <c r="F36" i="28"/>
  <c r="P36" i="37"/>
  <c r="F14" i="19"/>
  <c r="G14" i="19" s="1"/>
  <c r="P14" i="39"/>
  <c r="V17" i="50"/>
  <c r="V17" i="20"/>
  <c r="V17" i="40"/>
  <c r="V17" i="31"/>
  <c r="V17" i="24"/>
  <c r="V17" i="18"/>
  <c r="V17" i="41"/>
  <c r="V17" i="36"/>
  <c r="V17" i="52"/>
  <c r="V17" i="12"/>
  <c r="V17" i="42"/>
  <c r="V17" i="13"/>
  <c r="V17" i="44"/>
  <c r="V17" i="48"/>
  <c r="V17" i="25"/>
  <c r="V17" i="49"/>
  <c r="V17" i="28"/>
  <c r="V17" i="33"/>
  <c r="V17" i="51"/>
  <c r="V17" i="23"/>
  <c r="V17" i="19"/>
  <c r="V17" i="30"/>
  <c r="V17" i="32"/>
  <c r="V17" i="39"/>
  <c r="V17" i="29"/>
  <c r="V17" i="15"/>
  <c r="V17" i="21"/>
  <c r="V17" i="16"/>
  <c r="V17" i="35"/>
  <c r="V17" i="14"/>
  <c r="V17" i="43"/>
  <c r="V17" i="17"/>
  <c r="V17" i="8"/>
  <c r="V17" i="38"/>
  <c r="V17" i="34"/>
  <c r="N43" i="38"/>
  <c r="N43" i="16"/>
  <c r="N43" i="50"/>
  <c r="N43" i="22"/>
  <c r="N43" i="8"/>
  <c r="P29" i="8"/>
  <c r="P29" i="33"/>
  <c r="F29" i="8"/>
  <c r="G29" i="8" s="1"/>
  <c r="P29" i="23"/>
  <c r="P29" i="50"/>
  <c r="P29" i="44"/>
  <c r="P29" i="17"/>
  <c r="F29" i="43"/>
  <c r="P29" i="20"/>
  <c r="F29" i="15"/>
  <c r="P29" i="39"/>
  <c r="F29" i="51"/>
  <c r="G29" i="51" s="1"/>
  <c r="P13" i="34"/>
  <c r="P13" i="33"/>
  <c r="F13" i="27"/>
  <c r="F13" i="28"/>
  <c r="G13" i="28" s="1"/>
  <c r="P13" i="44"/>
  <c r="P13" i="51"/>
  <c r="F13" i="8"/>
  <c r="F13" i="17"/>
  <c r="G13" i="17" s="1"/>
  <c r="F13" i="34"/>
  <c r="F13" i="32"/>
  <c r="F13" i="44"/>
  <c r="P13" i="23"/>
  <c r="P13" i="29"/>
  <c r="F13" i="23"/>
  <c r="G13" i="23" s="1"/>
  <c r="F13" i="39"/>
  <c r="P13" i="15"/>
  <c r="P13" i="42"/>
  <c r="F13" i="35"/>
  <c r="F13" i="29"/>
  <c r="P13" i="8"/>
  <c r="F13" i="30"/>
  <c r="P13" i="50"/>
  <c r="F13" i="15"/>
  <c r="G13" i="15" s="1"/>
  <c r="P13" i="48"/>
  <c r="P13" i="12"/>
  <c r="P13" i="36"/>
  <c r="P13" i="35"/>
  <c r="P13" i="43"/>
  <c r="F13" i="25"/>
  <c r="F13" i="43"/>
  <c r="F13" i="37"/>
  <c r="F13" i="18"/>
  <c r="G13" i="18" s="1"/>
  <c r="P13" i="26"/>
  <c r="P13" i="21"/>
  <c r="F13" i="42"/>
  <c r="P13" i="20"/>
  <c r="P13" i="39"/>
  <c r="F13" i="38"/>
  <c r="P13" i="41"/>
  <c r="P13" i="49"/>
  <c r="P13" i="13"/>
  <c r="F13" i="26"/>
  <c r="F13" i="52"/>
  <c r="P13" i="27"/>
  <c r="F13" i="22"/>
  <c r="F13" i="40"/>
  <c r="P13" i="18"/>
  <c r="P13" i="30"/>
  <c r="F13" i="24"/>
  <c r="F13" i="20"/>
  <c r="P13" i="14"/>
  <c r="P13" i="28"/>
  <c r="P13" i="17"/>
  <c r="F15" i="22"/>
  <c r="F34" i="30"/>
  <c r="P34" i="27"/>
  <c r="X20" i="36"/>
  <c r="X20" i="19"/>
  <c r="X20" i="21"/>
  <c r="X20" i="43"/>
  <c r="X20" i="23"/>
  <c r="X20" i="25"/>
  <c r="X20" i="31"/>
  <c r="X20" i="37"/>
  <c r="X20" i="52"/>
  <c r="X20" i="30"/>
  <c r="X20" i="49"/>
  <c r="X20" i="34"/>
  <c r="X20" i="40"/>
  <c r="X20" i="17"/>
  <c r="X20" i="48"/>
  <c r="X20" i="42"/>
  <c r="X20" i="35"/>
  <c r="X20" i="38"/>
  <c r="X20" i="20"/>
  <c r="X20" i="16"/>
  <c r="V9" i="25"/>
  <c r="V9" i="16"/>
  <c r="V9" i="34"/>
  <c r="V9" i="12"/>
  <c r="V9" i="40"/>
  <c r="V9" i="33"/>
  <c r="V9" i="42"/>
  <c r="V9" i="49"/>
  <c r="V9" i="52"/>
  <c r="V9" i="35"/>
  <c r="V9" i="41"/>
  <c r="V9" i="28"/>
  <c r="V9" i="30"/>
  <c r="V9" i="18"/>
  <c r="V9" i="23"/>
  <c r="V9" i="38"/>
  <c r="V9" i="43"/>
  <c r="V9" i="14"/>
  <c r="V9" i="15"/>
  <c r="V9" i="36"/>
  <c r="V9" i="24"/>
  <c r="V9" i="8"/>
  <c r="V9" i="19"/>
  <c r="V9" i="17"/>
  <c r="V9" i="13"/>
  <c r="V9" i="37"/>
  <c r="V9" i="48"/>
  <c r="V9" i="20"/>
  <c r="V33" i="14"/>
  <c r="V33" i="22"/>
  <c r="V33" i="34"/>
  <c r="V33" i="52"/>
  <c r="V33" i="43"/>
  <c r="V33" i="21"/>
  <c r="V33" i="29"/>
  <c r="V33" i="32"/>
  <c r="V33" i="12"/>
  <c r="V33" i="50"/>
  <c r="V33" i="13"/>
  <c r="V33" i="23"/>
  <c r="V33" i="18"/>
  <c r="V33" i="51"/>
  <c r="V33" i="28"/>
  <c r="V33" i="19"/>
  <c r="V33" i="8"/>
  <c r="V33" i="17"/>
  <c r="V33" i="27"/>
  <c r="V33" i="20"/>
  <c r="V33" i="25"/>
  <c r="V33" i="49"/>
  <c r="V33" i="48"/>
  <c r="V33" i="26"/>
  <c r="V33" i="44"/>
  <c r="V33" i="24"/>
  <c r="V33" i="39"/>
  <c r="V33" i="38"/>
  <c r="V33" i="33"/>
  <c r="V33" i="30"/>
  <c r="V33" i="16"/>
  <c r="X32" i="22"/>
  <c r="X32" i="32"/>
  <c r="X32" i="51"/>
  <c r="X32" i="12"/>
  <c r="X32" i="35"/>
  <c r="X32" i="26"/>
  <c r="X32" i="40"/>
  <c r="X32" i="18"/>
  <c r="X32" i="13"/>
  <c r="X32" i="23"/>
  <c r="X32" i="38"/>
  <c r="X32" i="15"/>
  <c r="X32" i="29"/>
  <c r="X32" i="50"/>
  <c r="X32" i="36"/>
  <c r="X32" i="44"/>
  <c r="X32" i="16"/>
  <c r="X32" i="33"/>
  <c r="X32" i="48"/>
  <c r="X32" i="24"/>
  <c r="X32" i="34"/>
  <c r="X32" i="20"/>
  <c r="X32" i="49"/>
  <c r="X32" i="31"/>
  <c r="X32" i="25"/>
  <c r="X32" i="17"/>
  <c r="X32" i="41"/>
  <c r="X32" i="28"/>
  <c r="X32" i="39"/>
  <c r="X7" i="39"/>
  <c r="X7" i="13"/>
  <c r="X7" i="14"/>
  <c r="X7" i="40"/>
  <c r="X7" i="41"/>
  <c r="X7" i="49"/>
  <c r="X7" i="21"/>
  <c r="N35" i="18"/>
  <c r="N35" i="29"/>
  <c r="N35" i="28"/>
  <c r="N35" i="38"/>
  <c r="N35" i="16"/>
  <c r="N35" i="44"/>
  <c r="N35" i="35"/>
  <c r="N35" i="39"/>
  <c r="N35" i="8"/>
  <c r="N35" i="22"/>
  <c r="N35" i="25"/>
  <c r="N35" i="36"/>
  <c r="N35" i="43"/>
  <c r="N35" i="20"/>
  <c r="N35" i="15"/>
  <c r="N35" i="30"/>
  <c r="N35" i="24"/>
  <c r="N35" i="27"/>
  <c r="N35" i="14"/>
  <c r="N35" i="41"/>
  <c r="N35" i="34"/>
  <c r="N35" i="17"/>
  <c r="N35" i="23"/>
  <c r="N34" i="49"/>
  <c r="N34" i="19"/>
  <c r="N34" i="36"/>
  <c r="N34" i="17"/>
  <c r="N34" i="34"/>
  <c r="N34" i="8"/>
  <c r="N34" i="27"/>
  <c r="N34" i="16"/>
  <c r="N34" i="42"/>
  <c r="N34" i="18"/>
  <c r="N34" i="39"/>
  <c r="N34" i="26"/>
  <c r="N34" i="52"/>
  <c r="N34" i="24"/>
  <c r="N34" i="25"/>
  <c r="N34" i="32"/>
  <c r="N34" i="33"/>
  <c r="N34" i="15"/>
  <c r="N34" i="13"/>
  <c r="N34" i="50"/>
  <c r="N34" i="37"/>
  <c r="N34" i="35"/>
  <c r="N34" i="44"/>
  <c r="N34" i="30"/>
  <c r="N34" i="31"/>
  <c r="N34" i="20"/>
  <c r="N34" i="21"/>
  <c r="N34" i="48"/>
  <c r="N34" i="23"/>
  <c r="N34" i="14"/>
  <c r="N34" i="43"/>
  <c r="N34" i="40"/>
  <c r="N34" i="38"/>
  <c r="N34" i="29"/>
  <c r="N30" i="48"/>
  <c r="N30" i="52"/>
  <c r="N30" i="49"/>
  <c r="N30" i="17"/>
  <c r="N30" i="16"/>
  <c r="N30" i="37"/>
  <c r="N30" i="18"/>
  <c r="N30" i="35"/>
  <c r="N30" i="38"/>
  <c r="N30" i="43"/>
  <c r="N30" i="50"/>
  <c r="N30" i="29"/>
  <c r="N30" i="25"/>
  <c r="N30" i="26"/>
  <c r="N30" i="40"/>
  <c r="N30" i="22"/>
  <c r="N30" i="21"/>
  <c r="N30" i="28"/>
  <c r="N30" i="41"/>
  <c r="N30" i="31"/>
  <c r="N30" i="36"/>
  <c r="N30" i="32"/>
  <c r="N30" i="27"/>
  <c r="N30" i="8"/>
  <c r="N30" i="51"/>
  <c r="N30" i="24"/>
  <c r="N30" i="39"/>
  <c r="N30" i="44"/>
  <c r="N30" i="34"/>
  <c r="N30" i="13"/>
  <c r="N28" i="50"/>
  <c r="N28" i="19"/>
  <c r="N28" i="23"/>
  <c r="N28" i="36"/>
  <c r="N28" i="14"/>
  <c r="N28" i="39"/>
  <c r="N28" i="38"/>
  <c r="N28" i="48"/>
  <c r="N28" i="33"/>
  <c r="N28" i="15"/>
  <c r="N28" i="22"/>
  <c r="N28" i="20"/>
  <c r="N28" i="28"/>
  <c r="N28" i="30"/>
  <c r="N28" i="17"/>
  <c r="N28" i="25"/>
  <c r="N28" i="27"/>
  <c r="N28" i="18"/>
  <c r="N28" i="34"/>
  <c r="N28" i="26"/>
  <c r="N28" i="40"/>
  <c r="N28" i="8"/>
  <c r="N28" i="21"/>
  <c r="N28" i="42"/>
  <c r="N28" i="29"/>
  <c r="N28" i="32"/>
  <c r="N28" i="51"/>
  <c r="N28" i="41"/>
  <c r="N28" i="49"/>
  <c r="N26" i="50"/>
  <c r="N26" i="52"/>
  <c r="N26" i="20"/>
  <c r="N26" i="29"/>
  <c r="N26" i="38"/>
  <c r="N26" i="12"/>
  <c r="N26" i="21"/>
  <c r="N26" i="28"/>
  <c r="N26" i="36"/>
  <c r="N26" i="43"/>
  <c r="N26" i="49"/>
  <c r="N26" i="14"/>
  <c r="N26" i="25"/>
  <c r="N26" i="35"/>
  <c r="N26" i="16"/>
  <c r="N26" i="24"/>
  <c r="N26" i="34"/>
  <c r="N26" i="13"/>
  <c r="N26" i="17"/>
  <c r="N26" i="31"/>
  <c r="N26" i="41"/>
  <c r="N26" i="19"/>
  <c r="N26" i="30"/>
  <c r="N26" i="39"/>
  <c r="N26" i="48"/>
  <c r="N26" i="23"/>
  <c r="N26" i="44"/>
  <c r="N26" i="33"/>
  <c r="N26" i="8"/>
  <c r="N26" i="27"/>
  <c r="N26" i="18"/>
  <c r="N26" i="37"/>
  <c r="N26" i="51"/>
  <c r="N26" i="22"/>
  <c r="N26" i="32"/>
  <c r="N26" i="42"/>
  <c r="N26" i="40"/>
  <c r="N26" i="26"/>
  <c r="N24" i="13"/>
  <c r="N24" i="51"/>
  <c r="N24" i="16"/>
  <c r="N24" i="20"/>
  <c r="N24" i="30"/>
  <c r="N24" i="39"/>
  <c r="N24" i="23"/>
  <c r="N24" i="52"/>
  <c r="N24" i="37"/>
  <c r="N24" i="49"/>
  <c r="N24" i="26"/>
  <c r="N24" i="14"/>
  <c r="N24" i="35"/>
  <c r="N24" i="8"/>
  <c r="N24" i="31"/>
  <c r="N24" i="15"/>
  <c r="N24" i="29"/>
  <c r="N24" i="34"/>
  <c r="N24" i="42"/>
  <c r="N24" i="25"/>
  <c r="N24" i="36"/>
  <c r="N24" i="50"/>
  <c r="N24" i="38"/>
  <c r="N24" i="43"/>
  <c r="X20" i="39"/>
  <c r="X20" i="32"/>
  <c r="X20" i="26"/>
  <c r="X20" i="22"/>
  <c r="X20" i="15"/>
  <c r="V19" i="24"/>
  <c r="V19" i="13"/>
  <c r="V19" i="35"/>
  <c r="V19" i="39"/>
  <c r="V19" i="38"/>
  <c r="V19" i="40"/>
  <c r="V19" i="23"/>
  <c r="V19" i="21"/>
  <c r="V19" i="22"/>
  <c r="V19" i="30"/>
  <c r="V19" i="50"/>
  <c r="V19" i="29"/>
  <c r="V19" i="43"/>
  <c r="V19" i="14"/>
  <c r="V19" i="34"/>
  <c r="V19" i="52"/>
  <c r="V19" i="28"/>
  <c r="V19" i="25"/>
  <c r="V19" i="19"/>
  <c r="V19" i="36"/>
  <c r="V19" i="32"/>
  <c r="V19" i="8"/>
  <c r="V19" i="31"/>
  <c r="V19" i="42"/>
  <c r="V19" i="48"/>
  <c r="X5" i="14"/>
  <c r="X5" i="40"/>
  <c r="X5" i="50"/>
  <c r="X5" i="18"/>
  <c r="X5" i="16"/>
  <c r="X5" i="31"/>
  <c r="X5" i="43"/>
  <c r="X5" i="34"/>
  <c r="X5" i="26"/>
  <c r="X5" i="13"/>
  <c r="X5" i="27"/>
  <c r="X5" i="37"/>
  <c r="X5" i="29"/>
  <c r="X5" i="35"/>
  <c r="X5" i="32"/>
  <c r="X5" i="51"/>
  <c r="X5" i="52"/>
  <c r="X5" i="30"/>
  <c r="X5" i="33"/>
  <c r="X5" i="15"/>
  <c r="V9" i="29"/>
  <c r="V33" i="40"/>
  <c r="V30" i="26"/>
  <c r="V30" i="32"/>
  <c r="V36" i="28"/>
  <c r="V36" i="37"/>
  <c r="V36" i="15"/>
  <c r="V36" i="52"/>
  <c r="V36" i="41"/>
  <c r="V36" i="49"/>
  <c r="V36" i="44"/>
  <c r="V36" i="13"/>
  <c r="V36" i="17"/>
  <c r="V36" i="51"/>
  <c r="V36" i="29"/>
  <c r="V36" i="50"/>
  <c r="V36" i="31"/>
  <c r="V36" i="8"/>
  <c r="V36" i="36"/>
  <c r="V36" i="39"/>
  <c r="V36" i="12"/>
  <c r="X18" i="33"/>
  <c r="X18" i="19"/>
  <c r="X18" i="29"/>
  <c r="X18" i="40"/>
  <c r="X18" i="8"/>
  <c r="X18" i="16"/>
  <c r="X18" i="17"/>
  <c r="X18" i="34"/>
  <c r="X18" i="13"/>
  <c r="X18" i="15"/>
  <c r="X18" i="49"/>
  <c r="X18" i="51"/>
  <c r="X18" i="39"/>
  <c r="X18" i="23"/>
  <c r="X18" i="31"/>
  <c r="V7" i="18"/>
  <c r="V7" i="19"/>
  <c r="V7" i="30"/>
  <c r="V7" i="31"/>
  <c r="V7" i="51"/>
  <c r="V7" i="17"/>
  <c r="V7" i="29"/>
  <c r="V7" i="20"/>
  <c r="V7" i="8"/>
  <c r="V7" i="40"/>
  <c r="V7" i="35"/>
  <c r="V7" i="42"/>
  <c r="V7" i="26"/>
  <c r="V7" i="50"/>
  <c r="X38" i="8"/>
  <c r="X38" i="49"/>
  <c r="X38" i="39"/>
  <c r="X38" i="50"/>
  <c r="X38" i="15"/>
  <c r="X38" i="23"/>
  <c r="X38" i="26"/>
  <c r="X38" i="32"/>
  <c r="X38" i="37"/>
  <c r="X38" i="43"/>
  <c r="X38" i="13"/>
  <c r="X38" i="18"/>
  <c r="X38" i="30"/>
  <c r="X38" i="19"/>
  <c r="X38" i="27"/>
  <c r="X38" i="29"/>
  <c r="X38" i="38"/>
  <c r="P28" i="49"/>
  <c r="P28" i="48"/>
  <c r="F28" i="13"/>
  <c r="G28" i="13" s="1"/>
  <c r="P28" i="22"/>
  <c r="F28" i="25"/>
  <c r="F28" i="37"/>
  <c r="F28" i="38"/>
  <c r="P28" i="18"/>
  <c r="P8" i="37"/>
  <c r="F8" i="20"/>
  <c r="F8" i="8"/>
  <c r="G8" i="8" s="1"/>
  <c r="X43" i="43"/>
  <c r="X43" i="27"/>
  <c r="X43" i="12"/>
  <c r="X43" i="34"/>
  <c r="X43" i="21"/>
  <c r="X39" i="42"/>
  <c r="X39" i="28"/>
  <c r="X39" i="31"/>
  <c r="X27" i="14"/>
  <c r="X27" i="29"/>
  <c r="X27" i="17"/>
  <c r="X27" i="37"/>
  <c r="X27" i="20"/>
  <c r="X27" i="52"/>
  <c r="X23" i="49"/>
  <c r="X23" i="39"/>
  <c r="X23" i="48"/>
  <c r="X23" i="29"/>
  <c r="X23" i="13"/>
  <c r="X13" i="13"/>
  <c r="X11" i="19"/>
  <c r="X11" i="18"/>
  <c r="X11" i="23"/>
  <c r="X11" i="25"/>
  <c r="X11" i="42"/>
  <c r="X11" i="34"/>
  <c r="N42" i="22"/>
  <c r="N42" i="21"/>
  <c r="N42" i="24"/>
  <c r="N42" i="17"/>
  <c r="N42" i="48"/>
  <c r="N42" i="49"/>
  <c r="N42" i="38"/>
  <c r="N42" i="37"/>
  <c r="V6" i="37"/>
  <c r="V6" i="39"/>
  <c r="V6" i="34"/>
  <c r="V6" i="25"/>
  <c r="V6" i="44"/>
  <c r="V6" i="28"/>
  <c r="V6" i="13"/>
  <c r="V6" i="48"/>
  <c r="V6" i="19"/>
  <c r="V30" i="51"/>
  <c r="V30" i="42"/>
  <c r="V30" i="37"/>
  <c r="V30" i="38"/>
  <c r="V30" i="22"/>
  <c r="V30" i="50"/>
  <c r="V30" i="28"/>
  <c r="V30" i="12"/>
  <c r="V30" i="25"/>
  <c r="V37" i="27"/>
  <c r="V37" i="18"/>
  <c r="V37" i="13"/>
  <c r="V37" i="39"/>
  <c r="V37" i="23"/>
  <c r="V37" i="33"/>
  <c r="V37" i="35"/>
  <c r="V37" i="50"/>
  <c r="V37" i="16"/>
  <c r="V37" i="29"/>
  <c r="V37" i="31"/>
  <c r="V37" i="19"/>
  <c r="V37" i="26"/>
  <c r="V37" i="41"/>
  <c r="V37" i="44"/>
  <c r="V37" i="38"/>
  <c r="V37" i="49"/>
  <c r="V37" i="20"/>
  <c r="V37" i="15"/>
  <c r="V36" i="16"/>
  <c r="V10" i="49"/>
  <c r="V10" i="14"/>
  <c r="V10" i="41"/>
  <c r="V10" i="35"/>
  <c r="V10" i="15"/>
  <c r="V10" i="17"/>
  <c r="V10" i="42"/>
  <c r="V10" i="34"/>
  <c r="V10" i="19"/>
  <c r="V10" i="52"/>
  <c r="V10" i="8"/>
  <c r="V10" i="25"/>
  <c r="V10" i="20"/>
  <c r="V10" i="21"/>
  <c r="V10" i="12"/>
  <c r="V10" i="26"/>
  <c r="V10" i="27"/>
  <c r="V10" i="31"/>
  <c r="V10" i="13"/>
  <c r="F28" i="43"/>
  <c r="P10" i="19"/>
  <c r="P10" i="41"/>
  <c r="F10" i="29"/>
  <c r="F10" i="32"/>
  <c r="X24" i="38"/>
  <c r="E7" i="36"/>
  <c r="F27" i="50"/>
  <c r="P27" i="52"/>
  <c r="P27" i="50"/>
  <c r="F27" i="52"/>
  <c r="G27" i="52" s="1"/>
  <c r="AI42" i="4"/>
  <c r="G42" i="4" s="1"/>
  <c r="J39" i="31" s="1"/>
  <c r="AH42" i="4"/>
  <c r="F42" i="4" s="1"/>
  <c r="T39" i="35" s="1"/>
  <c r="AH14" i="4"/>
  <c r="F14" i="4" s="1"/>
  <c r="T11" i="19" s="1"/>
  <c r="AH40" i="4"/>
  <c r="F40" i="4" s="1"/>
  <c r="T37" i="40" s="1"/>
  <c r="AH9" i="4"/>
  <c r="F9" i="4" s="1"/>
  <c r="T6" i="40" s="1"/>
  <c r="E26" i="36"/>
  <c r="E41" i="36"/>
  <c r="E19" i="36"/>
  <c r="E34" i="36"/>
  <c r="E39" i="36"/>
  <c r="E33" i="36"/>
  <c r="G33" i="36" s="1"/>
  <c r="E11" i="36"/>
  <c r="E21" i="36"/>
  <c r="E21" i="31"/>
  <c r="E38" i="28"/>
  <c r="E26" i="28"/>
  <c r="E33" i="14"/>
  <c r="G33" i="14" s="1"/>
  <c r="N36" i="52"/>
  <c r="N36" i="48"/>
  <c r="N36" i="50"/>
  <c r="E5" i="50"/>
  <c r="E7" i="50"/>
  <c r="E11" i="50"/>
  <c r="E13" i="50"/>
  <c r="E15" i="50"/>
  <c r="E19" i="50"/>
  <c r="E21" i="50"/>
  <c r="E23" i="50"/>
  <c r="E27" i="50"/>
  <c r="E29" i="50"/>
  <c r="E31" i="50"/>
  <c r="E35" i="50"/>
  <c r="E37" i="50"/>
  <c r="E39" i="50"/>
  <c r="E43" i="50"/>
  <c r="E6" i="50"/>
  <c r="E8" i="50"/>
  <c r="E10" i="50"/>
  <c r="E12" i="50"/>
  <c r="E14" i="50"/>
  <c r="E16" i="50"/>
  <c r="E18" i="50"/>
  <c r="E20" i="50"/>
  <c r="E22" i="50"/>
  <c r="E24" i="50"/>
  <c r="E26" i="50"/>
  <c r="E28" i="50"/>
  <c r="E30" i="50"/>
  <c r="E32" i="50"/>
  <c r="E34" i="50"/>
  <c r="E36" i="50"/>
  <c r="E38" i="50"/>
  <c r="E40" i="50"/>
  <c r="G40" i="50" s="1"/>
  <c r="E42" i="50"/>
  <c r="P12" i="50"/>
  <c r="P12" i="52"/>
  <c r="F12" i="48"/>
  <c r="F12" i="50"/>
  <c r="F12" i="49"/>
  <c r="P12" i="51"/>
  <c r="P25" i="49"/>
  <c r="P25" i="48"/>
  <c r="P25" i="14"/>
  <c r="E19" i="43"/>
  <c r="E15" i="43"/>
  <c r="E24" i="43"/>
  <c r="E27" i="43"/>
  <c r="E33" i="43"/>
  <c r="G33" i="43" s="1"/>
  <c r="E38" i="43"/>
  <c r="E34" i="43"/>
  <c r="E37" i="43"/>
  <c r="E39" i="43"/>
  <c r="E23" i="43"/>
  <c r="E26" i="43"/>
  <c r="E10" i="43"/>
  <c r="E35" i="43"/>
  <c r="E17" i="43"/>
  <c r="E13" i="38"/>
  <c r="G13" i="38" s="1"/>
  <c r="E16" i="38"/>
  <c r="E34" i="38"/>
  <c r="E37" i="38"/>
  <c r="E18" i="38"/>
  <c r="E11" i="34"/>
  <c r="E20" i="29"/>
  <c r="E24" i="29"/>
  <c r="E33" i="18"/>
  <c r="G33" i="18" s="1"/>
  <c r="E25" i="18"/>
  <c r="E7" i="18"/>
  <c r="E24" i="12"/>
  <c r="E27" i="12"/>
  <c r="E34" i="12"/>
  <c r="E37" i="12"/>
  <c r="E26" i="12"/>
  <c r="N20" i="41"/>
  <c r="N20" i="13"/>
  <c r="N18" i="50"/>
  <c r="N18" i="48"/>
  <c r="N16" i="50"/>
  <c r="N16" i="8"/>
  <c r="N16" i="51"/>
  <c r="J12" i="46"/>
  <c r="V18" i="13"/>
  <c r="V18" i="43"/>
  <c r="V18" i="51"/>
  <c r="V26" i="48"/>
  <c r="V26" i="52"/>
  <c r="V26" i="19"/>
  <c r="V26" i="26"/>
  <c r="V26" i="34"/>
  <c r="V26" i="42"/>
  <c r="V26" i="15"/>
  <c r="V26" i="25"/>
  <c r="V26" i="32"/>
  <c r="V26" i="41"/>
  <c r="V26" i="50"/>
  <c r="V26" i="16"/>
  <c r="V26" i="24"/>
  <c r="V26" i="36"/>
  <c r="V26" i="8"/>
  <c r="V26" i="23"/>
  <c r="V26" i="35"/>
  <c r="V26" i="13"/>
  <c r="X34" i="18"/>
  <c r="X34" i="26"/>
  <c r="X34" i="35"/>
  <c r="X34" i="40"/>
  <c r="X34" i="51"/>
  <c r="X34" i="17"/>
  <c r="X34" i="27"/>
  <c r="X34" i="34"/>
  <c r="X34" i="12"/>
  <c r="X34" i="24"/>
  <c r="X34" i="37"/>
  <c r="X34" i="50"/>
  <c r="X12" i="20"/>
  <c r="X12" i="27"/>
  <c r="X12" i="30"/>
  <c r="X12" i="28"/>
  <c r="X12" i="38"/>
  <c r="X12" i="22"/>
  <c r="X12" i="37"/>
  <c r="X12" i="48"/>
  <c r="X12" i="52"/>
  <c r="F40" i="30"/>
  <c r="G40" i="30" s="1"/>
  <c r="P40" i="52"/>
  <c r="P11" i="49"/>
  <c r="F5" i="18"/>
  <c r="P5" i="19"/>
  <c r="E27" i="35"/>
  <c r="G27" i="35" s="1"/>
  <c r="E12" i="25"/>
  <c r="G12" i="25" s="1"/>
  <c r="E33" i="25"/>
  <c r="G33" i="25" s="1"/>
  <c r="E25" i="25"/>
  <c r="E13" i="25"/>
  <c r="E37" i="25"/>
  <c r="E32" i="25"/>
  <c r="E23" i="25"/>
  <c r="E7" i="25"/>
  <c r="E10" i="25"/>
  <c r="E24" i="20"/>
  <c r="E29" i="16"/>
  <c r="E17" i="16"/>
  <c r="E18" i="16"/>
  <c r="E25" i="16"/>
  <c r="E6" i="16"/>
  <c r="E14" i="16"/>
  <c r="N8" i="51"/>
  <c r="N8" i="13"/>
  <c r="N8" i="50"/>
  <c r="E9" i="40"/>
  <c r="J42" i="30"/>
  <c r="J42" i="8"/>
  <c r="E10" i="49"/>
  <c r="E18" i="49"/>
  <c r="E26" i="49"/>
  <c r="E34" i="49"/>
  <c r="E42" i="49"/>
  <c r="E8" i="49"/>
  <c r="E20" i="49"/>
  <c r="E30" i="49"/>
  <c r="E40" i="49"/>
  <c r="E31" i="49"/>
  <c r="E32" i="49"/>
  <c r="E16" i="49"/>
  <c r="E39" i="48"/>
  <c r="E23" i="48"/>
  <c r="AI25" i="4"/>
  <c r="G25" i="4" s="1"/>
  <c r="AI17" i="4"/>
  <c r="G17" i="4" s="1"/>
  <c r="AI37" i="4"/>
  <c r="G37" i="4" s="1"/>
  <c r="J31" i="20"/>
  <c r="AI29" i="4"/>
  <c r="G29" i="4" s="1"/>
  <c r="J26" i="33" s="1"/>
  <c r="AH16" i="4"/>
  <c r="F16" i="4" s="1"/>
  <c r="AI21" i="4"/>
  <c r="G21" i="4" s="1"/>
  <c r="AI44" i="4"/>
  <c r="G44" i="4" s="1"/>
  <c r="J41" i="34" s="1"/>
  <c r="AI27" i="4"/>
  <c r="G27" i="4" s="1"/>
  <c r="AI13" i="4"/>
  <c r="G13" i="4" s="1"/>
  <c r="J10" i="21" s="1"/>
  <c r="AH38" i="4"/>
  <c r="F38" i="4" s="1"/>
  <c r="T37" i="12"/>
  <c r="T37" i="50"/>
  <c r="AI46" i="4"/>
  <c r="G46" i="4" s="1"/>
  <c r="J43" i="19" s="1"/>
  <c r="AH46" i="4"/>
  <c r="F46" i="4" s="1"/>
  <c r="T11" i="14"/>
  <c r="J41" i="31"/>
  <c r="J41" i="41"/>
  <c r="J41" i="44"/>
  <c r="J41" i="49"/>
  <c r="T39" i="39"/>
  <c r="J24" i="25"/>
  <c r="J24" i="20"/>
  <c r="J24" i="51"/>
  <c r="J24" i="28"/>
  <c r="J24" i="17"/>
  <c r="J24" i="36"/>
  <c r="J24" i="34"/>
  <c r="J24" i="49"/>
  <c r="J24" i="22"/>
  <c r="J39" i="12"/>
  <c r="T28" i="38"/>
  <c r="T28" i="23"/>
  <c r="T43" i="30"/>
  <c r="T43" i="17"/>
  <c r="T43" i="13"/>
  <c r="T43" i="38"/>
  <c r="T43" i="31"/>
  <c r="T43" i="34"/>
  <c r="T43" i="21"/>
  <c r="T43" i="16"/>
  <c r="T43" i="43"/>
  <c r="T43" i="27"/>
  <c r="T43" i="24"/>
  <c r="T43" i="36"/>
  <c r="T43" i="33"/>
  <c r="T43" i="40"/>
  <c r="T43" i="15"/>
  <c r="T43" i="50"/>
  <c r="T43" i="42"/>
  <c r="T43" i="37"/>
  <c r="T43" i="48"/>
  <c r="T43" i="19"/>
  <c r="T43" i="35"/>
  <c r="T43" i="14"/>
  <c r="T43" i="22"/>
  <c r="T43" i="20"/>
  <c r="T43" i="39"/>
  <c r="T43" i="25"/>
  <c r="T43" i="52"/>
  <c r="T43" i="12"/>
  <c r="T43" i="32"/>
  <c r="T43" i="41"/>
  <c r="T43" i="29"/>
  <c r="T43" i="26"/>
  <c r="T43" i="28"/>
  <c r="T43" i="23"/>
  <c r="T43" i="8"/>
  <c r="T43" i="49"/>
  <c r="T43" i="18"/>
  <c r="J43" i="30"/>
  <c r="J43" i="15"/>
  <c r="J43" i="29"/>
  <c r="J43" i="36"/>
  <c r="J43" i="12"/>
  <c r="J43" i="16"/>
  <c r="T16" i="39"/>
  <c r="T16" i="16"/>
  <c r="T16" i="19"/>
  <c r="T16" i="21"/>
  <c r="T16" i="36"/>
  <c r="T16" i="42"/>
  <c r="T16" i="26"/>
  <c r="T16" i="8"/>
  <c r="T16" i="29"/>
  <c r="T16" i="33"/>
  <c r="T24" i="8"/>
  <c r="T24" i="14"/>
  <c r="T24" i="44"/>
  <c r="T24" i="35"/>
  <c r="T24" i="41"/>
  <c r="T24" i="16"/>
  <c r="T24" i="38"/>
  <c r="T24" i="17"/>
  <c r="T24" i="15"/>
  <c r="T24" i="27"/>
  <c r="J26" i="19"/>
  <c r="J26" i="39"/>
  <c r="T20" i="43"/>
  <c r="T6" i="52"/>
  <c r="T6" i="36"/>
  <c r="T6" i="38"/>
  <c r="T6" i="23"/>
  <c r="T6" i="19"/>
  <c r="T6" i="39"/>
  <c r="T6" i="49"/>
  <c r="T6" i="13"/>
  <c r="T6" i="21"/>
  <c r="T6" i="35"/>
  <c r="J14" i="51"/>
  <c r="J14" i="38"/>
  <c r="J14" i="24"/>
  <c r="J14" i="12"/>
  <c r="J14" i="35"/>
  <c r="J14" i="16"/>
  <c r="J14" i="22"/>
  <c r="J14" i="32"/>
  <c r="J14" i="33"/>
  <c r="T6" i="8" l="1"/>
  <c r="T6" i="42"/>
  <c r="T6" i="12"/>
  <c r="T6" i="32"/>
  <c r="J26" i="32"/>
  <c r="J26" i="48"/>
  <c r="J26" i="31"/>
  <c r="T28" i="19"/>
  <c r="J23" i="23"/>
  <c r="T6" i="17"/>
  <c r="T6" i="33"/>
  <c r="T6" i="16"/>
  <c r="T6" i="51"/>
  <c r="J26" i="12"/>
  <c r="J26" i="8"/>
  <c r="T28" i="34"/>
  <c r="T6" i="48"/>
  <c r="T6" i="28"/>
  <c r="T6" i="20"/>
  <c r="T6" i="24"/>
  <c r="T6" i="25"/>
  <c r="J26" i="36"/>
  <c r="J26" i="29"/>
  <c r="T28" i="40"/>
  <c r="T6" i="30"/>
  <c r="T6" i="37"/>
  <c r="T6" i="29"/>
  <c r="T6" i="43"/>
  <c r="T6" i="50"/>
  <c r="J26" i="27"/>
  <c r="J26" i="18"/>
  <c r="J37" i="24"/>
  <c r="J26" i="16"/>
  <c r="T6" i="41"/>
  <c r="T6" i="34"/>
  <c r="T6" i="22"/>
  <c r="T6" i="27"/>
  <c r="T6" i="44"/>
  <c r="J26" i="24"/>
  <c r="J26" i="14"/>
  <c r="J37" i="33"/>
  <c r="J26" i="51"/>
  <c r="T6" i="26"/>
  <c r="T6" i="18"/>
  <c r="T6" i="31"/>
  <c r="J26" i="40"/>
  <c r="J26" i="43"/>
  <c r="J37" i="41"/>
  <c r="V39" i="35"/>
  <c r="V39" i="25"/>
  <c r="V39" i="44"/>
  <c r="V39" i="33"/>
  <c r="V39" i="50"/>
  <c r="V39" i="30"/>
  <c r="V39" i="12"/>
  <c r="V39" i="39"/>
  <c r="V39" i="51"/>
  <c r="V39" i="37"/>
  <c r="V39" i="49"/>
  <c r="V39" i="19"/>
  <c r="V39" i="52"/>
  <c r="V39" i="16"/>
  <c r="V39" i="48"/>
  <c r="V39" i="31"/>
  <c r="V39" i="23"/>
  <c r="V39" i="29"/>
  <c r="V39" i="8"/>
  <c r="V39" i="40"/>
  <c r="V39" i="38"/>
  <c r="V39" i="32"/>
  <c r="V39" i="17"/>
  <c r="V39" i="13"/>
  <c r="V39" i="34"/>
  <c r="V39" i="15"/>
  <c r="V39" i="43"/>
  <c r="V39" i="24"/>
  <c r="V39" i="28"/>
  <c r="V39" i="42"/>
  <c r="V39" i="22"/>
  <c r="V39" i="27"/>
  <c r="V39" i="20"/>
  <c r="V39" i="36"/>
  <c r="V23" i="19"/>
  <c r="V23" i="30"/>
  <c r="V23" i="31"/>
  <c r="V23" i="35"/>
  <c r="V23" i="49"/>
  <c r="V23" i="38"/>
  <c r="V23" i="8"/>
  <c r="V23" i="29"/>
  <c r="V23" i="44"/>
  <c r="V23" i="18"/>
  <c r="V23" i="23"/>
  <c r="V23" i="27"/>
  <c r="V23" i="39"/>
  <c r="V23" i="17"/>
  <c r="V23" i="13"/>
  <c r="V23" i="24"/>
  <c r="V29" i="31"/>
  <c r="X9" i="36"/>
  <c r="X42" i="20"/>
  <c r="X42" i="28"/>
  <c r="X42" i="27"/>
  <c r="X42" i="52"/>
  <c r="V30" i="41"/>
  <c r="V8" i="50"/>
  <c r="X42" i="21"/>
  <c r="X42" i="32"/>
  <c r="X42" i="29"/>
  <c r="X42" i="51"/>
  <c r="V29" i="37"/>
  <c r="X42" i="15"/>
  <c r="X42" i="24"/>
  <c r="X42" i="12"/>
  <c r="X42" i="34"/>
  <c r="X42" i="31"/>
  <c r="X42" i="49"/>
  <c r="V30" i="39"/>
  <c r="V8" i="18"/>
  <c r="X42" i="18"/>
  <c r="X42" i="35"/>
  <c r="X42" i="33"/>
  <c r="X42" i="42"/>
  <c r="X37" i="38"/>
  <c r="V30" i="24"/>
  <c r="X42" i="19"/>
  <c r="X42" i="14"/>
  <c r="X42" i="36"/>
  <c r="X42" i="37"/>
  <c r="X42" i="43"/>
  <c r="X25" i="8"/>
  <c r="V30" i="49"/>
  <c r="X42" i="22"/>
  <c r="X42" i="8"/>
  <c r="X42" i="38"/>
  <c r="X42" i="39"/>
  <c r="X42" i="50"/>
  <c r="V30" i="8"/>
  <c r="X42" i="23"/>
  <c r="X42" i="16"/>
  <c r="X42" i="40"/>
  <c r="X42" i="41"/>
  <c r="X42" i="48"/>
  <c r="G40" i="18"/>
  <c r="G13" i="37"/>
  <c r="G40" i="25"/>
  <c r="G33" i="33"/>
  <c r="G36" i="19"/>
  <c r="E27" i="34"/>
  <c r="G27" i="34" s="1"/>
  <c r="G27" i="42"/>
  <c r="G10" i="52"/>
  <c r="G27" i="33"/>
  <c r="G10" i="8"/>
  <c r="J37" i="50"/>
  <c r="J37" i="21"/>
  <c r="J37" i="34"/>
  <c r="V29" i="43"/>
  <c r="V29" i="14"/>
  <c r="F5" i="50"/>
  <c r="F5" i="26"/>
  <c r="X24" i="20"/>
  <c r="P10" i="13"/>
  <c r="P10" i="23"/>
  <c r="P10" i="40"/>
  <c r="X9" i="44"/>
  <c r="X13" i="38"/>
  <c r="X25" i="30"/>
  <c r="X37" i="32"/>
  <c r="F15" i="40"/>
  <c r="F10" i="48"/>
  <c r="F10" i="30"/>
  <c r="F10" i="40"/>
  <c r="F10" i="15"/>
  <c r="G10" i="15" s="1"/>
  <c r="P5" i="44"/>
  <c r="F5" i="39"/>
  <c r="F5" i="36"/>
  <c r="G5" i="36" s="1"/>
  <c r="V14" i="12"/>
  <c r="X29" i="23"/>
  <c r="G10" i="42"/>
  <c r="V29" i="20"/>
  <c r="AN15" i="4"/>
  <c r="H15" i="4" s="1"/>
  <c r="T8" i="19"/>
  <c r="J37" i="44"/>
  <c r="J37" i="27"/>
  <c r="J37" i="26"/>
  <c r="V29" i="36"/>
  <c r="V29" i="49"/>
  <c r="P5" i="49"/>
  <c r="P5" i="17"/>
  <c r="X24" i="30"/>
  <c r="F10" i="36"/>
  <c r="P10" i="12"/>
  <c r="F10" i="27"/>
  <c r="X25" i="22"/>
  <c r="X33" i="44"/>
  <c r="P15" i="39"/>
  <c r="F10" i="31"/>
  <c r="F10" i="34"/>
  <c r="F5" i="43"/>
  <c r="P5" i="40"/>
  <c r="P5" i="36"/>
  <c r="F5" i="33"/>
  <c r="X41" i="27"/>
  <c r="V14" i="14"/>
  <c r="X29" i="24"/>
  <c r="F5" i="40"/>
  <c r="V29" i="51"/>
  <c r="T8" i="16"/>
  <c r="J37" i="25"/>
  <c r="J37" i="39"/>
  <c r="V29" i="27"/>
  <c r="P5" i="23"/>
  <c r="P5" i="25"/>
  <c r="P5" i="51"/>
  <c r="P5" i="15"/>
  <c r="X24" i="52"/>
  <c r="F10" i="33"/>
  <c r="P10" i="34"/>
  <c r="P10" i="25"/>
  <c r="X25" i="15"/>
  <c r="X33" i="48"/>
  <c r="F15" i="13"/>
  <c r="P10" i="52"/>
  <c r="F10" i="26"/>
  <c r="G10" i="26" s="1"/>
  <c r="F10" i="35"/>
  <c r="F5" i="41"/>
  <c r="F5" i="37"/>
  <c r="G5" i="37" s="1"/>
  <c r="P5" i="33"/>
  <c r="P5" i="31"/>
  <c r="X41" i="40"/>
  <c r="X29" i="28"/>
  <c r="P5" i="42"/>
  <c r="F10" i="42"/>
  <c r="T8" i="44"/>
  <c r="J39" i="33"/>
  <c r="J37" i="35"/>
  <c r="J37" i="23"/>
  <c r="V29" i="23"/>
  <c r="F5" i="15"/>
  <c r="G5" i="15" s="1"/>
  <c r="F5" i="19"/>
  <c r="G5" i="19" s="1"/>
  <c r="P5" i="50"/>
  <c r="F5" i="16"/>
  <c r="X24" i="41"/>
  <c r="F10" i="28"/>
  <c r="G10" i="28" s="1"/>
  <c r="F10" i="50"/>
  <c r="P10" i="17"/>
  <c r="X9" i="22"/>
  <c r="X33" i="23"/>
  <c r="P15" i="18"/>
  <c r="P10" i="49"/>
  <c r="F15" i="41"/>
  <c r="F10" i="23"/>
  <c r="P10" i="28"/>
  <c r="P5" i="37"/>
  <c r="P5" i="34"/>
  <c r="F5" i="30"/>
  <c r="F5" i="28"/>
  <c r="V14" i="44"/>
  <c r="X21" i="31"/>
  <c r="X33" i="43"/>
  <c r="F10" i="16"/>
  <c r="P10" i="38"/>
  <c r="X24" i="48"/>
  <c r="V29" i="42"/>
  <c r="G10" i="49"/>
  <c r="T8" i="17"/>
  <c r="J39" i="30"/>
  <c r="J37" i="16"/>
  <c r="J37" i="36"/>
  <c r="V29" i="17"/>
  <c r="P5" i="20"/>
  <c r="F5" i="27"/>
  <c r="P5" i="48"/>
  <c r="F5" i="14"/>
  <c r="X24" i="34"/>
  <c r="F10" i="22"/>
  <c r="G10" i="22" s="1"/>
  <c r="P10" i="37"/>
  <c r="F10" i="38"/>
  <c r="X9" i="16"/>
  <c r="X37" i="18"/>
  <c r="F15" i="25"/>
  <c r="P10" i="48"/>
  <c r="F10" i="18"/>
  <c r="G10" i="18" s="1"/>
  <c r="P10" i="29"/>
  <c r="F5" i="34"/>
  <c r="P5" i="30"/>
  <c r="P5" i="29"/>
  <c r="V14" i="32"/>
  <c r="X21" i="13"/>
  <c r="P10" i="24"/>
  <c r="P10" i="20"/>
  <c r="X24" i="44"/>
  <c r="V29" i="28"/>
  <c r="G10" i="50"/>
  <c r="T8" i="51"/>
  <c r="J39" i="22"/>
  <c r="J37" i="37"/>
  <c r="J37" i="40"/>
  <c r="V29" i="40"/>
  <c r="F5" i="24"/>
  <c r="P5" i="18"/>
  <c r="G27" i="12"/>
  <c r="F5" i="12"/>
  <c r="G5" i="12" s="1"/>
  <c r="X24" i="35"/>
  <c r="X24" i="19"/>
  <c r="F10" i="13"/>
  <c r="F10" i="25"/>
  <c r="G10" i="25" s="1"/>
  <c r="P10" i="36"/>
  <c r="X9" i="40"/>
  <c r="X37" i="43"/>
  <c r="F15" i="38"/>
  <c r="G15" i="38" s="1"/>
  <c r="P10" i="51"/>
  <c r="P10" i="44"/>
  <c r="P10" i="16"/>
  <c r="F10" i="20"/>
  <c r="G10" i="20" s="1"/>
  <c r="P5" i="32"/>
  <c r="F5" i="29"/>
  <c r="P5" i="43"/>
  <c r="V14" i="43"/>
  <c r="X37" i="41"/>
  <c r="P10" i="8"/>
  <c r="X24" i="23"/>
  <c r="V29" i="22"/>
  <c r="J39" i="36"/>
  <c r="J37" i="19"/>
  <c r="V29" i="34"/>
  <c r="P5" i="14"/>
  <c r="P5" i="8"/>
  <c r="F5" i="8"/>
  <c r="X24" i="36"/>
  <c r="F10" i="21"/>
  <c r="G10" i="21" s="1"/>
  <c r="P10" i="42"/>
  <c r="F10" i="8"/>
  <c r="P10" i="27"/>
  <c r="X9" i="27"/>
  <c r="X37" i="31"/>
  <c r="F10" i="51"/>
  <c r="P10" i="39"/>
  <c r="F10" i="12"/>
  <c r="P10" i="18"/>
  <c r="F5" i="31"/>
  <c r="P5" i="26"/>
  <c r="P5" i="41"/>
  <c r="X13" i="18"/>
  <c r="V14" i="29"/>
  <c r="G12" i="44"/>
  <c r="E20" i="40"/>
  <c r="E27" i="8"/>
  <c r="E5" i="8"/>
  <c r="G12" i="50"/>
  <c r="E19" i="40"/>
  <c r="E26" i="35"/>
  <c r="E10" i="35"/>
  <c r="E32" i="40"/>
  <c r="E18" i="40"/>
  <c r="E33" i="15"/>
  <c r="E17" i="15"/>
  <c r="E26" i="8"/>
  <c r="E33" i="40"/>
  <c r="E17" i="40"/>
  <c r="E32" i="15"/>
  <c r="E35" i="8"/>
  <c r="E15" i="37"/>
  <c r="E7" i="35"/>
  <c r="E12" i="8"/>
  <c r="E34" i="8"/>
  <c r="E23" i="8"/>
  <c r="E30" i="40"/>
  <c r="E14" i="40"/>
  <c r="E29" i="40"/>
  <c r="E13" i="40"/>
  <c r="E38" i="12"/>
  <c r="E16" i="29"/>
  <c r="E13" i="29"/>
  <c r="G13" i="29" s="1"/>
  <c r="E15" i="40"/>
  <c r="E39" i="38"/>
  <c r="G43" i="16"/>
  <c r="E31" i="40"/>
  <c r="E35" i="40"/>
  <c r="G40" i="52"/>
  <c r="E29" i="29"/>
  <c r="E7" i="37"/>
  <c r="E12" i="40"/>
  <c r="G12" i="40" s="1"/>
  <c r="E5" i="40"/>
  <c r="E8" i="40"/>
  <c r="E38" i="40"/>
  <c r="E6" i="40"/>
  <c r="E38" i="8"/>
  <c r="G34" i="17"/>
  <c r="G29" i="41"/>
  <c r="G27" i="16"/>
  <c r="E40" i="21"/>
  <c r="G40" i="21" s="1"/>
  <c r="E23" i="29"/>
  <c r="E35" i="37"/>
  <c r="E16" i="37"/>
  <c r="E25" i="41"/>
  <c r="E26" i="41"/>
  <c r="E28" i="25"/>
  <c r="G28" i="25" s="1"/>
  <c r="E37" i="33"/>
  <c r="E32" i="38"/>
  <c r="E17" i="38"/>
  <c r="E31" i="12"/>
  <c r="E15" i="12"/>
  <c r="E25" i="21"/>
  <c r="E12" i="13"/>
  <c r="E24" i="21"/>
  <c r="E30" i="37"/>
  <c r="E14" i="37"/>
  <c r="E38" i="33"/>
  <c r="E22" i="33"/>
  <c r="E6" i="33"/>
  <c r="E12" i="32"/>
  <c r="E24" i="31"/>
  <c r="E30" i="29"/>
  <c r="E14" i="29"/>
  <c r="E32" i="18"/>
  <c r="E8" i="14"/>
  <c r="E27" i="13"/>
  <c r="G27" i="13" s="1"/>
  <c r="E11" i="13"/>
  <c r="E37" i="21"/>
  <c r="E33" i="29"/>
  <c r="G33" i="29" s="1"/>
  <c r="E23" i="37"/>
  <c r="E36" i="37"/>
  <c r="E34" i="41"/>
  <c r="E9" i="29"/>
  <c r="E5" i="21"/>
  <c r="E28" i="37"/>
  <c r="G28" i="37" s="1"/>
  <c r="E27" i="41"/>
  <c r="E11" i="41"/>
  <c r="E30" i="38"/>
  <c r="E14" i="38"/>
  <c r="E39" i="14"/>
  <c r="E26" i="21"/>
  <c r="E14" i="18"/>
  <c r="E26" i="16"/>
  <c r="E10" i="16"/>
  <c r="E16" i="15"/>
  <c r="E13" i="8"/>
  <c r="G13" i="8" s="1"/>
  <c r="E29" i="37"/>
  <c r="E40" i="37"/>
  <c r="G40" i="37" s="1"/>
  <c r="E36" i="29"/>
  <c r="E28" i="38"/>
  <c r="G28" i="38" s="1"/>
  <c r="E12" i="38"/>
  <c r="G12" i="38" s="1"/>
  <c r="E27" i="37"/>
  <c r="E29" i="34"/>
  <c r="E35" i="33"/>
  <c r="E19" i="33"/>
  <c r="E27" i="29"/>
  <c r="E29" i="26"/>
  <c r="G29" i="26" s="1"/>
  <c r="E13" i="26"/>
  <c r="E25" i="24"/>
  <c r="E9" i="24"/>
  <c r="E33" i="20"/>
  <c r="E17" i="20"/>
  <c r="E8" i="13"/>
  <c r="E39" i="49"/>
  <c r="E23" i="49"/>
  <c r="G5" i="24"/>
  <c r="E19" i="37"/>
  <c r="E42" i="37"/>
  <c r="E21" i="29"/>
  <c r="E34" i="42"/>
  <c r="E24" i="41"/>
  <c r="E8" i="41"/>
  <c r="E36" i="39"/>
  <c r="E26" i="37"/>
  <c r="E10" i="37"/>
  <c r="E26" i="29"/>
  <c r="E10" i="29"/>
  <c r="E12" i="18"/>
  <c r="G12" i="18" s="1"/>
  <c r="E5" i="14"/>
  <c r="E25" i="12"/>
  <c r="E9" i="12"/>
  <c r="E23" i="13"/>
  <c r="E7" i="13"/>
  <c r="E11" i="8"/>
  <c r="E26" i="44"/>
  <c r="E11" i="44"/>
  <c r="E26" i="38"/>
  <c r="E10" i="38"/>
  <c r="G10" i="38" s="1"/>
  <c r="E25" i="29"/>
  <c r="G25" i="29" s="1"/>
  <c r="E17" i="25"/>
  <c r="E20" i="37"/>
  <c r="E32" i="41"/>
  <c r="G32" i="41" s="1"/>
  <c r="E36" i="41"/>
  <c r="G36" i="41" s="1"/>
  <c r="E17" i="29"/>
  <c r="E38" i="16"/>
  <c r="E22" i="16"/>
  <c r="G13" i="14"/>
  <c r="G12" i="24"/>
  <c r="E17" i="37"/>
  <c r="E15" i="29"/>
  <c r="E37" i="29"/>
  <c r="E39" i="29"/>
  <c r="G39" i="29" s="1"/>
  <c r="E7" i="29"/>
  <c r="E34" i="13"/>
  <c r="G34" i="13" s="1"/>
  <c r="E43" i="48"/>
  <c r="E27" i="48"/>
  <c r="E11" i="48"/>
  <c r="E11" i="37"/>
  <c r="E38" i="41"/>
  <c r="E42" i="41"/>
  <c r="E12" i="29"/>
  <c r="E31" i="29"/>
  <c r="E5" i="41"/>
  <c r="G5" i="41" s="1"/>
  <c r="E22" i="37"/>
  <c r="E6" i="37"/>
  <c r="E38" i="29"/>
  <c r="E22" i="29"/>
  <c r="E6" i="29"/>
  <c r="E19" i="13"/>
  <c r="G10" i="51"/>
  <c r="G8" i="20"/>
  <c r="G40" i="41"/>
  <c r="E34" i="37"/>
  <c r="E5" i="29"/>
  <c r="G5" i="29" s="1"/>
  <c r="E18" i="41"/>
  <c r="G40" i="38"/>
  <c r="E32" i="29"/>
  <c r="E14" i="41"/>
  <c r="E24" i="25"/>
  <c r="E33" i="24"/>
  <c r="E17" i="24"/>
  <c r="E32" i="13"/>
  <c r="G32" i="13" s="1"/>
  <c r="E15" i="49"/>
  <c r="E18" i="37"/>
  <c r="E34" i="29"/>
  <c r="E18" i="29"/>
  <c r="E5" i="18"/>
  <c r="G5" i="18" s="1"/>
  <c r="E33" i="12"/>
  <c r="E17" i="12"/>
  <c r="E31" i="13"/>
  <c r="E15" i="13"/>
  <c r="G27" i="37"/>
  <c r="E21" i="37"/>
  <c r="E25" i="37"/>
  <c r="E9" i="41"/>
  <c r="E33" i="37"/>
  <c r="G33" i="37" s="1"/>
  <c r="E11" i="14"/>
  <c r="J23" i="26"/>
  <c r="X14" i="52"/>
  <c r="X14" i="27"/>
  <c r="X14" i="14"/>
  <c r="X14" i="39"/>
  <c r="X14" i="32"/>
  <c r="X14" i="21"/>
  <c r="X14" i="25"/>
  <c r="X14" i="48"/>
  <c r="X14" i="24"/>
  <c r="X14" i="44"/>
  <c r="X14" i="26"/>
  <c r="X14" i="8"/>
  <c r="X14" i="36"/>
  <c r="X14" i="35"/>
  <c r="X14" i="13"/>
  <c r="X14" i="22"/>
  <c r="X14" i="42"/>
  <c r="X14" i="51"/>
  <c r="X14" i="33"/>
  <c r="X14" i="15"/>
  <c r="J10" i="20"/>
  <c r="T39" i="27"/>
  <c r="T39" i="18"/>
  <c r="J41" i="39"/>
  <c r="J41" i="18"/>
  <c r="J10" i="25"/>
  <c r="J39" i="23"/>
  <c r="T39" i="48"/>
  <c r="T39" i="38"/>
  <c r="J41" i="37"/>
  <c r="J41" i="24"/>
  <c r="P19" i="27"/>
  <c r="V20" i="38"/>
  <c r="V20" i="17"/>
  <c r="V20" i="30"/>
  <c r="V20" i="40"/>
  <c r="V20" i="19"/>
  <c r="V20" i="33"/>
  <c r="V20" i="8"/>
  <c r="V20" i="22"/>
  <c r="V20" i="36"/>
  <c r="V20" i="50"/>
  <c r="V20" i="20"/>
  <c r="V20" i="42"/>
  <c r="V20" i="51"/>
  <c r="V20" i="26"/>
  <c r="V20" i="43"/>
  <c r="V20" i="25"/>
  <c r="V20" i="48"/>
  <c r="V20" i="23"/>
  <c r="V20" i="52"/>
  <c r="V20" i="31"/>
  <c r="V20" i="14"/>
  <c r="V20" i="32"/>
  <c r="V20" i="18"/>
  <c r="V20" i="39"/>
  <c r="V20" i="16"/>
  <c r="V20" i="24"/>
  <c r="V20" i="34"/>
  <c r="V20" i="37"/>
  <c r="V20" i="12"/>
  <c r="V20" i="28"/>
  <c r="J26" i="35"/>
  <c r="J26" i="52"/>
  <c r="J26" i="15"/>
  <c r="J43" i="43"/>
  <c r="J39" i="13"/>
  <c r="T39" i="12"/>
  <c r="J41" i="20"/>
  <c r="J41" i="27"/>
  <c r="J41" i="36"/>
  <c r="J24" i="12"/>
  <c r="J24" i="35"/>
  <c r="F36" i="16"/>
  <c r="X14" i="17"/>
  <c r="P36" i="27"/>
  <c r="V20" i="13"/>
  <c r="P19" i="49"/>
  <c r="F19" i="19"/>
  <c r="P19" i="44"/>
  <c r="P19" i="52"/>
  <c r="P19" i="20"/>
  <c r="P19" i="36"/>
  <c r="F19" i="29"/>
  <c r="G19" i="29" s="1"/>
  <c r="P19" i="31"/>
  <c r="P19" i="38"/>
  <c r="F19" i="15"/>
  <c r="G19" i="15" s="1"/>
  <c r="F19" i="17"/>
  <c r="F19" i="24"/>
  <c r="F19" i="27"/>
  <c r="F19" i="32"/>
  <c r="G19" i="32" s="1"/>
  <c r="P19" i="14"/>
  <c r="P19" i="30"/>
  <c r="F19" i="23"/>
  <c r="P34" i="29"/>
  <c r="F34" i="51"/>
  <c r="G34" i="51" s="1"/>
  <c r="F34" i="15"/>
  <c r="G34" i="15" s="1"/>
  <c r="F34" i="25"/>
  <c r="P34" i="44"/>
  <c r="F34" i="44"/>
  <c r="P34" i="22"/>
  <c r="P34" i="38"/>
  <c r="V31" i="15"/>
  <c r="V31" i="16"/>
  <c r="V31" i="50"/>
  <c r="V31" i="19"/>
  <c r="V31" i="31"/>
  <c r="V31" i="49"/>
  <c r="V31" i="24"/>
  <c r="V31" i="29"/>
  <c r="V31" i="33"/>
  <c r="V31" i="13"/>
  <c r="V31" i="40"/>
  <c r="V31" i="17"/>
  <c r="V31" i="30"/>
  <c r="V31" i="42"/>
  <c r="V31" i="34"/>
  <c r="V31" i="52"/>
  <c r="V31" i="25"/>
  <c r="V31" i="48"/>
  <c r="V31" i="18"/>
  <c r="V31" i="27"/>
  <c r="V31" i="23"/>
  <c r="V31" i="22"/>
  <c r="V31" i="20"/>
  <c r="V31" i="12"/>
  <c r="V31" i="8"/>
  <c r="V31" i="44"/>
  <c r="V31" i="37"/>
  <c r="V31" i="51"/>
  <c r="V31" i="41"/>
  <c r="T39" i="16"/>
  <c r="J23" i="16"/>
  <c r="J23" i="31"/>
  <c r="J23" i="27"/>
  <c r="J41" i="52"/>
  <c r="J26" i="42"/>
  <c r="J26" i="49"/>
  <c r="J39" i="24"/>
  <c r="J39" i="43"/>
  <c r="T39" i="52"/>
  <c r="J41" i="33"/>
  <c r="J41" i="21"/>
  <c r="F36" i="43"/>
  <c r="F36" i="21"/>
  <c r="G36" i="21" s="1"/>
  <c r="X14" i="31"/>
  <c r="P19" i="8"/>
  <c r="N43" i="30"/>
  <c r="N43" i="33"/>
  <c r="N43" i="23"/>
  <c r="N43" i="35"/>
  <c r="N43" i="25"/>
  <c r="V11" i="35"/>
  <c r="V11" i="28"/>
  <c r="V11" i="32"/>
  <c r="V11" i="31"/>
  <c r="V11" i="30"/>
  <c r="V11" i="34"/>
  <c r="V11" i="49"/>
  <c r="V11" i="12"/>
  <c r="V11" i="51"/>
  <c r="V11" i="26"/>
  <c r="J41" i="16"/>
  <c r="J41" i="50"/>
  <c r="J39" i="16"/>
  <c r="F36" i="51"/>
  <c r="P36" i="18"/>
  <c r="J6" i="51"/>
  <c r="J6" i="48"/>
  <c r="J6" i="23"/>
  <c r="J6" i="38"/>
  <c r="F19" i="37"/>
  <c r="F35" i="33"/>
  <c r="P35" i="49"/>
  <c r="P19" i="33"/>
  <c r="J41" i="15"/>
  <c r="J26" i="21"/>
  <c r="F19" i="12"/>
  <c r="G19" i="12" s="1"/>
  <c r="P36" i="51"/>
  <c r="J41" i="38"/>
  <c r="J26" i="23"/>
  <c r="J41" i="32"/>
  <c r="J26" i="28"/>
  <c r="J26" i="13"/>
  <c r="J39" i="26"/>
  <c r="T39" i="29"/>
  <c r="J41" i="43"/>
  <c r="J41" i="14"/>
  <c r="F36" i="34"/>
  <c r="P36" i="19"/>
  <c r="X14" i="16"/>
  <c r="J19" i="12"/>
  <c r="J19" i="8"/>
  <c r="P19" i="37"/>
  <c r="P36" i="33"/>
  <c r="N16" i="23"/>
  <c r="N16" i="38"/>
  <c r="N16" i="24"/>
  <c r="N16" i="39"/>
  <c r="N16" i="25"/>
  <c r="N16" i="40"/>
  <c r="N16" i="29"/>
  <c r="N16" i="42"/>
  <c r="N16" i="16"/>
  <c r="N16" i="31"/>
  <c r="N16" i="44"/>
  <c r="N16" i="32"/>
  <c r="N16" i="43"/>
  <c r="N16" i="14"/>
  <c r="N16" i="18"/>
  <c r="N16" i="21"/>
  <c r="N16" i="20"/>
  <c r="N16" i="22"/>
  <c r="N16" i="27"/>
  <c r="N16" i="30"/>
  <c r="N16" i="34"/>
  <c r="N16" i="15"/>
  <c r="N16" i="37"/>
  <c r="N16" i="26"/>
  <c r="N16" i="41"/>
  <c r="N16" i="28"/>
  <c r="N16" i="33"/>
  <c r="N16" i="35"/>
  <c r="N16" i="19"/>
  <c r="N16" i="36"/>
  <c r="N12" i="36"/>
  <c r="N12" i="51"/>
  <c r="N12" i="37"/>
  <c r="N12" i="52"/>
  <c r="N12" i="35"/>
  <c r="N12" i="48"/>
  <c r="N12" i="26"/>
  <c r="N12" i="50"/>
  <c r="N12" i="28"/>
  <c r="N12" i="30"/>
  <c r="N12" i="8"/>
  <c r="N12" i="12"/>
  <c r="N12" i="39"/>
  <c r="N12" i="43"/>
  <c r="N12" i="16"/>
  <c r="N12" i="40"/>
  <c r="N12" i="20"/>
  <c r="N12" i="44"/>
  <c r="N12" i="21"/>
  <c r="N12" i="18"/>
  <c r="N12" i="17"/>
  <c r="N12" i="38"/>
  <c r="N12" i="19"/>
  <c r="N12" i="24"/>
  <c r="N12" i="23"/>
  <c r="N12" i="31"/>
  <c r="N12" i="42"/>
  <c r="N12" i="25"/>
  <c r="N12" i="27"/>
  <c r="N12" i="32"/>
  <c r="N12" i="29"/>
  <c r="N12" i="34"/>
  <c r="N12" i="49"/>
  <c r="J41" i="19"/>
  <c r="J41" i="26"/>
  <c r="J41" i="35"/>
  <c r="T39" i="23"/>
  <c r="J26" i="50"/>
  <c r="J26" i="41"/>
  <c r="J39" i="48"/>
  <c r="T39" i="43"/>
  <c r="J41" i="51"/>
  <c r="J41" i="17"/>
  <c r="P34" i="31"/>
  <c r="F19" i="36"/>
  <c r="F36" i="17"/>
  <c r="J41" i="42"/>
  <c r="J14" i="13"/>
  <c r="J14" i="15"/>
  <c r="P34" i="21"/>
  <c r="P36" i="12"/>
  <c r="F36" i="30"/>
  <c r="G36" i="30" s="1"/>
  <c r="X14" i="41"/>
  <c r="F19" i="28"/>
  <c r="G19" i="28" s="1"/>
  <c r="T39" i="33"/>
  <c r="J41" i="22"/>
  <c r="J41" i="48"/>
  <c r="T39" i="40"/>
  <c r="J41" i="30"/>
  <c r="J39" i="34"/>
  <c r="J41" i="25"/>
  <c r="J26" i="44"/>
  <c r="J26" i="26"/>
  <c r="J39" i="27"/>
  <c r="T39" i="42"/>
  <c r="J41" i="13"/>
  <c r="J26" i="17"/>
  <c r="J39" i="14"/>
  <c r="T39" i="28"/>
  <c r="J41" i="23"/>
  <c r="J41" i="8"/>
  <c r="T43" i="44"/>
  <c r="T43" i="51"/>
  <c r="T6" i="15"/>
  <c r="T6" i="14"/>
  <c r="F34" i="29"/>
  <c r="P19" i="12"/>
  <c r="P36" i="14"/>
  <c r="P36" i="29"/>
  <c r="P36" i="42"/>
  <c r="P36" i="48"/>
  <c r="F36" i="8"/>
  <c r="P36" i="21"/>
  <c r="P36" i="41"/>
  <c r="F36" i="52"/>
  <c r="G36" i="52" s="1"/>
  <c r="F36" i="22"/>
  <c r="G36" i="22" s="1"/>
  <c r="F36" i="32"/>
  <c r="P36" i="31"/>
  <c r="F36" i="20"/>
  <c r="P36" i="26"/>
  <c r="F36" i="49"/>
  <c r="P36" i="38"/>
  <c r="F36" i="37"/>
  <c r="G36" i="37" s="1"/>
  <c r="F36" i="24"/>
  <c r="P36" i="39"/>
  <c r="F36" i="29"/>
  <c r="F36" i="13"/>
  <c r="P36" i="32"/>
  <c r="F36" i="50"/>
  <c r="G36" i="50" s="1"/>
  <c r="F36" i="39"/>
  <c r="P36" i="17"/>
  <c r="F36" i="36"/>
  <c r="P36" i="22"/>
  <c r="P36" i="35"/>
  <c r="F36" i="14"/>
  <c r="G36" i="14" s="1"/>
  <c r="P36" i="8"/>
  <c r="P36" i="30"/>
  <c r="P36" i="24"/>
  <c r="F36" i="26"/>
  <c r="F36" i="48"/>
  <c r="P36" i="36"/>
  <c r="P36" i="34"/>
  <c r="P36" i="50"/>
  <c r="P36" i="13"/>
  <c r="F36" i="23"/>
  <c r="G36" i="23" s="1"/>
  <c r="P36" i="15"/>
  <c r="F36" i="27"/>
  <c r="F36" i="38"/>
  <c r="P36" i="43"/>
  <c r="T39" i="31"/>
  <c r="J39" i="35"/>
  <c r="J39" i="18"/>
  <c r="T39" i="49"/>
  <c r="J26" i="34"/>
  <c r="J26" i="38"/>
  <c r="J26" i="37"/>
  <c r="J26" i="25"/>
  <c r="J26" i="20"/>
  <c r="J39" i="37"/>
  <c r="T39" i="30"/>
  <c r="J41" i="28"/>
  <c r="J41" i="12"/>
  <c r="J43" i="35"/>
  <c r="J43" i="31"/>
  <c r="F34" i="21"/>
  <c r="G34" i="21" s="1"/>
  <c r="F36" i="25"/>
  <c r="G36" i="25" s="1"/>
  <c r="V27" i="50"/>
  <c r="V27" i="52"/>
  <c r="V27" i="20"/>
  <c r="V27" i="12"/>
  <c r="V27" i="26"/>
  <c r="V27" i="16"/>
  <c r="V27" i="18"/>
  <c r="V27" i="30"/>
  <c r="V27" i="23"/>
  <c r="V27" i="36"/>
  <c r="V27" i="39"/>
  <c r="V27" i="34"/>
  <c r="V27" i="33"/>
  <c r="V27" i="41"/>
  <c r="V27" i="43"/>
  <c r="V27" i="49"/>
  <c r="V27" i="51"/>
  <c r="V27" i="35"/>
  <c r="V27" i="15"/>
  <c r="V27" i="27"/>
  <c r="V27" i="42"/>
  <c r="V27" i="48"/>
  <c r="N40" i="30"/>
  <c r="N40" i="14"/>
  <c r="N40" i="40"/>
  <c r="N40" i="19"/>
  <c r="N40" i="44"/>
  <c r="N40" i="22"/>
  <c r="N40" i="15"/>
  <c r="N40" i="26"/>
  <c r="N40" i="16"/>
  <c r="N40" i="48"/>
  <c r="N40" i="38"/>
  <c r="N40" i="24"/>
  <c r="N40" i="51"/>
  <c r="N40" i="12"/>
  <c r="N40" i="33"/>
  <c r="N40" i="20"/>
  <c r="N40" i="8"/>
  <c r="N40" i="39"/>
  <c r="N40" i="25"/>
  <c r="N40" i="52"/>
  <c r="N40" i="43"/>
  <c r="N40" i="13"/>
  <c r="N40" i="35"/>
  <c r="N24" i="41"/>
  <c r="N24" i="24"/>
  <c r="N24" i="40"/>
  <c r="N24" i="19"/>
  <c r="N24" i="21"/>
  <c r="N24" i="44"/>
  <c r="N24" i="12"/>
  <c r="N24" i="48"/>
  <c r="N24" i="28"/>
  <c r="N24" i="18"/>
  <c r="N24" i="33"/>
  <c r="N24" i="22"/>
  <c r="N24" i="27"/>
  <c r="N24" i="32"/>
  <c r="N24" i="17"/>
  <c r="J26" i="22"/>
  <c r="J26" i="30"/>
  <c r="J43" i="13"/>
  <c r="J39" i="20"/>
  <c r="T39" i="51"/>
  <c r="J41" i="29"/>
  <c r="J41" i="40"/>
  <c r="T37" i="42"/>
  <c r="F34" i="50"/>
  <c r="G34" i="50" s="1"/>
  <c r="F36" i="33"/>
  <c r="X14" i="34"/>
  <c r="N40" i="41"/>
  <c r="F36" i="12"/>
  <c r="V20" i="35"/>
  <c r="P36" i="16"/>
  <c r="P35" i="16"/>
  <c r="X14" i="50"/>
  <c r="F36" i="40"/>
  <c r="G36" i="40" s="1"/>
  <c r="V20" i="29"/>
  <c r="V27" i="37"/>
  <c r="P39" i="51"/>
  <c r="F39" i="50"/>
  <c r="G39" i="50" s="1"/>
  <c r="F39" i="28"/>
  <c r="G39" i="28" s="1"/>
  <c r="J35" i="51"/>
  <c r="F29" i="42"/>
  <c r="G13" i="36"/>
  <c r="V6" i="18"/>
  <c r="V36" i="30"/>
  <c r="E21" i="39"/>
  <c r="X40" i="50"/>
  <c r="X40" i="31"/>
  <c r="X40" i="22"/>
  <c r="X24" i="15"/>
  <c r="E40" i="39"/>
  <c r="E6" i="34"/>
  <c r="E25" i="39"/>
  <c r="X24" i="43"/>
  <c r="E38" i="39"/>
  <c r="E9" i="43"/>
  <c r="E6" i="18"/>
  <c r="E12" i="17"/>
  <c r="G12" i="17" s="1"/>
  <c r="E24" i="15"/>
  <c r="AN35" i="4"/>
  <c r="H35" i="4" s="1"/>
  <c r="AN25" i="4"/>
  <c r="H25" i="4" s="1"/>
  <c r="N22" i="52" s="1"/>
  <c r="E35" i="48"/>
  <c r="E19" i="48"/>
  <c r="X24" i="12"/>
  <c r="E29" i="39"/>
  <c r="G29" i="39" s="1"/>
  <c r="E21" i="43"/>
  <c r="E28" i="43"/>
  <c r="G28" i="43" s="1"/>
  <c r="E12" i="43"/>
  <c r="E34" i="44"/>
  <c r="E19" i="44"/>
  <c r="E25" i="42"/>
  <c r="E9" i="42"/>
  <c r="E15" i="41"/>
  <c r="E27" i="39"/>
  <c r="E11" i="39"/>
  <c r="E19" i="38"/>
  <c r="E24" i="36"/>
  <c r="E8" i="36"/>
  <c r="E30" i="35"/>
  <c r="E14" i="35"/>
  <c r="E5" i="34"/>
  <c r="G5" i="34" s="1"/>
  <c r="E26" i="33"/>
  <c r="E10" i="33"/>
  <c r="G10" i="33" s="1"/>
  <c r="E16" i="32"/>
  <c r="E38" i="30"/>
  <c r="E22" i="30"/>
  <c r="E12" i="31"/>
  <c r="E30" i="27"/>
  <c r="E36" i="26"/>
  <c r="E26" i="25"/>
  <c r="E39" i="23"/>
  <c r="E23" i="23"/>
  <c r="E29" i="22"/>
  <c r="E13" i="22"/>
  <c r="E19" i="21"/>
  <c r="E31" i="19"/>
  <c r="E15" i="19"/>
  <c r="T42" i="48"/>
  <c r="E28" i="52"/>
  <c r="E12" i="52"/>
  <c r="E35" i="51"/>
  <c r="E19" i="51"/>
  <c r="E43" i="52"/>
  <c r="E41" i="44"/>
  <c r="E41" i="39"/>
  <c r="E40" i="13"/>
  <c r="V14" i="40"/>
  <c r="V6" i="30"/>
  <c r="V6" i="17"/>
  <c r="V36" i="27"/>
  <c r="E37" i="39"/>
  <c r="E16" i="42"/>
  <c r="E30" i="42"/>
  <c r="X40" i="36"/>
  <c r="X40" i="8"/>
  <c r="X24" i="28"/>
  <c r="E28" i="39"/>
  <c r="E22" i="34"/>
  <c r="E30" i="43"/>
  <c r="E26" i="39"/>
  <c r="E10" i="39"/>
  <c r="E33" i="38"/>
  <c r="G33" i="38" s="1"/>
  <c r="E35" i="26"/>
  <c r="E19" i="26"/>
  <c r="E26" i="17"/>
  <c r="E10" i="17"/>
  <c r="E24" i="39"/>
  <c r="E14" i="43"/>
  <c r="G13" i="35"/>
  <c r="F39" i="38"/>
  <c r="P39" i="21"/>
  <c r="G27" i="29"/>
  <c r="G10" i="12"/>
  <c r="V36" i="26"/>
  <c r="X40" i="43"/>
  <c r="X40" i="38"/>
  <c r="X24" i="51"/>
  <c r="E20" i="39"/>
  <c r="E31" i="43"/>
  <c r="E34" i="18"/>
  <c r="E18" i="18"/>
  <c r="E40" i="17"/>
  <c r="E24" i="17"/>
  <c r="E8" i="17"/>
  <c r="E30" i="16"/>
  <c r="E36" i="15"/>
  <c r="G36" i="15" s="1"/>
  <c r="E20" i="15"/>
  <c r="E41" i="50"/>
  <c r="E25" i="50"/>
  <c r="E9" i="50"/>
  <c r="E31" i="48"/>
  <c r="E15" i="48"/>
  <c r="G15" i="48" s="1"/>
  <c r="P39" i="32"/>
  <c r="J35" i="21"/>
  <c r="G27" i="32"/>
  <c r="V36" i="40"/>
  <c r="V36" i="32"/>
  <c r="X40" i="37"/>
  <c r="X40" i="39"/>
  <c r="X24" i="13"/>
  <c r="X24" i="26"/>
  <c r="E17" i="39"/>
  <c r="E11" i="43"/>
  <c r="G11" i="43" s="1"/>
  <c r="E40" i="43"/>
  <c r="E39" i="39"/>
  <c r="G39" i="39" s="1"/>
  <c r="E23" i="39"/>
  <c r="E7" i="39"/>
  <c r="E32" i="34"/>
  <c r="E36" i="28"/>
  <c r="E5" i="28"/>
  <c r="E32" i="26"/>
  <c r="E16" i="26"/>
  <c r="E22" i="25"/>
  <c r="E29" i="24"/>
  <c r="E13" i="24"/>
  <c r="G13" i="24" s="1"/>
  <c r="E35" i="23"/>
  <c r="E19" i="23"/>
  <c r="E25" i="22"/>
  <c r="E9" i="22"/>
  <c r="E31" i="21"/>
  <c r="E15" i="21"/>
  <c r="E27" i="19"/>
  <c r="E13" i="13"/>
  <c r="AN41" i="4"/>
  <c r="H41" i="4" s="1"/>
  <c r="E24" i="52"/>
  <c r="E8" i="52"/>
  <c r="E31" i="51"/>
  <c r="E15" i="51"/>
  <c r="E39" i="52"/>
  <c r="E41" i="42"/>
  <c r="E41" i="38"/>
  <c r="E36" i="13"/>
  <c r="G36" i="13" s="1"/>
  <c r="E13" i="39"/>
  <c r="G13" i="39" s="1"/>
  <c r="E10" i="36"/>
  <c r="G10" i="36" s="1"/>
  <c r="E7" i="43"/>
  <c r="E22" i="39"/>
  <c r="E6" i="39"/>
  <c r="E31" i="26"/>
  <c r="E15" i="26"/>
  <c r="E21" i="25"/>
  <c r="AN17" i="4"/>
  <c r="H17" i="4" s="1"/>
  <c r="J35" i="23"/>
  <c r="V6" i="32"/>
  <c r="V6" i="26"/>
  <c r="X38" i="42"/>
  <c r="V36" i="21"/>
  <c r="V36" i="19"/>
  <c r="E43" i="43"/>
  <c r="E31" i="42"/>
  <c r="E35" i="42"/>
  <c r="X40" i="13"/>
  <c r="X40" i="23"/>
  <c r="V22" i="51"/>
  <c r="X24" i="39"/>
  <c r="E12" i="39"/>
  <c r="G12" i="39" s="1"/>
  <c r="E42" i="39"/>
  <c r="E36" i="33"/>
  <c r="E14" i="26"/>
  <c r="E43" i="30"/>
  <c r="P39" i="23"/>
  <c r="G5" i="30"/>
  <c r="X40" i="42"/>
  <c r="X40" i="15"/>
  <c r="V22" i="16"/>
  <c r="X24" i="18"/>
  <c r="E20" i="43"/>
  <c r="E5" i="43"/>
  <c r="E33" i="42"/>
  <c r="E39" i="41"/>
  <c r="E23" i="41"/>
  <c r="E7" i="41"/>
  <c r="E35" i="39"/>
  <c r="E19" i="39"/>
  <c r="E5" i="39"/>
  <c r="E27" i="38"/>
  <c r="E11" i="38"/>
  <c r="E32" i="36"/>
  <c r="E38" i="35"/>
  <c r="E22" i="35"/>
  <c r="E6" i="35"/>
  <c r="E28" i="34"/>
  <c r="E12" i="34"/>
  <c r="G12" i="34" s="1"/>
  <c r="E34" i="33"/>
  <c r="E18" i="33"/>
  <c r="E40" i="32"/>
  <c r="G40" i="32" s="1"/>
  <c r="E24" i="32"/>
  <c r="E8" i="32"/>
  <c r="E30" i="30"/>
  <c r="E14" i="30"/>
  <c r="E20" i="31"/>
  <c r="E32" i="28"/>
  <c r="E16" i="28"/>
  <c r="E28" i="26"/>
  <c r="E12" i="26"/>
  <c r="E34" i="25"/>
  <c r="G34" i="25" s="1"/>
  <c r="E18" i="25"/>
  <c r="E31" i="23"/>
  <c r="E15" i="23"/>
  <c r="E27" i="21"/>
  <c r="E11" i="21"/>
  <c r="E23" i="19"/>
  <c r="G23" i="19" s="1"/>
  <c r="E20" i="52"/>
  <c r="E43" i="51"/>
  <c r="E27" i="51"/>
  <c r="G27" i="51" s="1"/>
  <c r="E11" i="51"/>
  <c r="E35" i="52"/>
  <c r="E41" i="41"/>
  <c r="E41" i="37"/>
  <c r="V36" i="34"/>
  <c r="X40" i="21"/>
  <c r="X40" i="40"/>
  <c r="V22" i="20"/>
  <c r="V36" i="20"/>
  <c r="X24" i="31"/>
  <c r="E34" i="39"/>
  <c r="E18" i="39"/>
  <c r="E27" i="26"/>
  <c r="G27" i="26" s="1"/>
  <c r="E11" i="26"/>
  <c r="G19" i="36"/>
  <c r="G13" i="52"/>
  <c r="F29" i="33"/>
  <c r="G29" i="33" s="1"/>
  <c r="P29" i="30"/>
  <c r="P39" i="43"/>
  <c r="J35" i="18"/>
  <c r="J35" i="35"/>
  <c r="P29" i="28"/>
  <c r="V6" i="36"/>
  <c r="V6" i="52"/>
  <c r="V6" i="50"/>
  <c r="E43" i="39"/>
  <c r="G43" i="39" s="1"/>
  <c r="X40" i="49"/>
  <c r="X40" i="32"/>
  <c r="V36" i="33"/>
  <c r="X24" i="14"/>
  <c r="E33" i="39"/>
  <c r="G33" i="39" s="1"/>
  <c r="AN44" i="4"/>
  <c r="H44" i="4" s="1"/>
  <c r="G13" i="26"/>
  <c r="G13" i="32"/>
  <c r="P29" i="36"/>
  <c r="P39" i="52"/>
  <c r="J35" i="43"/>
  <c r="J35" i="24"/>
  <c r="J7" i="48"/>
  <c r="F29" i="18"/>
  <c r="G29" i="18" s="1"/>
  <c r="E42" i="43"/>
  <c r="X40" i="44"/>
  <c r="X40" i="35"/>
  <c r="E8" i="39"/>
  <c r="E33" i="50"/>
  <c r="G33" i="50" s="1"/>
  <c r="E17" i="50"/>
  <c r="E7" i="48"/>
  <c r="F39" i="44"/>
  <c r="G29" i="37"/>
  <c r="X40" i="41"/>
  <c r="X40" i="34"/>
  <c r="X40" i="27"/>
  <c r="E21" i="26"/>
  <c r="E34" i="40"/>
  <c r="E25" i="40"/>
  <c r="E16" i="43"/>
  <c r="E38" i="44"/>
  <c r="E23" i="44"/>
  <c r="E7" i="44"/>
  <c r="E29" i="42"/>
  <c r="E35" i="41"/>
  <c r="E19" i="41"/>
  <c r="E31" i="39"/>
  <c r="E15" i="39"/>
  <c r="E38" i="38"/>
  <c r="E7" i="38"/>
  <c r="E28" i="36"/>
  <c r="G28" i="36" s="1"/>
  <c r="E12" i="36"/>
  <c r="E40" i="34"/>
  <c r="E24" i="34"/>
  <c r="E14" i="33"/>
  <c r="E36" i="32"/>
  <c r="E20" i="32"/>
  <c r="E5" i="32"/>
  <c r="G5" i="32" s="1"/>
  <c r="E26" i="30"/>
  <c r="E10" i="30"/>
  <c r="E28" i="28"/>
  <c r="G28" i="28" s="1"/>
  <c r="E12" i="28"/>
  <c r="E40" i="26"/>
  <c r="E30" i="25"/>
  <c r="E15" i="25"/>
  <c r="E27" i="23"/>
  <c r="G27" i="23" s="1"/>
  <c r="E11" i="23"/>
  <c r="E33" i="22"/>
  <c r="G33" i="22" s="1"/>
  <c r="E17" i="22"/>
  <c r="E39" i="21"/>
  <c r="E23" i="21"/>
  <c r="E7" i="21"/>
  <c r="E35" i="19"/>
  <c r="E19" i="19"/>
  <c r="G19" i="19" s="1"/>
  <c r="E41" i="43"/>
  <c r="E16" i="52"/>
  <c r="E39" i="51"/>
  <c r="G39" i="51" s="1"/>
  <c r="E23" i="51"/>
  <c r="E31" i="52"/>
  <c r="E37" i="37"/>
  <c r="F39" i="40"/>
  <c r="G39" i="40" s="1"/>
  <c r="P39" i="25"/>
  <c r="V36" i="24"/>
  <c r="X38" i="33"/>
  <c r="E16" i="39"/>
  <c r="X40" i="25"/>
  <c r="X40" i="33"/>
  <c r="X40" i="26"/>
  <c r="E9" i="39"/>
  <c r="E38" i="26"/>
  <c r="E5" i="44"/>
  <c r="E37" i="44"/>
  <c r="E30" i="39"/>
  <c r="E14" i="39"/>
  <c r="E22" i="38"/>
  <c r="E6" i="38"/>
  <c r="E39" i="26"/>
  <c r="E23" i="26"/>
  <c r="E7" i="26"/>
  <c r="E29" i="25"/>
  <c r="G29" i="25" s="1"/>
  <c r="E8" i="18"/>
  <c r="E36" i="16"/>
  <c r="E5" i="16"/>
  <c r="G5" i="16" s="1"/>
  <c r="P23" i="17"/>
  <c r="P23" i="16"/>
  <c r="P23" i="26"/>
  <c r="F23" i="26"/>
  <c r="P23" i="36"/>
  <c r="F23" i="20"/>
  <c r="G23" i="20" s="1"/>
  <c r="P23" i="51"/>
  <c r="P23" i="25"/>
  <c r="F23" i="31"/>
  <c r="G23" i="31" s="1"/>
  <c r="P23" i="33"/>
  <c r="F23" i="49"/>
  <c r="P23" i="37"/>
  <c r="P23" i="13"/>
  <c r="P15" i="50"/>
  <c r="F15" i="34"/>
  <c r="P15" i="15"/>
  <c r="P15" i="41"/>
  <c r="P15" i="51"/>
  <c r="P15" i="36"/>
  <c r="F15" i="16"/>
  <c r="G15" i="16" s="1"/>
  <c r="F15" i="51"/>
  <c r="P15" i="42"/>
  <c r="P15" i="12"/>
  <c r="F15" i="15"/>
  <c r="G15" i="15" s="1"/>
  <c r="F15" i="44"/>
  <c r="F15" i="36"/>
  <c r="F15" i="48"/>
  <c r="P15" i="27"/>
  <c r="F15" i="26"/>
  <c r="F15" i="37"/>
  <c r="G15" i="37" s="1"/>
  <c r="F15" i="28"/>
  <c r="G15" i="28" s="1"/>
  <c r="P11" i="12"/>
  <c r="G10" i="43"/>
  <c r="G27" i="43"/>
  <c r="F28" i="29"/>
  <c r="G28" i="29" s="1"/>
  <c r="P28" i="23"/>
  <c r="F28" i="34"/>
  <c r="G28" i="34" s="1"/>
  <c r="F28" i="27"/>
  <c r="F28" i="42"/>
  <c r="G28" i="42" s="1"/>
  <c r="P28" i="15"/>
  <c r="F28" i="49"/>
  <c r="P28" i="50"/>
  <c r="F28" i="48"/>
  <c r="P34" i="8"/>
  <c r="F34" i="31"/>
  <c r="G34" i="31" s="1"/>
  <c r="F34" i="20"/>
  <c r="G34" i="20" s="1"/>
  <c r="F34" i="38"/>
  <c r="F34" i="16"/>
  <c r="G34" i="16" s="1"/>
  <c r="P34" i="48"/>
  <c r="P34" i="37"/>
  <c r="F34" i="8"/>
  <c r="G34" i="8" s="1"/>
  <c r="P34" i="51"/>
  <c r="P34" i="13"/>
  <c r="F34" i="26"/>
  <c r="G34" i="26" s="1"/>
  <c r="P34" i="42"/>
  <c r="F15" i="49"/>
  <c r="G15" i="49" s="1"/>
  <c r="P15" i="23"/>
  <c r="P15" i="26"/>
  <c r="P15" i="13"/>
  <c r="F15" i="39"/>
  <c r="F15" i="50"/>
  <c r="G15" i="50" s="1"/>
  <c r="P15" i="32"/>
  <c r="F15" i="30"/>
  <c r="G15" i="30" s="1"/>
  <c r="F15" i="27"/>
  <c r="P15" i="22"/>
  <c r="F34" i="49"/>
  <c r="G34" i="49" s="1"/>
  <c r="P23" i="40"/>
  <c r="P23" i="42"/>
  <c r="P23" i="31"/>
  <c r="F23" i="19"/>
  <c r="P43" i="52"/>
  <c r="F43" i="21"/>
  <c r="G43" i="21" s="1"/>
  <c r="P43" i="14"/>
  <c r="P43" i="50"/>
  <c r="F43" i="34"/>
  <c r="G43" i="34" s="1"/>
  <c r="F43" i="22"/>
  <c r="G43" i="22" s="1"/>
  <c r="F43" i="28"/>
  <c r="G43" i="28" s="1"/>
  <c r="F32" i="17"/>
  <c r="F32" i="33"/>
  <c r="F32" i="50"/>
  <c r="G32" i="50" s="1"/>
  <c r="P32" i="24"/>
  <c r="P32" i="42"/>
  <c r="P32" i="49"/>
  <c r="F32" i="32"/>
  <c r="P15" i="38"/>
  <c r="P35" i="31"/>
  <c r="F35" i="21"/>
  <c r="P34" i="19"/>
  <c r="P15" i="49"/>
  <c r="P28" i="27"/>
  <c r="P43" i="49"/>
  <c r="P43" i="34"/>
  <c r="F43" i="43"/>
  <c r="F43" i="48"/>
  <c r="F43" i="31"/>
  <c r="F43" i="18"/>
  <c r="G43" i="18" s="1"/>
  <c r="F43" i="15"/>
  <c r="G43" i="15" s="1"/>
  <c r="P43" i="20"/>
  <c r="P43" i="29"/>
  <c r="F43" i="50"/>
  <c r="G43" i="50" s="1"/>
  <c r="P43" i="21"/>
  <c r="F43" i="51"/>
  <c r="P43" i="18"/>
  <c r="F43" i="38"/>
  <c r="F43" i="20"/>
  <c r="G43" i="20" s="1"/>
  <c r="P43" i="22"/>
  <c r="P43" i="51"/>
  <c r="P43" i="16"/>
  <c r="F43" i="49"/>
  <c r="F43" i="44"/>
  <c r="G43" i="44" s="1"/>
  <c r="F43" i="27"/>
  <c r="F43" i="14"/>
  <c r="G43" i="14" s="1"/>
  <c r="F43" i="8"/>
  <c r="F43" i="52"/>
  <c r="P43" i="44"/>
  <c r="F43" i="29"/>
  <c r="G43" i="29" s="1"/>
  <c r="P43" i="39"/>
  <c r="P43" i="41"/>
  <c r="F43" i="37"/>
  <c r="G43" i="37" s="1"/>
  <c r="P43" i="26"/>
  <c r="P43" i="24"/>
  <c r="F34" i="14"/>
  <c r="G34" i="14" s="1"/>
  <c r="P34" i="16"/>
  <c r="P34" i="14"/>
  <c r="P34" i="30"/>
  <c r="P34" i="23"/>
  <c r="F34" i="39"/>
  <c r="P34" i="12"/>
  <c r="P34" i="36"/>
  <c r="P34" i="49"/>
  <c r="P32" i="8"/>
  <c r="F32" i="52"/>
  <c r="P32" i="22"/>
  <c r="P32" i="35"/>
  <c r="F32" i="43"/>
  <c r="P32" i="16"/>
  <c r="P32" i="38"/>
  <c r="F32" i="40"/>
  <c r="G32" i="40" s="1"/>
  <c r="P32" i="19"/>
  <c r="P32" i="50"/>
  <c r="F32" i="37"/>
  <c r="G32" i="37" s="1"/>
  <c r="F32" i="16"/>
  <c r="G32" i="16" s="1"/>
  <c r="P32" i="12"/>
  <c r="P32" i="17"/>
  <c r="F32" i="22"/>
  <c r="F32" i="49"/>
  <c r="G32" i="49" s="1"/>
  <c r="F32" i="51"/>
  <c r="G32" i="51" s="1"/>
  <c r="F32" i="24"/>
  <c r="G32" i="24" s="1"/>
  <c r="F32" i="31"/>
  <c r="P32" i="18"/>
  <c r="P32" i="23"/>
  <c r="P32" i="44"/>
  <c r="P32" i="26"/>
  <c r="F32" i="29"/>
  <c r="G32" i="29" s="1"/>
  <c r="P32" i="51"/>
  <c r="F32" i="18"/>
  <c r="G32" i="18" s="1"/>
  <c r="F32" i="34"/>
  <c r="F32" i="12"/>
  <c r="P32" i="37"/>
  <c r="P32" i="20"/>
  <c r="P32" i="29"/>
  <c r="P32" i="30"/>
  <c r="F32" i="35"/>
  <c r="G32" i="35" s="1"/>
  <c r="P32" i="41"/>
  <c r="P32" i="40"/>
  <c r="P11" i="34"/>
  <c r="P11" i="36"/>
  <c r="P11" i="22"/>
  <c r="P11" i="18"/>
  <c r="F11" i="22"/>
  <c r="G11" i="22" s="1"/>
  <c r="F11" i="31"/>
  <c r="G11" i="31" s="1"/>
  <c r="F11" i="37"/>
  <c r="F11" i="51"/>
  <c r="G11" i="51" s="1"/>
  <c r="P28" i="28"/>
  <c r="P28" i="16"/>
  <c r="F28" i="30"/>
  <c r="G28" i="30" s="1"/>
  <c r="P28" i="37"/>
  <c r="F28" i="15"/>
  <c r="P28" i="29"/>
  <c r="F28" i="36"/>
  <c r="P28" i="44"/>
  <c r="P28" i="19"/>
  <c r="F28" i="33"/>
  <c r="P28" i="39"/>
  <c r="F28" i="18"/>
  <c r="G28" i="18" s="1"/>
  <c r="P28" i="30"/>
  <c r="F28" i="39"/>
  <c r="F28" i="40"/>
  <c r="P28" i="8"/>
  <c r="P28" i="25"/>
  <c r="F28" i="35"/>
  <c r="G28" i="35" s="1"/>
  <c r="P28" i="42"/>
  <c r="F28" i="22"/>
  <c r="G28" i="22" s="1"/>
  <c r="P28" i="34"/>
  <c r="F28" i="41"/>
  <c r="G28" i="41" s="1"/>
  <c r="P11" i="52"/>
  <c r="G39" i="36"/>
  <c r="F28" i="26"/>
  <c r="P28" i="38"/>
  <c r="P28" i="26"/>
  <c r="F28" i="19"/>
  <c r="P28" i="41"/>
  <c r="P28" i="24"/>
  <c r="P28" i="13"/>
  <c r="F28" i="12"/>
  <c r="G28" i="12" s="1"/>
  <c r="F28" i="14"/>
  <c r="F34" i="22"/>
  <c r="G34" i="22" s="1"/>
  <c r="F34" i="35"/>
  <c r="G34" i="35" s="1"/>
  <c r="F34" i="48"/>
  <c r="P34" i="35"/>
  <c r="F34" i="24"/>
  <c r="G34" i="24" s="1"/>
  <c r="F34" i="42"/>
  <c r="G34" i="42" s="1"/>
  <c r="F34" i="52"/>
  <c r="G34" i="52" s="1"/>
  <c r="P34" i="33"/>
  <c r="P34" i="50"/>
  <c r="P34" i="20"/>
  <c r="P34" i="40"/>
  <c r="F34" i="33"/>
  <c r="P15" i="52"/>
  <c r="F15" i="42"/>
  <c r="G15" i="42" s="1"/>
  <c r="P15" i="16"/>
  <c r="P15" i="35"/>
  <c r="P15" i="34"/>
  <c r="F15" i="8"/>
  <c r="G15" i="8" s="1"/>
  <c r="P15" i="8"/>
  <c r="P15" i="17"/>
  <c r="P15" i="43"/>
  <c r="P15" i="33"/>
  <c r="P23" i="28"/>
  <c r="F23" i="38"/>
  <c r="F23" i="37"/>
  <c r="G23" i="37" s="1"/>
  <c r="F23" i="39"/>
  <c r="P43" i="27"/>
  <c r="F43" i="24"/>
  <c r="G43" i="24" s="1"/>
  <c r="P43" i="8"/>
  <c r="P43" i="36"/>
  <c r="F43" i="42"/>
  <c r="G43" i="42" s="1"/>
  <c r="F43" i="25"/>
  <c r="G43" i="25" s="1"/>
  <c r="F43" i="36"/>
  <c r="G43" i="36" s="1"/>
  <c r="P43" i="31"/>
  <c r="F32" i="14"/>
  <c r="P32" i="27"/>
  <c r="F32" i="30"/>
  <c r="F32" i="38"/>
  <c r="G32" i="38" s="1"/>
  <c r="P32" i="25"/>
  <c r="P32" i="36"/>
  <c r="P32" i="33"/>
  <c r="P32" i="43"/>
  <c r="F15" i="19"/>
  <c r="P34" i="52"/>
  <c r="P15" i="21"/>
  <c r="P28" i="43"/>
  <c r="P11" i="38"/>
  <c r="F11" i="12"/>
  <c r="G11" i="12" s="1"/>
  <c r="P11" i="48"/>
  <c r="G34" i="36"/>
  <c r="P28" i="36"/>
  <c r="P28" i="31"/>
  <c r="F28" i="16"/>
  <c r="G28" i="16" s="1"/>
  <c r="P28" i="52"/>
  <c r="P28" i="33"/>
  <c r="F28" i="31"/>
  <c r="F28" i="50"/>
  <c r="G28" i="50" s="1"/>
  <c r="P28" i="51"/>
  <c r="F28" i="51"/>
  <c r="G28" i="51" s="1"/>
  <c r="P34" i="39"/>
  <c r="F34" i="36"/>
  <c r="F34" i="18"/>
  <c r="G34" i="18" s="1"/>
  <c r="P34" i="25"/>
  <c r="F34" i="43"/>
  <c r="G34" i="43" s="1"/>
  <c r="P34" i="34"/>
  <c r="P34" i="15"/>
  <c r="F34" i="37"/>
  <c r="F34" i="27"/>
  <c r="P34" i="17"/>
  <c r="F34" i="32"/>
  <c r="G34" i="32" s="1"/>
  <c r="F34" i="34"/>
  <c r="F34" i="12"/>
  <c r="G34" i="12" s="1"/>
  <c r="P15" i="25"/>
  <c r="F15" i="20"/>
  <c r="G15" i="20" s="1"/>
  <c r="P15" i="40"/>
  <c r="F15" i="14"/>
  <c r="G15" i="14" s="1"/>
  <c r="P15" i="14"/>
  <c r="P15" i="44"/>
  <c r="F15" i="23"/>
  <c r="F15" i="43"/>
  <c r="P15" i="28"/>
  <c r="P34" i="43"/>
  <c r="F23" i="35"/>
  <c r="G23" i="35" s="1"/>
  <c r="F23" i="12"/>
  <c r="G23" i="12" s="1"/>
  <c r="F23" i="14"/>
  <c r="G23" i="14" s="1"/>
  <c r="P43" i="32"/>
  <c r="F43" i="32"/>
  <c r="G43" i="32" s="1"/>
  <c r="F43" i="12"/>
  <c r="G43" i="12" s="1"/>
  <c r="P43" i="28"/>
  <c r="F43" i="19"/>
  <c r="G43" i="19" s="1"/>
  <c r="F43" i="35"/>
  <c r="G43" i="35" s="1"/>
  <c r="P43" i="43"/>
  <c r="P43" i="30"/>
  <c r="F32" i="21"/>
  <c r="G32" i="21" s="1"/>
  <c r="P32" i="31"/>
  <c r="P32" i="13"/>
  <c r="F32" i="15"/>
  <c r="P32" i="28"/>
  <c r="P32" i="21"/>
  <c r="F32" i="25"/>
  <c r="G32" i="25" s="1"/>
  <c r="P32" i="34"/>
  <c r="F34" i="41"/>
  <c r="F15" i="12"/>
  <c r="G15" i="12" s="1"/>
  <c r="P11" i="40"/>
  <c r="F28" i="44"/>
  <c r="G28" i="44" s="1"/>
  <c r="P28" i="35"/>
  <c r="F28" i="24"/>
  <c r="G28" i="24" s="1"/>
  <c r="G12" i="30"/>
  <c r="G27" i="48"/>
  <c r="P39" i="12"/>
  <c r="F39" i="19"/>
  <c r="F39" i="27"/>
  <c r="P39" i="28"/>
  <c r="P39" i="15"/>
  <c r="F39" i="34"/>
  <c r="G39" i="34" s="1"/>
  <c r="P39" i="22"/>
  <c r="P39" i="49"/>
  <c r="F39" i="37"/>
  <c r="G39" i="37" s="1"/>
  <c r="F39" i="25"/>
  <c r="G39" i="25" s="1"/>
  <c r="F39" i="18"/>
  <c r="G39" i="18" s="1"/>
  <c r="F39" i="30"/>
  <c r="G39" i="30" s="1"/>
  <c r="P39" i="29"/>
  <c r="P39" i="24"/>
  <c r="G12" i="43"/>
  <c r="G10" i="29"/>
  <c r="F39" i="20"/>
  <c r="G39" i="20" s="1"/>
  <c r="F39" i="36"/>
  <c r="P39" i="44"/>
  <c r="F39" i="23"/>
  <c r="P39" i="27"/>
  <c r="F39" i="42"/>
  <c r="P39" i="34"/>
  <c r="F39" i="12"/>
  <c r="G39" i="12" s="1"/>
  <c r="P39" i="50"/>
  <c r="P39" i="35"/>
  <c r="F39" i="8"/>
  <c r="G39" i="8" s="1"/>
  <c r="P39" i="48"/>
  <c r="F39" i="24"/>
  <c r="G39" i="24" s="1"/>
  <c r="G28" i="40"/>
  <c r="F5" i="38"/>
  <c r="P5" i="38"/>
  <c r="F5" i="35"/>
  <c r="P5" i="35"/>
  <c r="F5" i="44"/>
  <c r="P5" i="28"/>
  <c r="G5" i="50"/>
  <c r="X15" i="43"/>
  <c r="X15" i="41"/>
  <c r="X15" i="29"/>
  <c r="X15" i="14"/>
  <c r="X15" i="37"/>
  <c r="X15" i="52"/>
  <c r="X15" i="30"/>
  <c r="X15" i="48"/>
  <c r="X15" i="33"/>
  <c r="X15" i="26"/>
  <c r="X15" i="17"/>
  <c r="X15" i="22"/>
  <c r="X15" i="15"/>
  <c r="X15" i="12"/>
  <c r="X15" i="42"/>
  <c r="X15" i="8"/>
  <c r="X15" i="31"/>
  <c r="X15" i="35"/>
  <c r="X15" i="38"/>
  <c r="X15" i="32"/>
  <c r="X15" i="49"/>
  <c r="X15" i="51"/>
  <c r="X15" i="24"/>
  <c r="X15" i="36"/>
  <c r="X15" i="23"/>
  <c r="X15" i="50"/>
  <c r="X15" i="34"/>
  <c r="X15" i="21"/>
  <c r="X15" i="13"/>
  <c r="X15" i="44"/>
  <c r="X15" i="27"/>
  <c r="X15" i="20"/>
  <c r="X15" i="28"/>
  <c r="X15" i="40"/>
  <c r="X15" i="19"/>
  <c r="X15" i="18"/>
  <c r="X15" i="16"/>
  <c r="X15" i="39"/>
  <c r="X15" i="25"/>
  <c r="V35" i="34"/>
  <c r="V35" i="23"/>
  <c r="V35" i="50"/>
  <c r="V35" i="49"/>
  <c r="V35" i="15"/>
  <c r="V35" i="13"/>
  <c r="V35" i="24"/>
  <c r="V35" i="12"/>
  <c r="V35" i="39"/>
  <c r="V35" i="22"/>
  <c r="V35" i="29"/>
  <c r="V35" i="20"/>
  <c r="V35" i="32"/>
  <c r="V35" i="38"/>
  <c r="V35" i="31"/>
  <c r="V35" i="48"/>
  <c r="V35" i="51"/>
  <c r="V35" i="21"/>
  <c r="V35" i="18"/>
  <c r="V35" i="43"/>
  <c r="V35" i="41"/>
  <c r="V35" i="30"/>
  <c r="X43" i="51"/>
  <c r="X43" i="38"/>
  <c r="X43" i="39"/>
  <c r="X43" i="16"/>
  <c r="X43" i="18"/>
  <c r="X43" i="20"/>
  <c r="X43" i="22"/>
  <c r="X43" i="24"/>
  <c r="X43" i="44"/>
  <c r="X43" i="35"/>
  <c r="X43" i="33"/>
  <c r="X43" i="50"/>
  <c r="X43" i="32"/>
  <c r="X43" i="29"/>
  <c r="X43" i="26"/>
  <c r="X43" i="25"/>
  <c r="X43" i="13"/>
  <c r="X43" i="14"/>
  <c r="X39" i="43"/>
  <c r="X39" i="44"/>
  <c r="X39" i="18"/>
  <c r="X39" i="19"/>
  <c r="X39" i="51"/>
  <c r="X39" i="30"/>
  <c r="X39" i="16"/>
  <c r="X39" i="33"/>
  <c r="X39" i="13"/>
  <c r="X39" i="34"/>
  <c r="X39" i="8"/>
  <c r="X39" i="20"/>
  <c r="X39" i="48"/>
  <c r="X39" i="50"/>
  <c r="X39" i="22"/>
  <c r="X39" i="36"/>
  <c r="X39" i="38"/>
  <c r="X39" i="39"/>
  <c r="X39" i="35"/>
  <c r="X39" i="37"/>
  <c r="X39" i="15"/>
  <c r="X39" i="49"/>
  <c r="X39" i="32"/>
  <c r="X39" i="21"/>
  <c r="X31" i="18"/>
  <c r="X31" i="24"/>
  <c r="X31" i="16"/>
  <c r="X31" i="49"/>
  <c r="X31" i="26"/>
  <c r="X31" i="21"/>
  <c r="X31" i="37"/>
  <c r="X31" i="17"/>
  <c r="X31" i="14"/>
  <c r="X31" i="13"/>
  <c r="X31" i="50"/>
  <c r="X31" i="39"/>
  <c r="X31" i="33"/>
  <c r="X31" i="12"/>
  <c r="X31" i="42"/>
  <c r="X31" i="48"/>
  <c r="X31" i="34"/>
  <c r="X25" i="17"/>
  <c r="X25" i="44"/>
  <c r="X25" i="27"/>
  <c r="X25" i="33"/>
  <c r="X25" i="28"/>
  <c r="X25" i="16"/>
  <c r="X25" i="20"/>
  <c r="X25" i="40"/>
  <c r="X25" i="34"/>
  <c r="X25" i="13"/>
  <c r="X25" i="49"/>
  <c r="X25" i="14"/>
  <c r="X25" i="52"/>
  <c r="X25" i="42"/>
  <c r="X25" i="51"/>
  <c r="X25" i="19"/>
  <c r="X25" i="37"/>
  <c r="X21" i="41"/>
  <c r="X21" i="19"/>
  <c r="X21" i="16"/>
  <c r="X21" i="24"/>
  <c r="X21" i="21"/>
  <c r="X21" i="22"/>
  <c r="X21" i="17"/>
  <c r="X21" i="43"/>
  <c r="X21" i="8"/>
  <c r="X21" i="18"/>
  <c r="X21" i="12"/>
  <c r="X21" i="25"/>
  <c r="X21" i="20"/>
  <c r="X21" i="44"/>
  <c r="X21" i="28"/>
  <c r="X21" i="30"/>
  <c r="X21" i="29"/>
  <c r="X21" i="15"/>
  <c r="X21" i="36"/>
  <c r="X21" i="33"/>
  <c r="X21" i="27"/>
  <c r="X21" i="32"/>
  <c r="X21" i="35"/>
  <c r="X21" i="50"/>
  <c r="X21" i="34"/>
  <c r="X21" i="40"/>
  <c r="X21" i="37"/>
  <c r="X21" i="51"/>
  <c r="X21" i="26"/>
  <c r="X13" i="19"/>
  <c r="X13" i="34"/>
  <c r="X13" i="49"/>
  <c r="X13" i="35"/>
  <c r="X13" i="25"/>
  <c r="X13" i="8"/>
  <c r="X13" i="51"/>
  <c r="X13" i="42"/>
  <c r="X13" i="36"/>
  <c r="X13" i="17"/>
  <c r="X13" i="24"/>
  <c r="X13" i="22"/>
  <c r="X13" i="48"/>
  <c r="X13" i="33"/>
  <c r="X13" i="26"/>
  <c r="X13" i="28"/>
  <c r="X13" i="52"/>
  <c r="X13" i="29"/>
  <c r="X13" i="50"/>
  <c r="X13" i="12"/>
  <c r="X13" i="21"/>
  <c r="X13" i="20"/>
  <c r="X13" i="44"/>
  <c r="X13" i="23"/>
  <c r="X13" i="37"/>
  <c r="X7" i="19"/>
  <c r="X7" i="15"/>
  <c r="X7" i="16"/>
  <c r="X9" i="25"/>
  <c r="X9" i="34"/>
  <c r="X9" i="38"/>
  <c r="X9" i="15"/>
  <c r="X9" i="28"/>
  <c r="X9" i="20"/>
  <c r="X11" i="37"/>
  <c r="X11" i="27"/>
  <c r="X11" i="35"/>
  <c r="X11" i="33"/>
  <c r="X11" i="52"/>
  <c r="X13" i="32"/>
  <c r="X13" i="31"/>
  <c r="X13" i="30"/>
  <c r="X23" i="31"/>
  <c r="X23" i="20"/>
  <c r="X23" i="27"/>
  <c r="X23" i="16"/>
  <c r="X23" i="30"/>
  <c r="X25" i="24"/>
  <c r="X25" i="36"/>
  <c r="X25" i="35"/>
  <c r="X25" i="48"/>
  <c r="X25" i="43"/>
  <c r="X27" i="24"/>
  <c r="X27" i="42"/>
  <c r="X27" i="50"/>
  <c r="X27" i="34"/>
  <c r="X27" i="35"/>
  <c r="X27" i="19"/>
  <c r="X33" i="34"/>
  <c r="X33" i="26"/>
  <c r="X33" i="22"/>
  <c r="X37" i="15"/>
  <c r="X37" i="21"/>
  <c r="X37" i="52"/>
  <c r="X37" i="12"/>
  <c r="X37" i="17"/>
  <c r="X39" i="27"/>
  <c r="X39" i="24"/>
  <c r="X39" i="40"/>
  <c r="X43" i="17"/>
  <c r="X43" i="40"/>
  <c r="X43" i="23"/>
  <c r="X43" i="37"/>
  <c r="X43" i="52"/>
  <c r="X7" i="44"/>
  <c r="X7" i="28"/>
  <c r="X7" i="52"/>
  <c r="X7" i="20"/>
  <c r="X7" i="48"/>
  <c r="X7" i="29"/>
  <c r="X7" i="22"/>
  <c r="X31" i="51"/>
  <c r="X31" i="40"/>
  <c r="X31" i="30"/>
  <c r="X31" i="28"/>
  <c r="X31" i="27"/>
  <c r="X31" i="22"/>
  <c r="X13" i="43"/>
  <c r="X19" i="14"/>
  <c r="X19" i="41"/>
  <c r="X19" i="27"/>
  <c r="X41" i="28"/>
  <c r="X41" i="48"/>
  <c r="X29" i="27"/>
  <c r="X29" i="12"/>
  <c r="X29" i="17"/>
  <c r="X21" i="48"/>
  <c r="X21" i="14"/>
  <c r="X39" i="12"/>
  <c r="X33" i="27"/>
  <c r="X33" i="21"/>
  <c r="V35" i="17"/>
  <c r="V34" i="8"/>
  <c r="V34" i="16"/>
  <c r="V34" i="32"/>
  <c r="V34" i="15"/>
  <c r="V34" i="30"/>
  <c r="V34" i="13"/>
  <c r="V34" i="17"/>
  <c r="V34" i="34"/>
  <c r="V34" i="18"/>
  <c r="V34" i="33"/>
  <c r="V34" i="49"/>
  <c r="V34" i="21"/>
  <c r="V34" i="35"/>
  <c r="V34" i="19"/>
  <c r="V34" i="36"/>
  <c r="V34" i="48"/>
  <c r="V34" i="22"/>
  <c r="V34" i="41"/>
  <c r="V34" i="20"/>
  <c r="V34" i="37"/>
  <c r="V34" i="50"/>
  <c r="V34" i="24"/>
  <c r="V34" i="42"/>
  <c r="V34" i="23"/>
  <c r="V34" i="38"/>
  <c r="V34" i="51"/>
  <c r="V34" i="26"/>
  <c r="V34" i="44"/>
  <c r="V34" i="25"/>
  <c r="V34" i="39"/>
  <c r="V34" i="52"/>
  <c r="V34" i="40"/>
  <c r="V34" i="29"/>
  <c r="V34" i="28"/>
  <c r="V34" i="12"/>
  <c r="V34" i="43"/>
  <c r="V34" i="31"/>
  <c r="V8" i="49"/>
  <c r="V8" i="23"/>
  <c r="V8" i="33"/>
  <c r="V8" i="34"/>
  <c r="V8" i="37"/>
  <c r="V8" i="28"/>
  <c r="V8" i="35"/>
  <c r="V8" i="38"/>
  <c r="V8" i="43"/>
  <c r="V8" i="48"/>
  <c r="V8" i="29"/>
  <c r="V8" i="40"/>
  <c r="V8" i="42"/>
  <c r="V8" i="15"/>
  <c r="V8" i="22"/>
  <c r="V8" i="41"/>
  <c r="V8" i="44"/>
  <c r="V8" i="32"/>
  <c r="V8" i="51"/>
  <c r="V8" i="8"/>
  <c r="V8" i="24"/>
  <c r="V8" i="19"/>
  <c r="V8" i="16"/>
  <c r="V8" i="14"/>
  <c r="V8" i="25"/>
  <c r="V8" i="20"/>
  <c r="V8" i="21"/>
  <c r="V8" i="36"/>
  <c r="V8" i="52"/>
  <c r="V8" i="26"/>
  <c r="V8" i="30"/>
  <c r="V8" i="39"/>
  <c r="V8" i="12"/>
  <c r="V8" i="27"/>
  <c r="V8" i="31"/>
  <c r="V8" i="17"/>
  <c r="X9" i="48"/>
  <c r="X9" i="24"/>
  <c r="X9" i="23"/>
  <c r="X9" i="14"/>
  <c r="X9" i="29"/>
  <c r="X11" i="40"/>
  <c r="X11" i="8"/>
  <c r="X11" i="48"/>
  <c r="X11" i="15"/>
  <c r="X13" i="16"/>
  <c r="X13" i="27"/>
  <c r="X23" i="21"/>
  <c r="X23" i="14"/>
  <c r="X23" i="37"/>
  <c r="X23" i="33"/>
  <c r="X25" i="41"/>
  <c r="X25" i="50"/>
  <c r="X25" i="18"/>
  <c r="X25" i="39"/>
  <c r="X25" i="29"/>
  <c r="X25" i="26"/>
  <c r="X27" i="43"/>
  <c r="X27" i="28"/>
  <c r="X27" i="18"/>
  <c r="X27" i="21"/>
  <c r="X33" i="19"/>
  <c r="X33" i="20"/>
  <c r="X33" i="30"/>
  <c r="X37" i="49"/>
  <c r="X37" i="39"/>
  <c r="X37" i="33"/>
  <c r="X39" i="26"/>
  <c r="X39" i="23"/>
  <c r="X39" i="14"/>
  <c r="X39" i="29"/>
  <c r="X43" i="31"/>
  <c r="X43" i="48"/>
  <c r="X43" i="19"/>
  <c r="X43" i="28"/>
  <c r="X43" i="30"/>
  <c r="X7" i="36"/>
  <c r="X7" i="32"/>
  <c r="X7" i="23"/>
  <c r="X7" i="8"/>
  <c r="X7" i="17"/>
  <c r="X7" i="35"/>
  <c r="X7" i="50"/>
  <c r="X31" i="38"/>
  <c r="X31" i="43"/>
  <c r="X31" i="8"/>
  <c r="X31" i="41"/>
  <c r="X31" i="20"/>
  <c r="X31" i="31"/>
  <c r="V35" i="27"/>
  <c r="X13" i="15"/>
  <c r="X19" i="48"/>
  <c r="X19" i="33"/>
  <c r="X41" i="29"/>
  <c r="X29" i="49"/>
  <c r="X21" i="52"/>
  <c r="X21" i="38"/>
  <c r="X39" i="17"/>
  <c r="X43" i="42"/>
  <c r="V15" i="18"/>
  <c r="V15" i="33"/>
  <c r="V15" i="39"/>
  <c r="V15" i="51"/>
  <c r="V15" i="13"/>
  <c r="V15" i="32"/>
  <c r="V15" i="36"/>
  <c r="V15" i="43"/>
  <c r="V15" i="16"/>
  <c r="V15" i="38"/>
  <c r="V15" i="24"/>
  <c r="V15" i="37"/>
  <c r="V15" i="17"/>
  <c r="V15" i="19"/>
  <c r="V15" i="29"/>
  <c r="V15" i="28"/>
  <c r="X41" i="30"/>
  <c r="X41" i="15"/>
  <c r="X41" i="51"/>
  <c r="X41" i="50"/>
  <c r="X41" i="38"/>
  <c r="X41" i="26"/>
  <c r="X41" i="25"/>
  <c r="X41" i="41"/>
  <c r="X41" i="8"/>
  <c r="X41" i="20"/>
  <c r="X41" i="23"/>
  <c r="X41" i="17"/>
  <c r="X41" i="52"/>
  <c r="X41" i="43"/>
  <c r="X41" i="36"/>
  <c r="X41" i="39"/>
  <c r="X41" i="49"/>
  <c r="X41" i="37"/>
  <c r="X41" i="12"/>
  <c r="X41" i="22"/>
  <c r="X41" i="13"/>
  <c r="X41" i="19"/>
  <c r="X41" i="44"/>
  <c r="X41" i="42"/>
  <c r="X41" i="35"/>
  <c r="X41" i="33"/>
  <c r="X41" i="32"/>
  <c r="X41" i="31"/>
  <c r="X41" i="16"/>
  <c r="X41" i="24"/>
  <c r="X37" i="13"/>
  <c r="X37" i="44"/>
  <c r="X37" i="51"/>
  <c r="X37" i="14"/>
  <c r="X37" i="37"/>
  <c r="X37" i="23"/>
  <c r="X37" i="16"/>
  <c r="X37" i="20"/>
  <c r="X37" i="36"/>
  <c r="X37" i="19"/>
  <c r="X37" i="30"/>
  <c r="X37" i="29"/>
  <c r="X37" i="28"/>
  <c r="X37" i="27"/>
  <c r="X37" i="26"/>
  <c r="X37" i="48"/>
  <c r="X37" i="40"/>
  <c r="X37" i="50"/>
  <c r="X37" i="35"/>
  <c r="X33" i="51"/>
  <c r="X33" i="41"/>
  <c r="X33" i="35"/>
  <c r="X33" i="38"/>
  <c r="X33" i="28"/>
  <c r="X33" i="24"/>
  <c r="X33" i="16"/>
  <c r="X33" i="17"/>
  <c r="X33" i="25"/>
  <c r="X33" i="15"/>
  <c r="X33" i="39"/>
  <c r="X33" i="33"/>
  <c r="X33" i="49"/>
  <c r="X33" i="14"/>
  <c r="X33" i="32"/>
  <c r="X33" i="8"/>
  <c r="X33" i="37"/>
  <c r="X33" i="52"/>
  <c r="X33" i="12"/>
  <c r="X33" i="18"/>
  <c r="X33" i="50"/>
  <c r="X33" i="40"/>
  <c r="X29" i="18"/>
  <c r="X29" i="31"/>
  <c r="X29" i="41"/>
  <c r="X29" i="52"/>
  <c r="X29" i="16"/>
  <c r="X29" i="26"/>
  <c r="X29" i="37"/>
  <c r="X29" i="51"/>
  <c r="X29" i="22"/>
  <c r="X29" i="15"/>
  <c r="X29" i="20"/>
  <c r="X29" i="33"/>
  <c r="X29" i="43"/>
  <c r="X29" i="13"/>
  <c r="X29" i="21"/>
  <c r="X29" i="29"/>
  <c r="X29" i="40"/>
  <c r="X29" i="44"/>
  <c r="X29" i="39"/>
  <c r="X29" i="14"/>
  <c r="X29" i="25"/>
  <c r="X29" i="36"/>
  <c r="X29" i="48"/>
  <c r="X29" i="8"/>
  <c r="X29" i="19"/>
  <c r="X29" i="32"/>
  <c r="X29" i="42"/>
  <c r="X29" i="35"/>
  <c r="X29" i="30"/>
  <c r="X27" i="32"/>
  <c r="X27" i="31"/>
  <c r="X27" i="41"/>
  <c r="X27" i="38"/>
  <c r="X27" i="36"/>
  <c r="X27" i="15"/>
  <c r="X27" i="16"/>
  <c r="X27" i="12"/>
  <c r="X27" i="8"/>
  <c r="X27" i="30"/>
  <c r="X27" i="49"/>
  <c r="X27" i="23"/>
  <c r="X27" i="27"/>
  <c r="X27" i="48"/>
  <c r="X27" i="26"/>
  <c r="X23" i="24"/>
  <c r="X23" i="40"/>
  <c r="X23" i="44"/>
  <c r="X23" i="28"/>
  <c r="X23" i="19"/>
  <c r="X23" i="15"/>
  <c r="X23" i="38"/>
  <c r="X23" i="32"/>
  <c r="X23" i="12"/>
  <c r="X23" i="23"/>
  <c r="X23" i="51"/>
  <c r="X23" i="26"/>
  <c r="X23" i="50"/>
  <c r="X23" i="42"/>
  <c r="X23" i="22"/>
  <c r="X23" i="8"/>
  <c r="X23" i="34"/>
  <c r="X23" i="43"/>
  <c r="X19" i="8"/>
  <c r="X19" i="31"/>
  <c r="X19" i="34"/>
  <c r="X19" i="44"/>
  <c r="X19" i="26"/>
  <c r="X19" i="39"/>
  <c r="X19" i="22"/>
  <c r="X19" i="50"/>
  <c r="X19" i="16"/>
  <c r="X19" i="49"/>
  <c r="X19" i="25"/>
  <c r="X19" i="38"/>
  <c r="X19" i="13"/>
  <c r="X19" i="42"/>
  <c r="X19" i="37"/>
  <c r="X19" i="23"/>
  <c r="X19" i="36"/>
  <c r="X19" i="30"/>
  <c r="X19" i="32"/>
  <c r="X19" i="17"/>
  <c r="X19" i="19"/>
  <c r="X19" i="35"/>
  <c r="X19" i="21"/>
  <c r="X19" i="40"/>
  <c r="X19" i="12"/>
  <c r="X19" i="51"/>
  <c r="X19" i="18"/>
  <c r="X19" i="24"/>
  <c r="X19" i="15"/>
  <c r="X11" i="44"/>
  <c r="X11" i="16"/>
  <c r="X11" i="14"/>
  <c r="X11" i="12"/>
  <c r="X11" i="41"/>
  <c r="X11" i="21"/>
  <c r="X11" i="24"/>
  <c r="X11" i="22"/>
  <c r="X11" i="31"/>
  <c r="X11" i="51"/>
  <c r="X11" i="30"/>
  <c r="X11" i="29"/>
  <c r="X11" i="49"/>
  <c r="X11" i="38"/>
  <c r="X11" i="36"/>
  <c r="X11" i="20"/>
  <c r="X9" i="26"/>
  <c r="X9" i="21"/>
  <c r="X9" i="52"/>
  <c r="X9" i="51"/>
  <c r="X9" i="35"/>
  <c r="X9" i="31"/>
  <c r="X9" i="33"/>
  <c r="X9" i="32"/>
  <c r="X9" i="42"/>
  <c r="X9" i="39"/>
  <c r="X9" i="18"/>
  <c r="X9" i="12"/>
  <c r="X9" i="17"/>
  <c r="X9" i="13"/>
  <c r="X9" i="30"/>
  <c r="X9" i="41"/>
  <c r="X9" i="50"/>
  <c r="X9" i="49"/>
  <c r="X9" i="8"/>
  <c r="X9" i="19"/>
  <c r="X11" i="26"/>
  <c r="X11" i="28"/>
  <c r="X11" i="17"/>
  <c r="X11" i="43"/>
  <c r="X11" i="13"/>
  <c r="X13" i="40"/>
  <c r="X13" i="41"/>
  <c r="X23" i="36"/>
  <c r="X23" i="17"/>
  <c r="X23" i="18"/>
  <c r="X23" i="35"/>
  <c r="X23" i="25"/>
  <c r="X25" i="21"/>
  <c r="X25" i="32"/>
  <c r="X25" i="23"/>
  <c r="X25" i="38"/>
  <c r="X25" i="31"/>
  <c r="X27" i="39"/>
  <c r="X27" i="40"/>
  <c r="X27" i="13"/>
  <c r="X27" i="44"/>
  <c r="X27" i="33"/>
  <c r="X27" i="51"/>
  <c r="X33" i="42"/>
  <c r="X33" i="13"/>
  <c r="X33" i="31"/>
  <c r="X37" i="42"/>
  <c r="X37" i="25"/>
  <c r="X37" i="24"/>
  <c r="X37" i="22"/>
  <c r="X37" i="8"/>
  <c r="X39" i="41"/>
  <c r="X39" i="52"/>
  <c r="X39" i="25"/>
  <c r="X43" i="8"/>
  <c r="X43" i="41"/>
  <c r="X43" i="49"/>
  <c r="X43" i="15"/>
  <c r="X43" i="36"/>
  <c r="X7" i="24"/>
  <c r="X7" i="38"/>
  <c r="X7" i="12"/>
  <c r="X7" i="43"/>
  <c r="X7" i="25"/>
  <c r="X7" i="42"/>
  <c r="X7" i="18"/>
  <c r="X7" i="33"/>
  <c r="X31" i="32"/>
  <c r="X31" i="44"/>
  <c r="X31" i="52"/>
  <c r="X31" i="19"/>
  <c r="X31" i="35"/>
  <c r="V35" i="52"/>
  <c r="X13" i="39"/>
  <c r="X19" i="29"/>
  <c r="X19" i="28"/>
  <c r="X41" i="18"/>
  <c r="X41" i="34"/>
  <c r="X41" i="14"/>
  <c r="X29" i="34"/>
  <c r="X29" i="38"/>
  <c r="X21" i="39"/>
  <c r="X21" i="42"/>
  <c r="X21" i="49"/>
  <c r="X33" i="36"/>
  <c r="X23" i="41"/>
  <c r="X27" i="25"/>
  <c r="X25" i="25"/>
  <c r="X9" i="43"/>
  <c r="X20" i="27"/>
  <c r="X20" i="24"/>
  <c r="X20" i="44"/>
  <c r="X20" i="8"/>
  <c r="V30" i="15"/>
  <c r="V30" i="35"/>
  <c r="V30" i="34"/>
  <c r="V22" i="42"/>
  <c r="V22" i="17"/>
  <c r="V22" i="21"/>
  <c r="V22" i="12"/>
  <c r="V22" i="31"/>
  <c r="V22" i="41"/>
  <c r="V22" i="43"/>
  <c r="V22" i="30"/>
  <c r="V22" i="48"/>
  <c r="V22" i="15"/>
  <c r="V22" i="26"/>
  <c r="V22" i="35"/>
  <c r="V22" i="23"/>
  <c r="V22" i="29"/>
  <c r="V22" i="32"/>
  <c r="V22" i="13"/>
  <c r="V22" i="37"/>
  <c r="V22" i="50"/>
  <c r="V22" i="49"/>
  <c r="V22" i="28"/>
  <c r="V22" i="19"/>
  <c r="V22" i="36"/>
  <c r="V22" i="27"/>
  <c r="V22" i="8"/>
  <c r="V22" i="38"/>
  <c r="V22" i="18"/>
  <c r="V22" i="44"/>
  <c r="V22" i="40"/>
  <c r="V22" i="52"/>
  <c r="V22" i="25"/>
  <c r="X20" i="18"/>
  <c r="X20" i="13"/>
  <c r="V30" i="13"/>
  <c r="V30" i="31"/>
  <c r="V30" i="36"/>
  <c r="V30" i="18"/>
  <c r="V22" i="33"/>
  <c r="V22" i="39"/>
  <c r="V22" i="14"/>
  <c r="V5" i="39"/>
  <c r="V5" i="17"/>
  <c r="V5" i="38"/>
  <c r="V5" i="20"/>
  <c r="V5" i="26"/>
  <c r="V5" i="15"/>
  <c r="V5" i="25"/>
  <c r="V5" i="29"/>
  <c r="V5" i="27"/>
  <c r="V5" i="13"/>
  <c r="V5" i="21"/>
  <c r="V5" i="23"/>
  <c r="V5" i="40"/>
  <c r="V5" i="37"/>
  <c r="V5" i="16"/>
  <c r="V5" i="49"/>
  <c r="V5" i="34"/>
  <c r="V5" i="48"/>
  <c r="V5" i="32"/>
  <c r="V5" i="36"/>
  <c r="V5" i="18"/>
  <c r="V5" i="31"/>
  <c r="V5" i="8"/>
  <c r="V5" i="19"/>
  <c r="V5" i="51"/>
  <c r="V5" i="43"/>
  <c r="V5" i="52"/>
  <c r="V5" i="42"/>
  <c r="V5" i="12"/>
  <c r="V5" i="50"/>
  <c r="V5" i="35"/>
  <c r="V5" i="28"/>
  <c r="V5" i="33"/>
  <c r="V5" i="22"/>
  <c r="V5" i="30"/>
  <c r="V5" i="14"/>
  <c r="V5" i="24"/>
  <c r="V5" i="44"/>
  <c r="V5" i="41"/>
  <c r="V44" i="51"/>
  <c r="V44" i="52"/>
  <c r="V44" i="38"/>
  <c r="V44" i="30"/>
  <c r="V44" i="39"/>
  <c r="V44" i="31"/>
  <c r="V44" i="16"/>
  <c r="V44" i="44"/>
  <c r="V44" i="43"/>
  <c r="V44" i="36"/>
  <c r="V44" i="28"/>
  <c r="V44" i="37"/>
  <c r="V44" i="29"/>
  <c r="V44" i="18"/>
  <c r="V44" i="24"/>
  <c r="V44" i="48"/>
  <c r="V44" i="42"/>
  <c r="V44" i="34"/>
  <c r="V44" i="26"/>
  <c r="V44" i="35"/>
  <c r="V44" i="27"/>
  <c r="V44" i="13"/>
  <c r="V44" i="15"/>
  <c r="V44" i="19"/>
  <c r="V44" i="21"/>
  <c r="V44" i="23"/>
  <c r="V44" i="12"/>
  <c r="V44" i="20"/>
  <c r="V44" i="49"/>
  <c r="V44" i="50"/>
  <c r="V44" i="40"/>
  <c r="V44" i="32"/>
  <c r="V44" i="41"/>
  <c r="V44" i="33"/>
  <c r="V44" i="25"/>
  <c r="V44" i="14"/>
  <c r="V44" i="17"/>
  <c r="V44" i="8"/>
  <c r="V44" i="22"/>
  <c r="J14" i="17"/>
  <c r="J14" i="29"/>
  <c r="J14" i="48"/>
  <c r="J14" i="26"/>
  <c r="J14" i="39"/>
  <c r="J14" i="21"/>
  <c r="J14" i="36"/>
  <c r="J14" i="43"/>
  <c r="J14" i="40"/>
  <c r="J43" i="8"/>
  <c r="J43" i="39"/>
  <c r="J43" i="24"/>
  <c r="J43" i="44"/>
  <c r="J43" i="21"/>
  <c r="J43" i="40"/>
  <c r="J43" i="42"/>
  <c r="J43" i="14"/>
  <c r="J43" i="52"/>
  <c r="T37" i="35"/>
  <c r="T37" i="36"/>
  <c r="T37" i="32"/>
  <c r="J31" i="40"/>
  <c r="J11" i="38"/>
  <c r="J14" i="23"/>
  <c r="J14" i="37"/>
  <c r="J14" i="42"/>
  <c r="J14" i="19"/>
  <c r="J14" i="14"/>
  <c r="J14" i="30"/>
  <c r="J14" i="31"/>
  <c r="J14" i="52"/>
  <c r="J14" i="25"/>
  <c r="J14" i="50"/>
  <c r="J43" i="26"/>
  <c r="J43" i="33"/>
  <c r="J43" i="38"/>
  <c r="J43" i="28"/>
  <c r="J43" i="18"/>
  <c r="J43" i="51"/>
  <c r="J43" i="17"/>
  <c r="J43" i="49"/>
  <c r="J43" i="20"/>
  <c r="J43" i="23"/>
  <c r="T37" i="22"/>
  <c r="T37" i="15"/>
  <c r="T37" i="31"/>
  <c r="J31" i="24"/>
  <c r="J14" i="8"/>
  <c r="J14" i="44"/>
  <c r="J14" i="27"/>
  <c r="J14" i="49"/>
  <c r="J14" i="18"/>
  <c r="J14" i="34"/>
  <c r="J14" i="41"/>
  <c r="J14" i="28"/>
  <c r="J14" i="20"/>
  <c r="J43" i="41"/>
  <c r="J43" i="32"/>
  <c r="J43" i="37"/>
  <c r="J43" i="34"/>
  <c r="J43" i="22"/>
  <c r="J43" i="25"/>
  <c r="J43" i="50"/>
  <c r="J43" i="48"/>
  <c r="J43" i="27"/>
  <c r="T37" i="14"/>
  <c r="T37" i="34"/>
  <c r="T37" i="52"/>
  <c r="J21" i="15"/>
  <c r="J10" i="39"/>
  <c r="J10" i="33"/>
  <c r="T11" i="29"/>
  <c r="J9" i="49"/>
  <c r="J31" i="25"/>
  <c r="J31" i="8"/>
  <c r="J31" i="36"/>
  <c r="J21" i="34"/>
  <c r="J11" i="50"/>
  <c r="J11" i="20"/>
  <c r="J21" i="28"/>
  <c r="J10" i="34"/>
  <c r="J10" i="40"/>
  <c r="J10" i="12"/>
  <c r="T11" i="16"/>
  <c r="T11" i="28"/>
  <c r="J31" i="22"/>
  <c r="J31" i="39"/>
  <c r="J21" i="39"/>
  <c r="J21" i="42"/>
  <c r="J11" i="48"/>
  <c r="J21" i="14"/>
  <c r="J11" i="32"/>
  <c r="T20" i="38"/>
  <c r="J10" i="42"/>
  <c r="J10" i="38"/>
  <c r="T11" i="38"/>
  <c r="J31" i="31"/>
  <c r="J31" i="15"/>
  <c r="J21" i="27"/>
  <c r="J21" i="31"/>
  <c r="J11" i="13"/>
  <c r="J11" i="18"/>
  <c r="T20" i="15"/>
  <c r="T20" i="42"/>
  <c r="J10" i="26"/>
  <c r="J10" i="51"/>
  <c r="J10" i="43"/>
  <c r="J10" i="31"/>
  <c r="J10" i="50"/>
  <c r="J10" i="17"/>
  <c r="J10" i="13"/>
  <c r="J10" i="37"/>
  <c r="J10" i="14"/>
  <c r="J10" i="44"/>
  <c r="T11" i="24"/>
  <c r="T11" i="44"/>
  <c r="T11" i="41"/>
  <c r="T11" i="48"/>
  <c r="T11" i="42"/>
  <c r="J9" i="29"/>
  <c r="J31" i="27"/>
  <c r="J31" i="21"/>
  <c r="J31" i="52"/>
  <c r="J31" i="29"/>
  <c r="J31" i="37"/>
  <c r="J31" i="34"/>
  <c r="J31" i="32"/>
  <c r="J31" i="38"/>
  <c r="J31" i="51"/>
  <c r="J31" i="14"/>
  <c r="J21" i="26"/>
  <c r="J21" i="49"/>
  <c r="J21" i="23"/>
  <c r="J21" i="30"/>
  <c r="J21" i="21"/>
  <c r="J21" i="41"/>
  <c r="J19" i="33"/>
  <c r="J21" i="12"/>
  <c r="J21" i="35"/>
  <c r="T20" i="44"/>
  <c r="T20" i="26"/>
  <c r="J10" i="41"/>
  <c r="J10" i="30"/>
  <c r="J10" i="16"/>
  <c r="J10" i="18"/>
  <c r="J10" i="27"/>
  <c r="J10" i="29"/>
  <c r="J10" i="32"/>
  <c r="J10" i="35"/>
  <c r="J10" i="8"/>
  <c r="J10" i="15"/>
  <c r="T11" i="40"/>
  <c r="T11" i="39"/>
  <c r="T11" i="25"/>
  <c r="T11" i="34"/>
  <c r="T11" i="51"/>
  <c r="J9" i="22"/>
  <c r="J31" i="13"/>
  <c r="J31" i="17"/>
  <c r="J31" i="41"/>
  <c r="J31" i="19"/>
  <c r="J31" i="33"/>
  <c r="J31" i="12"/>
  <c r="J31" i="50"/>
  <c r="J31" i="18"/>
  <c r="J31" i="28"/>
  <c r="J21" i="32"/>
  <c r="J21" i="29"/>
  <c r="J21" i="16"/>
  <c r="J21" i="8"/>
  <c r="J21" i="51"/>
  <c r="J21" i="43"/>
  <c r="J21" i="19"/>
  <c r="J19" i="17"/>
  <c r="J21" i="17"/>
  <c r="T20" i="17"/>
  <c r="T20" i="40"/>
  <c r="T20" i="13"/>
  <c r="J10" i="48"/>
  <c r="J10" i="19"/>
  <c r="J10" i="24"/>
  <c r="J10" i="52"/>
  <c r="J10" i="23"/>
  <c r="J10" i="49"/>
  <c r="J10" i="28"/>
  <c r="J10" i="36"/>
  <c r="J10" i="22"/>
  <c r="T11" i="23"/>
  <c r="T11" i="50"/>
  <c r="T11" i="17"/>
  <c r="T11" i="32"/>
  <c r="J31" i="43"/>
  <c r="J31" i="26"/>
  <c r="J31" i="35"/>
  <c r="J31" i="23"/>
  <c r="J31" i="44"/>
  <c r="J31" i="42"/>
  <c r="J31" i="30"/>
  <c r="J31" i="48"/>
  <c r="J31" i="49"/>
  <c r="J21" i="24"/>
  <c r="J21" i="36"/>
  <c r="J21" i="25"/>
  <c r="J21" i="18"/>
  <c r="J21" i="52"/>
  <c r="J21" i="37"/>
  <c r="J21" i="40"/>
  <c r="J21" i="44"/>
  <c r="J21" i="22"/>
  <c r="J21" i="20"/>
  <c r="G43" i="52"/>
  <c r="G15" i="36"/>
  <c r="G15" i="44"/>
  <c r="G13" i="42"/>
  <c r="G36" i="28"/>
  <c r="G36" i="8"/>
  <c r="G33" i="42"/>
  <c r="G43" i="38"/>
  <c r="G43" i="51"/>
  <c r="G43" i="31"/>
  <c r="G12" i="31"/>
  <c r="G25" i="52"/>
  <c r="G8" i="13"/>
  <c r="G33" i="24"/>
  <c r="G5" i="8"/>
  <c r="G28" i="26"/>
  <c r="G34" i="29"/>
  <c r="G34" i="44"/>
  <c r="G34" i="30"/>
  <c r="G13" i="20"/>
  <c r="G13" i="40"/>
  <c r="G40" i="43"/>
  <c r="G32" i="30"/>
  <c r="G10" i="30"/>
  <c r="G27" i="39"/>
  <c r="G5" i="43"/>
  <c r="G12" i="26"/>
  <c r="G10" i="13"/>
  <c r="G15" i="25"/>
  <c r="G13" i="22"/>
  <c r="G36" i="51"/>
  <c r="G33" i="40"/>
  <c r="G39" i="23"/>
  <c r="G43" i="23"/>
  <c r="G43" i="30"/>
  <c r="G12" i="28"/>
  <c r="G40" i="26"/>
  <c r="G40" i="39"/>
  <c r="G32" i="12"/>
  <c r="G12" i="12"/>
  <c r="G19" i="17"/>
  <c r="G15" i="51"/>
  <c r="G27" i="14"/>
  <c r="G27" i="22"/>
  <c r="G10" i="31"/>
  <c r="G27" i="38"/>
  <c r="G5" i="35"/>
  <c r="G10" i="16"/>
  <c r="G25" i="44"/>
  <c r="G40" i="19"/>
  <c r="G32" i="22"/>
  <c r="G12" i="19"/>
  <c r="G19" i="23"/>
  <c r="G33" i="20"/>
  <c r="G36" i="35"/>
  <c r="G27" i="19"/>
  <c r="G27" i="21"/>
  <c r="G10" i="35"/>
  <c r="G27" i="41"/>
  <c r="G5" i="28"/>
  <c r="G40" i="22"/>
  <c r="G40" i="13"/>
  <c r="G32" i="17"/>
  <c r="G32" i="15"/>
  <c r="G29" i="42"/>
  <c r="G32" i="32"/>
  <c r="G36" i="17"/>
  <c r="G15" i="41"/>
  <c r="G28" i="17"/>
  <c r="G10" i="23"/>
  <c r="G5" i="39"/>
  <c r="E34" i="34"/>
  <c r="G34" i="34" s="1"/>
  <c r="T20" i="35"/>
  <c r="T20" i="20"/>
  <c r="T20" i="8"/>
  <c r="T20" i="29"/>
  <c r="T20" i="33"/>
  <c r="T20" i="41"/>
  <c r="T20" i="18"/>
  <c r="T20" i="31"/>
  <c r="T20" i="30"/>
  <c r="T20" i="37"/>
  <c r="T24" i="12"/>
  <c r="T24" i="49"/>
  <c r="T24" i="39"/>
  <c r="T24" i="23"/>
  <c r="T24" i="13"/>
  <c r="T24" i="50"/>
  <c r="T24" i="20"/>
  <c r="T24" i="26"/>
  <c r="T24" i="33"/>
  <c r="T24" i="51"/>
  <c r="T16" i="12"/>
  <c r="T16" i="48"/>
  <c r="T16" i="18"/>
  <c r="T16" i="22"/>
  <c r="T16" i="28"/>
  <c r="T16" i="43"/>
  <c r="T16" i="14"/>
  <c r="T16" i="25"/>
  <c r="T16" i="24"/>
  <c r="T16" i="50"/>
  <c r="T8" i="39"/>
  <c r="T8" i="15"/>
  <c r="T8" i="41"/>
  <c r="T8" i="22"/>
  <c r="T8" i="42"/>
  <c r="T28" i="25"/>
  <c r="T28" i="41"/>
  <c r="T28" i="29"/>
  <c r="T28" i="35"/>
  <c r="T28" i="18"/>
  <c r="J24" i="16"/>
  <c r="J24" i="29"/>
  <c r="J24" i="43"/>
  <c r="J24" i="37"/>
  <c r="J24" i="14"/>
  <c r="J24" i="18"/>
  <c r="J24" i="8"/>
  <c r="J24" i="21"/>
  <c r="J24" i="39"/>
  <c r="F8" i="35"/>
  <c r="G8" i="35" s="1"/>
  <c r="P8" i="31"/>
  <c r="F14" i="14"/>
  <c r="G14" i="14" s="1"/>
  <c r="P14" i="15"/>
  <c r="J29" i="23"/>
  <c r="P14" i="30"/>
  <c r="F35" i="30"/>
  <c r="G35" i="30" s="1"/>
  <c r="F35" i="37"/>
  <c r="G35" i="37" s="1"/>
  <c r="F35" i="36"/>
  <c r="G35" i="36" s="1"/>
  <c r="P35" i="23"/>
  <c r="P35" i="19"/>
  <c r="P35" i="29"/>
  <c r="F35" i="24"/>
  <c r="G35" i="24" s="1"/>
  <c r="P35" i="35"/>
  <c r="F35" i="12"/>
  <c r="G35" i="12" s="1"/>
  <c r="F35" i="40"/>
  <c r="G35" i="40" s="1"/>
  <c r="P35" i="18"/>
  <c r="P35" i="33"/>
  <c r="F35" i="29"/>
  <c r="G35" i="29" s="1"/>
  <c r="F35" i="22"/>
  <c r="G35" i="22" s="1"/>
  <c r="F35" i="15"/>
  <c r="G35" i="15" s="1"/>
  <c r="P35" i="38"/>
  <c r="P14" i="51"/>
  <c r="J27" i="33"/>
  <c r="J27" i="40"/>
  <c r="J27" i="51"/>
  <c r="J27" i="28"/>
  <c r="J27" i="19"/>
  <c r="N10" i="16"/>
  <c r="N10" i="17"/>
  <c r="N10" i="24"/>
  <c r="N10" i="31"/>
  <c r="N10" i="40"/>
  <c r="N10" i="30"/>
  <c r="N10" i="42"/>
  <c r="N10" i="41"/>
  <c r="N10" i="14"/>
  <c r="N10" i="19"/>
  <c r="N10" i="25"/>
  <c r="N10" i="32"/>
  <c r="N10" i="12"/>
  <c r="N10" i="20"/>
  <c r="N10" i="33"/>
  <c r="N10" i="36"/>
  <c r="N10" i="44"/>
  <c r="N10" i="18"/>
  <c r="N10" i="22"/>
  <c r="N10" i="27"/>
  <c r="N10" i="34"/>
  <c r="N10" i="28"/>
  <c r="N10" i="37"/>
  <c r="N10" i="21"/>
  <c r="N10" i="23"/>
  <c r="N10" i="35"/>
  <c r="N10" i="29"/>
  <c r="N10" i="43"/>
  <c r="N10" i="39"/>
  <c r="N10" i="13"/>
  <c r="N10" i="38"/>
  <c r="N10" i="26"/>
  <c r="N10" i="49"/>
  <c r="N10" i="15"/>
  <c r="N10" i="52"/>
  <c r="N41" i="42"/>
  <c r="N41" i="27"/>
  <c r="N41" i="40"/>
  <c r="N41" i="44"/>
  <c r="N41" i="21"/>
  <c r="N41" i="18"/>
  <c r="N41" i="28"/>
  <c r="AH8" i="4"/>
  <c r="F8" i="4" s="1"/>
  <c r="AI8" i="4"/>
  <c r="G8" i="4" s="1"/>
  <c r="T20" i="25"/>
  <c r="T20" i="14"/>
  <c r="T20" i="24"/>
  <c r="T20" i="21"/>
  <c r="T20" i="36"/>
  <c r="T20" i="22"/>
  <c r="T20" i="34"/>
  <c r="T20" i="23"/>
  <c r="T20" i="39"/>
  <c r="T20" i="51"/>
  <c r="T24" i="28"/>
  <c r="T24" i="52"/>
  <c r="T24" i="19"/>
  <c r="T24" i="43"/>
  <c r="T24" i="32"/>
  <c r="T24" i="48"/>
  <c r="T24" i="25"/>
  <c r="T24" i="34"/>
  <c r="T24" i="24"/>
  <c r="T16" i="27"/>
  <c r="T16" i="13"/>
  <c r="T16" i="40"/>
  <c r="T16" i="31"/>
  <c r="T16" i="20"/>
  <c r="T16" i="32"/>
  <c r="T16" i="35"/>
  <c r="T16" i="52"/>
  <c r="T16" i="23"/>
  <c r="T16" i="17"/>
  <c r="T8" i="37"/>
  <c r="T8" i="49"/>
  <c r="T8" i="33"/>
  <c r="T8" i="43"/>
  <c r="T8" i="34"/>
  <c r="T28" i="42"/>
  <c r="T28" i="27"/>
  <c r="T28" i="26"/>
  <c r="T28" i="12"/>
  <c r="T28" i="52"/>
  <c r="J24" i="15"/>
  <c r="J24" i="40"/>
  <c r="J24" i="44"/>
  <c r="J24" i="41"/>
  <c r="J24" i="48"/>
  <c r="J24" i="52"/>
  <c r="J24" i="32"/>
  <c r="J24" i="13"/>
  <c r="J24" i="38"/>
  <c r="J24" i="19"/>
  <c r="T37" i="37"/>
  <c r="T37" i="23"/>
  <c r="T37" i="29"/>
  <c r="T37" i="28"/>
  <c r="T37" i="19"/>
  <c r="T37" i="38"/>
  <c r="T37" i="18"/>
  <c r="T37" i="27"/>
  <c r="T37" i="25"/>
  <c r="T37" i="41"/>
  <c r="T37" i="8"/>
  <c r="T37" i="33"/>
  <c r="T37" i="48"/>
  <c r="T37" i="49"/>
  <c r="T37" i="21"/>
  <c r="T37" i="43"/>
  <c r="T37" i="17"/>
  <c r="T37" i="13"/>
  <c r="T37" i="24"/>
  <c r="T37" i="30"/>
  <c r="T37" i="51"/>
  <c r="T37" i="44"/>
  <c r="T37" i="26"/>
  <c r="T37" i="20"/>
  <c r="T37" i="39"/>
  <c r="T37" i="16"/>
  <c r="AI11" i="4"/>
  <c r="G11" i="4" s="1"/>
  <c r="AI31" i="4"/>
  <c r="G31" i="4" s="1"/>
  <c r="J28" i="44" s="1"/>
  <c r="P8" i="28"/>
  <c r="F14" i="15"/>
  <c r="G14" i="15" s="1"/>
  <c r="F14" i="28"/>
  <c r="G14" i="28" s="1"/>
  <c r="J37" i="49"/>
  <c r="J37" i="20"/>
  <c r="J37" i="8"/>
  <c r="J37" i="30"/>
  <c r="J37" i="18"/>
  <c r="J37" i="29"/>
  <c r="J37" i="15"/>
  <c r="J37" i="12"/>
  <c r="J37" i="52"/>
  <c r="J37" i="51"/>
  <c r="J37" i="22"/>
  <c r="J37" i="38"/>
  <c r="J37" i="42"/>
  <c r="J37" i="31"/>
  <c r="J37" i="48"/>
  <c r="J37" i="14"/>
  <c r="J37" i="28"/>
  <c r="J37" i="17"/>
  <c r="J37" i="43"/>
  <c r="J37" i="32"/>
  <c r="P14" i="48"/>
  <c r="F14" i="37"/>
  <c r="G14" i="37" s="1"/>
  <c r="P14" i="20"/>
  <c r="P14" i="35"/>
  <c r="P14" i="42"/>
  <c r="F14" i="44"/>
  <c r="G14" i="44" s="1"/>
  <c r="F14" i="52"/>
  <c r="G14" i="52" s="1"/>
  <c r="F14" i="36"/>
  <c r="G14" i="36" s="1"/>
  <c r="F14" i="33"/>
  <c r="P14" i="41"/>
  <c r="F14" i="13"/>
  <c r="G14" i="13" s="1"/>
  <c r="P14" i="19"/>
  <c r="F14" i="34"/>
  <c r="G14" i="34" s="1"/>
  <c r="P14" i="23"/>
  <c r="P14" i="38"/>
  <c r="P14" i="21"/>
  <c r="F14" i="22"/>
  <c r="G14" i="22" s="1"/>
  <c r="P14" i="14"/>
  <c r="F14" i="43"/>
  <c r="P14" i="52"/>
  <c r="F14" i="51"/>
  <c r="G14" i="51" s="1"/>
  <c r="F14" i="48"/>
  <c r="P14" i="12"/>
  <c r="F14" i="49"/>
  <c r="P14" i="34"/>
  <c r="F14" i="26"/>
  <c r="F14" i="17"/>
  <c r="G14" i="17" s="1"/>
  <c r="F14" i="27"/>
  <c r="P14" i="50"/>
  <c r="P14" i="32"/>
  <c r="F14" i="16"/>
  <c r="G14" i="16" s="1"/>
  <c r="P14" i="44"/>
  <c r="F14" i="25"/>
  <c r="G14" i="25" s="1"/>
  <c r="F14" i="20"/>
  <c r="G14" i="20" s="1"/>
  <c r="P14" i="18"/>
  <c r="F14" i="24"/>
  <c r="G14" i="24" s="1"/>
  <c r="F14" i="29"/>
  <c r="G14" i="29" s="1"/>
  <c r="P14" i="25"/>
  <c r="P14" i="40"/>
  <c r="F14" i="21"/>
  <c r="G14" i="21" s="1"/>
  <c r="F14" i="35"/>
  <c r="P14" i="16"/>
  <c r="F14" i="18"/>
  <c r="G14" i="18" s="1"/>
  <c r="P14" i="31"/>
  <c r="F14" i="39"/>
  <c r="G14" i="39" s="1"/>
  <c r="F14" i="31"/>
  <c r="G14" i="31" s="1"/>
  <c r="P14" i="28"/>
  <c r="F14" i="32"/>
  <c r="G14" i="32" s="1"/>
  <c r="F14" i="41"/>
  <c r="G14" i="41" s="1"/>
  <c r="P14" i="49"/>
  <c r="P14" i="24"/>
  <c r="F14" i="50"/>
  <c r="G14" i="50" s="1"/>
  <c r="F14" i="40"/>
  <c r="G14" i="40" s="1"/>
  <c r="F14" i="42"/>
  <c r="G14" i="42" s="1"/>
  <c r="P14" i="29"/>
  <c r="P14" i="33"/>
  <c r="P8" i="33"/>
  <c r="P8" i="18"/>
  <c r="P8" i="38"/>
  <c r="F8" i="41"/>
  <c r="G8" i="41" s="1"/>
  <c r="F8" i="28"/>
  <c r="F8" i="21"/>
  <c r="G8" i="21" s="1"/>
  <c r="F8" i="27"/>
  <c r="F8" i="24"/>
  <c r="G8" i="24" s="1"/>
  <c r="P8" i="39"/>
  <c r="P8" i="26"/>
  <c r="P8" i="24"/>
  <c r="P8" i="15"/>
  <c r="P8" i="8"/>
  <c r="F8" i="40"/>
  <c r="G8" i="40" s="1"/>
  <c r="P8" i="49"/>
  <c r="F8" i="51"/>
  <c r="P8" i="41"/>
  <c r="P8" i="40"/>
  <c r="P8" i="16"/>
  <c r="F8" i="29"/>
  <c r="G8" i="29" s="1"/>
  <c r="P8" i="36"/>
  <c r="F8" i="26"/>
  <c r="F8" i="14"/>
  <c r="G8" i="14" s="1"/>
  <c r="P8" i="12"/>
  <c r="F8" i="18"/>
  <c r="G8" i="18" s="1"/>
  <c r="F8" i="43"/>
  <c r="P8" i="19"/>
  <c r="P8" i="30"/>
  <c r="F8" i="38"/>
  <c r="G8" i="38" s="1"/>
  <c r="F8" i="22"/>
  <c r="G8" i="22" s="1"/>
  <c r="P8" i="21"/>
  <c r="F8" i="17"/>
  <c r="P8" i="35"/>
  <c r="P8" i="32"/>
  <c r="P8" i="50"/>
  <c r="F8" i="52"/>
  <c r="G8" i="52" s="1"/>
  <c r="F8" i="34"/>
  <c r="F8" i="50"/>
  <c r="G8" i="50" s="1"/>
  <c r="P8" i="23"/>
  <c r="P8" i="17"/>
  <c r="F8" i="49"/>
  <c r="P8" i="27"/>
  <c r="F8" i="23"/>
  <c r="G8" i="23" s="1"/>
  <c r="F8" i="32"/>
  <c r="G8" i="32" s="1"/>
  <c r="F8" i="30"/>
  <c r="G8" i="30" s="1"/>
  <c r="F8" i="48"/>
  <c r="F8" i="19"/>
  <c r="F8" i="36"/>
  <c r="P8" i="25"/>
  <c r="P8" i="42"/>
  <c r="P8" i="48"/>
  <c r="F8" i="25"/>
  <c r="G8" i="25" s="1"/>
  <c r="P8" i="13"/>
  <c r="P8" i="29"/>
  <c r="P8" i="20"/>
  <c r="F8" i="44"/>
  <c r="G8" i="44" s="1"/>
  <c r="F8" i="37"/>
  <c r="G8" i="37" s="1"/>
  <c r="F8" i="39"/>
  <c r="G8" i="39" s="1"/>
  <c r="P8" i="51"/>
  <c r="P8" i="43"/>
  <c r="F8" i="16"/>
  <c r="G8" i="16" s="1"/>
  <c r="F8" i="33"/>
  <c r="G8" i="33" s="1"/>
  <c r="P8" i="22"/>
  <c r="F8" i="15"/>
  <c r="G8" i="15" s="1"/>
  <c r="P8" i="34"/>
  <c r="P8" i="52"/>
  <c r="P8" i="14"/>
  <c r="F8" i="31"/>
  <c r="T20" i="48"/>
  <c r="T20" i="50"/>
  <c r="T20" i="49"/>
  <c r="T20" i="19"/>
  <c r="T20" i="52"/>
  <c r="T20" i="28"/>
  <c r="T20" i="12"/>
  <c r="T20" i="27"/>
  <c r="T20" i="32"/>
  <c r="T24" i="37"/>
  <c r="T24" i="29"/>
  <c r="T24" i="42"/>
  <c r="T24" i="18"/>
  <c r="T24" i="31"/>
  <c r="T24" i="36"/>
  <c r="T24" i="30"/>
  <c r="T24" i="22"/>
  <c r="T24" i="40"/>
  <c r="T16" i="41"/>
  <c r="T16" i="51"/>
  <c r="T16" i="34"/>
  <c r="T16" i="30"/>
  <c r="T16" i="15"/>
  <c r="T16" i="49"/>
  <c r="T16" i="44"/>
  <c r="T16" i="37"/>
  <c r="T8" i="26"/>
  <c r="T8" i="23"/>
  <c r="T8" i="32"/>
  <c r="T8" i="8"/>
  <c r="T28" i="14"/>
  <c r="T28" i="24"/>
  <c r="T28" i="30"/>
  <c r="J24" i="27"/>
  <c r="J24" i="33"/>
  <c r="J24" i="42"/>
  <c r="J24" i="23"/>
  <c r="J24" i="31"/>
  <c r="J24" i="50"/>
  <c r="J24" i="30"/>
  <c r="J24" i="24"/>
  <c r="J24" i="26"/>
  <c r="P8" i="44"/>
  <c r="F8" i="42"/>
  <c r="G8" i="42" s="1"/>
  <c r="F8" i="12"/>
  <c r="G8" i="12" s="1"/>
  <c r="P14" i="13"/>
  <c r="F14" i="8"/>
  <c r="G14" i="8" s="1"/>
  <c r="F14" i="38"/>
  <c r="G14" i="38" s="1"/>
  <c r="J29" i="22"/>
  <c r="J29" i="24"/>
  <c r="J29" i="29"/>
  <c r="J29" i="41"/>
  <c r="J29" i="35"/>
  <c r="J29" i="27"/>
  <c r="J29" i="52"/>
  <c r="J29" i="21"/>
  <c r="J29" i="43"/>
  <c r="J29" i="17"/>
  <c r="J29" i="37"/>
  <c r="J29" i="50"/>
  <c r="J29" i="32"/>
  <c r="J9" i="43"/>
  <c r="J9" i="35"/>
  <c r="J9" i="13"/>
  <c r="J9" i="26"/>
  <c r="J9" i="31"/>
  <c r="J9" i="30"/>
  <c r="J9" i="50"/>
  <c r="J9" i="33"/>
  <c r="J9" i="40"/>
  <c r="J9" i="8"/>
  <c r="J9" i="18"/>
  <c r="J9" i="48"/>
  <c r="J9" i="17"/>
  <c r="J9" i="41"/>
  <c r="J9" i="39"/>
  <c r="AI36" i="4"/>
  <c r="G36" i="4" s="1"/>
  <c r="J33" i="8" s="1"/>
  <c r="AH36" i="4"/>
  <c r="F36" i="4" s="1"/>
  <c r="T33" i="28" s="1"/>
  <c r="G13" i="25"/>
  <c r="G34" i="38"/>
  <c r="AH17" i="4"/>
  <c r="F17" i="4" s="1"/>
  <c r="AH32" i="4"/>
  <c r="F32" i="4" s="1"/>
  <c r="T29" i="14" s="1"/>
  <c r="AH24" i="4"/>
  <c r="F24" i="4" s="1"/>
  <c r="T21" i="14" s="1"/>
  <c r="AI23" i="4"/>
  <c r="G23" i="4" s="1"/>
  <c r="J20" i="50" s="1"/>
  <c r="J19" i="38"/>
  <c r="J35" i="13"/>
  <c r="J35" i="26"/>
  <c r="J35" i="32"/>
  <c r="J35" i="16"/>
  <c r="J35" i="44"/>
  <c r="J35" i="22"/>
  <c r="J35" i="14"/>
  <c r="G39" i="48"/>
  <c r="G15" i="43"/>
  <c r="J19" i="14"/>
  <c r="J11" i="41"/>
  <c r="J11" i="8"/>
  <c r="J11" i="24"/>
  <c r="G8" i="49"/>
  <c r="AH12" i="4"/>
  <c r="F12" i="4" s="1"/>
  <c r="T9" i="31" s="1"/>
  <c r="AH13" i="4"/>
  <c r="F13" i="4" s="1"/>
  <c r="T10" i="14" s="1"/>
  <c r="AI19" i="4"/>
  <c r="G19" i="4" s="1"/>
  <c r="J16" i="30" s="1"/>
  <c r="J19" i="27"/>
  <c r="J19" i="26"/>
  <c r="J19" i="36"/>
  <c r="J15" i="26"/>
  <c r="J15" i="13"/>
  <c r="J15" i="31"/>
  <c r="J15" i="16"/>
  <c r="J15" i="41"/>
  <c r="J15" i="12"/>
  <c r="J15" i="50"/>
  <c r="J15" i="25"/>
  <c r="J15" i="20"/>
  <c r="J15" i="51"/>
  <c r="J21" i="50"/>
  <c r="J21" i="33"/>
  <c r="J21" i="38"/>
  <c r="J23" i="20"/>
  <c r="J7" i="38"/>
  <c r="F25" i="35"/>
  <c r="P25" i="28"/>
  <c r="P25" i="29"/>
  <c r="F25" i="17"/>
  <c r="G25" i="17" s="1"/>
  <c r="F25" i="31"/>
  <c r="P25" i="43"/>
  <c r="P25" i="32"/>
  <c r="F25" i="42"/>
  <c r="G25" i="42" s="1"/>
  <c r="F25" i="8"/>
  <c r="G25" i="8" s="1"/>
  <c r="F25" i="40"/>
  <c r="P25" i="31"/>
  <c r="F25" i="49"/>
  <c r="P25" i="34"/>
  <c r="F25" i="48"/>
  <c r="P25" i="8"/>
  <c r="F25" i="41"/>
  <c r="G25" i="41" s="1"/>
  <c r="P25" i="37"/>
  <c r="F25" i="39"/>
  <c r="G25" i="39" s="1"/>
  <c r="P25" i="12"/>
  <c r="F25" i="34"/>
  <c r="G25" i="34" s="1"/>
  <c r="P25" i="17"/>
  <c r="P25" i="19"/>
  <c r="P25" i="16"/>
  <c r="F25" i="12"/>
  <c r="G25" i="12" s="1"/>
  <c r="F25" i="18"/>
  <c r="G25" i="18" s="1"/>
  <c r="P25" i="41"/>
  <c r="F25" i="50"/>
  <c r="F25" i="43"/>
  <c r="P25" i="13"/>
  <c r="P25" i="25"/>
  <c r="P25" i="22"/>
  <c r="F25" i="16"/>
  <c r="G25" i="16" s="1"/>
  <c r="P25" i="23"/>
  <c r="P25" i="40"/>
  <c r="P25" i="15"/>
  <c r="P25" i="35"/>
  <c r="F25" i="25"/>
  <c r="G25" i="25" s="1"/>
  <c r="F25" i="33"/>
  <c r="G25" i="33" s="1"/>
  <c r="P25" i="20"/>
  <c r="F25" i="23"/>
  <c r="G25" i="23" s="1"/>
  <c r="F25" i="36"/>
  <c r="G25" i="36" s="1"/>
  <c r="F25" i="20"/>
  <c r="G25" i="20" s="1"/>
  <c r="F25" i="51"/>
  <c r="P25" i="21"/>
  <c r="F25" i="26"/>
  <c r="G25" i="26" s="1"/>
  <c r="N44" i="38"/>
  <c r="N44" i="28"/>
  <c r="N44" i="49"/>
  <c r="N44" i="31"/>
  <c r="N44" i="22"/>
  <c r="N44" i="43"/>
  <c r="N44" i="21"/>
  <c r="N44" i="13"/>
  <c r="P40" i="8"/>
  <c r="F40" i="8"/>
  <c r="G40" i="8" s="1"/>
  <c r="N18" i="25"/>
  <c r="N18" i="18"/>
  <c r="N18" i="14"/>
  <c r="N18" i="21"/>
  <c r="N18" i="37"/>
  <c r="N18" i="36"/>
  <c r="N18" i="42"/>
  <c r="N18" i="43"/>
  <c r="N18" i="19"/>
  <c r="N18" i="27"/>
  <c r="N18" i="22"/>
  <c r="N18" i="15"/>
  <c r="N18" i="28"/>
  <c r="N18" i="39"/>
  <c r="N18" i="38"/>
  <c r="N18" i="44"/>
  <c r="N18" i="49"/>
  <c r="N18" i="12"/>
  <c r="N18" i="23"/>
  <c r="N18" i="31"/>
  <c r="N18" i="29"/>
  <c r="N18" i="17"/>
  <c r="N18" i="33"/>
  <c r="N18" i="26"/>
  <c r="N18" i="40"/>
  <c r="N18" i="8"/>
  <c r="G11" i="37"/>
  <c r="F11" i="40"/>
  <c r="G11" i="40" s="1"/>
  <c r="F11" i="24"/>
  <c r="G11" i="24" s="1"/>
  <c r="F11" i="42"/>
  <c r="P11" i="50"/>
  <c r="P11" i="24"/>
  <c r="P11" i="20"/>
  <c r="F11" i="14"/>
  <c r="G11" i="14" s="1"/>
  <c r="P11" i="44"/>
  <c r="P11" i="27"/>
  <c r="F11" i="19"/>
  <c r="G11" i="19" s="1"/>
  <c r="F11" i="48"/>
  <c r="G11" i="48" s="1"/>
  <c r="P11" i="15"/>
  <c r="F11" i="26"/>
  <c r="G11" i="26" s="1"/>
  <c r="F11" i="17"/>
  <c r="G11" i="17" s="1"/>
  <c r="P11" i="30"/>
  <c r="F11" i="28"/>
  <c r="G11" i="28" s="1"/>
  <c r="F11" i="13"/>
  <c r="G11" i="13" s="1"/>
  <c r="F25" i="27"/>
  <c r="N14" i="15"/>
  <c r="N14" i="23"/>
  <c r="N14" i="31"/>
  <c r="N14" i="40"/>
  <c r="N14" i="28"/>
  <c r="N14" i="39"/>
  <c r="N14" i="33"/>
  <c r="N14" i="41"/>
  <c r="N14" i="12"/>
  <c r="N14" i="19"/>
  <c r="N14" i="25"/>
  <c r="N14" i="32"/>
  <c r="N14" i="22"/>
  <c r="N14" i="18"/>
  <c r="N14" i="17"/>
  <c r="N14" i="35"/>
  <c r="N14" i="43"/>
  <c r="N14" i="16"/>
  <c r="N14" i="21"/>
  <c r="N14" i="27"/>
  <c r="N14" i="34"/>
  <c r="N14" i="20"/>
  <c r="N14" i="24"/>
  <c r="N14" i="37"/>
  <c r="N14" i="42"/>
  <c r="G8" i="51"/>
  <c r="G25" i="28"/>
  <c r="G11" i="42"/>
  <c r="G12" i="35"/>
  <c r="G25" i="38"/>
  <c r="G25" i="51"/>
  <c r="G25" i="19"/>
  <c r="G25" i="30"/>
  <c r="G25" i="35"/>
  <c r="G5" i="40"/>
  <c r="O34" i="4"/>
  <c r="P34" i="4" s="1"/>
  <c r="C34" i="4" s="1"/>
  <c r="O25" i="4"/>
  <c r="P25" i="4" s="1"/>
  <c r="C25" i="4" s="1"/>
  <c r="AH35" i="4"/>
  <c r="F35" i="4" s="1"/>
  <c r="J6" i="42"/>
  <c r="J6" i="34"/>
  <c r="J6" i="49"/>
  <c r="J6" i="22"/>
  <c r="J27" i="22"/>
  <c r="J27" i="21"/>
  <c r="J27" i="39"/>
  <c r="J27" i="38"/>
  <c r="J7" i="22"/>
  <c r="J7" i="30"/>
  <c r="J7" i="25"/>
  <c r="J7" i="28"/>
  <c r="J7" i="16"/>
  <c r="J23" i="39"/>
  <c r="J23" i="22"/>
  <c r="J23" i="35"/>
  <c r="J23" i="49"/>
  <c r="J23" i="51"/>
  <c r="N41" i="24"/>
  <c r="N41" i="39"/>
  <c r="N41" i="38"/>
  <c r="N41" i="20"/>
  <c r="N41" i="8"/>
  <c r="N41" i="35"/>
  <c r="N41" i="25"/>
  <c r="N41" i="31"/>
  <c r="N41" i="14"/>
  <c r="N41" i="51"/>
  <c r="N41" i="13"/>
  <c r="N41" i="43"/>
  <c r="N41" i="26"/>
  <c r="N41" i="17"/>
  <c r="F19" i="52"/>
  <c r="G19" i="52" s="1"/>
  <c r="F19" i="49"/>
  <c r="F19" i="14"/>
  <c r="G19" i="14" s="1"/>
  <c r="P19" i="51"/>
  <c r="F19" i="18"/>
  <c r="G19" i="18" s="1"/>
  <c r="P19" i="29"/>
  <c r="F19" i="44"/>
  <c r="G19" i="44" s="1"/>
  <c r="F19" i="21"/>
  <c r="G19" i="21" s="1"/>
  <c r="F19" i="25"/>
  <c r="G19" i="25" s="1"/>
  <c r="F19" i="33"/>
  <c r="G19" i="33" s="1"/>
  <c r="F19" i="41"/>
  <c r="G19" i="41" s="1"/>
  <c r="F19" i="16"/>
  <c r="G19" i="16" s="1"/>
  <c r="P19" i="25"/>
  <c r="F19" i="39"/>
  <c r="G19" i="39" s="1"/>
  <c r="P19" i="17"/>
  <c r="P19" i="35"/>
  <c r="F19" i="26"/>
  <c r="G19" i="26" s="1"/>
  <c r="F19" i="22"/>
  <c r="G19" i="22" s="1"/>
  <c r="F19" i="31"/>
  <c r="G19" i="31" s="1"/>
  <c r="F19" i="8"/>
  <c r="G19" i="8" s="1"/>
  <c r="P19" i="19"/>
  <c r="F19" i="35"/>
  <c r="G19" i="35" s="1"/>
  <c r="F19" i="43"/>
  <c r="G19" i="43" s="1"/>
  <c r="P19" i="22"/>
  <c r="P19" i="26"/>
  <c r="P19" i="34"/>
  <c r="P19" i="42"/>
  <c r="P19" i="21"/>
  <c r="F19" i="30"/>
  <c r="G19" i="30" s="1"/>
  <c r="F19" i="40"/>
  <c r="G19" i="40" s="1"/>
  <c r="P19" i="23"/>
  <c r="P19" i="39"/>
  <c r="J27" i="32"/>
  <c r="J27" i="48"/>
  <c r="J19" i="41"/>
  <c r="J19" i="24"/>
  <c r="J19" i="44"/>
  <c r="J6" i="35"/>
  <c r="J6" i="25"/>
  <c r="J27" i="34"/>
  <c r="J27" i="52"/>
  <c r="J19" i="30"/>
  <c r="J6" i="8"/>
  <c r="J23" i="17"/>
  <c r="J23" i="34"/>
  <c r="J23" i="29"/>
  <c r="J23" i="15"/>
  <c r="J7" i="26"/>
  <c r="J7" i="40"/>
  <c r="J7" i="29"/>
  <c r="J11" i="28"/>
  <c r="J11" i="43"/>
  <c r="J11" i="27"/>
  <c r="J11" i="29"/>
  <c r="J11" i="30"/>
  <c r="J35" i="48"/>
  <c r="J35" i="30"/>
  <c r="J35" i="34"/>
  <c r="J35" i="49"/>
  <c r="J35" i="33"/>
  <c r="J35" i="50"/>
  <c r="J35" i="8"/>
  <c r="J35" i="39"/>
  <c r="J35" i="20"/>
  <c r="J35" i="25"/>
  <c r="J29" i="31"/>
  <c r="J29" i="34"/>
  <c r="J29" i="28"/>
  <c r="J29" i="8"/>
  <c r="J33" i="29"/>
  <c r="N41" i="52"/>
  <c r="N41" i="36"/>
  <c r="N41" i="37"/>
  <c r="N41" i="15"/>
  <c r="P19" i="18"/>
  <c r="P19" i="48"/>
  <c r="P29" i="22"/>
  <c r="F29" i="49"/>
  <c r="P29" i="15"/>
  <c r="F29" i="22"/>
  <c r="G29" i="22" s="1"/>
  <c r="F29" i="19"/>
  <c r="G29" i="19" s="1"/>
  <c r="P29" i="43"/>
  <c r="P29" i="42"/>
  <c r="F29" i="50"/>
  <c r="V19" i="20"/>
  <c r="V19" i="33"/>
  <c r="X5" i="12"/>
  <c r="X5" i="21"/>
  <c r="X5" i="44"/>
  <c r="X5" i="39"/>
  <c r="X5" i="17"/>
  <c r="X5" i="48"/>
  <c r="X5" i="25"/>
  <c r="X5" i="38"/>
  <c r="X5" i="23"/>
  <c r="X5" i="8"/>
  <c r="X5" i="36"/>
  <c r="X5" i="19"/>
  <c r="X5" i="20"/>
  <c r="X5" i="49"/>
  <c r="X5" i="22"/>
  <c r="J27" i="15"/>
  <c r="J27" i="17"/>
  <c r="J19" i="31"/>
  <c r="J19" i="43"/>
  <c r="J6" i="18"/>
  <c r="J6" i="36"/>
  <c r="J6" i="17"/>
  <c r="J27" i="14"/>
  <c r="J27" i="8"/>
  <c r="J23" i="52"/>
  <c r="J23" i="37"/>
  <c r="J23" i="43"/>
  <c r="J7" i="8"/>
  <c r="J7" i="18"/>
  <c r="J7" i="27"/>
  <c r="J7" i="23"/>
  <c r="N41" i="33"/>
  <c r="N41" i="19"/>
  <c r="N41" i="50"/>
  <c r="N41" i="41"/>
  <c r="F19" i="51"/>
  <c r="X5" i="42"/>
  <c r="G29" i="50"/>
  <c r="J27" i="43"/>
  <c r="J27" i="25"/>
  <c r="J6" i="12"/>
  <c r="J6" i="50"/>
  <c r="J6" i="27"/>
  <c r="J27" i="35"/>
  <c r="J19" i="42"/>
  <c r="J19" i="21"/>
  <c r="J19" i="23"/>
  <c r="J19" i="39"/>
  <c r="F15" i="24"/>
  <c r="G15" i="24" s="1"/>
  <c r="F15" i="52"/>
  <c r="G15" i="52" s="1"/>
  <c r="F15" i="18"/>
  <c r="G15" i="18" s="1"/>
  <c r="P15" i="20"/>
  <c r="F15" i="17"/>
  <c r="G15" i="17" s="1"/>
  <c r="F15" i="32"/>
  <c r="G15" i="32" s="1"/>
  <c r="P15" i="29"/>
  <c r="F15" i="31"/>
  <c r="G15" i="31" s="1"/>
  <c r="F15" i="29"/>
  <c r="G15" i="29" s="1"/>
  <c r="P15" i="48"/>
  <c r="P15" i="30"/>
  <c r="F15" i="35"/>
  <c r="G15" i="35" s="1"/>
  <c r="F33" i="35"/>
  <c r="G33" i="35" s="1"/>
  <c r="P33" i="39"/>
  <c r="P33" i="30"/>
  <c r="F33" i="52"/>
  <c r="G33" i="52" s="1"/>
  <c r="F33" i="32"/>
  <c r="G33" i="32" s="1"/>
  <c r="F33" i="13"/>
  <c r="G33" i="13" s="1"/>
  <c r="P33" i="29"/>
  <c r="F33" i="12"/>
  <c r="G33" i="12" s="1"/>
  <c r="P33" i="44"/>
  <c r="P33" i="25"/>
  <c r="F33" i="21"/>
  <c r="G33" i="21" s="1"/>
  <c r="P33" i="21"/>
  <c r="X5" i="41"/>
  <c r="C44" i="27"/>
  <c r="E13" i="27"/>
  <c r="G13" i="27" s="1"/>
  <c r="E35" i="27"/>
  <c r="E12" i="27"/>
  <c r="E33" i="27"/>
  <c r="G33" i="27" s="1"/>
  <c r="E25" i="27"/>
  <c r="E14" i="27"/>
  <c r="G14" i="27" s="1"/>
  <c r="E34" i="27"/>
  <c r="G34" i="27" s="1"/>
  <c r="E17" i="27"/>
  <c r="E18" i="27"/>
  <c r="E37" i="27"/>
  <c r="E29" i="27"/>
  <c r="G29" i="27" s="1"/>
  <c r="E5" i="27"/>
  <c r="G5" i="27" s="1"/>
  <c r="E22" i="27"/>
  <c r="E9" i="27"/>
  <c r="E38" i="27"/>
  <c r="E8" i="27"/>
  <c r="G8" i="27" s="1"/>
  <c r="E40" i="27"/>
  <c r="G40" i="27" s="1"/>
  <c r="E43" i="27"/>
  <c r="G43" i="27" s="1"/>
  <c r="E24" i="27"/>
  <c r="E21" i="27"/>
  <c r="E42" i="27"/>
  <c r="E36" i="27"/>
  <c r="G36" i="27" s="1"/>
  <c r="E10" i="27"/>
  <c r="G10" i="27" s="1"/>
  <c r="E31" i="27"/>
  <c r="N44" i="52"/>
  <c r="N44" i="44"/>
  <c r="N44" i="42"/>
  <c r="N44" i="35"/>
  <c r="N44" i="36"/>
  <c r="N44" i="27"/>
  <c r="N44" i="19"/>
  <c r="N44" i="8"/>
  <c r="N44" i="26"/>
  <c r="N44" i="18"/>
  <c r="N44" i="48"/>
  <c r="N44" i="41"/>
  <c r="N44" i="33"/>
  <c r="N44" i="34"/>
  <c r="N44" i="25"/>
  <c r="N44" i="17"/>
  <c r="N44" i="32"/>
  <c r="N44" i="24"/>
  <c r="N44" i="16"/>
  <c r="N35" i="12"/>
  <c r="N35" i="19"/>
  <c r="N35" i="31"/>
  <c r="N35" i="21"/>
  <c r="N35" i="37"/>
  <c r="N35" i="32"/>
  <c r="N35" i="42"/>
  <c r="N35" i="40"/>
  <c r="N35" i="13"/>
  <c r="N34" i="51"/>
  <c r="N34" i="28"/>
  <c r="N34" i="22"/>
  <c r="N34" i="41"/>
  <c r="V14" i="50"/>
  <c r="V14" i="19"/>
  <c r="V14" i="30"/>
  <c r="V14" i="8"/>
  <c r="V14" i="52"/>
  <c r="V14" i="16"/>
  <c r="V14" i="26"/>
  <c r="V14" i="37"/>
  <c r="V14" i="48"/>
  <c r="V14" i="13"/>
  <c r="V14" i="17"/>
  <c r="V14" i="35"/>
  <c r="V14" i="38"/>
  <c r="V14" i="28"/>
  <c r="V14" i="49"/>
  <c r="V14" i="27"/>
  <c r="V14" i="33"/>
  <c r="V14" i="21"/>
  <c r="V14" i="41"/>
  <c r="V14" i="42"/>
  <c r="E15" i="27"/>
  <c r="G15" i="27" s="1"/>
  <c r="N35" i="26"/>
  <c r="E19" i="27"/>
  <c r="G19" i="27" s="1"/>
  <c r="F40" i="48"/>
  <c r="P40" i="40"/>
  <c r="P40" i="39"/>
  <c r="F40" i="34"/>
  <c r="G40" i="34" s="1"/>
  <c r="F40" i="29"/>
  <c r="G40" i="29" s="1"/>
  <c r="P40" i="28"/>
  <c r="P40" i="24"/>
  <c r="F40" i="17"/>
  <c r="G40" i="17" s="1"/>
  <c r="P40" i="12"/>
  <c r="F40" i="49"/>
  <c r="G40" i="49" s="1"/>
  <c r="P40" i="42"/>
  <c r="F40" i="40"/>
  <c r="G40" i="40" s="1"/>
  <c r="F40" i="35"/>
  <c r="G40" i="35" s="1"/>
  <c r="F40" i="28"/>
  <c r="G40" i="28" s="1"/>
  <c r="P40" i="26"/>
  <c r="P40" i="22"/>
  <c r="F40" i="16"/>
  <c r="G40" i="16" s="1"/>
  <c r="F40" i="12"/>
  <c r="G40" i="12" s="1"/>
  <c r="P32" i="14"/>
  <c r="F32" i="36"/>
  <c r="G32" i="36" s="1"/>
  <c r="F32" i="23"/>
  <c r="G32" i="23" s="1"/>
  <c r="F32" i="44"/>
  <c r="G32" i="44" s="1"/>
  <c r="F32" i="20"/>
  <c r="G32" i="20" s="1"/>
  <c r="F32" i="26"/>
  <c r="F32" i="28"/>
  <c r="G32" i="28" s="1"/>
  <c r="F32" i="39"/>
  <c r="G32" i="39" s="1"/>
  <c r="F32" i="19"/>
  <c r="G32" i="19" s="1"/>
  <c r="F32" i="48"/>
  <c r="F14" i="12"/>
  <c r="G14" i="12" s="1"/>
  <c r="P14" i="17"/>
  <c r="F14" i="30"/>
  <c r="G14" i="30" s="1"/>
  <c r="P14" i="27"/>
  <c r="N35" i="52"/>
  <c r="P14" i="26"/>
  <c r="P14" i="37"/>
  <c r="P14" i="36"/>
  <c r="N44" i="14"/>
  <c r="N44" i="30"/>
  <c r="N44" i="23"/>
  <c r="N44" i="40"/>
  <c r="N44" i="50"/>
  <c r="V14" i="51"/>
  <c r="V14" i="39"/>
  <c r="V14" i="22"/>
  <c r="V14" i="24"/>
  <c r="V14" i="25"/>
  <c r="E41" i="27"/>
  <c r="V11" i="37"/>
  <c r="V11" i="43"/>
  <c r="V11" i="24"/>
  <c r="V11" i="19"/>
  <c r="V11" i="41"/>
  <c r="V11" i="50"/>
  <c r="V11" i="14"/>
  <c r="V11" i="27"/>
  <c r="V11" i="25"/>
  <c r="V11" i="23"/>
  <c r="V11" i="39"/>
  <c r="V11" i="17"/>
  <c r="V11" i="15"/>
  <c r="V11" i="48"/>
  <c r="V11" i="52"/>
  <c r="V11" i="44"/>
  <c r="V11" i="22"/>
  <c r="V11" i="20"/>
  <c r="V7" i="41"/>
  <c r="V7" i="15"/>
  <c r="V7" i="21"/>
  <c r="V7" i="23"/>
  <c r="V7" i="22"/>
  <c r="V7" i="33"/>
  <c r="V7" i="52"/>
  <c r="V7" i="49"/>
  <c r="V7" i="36"/>
  <c r="V7" i="39"/>
  <c r="V7" i="14"/>
  <c r="V7" i="13"/>
  <c r="E28" i="27"/>
  <c r="G28" i="27" s="1"/>
  <c r="N44" i="20"/>
  <c r="N44" i="12"/>
  <c r="N44" i="29"/>
  <c r="N44" i="37"/>
  <c r="N44" i="51"/>
  <c r="X14" i="28"/>
  <c r="V14" i="31"/>
  <c r="V14" i="18"/>
  <c r="V14" i="34"/>
  <c r="V14" i="20"/>
  <c r="V14" i="23"/>
  <c r="G12" i="21"/>
  <c r="E6" i="27"/>
  <c r="G27" i="8"/>
  <c r="G5" i="44"/>
  <c r="E13" i="34"/>
  <c r="G13" i="34" s="1"/>
  <c r="E10" i="34"/>
  <c r="G10" i="34" s="1"/>
  <c r="E35" i="34"/>
  <c r="F12" i="23"/>
  <c r="G12" i="23" s="1"/>
  <c r="F12" i="13"/>
  <c r="G12" i="13" s="1"/>
  <c r="P12" i="28"/>
  <c r="F12" i="37"/>
  <c r="G12" i="37" s="1"/>
  <c r="C44" i="19"/>
  <c r="E8" i="19"/>
  <c r="G8" i="19" s="1"/>
  <c r="E33" i="19"/>
  <c r="G33" i="19" s="1"/>
  <c r="E39" i="19"/>
  <c r="G39" i="19" s="1"/>
  <c r="E7" i="19"/>
  <c r="E28" i="19"/>
  <c r="G28" i="19" s="1"/>
  <c r="C44" i="34"/>
  <c r="E9" i="34"/>
  <c r="E15" i="34"/>
  <c r="G15" i="34" s="1"/>
  <c r="E8" i="34"/>
  <c r="G8" i="34" s="1"/>
  <c r="E20" i="34"/>
  <c r="E16" i="34"/>
  <c r="E30" i="34"/>
  <c r="E36" i="34"/>
  <c r="G36" i="34" s="1"/>
  <c r="C44" i="31"/>
  <c r="E25" i="31"/>
  <c r="E5" i="31"/>
  <c r="G5" i="31" s="1"/>
  <c r="C44" i="28"/>
  <c r="E33" i="28"/>
  <c r="G33" i="28" s="1"/>
  <c r="E17" i="28"/>
  <c r="E23" i="27"/>
  <c r="X34" i="22"/>
  <c r="X34" i="42"/>
  <c r="X34" i="52"/>
  <c r="X34" i="14"/>
  <c r="X34" i="30"/>
  <c r="X34" i="13"/>
  <c r="X34" i="25"/>
  <c r="X34" i="43"/>
  <c r="X34" i="28"/>
  <c r="X34" i="19"/>
  <c r="X34" i="39"/>
  <c r="X34" i="16"/>
  <c r="X34" i="33"/>
  <c r="X34" i="29"/>
  <c r="X34" i="48"/>
  <c r="X34" i="20"/>
  <c r="X34" i="36"/>
  <c r="X34" i="21"/>
  <c r="X34" i="41"/>
  <c r="X12" i="12"/>
  <c r="X12" i="32"/>
  <c r="X12" i="49"/>
  <c r="X12" i="44"/>
  <c r="X12" i="51"/>
  <c r="P12" i="12"/>
  <c r="P12" i="25"/>
  <c r="P12" i="33"/>
  <c r="P12" i="39"/>
  <c r="P12" i="17"/>
  <c r="F12" i="32"/>
  <c r="G12" i="32" s="1"/>
  <c r="P12" i="40"/>
  <c r="P12" i="14"/>
  <c r="F12" i="29"/>
  <c r="G12" i="29" s="1"/>
  <c r="F12" i="36"/>
  <c r="G12" i="36" s="1"/>
  <c r="F12" i="8"/>
  <c r="G12" i="8" s="1"/>
  <c r="F12" i="16"/>
  <c r="G12" i="16" s="1"/>
  <c r="F12" i="27"/>
  <c r="P12" i="8"/>
  <c r="P12" i="19"/>
  <c r="P12" i="29"/>
  <c r="P12" i="24"/>
  <c r="P12" i="44"/>
  <c r="P12" i="26"/>
  <c r="P12" i="35"/>
  <c r="P12" i="43"/>
  <c r="F12" i="20"/>
  <c r="G12" i="20" s="1"/>
  <c r="P12" i="32"/>
  <c r="C44" i="42"/>
  <c r="E39" i="42"/>
  <c r="G39" i="42" s="1"/>
  <c r="C44" i="24"/>
  <c r="E19" i="24"/>
  <c r="C44" i="22"/>
  <c r="E15" i="22"/>
  <c r="C44" i="20"/>
  <c r="E19" i="20"/>
  <c r="E36" i="20"/>
  <c r="G36" i="20" s="1"/>
  <c r="E38" i="20"/>
  <c r="E22" i="20"/>
  <c r="F28" i="52"/>
  <c r="G28" i="52" s="1"/>
  <c r="P28" i="32"/>
  <c r="F28" i="20"/>
  <c r="G28" i="20" s="1"/>
  <c r="F28" i="8"/>
  <c r="G28" i="8" s="1"/>
  <c r="P28" i="12"/>
  <c r="F28" i="23"/>
  <c r="G28" i="23" s="1"/>
  <c r="F28" i="32"/>
  <c r="G28" i="32" s="1"/>
  <c r="P28" i="14"/>
  <c r="P28" i="17"/>
  <c r="P28" i="40"/>
  <c r="F28" i="21"/>
  <c r="G28" i="21" s="1"/>
  <c r="P28" i="20"/>
  <c r="F22" i="41"/>
  <c r="P22" i="20"/>
  <c r="P22" i="42"/>
  <c r="F22" i="24"/>
  <c r="G22" i="24" s="1"/>
  <c r="G25" i="21"/>
  <c r="E40" i="42"/>
  <c r="G40" i="42" s="1"/>
  <c r="E36" i="42"/>
  <c r="G36" i="42" s="1"/>
  <c r="E32" i="42"/>
  <c r="G32" i="42" s="1"/>
  <c r="E40" i="31"/>
  <c r="G40" i="31" s="1"/>
  <c r="E36" i="31"/>
  <c r="G36" i="31" s="1"/>
  <c r="E32" i="31"/>
  <c r="E28" i="31"/>
  <c r="E16" i="31"/>
  <c r="E8" i="31"/>
  <c r="G8" i="31" s="1"/>
  <c r="E20" i="28"/>
  <c r="E26" i="27"/>
  <c r="E36" i="24"/>
  <c r="E26" i="19"/>
  <c r="E18" i="19"/>
  <c r="E10" i="19"/>
  <c r="O33" i="4"/>
  <c r="P33" i="4" s="1"/>
  <c r="C33" i="4" s="1"/>
  <c r="P30" i="37" s="1"/>
  <c r="O19" i="4"/>
  <c r="P19" i="4" s="1"/>
  <c r="C19" i="4" s="1"/>
  <c r="P16" i="33" s="1"/>
  <c r="E43" i="8"/>
  <c r="G43" i="8" s="1"/>
  <c r="E21" i="49"/>
  <c r="E20" i="44"/>
  <c r="E37" i="34"/>
  <c r="E17" i="34"/>
  <c r="E38" i="32"/>
  <c r="E30" i="32"/>
  <c r="E18" i="32"/>
  <c r="E10" i="32"/>
  <c r="G10" i="32" s="1"/>
  <c r="E18" i="31"/>
  <c r="E20" i="27"/>
  <c r="AN10" i="4"/>
  <c r="H10" i="4" s="1"/>
  <c r="E33" i="49"/>
  <c r="G33" i="49" s="1"/>
  <c r="J13" i="19"/>
  <c r="J13" i="48"/>
  <c r="J13" i="24"/>
  <c r="J13" i="38"/>
  <c r="J13" i="17"/>
  <c r="J13" i="41"/>
  <c r="J13" i="39"/>
  <c r="J13" i="52"/>
  <c r="J13" i="50"/>
  <c r="J13" i="49"/>
  <c r="J13" i="25"/>
  <c r="J13" i="34"/>
  <c r="J13" i="18"/>
  <c r="J13" i="14"/>
  <c r="J13" i="20"/>
  <c r="J13" i="13"/>
  <c r="J13" i="44"/>
  <c r="J13" i="43"/>
  <c r="J13" i="32"/>
  <c r="J17" i="36"/>
  <c r="J17" i="39"/>
  <c r="J17" i="27"/>
  <c r="J17" i="14"/>
  <c r="J17" i="23"/>
  <c r="J17" i="42"/>
  <c r="J17" i="51"/>
  <c r="J17" i="40"/>
  <c r="J17" i="38"/>
  <c r="J17" i="52"/>
  <c r="J17" i="35"/>
  <c r="J17" i="17"/>
  <c r="J17" i="8"/>
  <c r="J17" i="26"/>
  <c r="J17" i="25"/>
  <c r="AH37" i="4"/>
  <c r="F37" i="4" s="1"/>
  <c r="AH25" i="4"/>
  <c r="F25" i="4" s="1"/>
  <c r="T22" i="42" s="1"/>
  <c r="AH39" i="4"/>
  <c r="F39" i="4" s="1"/>
  <c r="T36" i="20" s="1"/>
  <c r="AH29" i="4"/>
  <c r="F29" i="4" s="1"/>
  <c r="T26" i="40" s="1"/>
  <c r="AH26" i="4"/>
  <c r="F26" i="4" s="1"/>
  <c r="T23" i="23" s="1"/>
  <c r="AI41" i="4"/>
  <c r="G41" i="4" s="1"/>
  <c r="J7" i="21"/>
  <c r="G13" i="30"/>
  <c r="T28" i="44"/>
  <c r="T28" i="51"/>
  <c r="T28" i="21"/>
  <c r="T28" i="48"/>
  <c r="T28" i="20"/>
  <c r="T28" i="17"/>
  <c r="T28" i="13"/>
  <c r="T28" i="22"/>
  <c r="T28" i="33"/>
  <c r="T28" i="50"/>
  <c r="T28" i="31"/>
  <c r="T28" i="8"/>
  <c r="T28" i="43"/>
  <c r="T28" i="49"/>
  <c r="T28" i="36"/>
  <c r="T28" i="28"/>
  <c r="T28" i="16"/>
  <c r="T28" i="32"/>
  <c r="T28" i="37"/>
  <c r="T28" i="15"/>
  <c r="T8" i="36"/>
  <c r="T8" i="31"/>
  <c r="T8" i="20"/>
  <c r="T8" i="28"/>
  <c r="T8" i="30"/>
  <c r="T8" i="35"/>
  <c r="T8" i="48"/>
  <c r="T8" i="18"/>
  <c r="T8" i="27"/>
  <c r="T8" i="12"/>
  <c r="T8" i="50"/>
  <c r="T8" i="21"/>
  <c r="T8" i="25"/>
  <c r="T8" i="24"/>
  <c r="T8" i="52"/>
  <c r="T8" i="14"/>
  <c r="T8" i="29"/>
  <c r="T8" i="13"/>
  <c r="T8" i="38"/>
  <c r="T39" i="26"/>
  <c r="T39" i="15"/>
  <c r="T39" i="41"/>
  <c r="T39" i="8"/>
  <c r="T39" i="34"/>
  <c r="T39" i="36"/>
  <c r="T39" i="50"/>
  <c r="T39" i="20"/>
  <c r="T39" i="21"/>
  <c r="T39" i="25"/>
  <c r="T39" i="19"/>
  <c r="T39" i="32"/>
  <c r="T39" i="22"/>
  <c r="T39" i="13"/>
  <c r="T39" i="17"/>
  <c r="T39" i="44"/>
  <c r="T39" i="37"/>
  <c r="T39" i="14"/>
  <c r="T39" i="24"/>
  <c r="T11" i="35"/>
  <c r="T11" i="20"/>
  <c r="T11" i="15"/>
  <c r="T11" i="13"/>
  <c r="T11" i="31"/>
  <c r="T11" i="36"/>
  <c r="T11" i="18"/>
  <c r="T11" i="52"/>
  <c r="T11" i="12"/>
  <c r="T11" i="33"/>
  <c r="T11" i="27"/>
  <c r="T11" i="26"/>
  <c r="T11" i="22"/>
  <c r="T11" i="8"/>
  <c r="T11" i="30"/>
  <c r="T11" i="49"/>
  <c r="T11" i="37"/>
  <c r="T11" i="43"/>
  <c r="T11" i="21"/>
  <c r="T29" i="41"/>
  <c r="T29" i="52"/>
  <c r="T29" i="34"/>
  <c r="T22" i="23"/>
  <c r="T22" i="39"/>
  <c r="T22" i="22"/>
  <c r="T22" i="52"/>
  <c r="T22" i="14"/>
  <c r="J16" i="38"/>
  <c r="J39" i="17"/>
  <c r="J39" i="21"/>
  <c r="J39" i="39"/>
  <c r="J39" i="50"/>
  <c r="J39" i="42"/>
  <c r="J39" i="25"/>
  <c r="J39" i="44"/>
  <c r="J39" i="51"/>
  <c r="J39" i="40"/>
  <c r="J39" i="52"/>
  <c r="J39" i="29"/>
  <c r="J39" i="41"/>
  <c r="J39" i="32"/>
  <c r="J39" i="38"/>
  <c r="J39" i="49"/>
  <c r="J39" i="28"/>
  <c r="J39" i="15"/>
  <c r="J39" i="19"/>
  <c r="J39" i="8"/>
  <c r="G27" i="50"/>
  <c r="AH10" i="4"/>
  <c r="F10" i="4" s="1"/>
  <c r="T7" i="29" s="1"/>
  <c r="AH22" i="4"/>
  <c r="F22" i="4" s="1"/>
  <c r="G8" i="36"/>
  <c r="J6" i="37"/>
  <c r="J6" i="21"/>
  <c r="J6" i="28"/>
  <c r="J6" i="32"/>
  <c r="J6" i="44"/>
  <c r="J6" i="14"/>
  <c r="J6" i="41"/>
  <c r="J6" i="31"/>
  <c r="J6" i="40"/>
  <c r="J6" i="13"/>
  <c r="J6" i="43"/>
  <c r="J6" i="26"/>
  <c r="J6" i="30"/>
  <c r="J6" i="16"/>
  <c r="J6" i="15"/>
  <c r="J6" i="20"/>
  <c r="J6" i="29"/>
  <c r="J6" i="33"/>
  <c r="J11" i="44"/>
  <c r="J11" i="15"/>
  <c r="J11" i="22"/>
  <c r="J11" i="39"/>
  <c r="J11" i="51"/>
  <c r="J11" i="14"/>
  <c r="J11" i="37"/>
  <c r="J11" i="40"/>
  <c r="J11" i="33"/>
  <c r="J11" i="21"/>
  <c r="J11" i="34"/>
  <c r="J11" i="42"/>
  <c r="J11" i="49"/>
  <c r="J11" i="26"/>
  <c r="J11" i="36"/>
  <c r="J11" i="19"/>
  <c r="J11" i="31"/>
  <c r="J11" i="16"/>
  <c r="J19" i="13"/>
  <c r="J19" i="40"/>
  <c r="J19" i="22"/>
  <c r="J19" i="20"/>
  <c r="J19" i="15"/>
  <c r="J19" i="52"/>
  <c r="J19" i="48"/>
  <c r="J19" i="25"/>
  <c r="J19" i="34"/>
  <c r="J19" i="51"/>
  <c r="J19" i="49"/>
  <c r="J19" i="29"/>
  <c r="J19" i="32"/>
  <c r="J19" i="19"/>
  <c r="J19" i="37"/>
  <c r="J19" i="28"/>
  <c r="J19" i="16"/>
  <c r="J19" i="35"/>
  <c r="J19" i="18"/>
  <c r="J19" i="50"/>
  <c r="J27" i="20"/>
  <c r="J27" i="31"/>
  <c r="J27" i="36"/>
  <c r="J27" i="44"/>
  <c r="J27" i="41"/>
  <c r="J27" i="13"/>
  <c r="J27" i="30"/>
  <c r="J27" i="12"/>
  <c r="J27" i="37"/>
  <c r="J27" i="24"/>
  <c r="J27" i="27"/>
  <c r="J27" i="18"/>
  <c r="J27" i="42"/>
  <c r="J27" i="16"/>
  <c r="J27" i="49"/>
  <c r="J27" i="26"/>
  <c r="J27" i="23"/>
  <c r="J27" i="50"/>
  <c r="J27" i="29"/>
  <c r="J13" i="27"/>
  <c r="J13" i="16"/>
  <c r="J13" i="23"/>
  <c r="J13" i="35"/>
  <c r="J13" i="51"/>
  <c r="J13" i="12"/>
  <c r="J13" i="26"/>
  <c r="J13" i="37"/>
  <c r="J13" i="33"/>
  <c r="J13" i="42"/>
  <c r="J13" i="21"/>
  <c r="J13" i="22"/>
  <c r="J13" i="8"/>
  <c r="J13" i="40"/>
  <c r="J13" i="31"/>
  <c r="J13" i="30"/>
  <c r="J13" i="15"/>
  <c r="J13" i="36"/>
  <c r="J13" i="28"/>
  <c r="J13" i="29"/>
  <c r="J17" i="20"/>
  <c r="J17" i="29"/>
  <c r="J17" i="43"/>
  <c r="J17" i="15"/>
  <c r="J17" i="24"/>
  <c r="J17" i="19"/>
  <c r="J17" i="12"/>
  <c r="J17" i="32"/>
  <c r="J17" i="44"/>
  <c r="J17" i="34"/>
  <c r="J17" i="30"/>
  <c r="J17" i="49"/>
  <c r="J17" i="41"/>
  <c r="J17" i="21"/>
  <c r="J17" i="50"/>
  <c r="J17" i="31"/>
  <c r="J29" i="30"/>
  <c r="J29" i="16"/>
  <c r="J29" i="25"/>
  <c r="J29" i="42"/>
  <c r="J29" i="49"/>
  <c r="J29" i="51"/>
  <c r="J29" i="26"/>
  <c r="J29" i="14"/>
  <c r="J29" i="20"/>
  <c r="J29" i="19"/>
  <c r="J29" i="18"/>
  <c r="J29" i="38"/>
  <c r="J29" i="36"/>
  <c r="J29" i="12"/>
  <c r="J29" i="15"/>
  <c r="J29" i="40"/>
  <c r="J29" i="13"/>
  <c r="J29" i="33"/>
  <c r="J29" i="44"/>
  <c r="J29" i="39"/>
  <c r="P29" i="25"/>
  <c r="P29" i="32"/>
  <c r="P29" i="12"/>
  <c r="P29" i="48"/>
  <c r="P29" i="16"/>
  <c r="F29" i="20"/>
  <c r="G29" i="20" s="1"/>
  <c r="P29" i="38"/>
  <c r="P29" i="37"/>
  <c r="F29" i="34"/>
  <c r="G29" i="34" s="1"/>
  <c r="F29" i="21"/>
  <c r="G29" i="21" s="1"/>
  <c r="P29" i="51"/>
  <c r="P29" i="40"/>
  <c r="F29" i="13"/>
  <c r="F29" i="24"/>
  <c r="G29" i="24" s="1"/>
  <c r="P29" i="31"/>
  <c r="P29" i="13"/>
  <c r="F29" i="31"/>
  <c r="G29" i="31" s="1"/>
  <c r="F29" i="48"/>
  <c r="P29" i="27"/>
  <c r="F29" i="38"/>
  <c r="F29" i="12"/>
  <c r="G29" i="12" s="1"/>
  <c r="F29" i="29"/>
  <c r="G29" i="29" s="1"/>
  <c r="F29" i="14"/>
  <c r="G29" i="14" s="1"/>
  <c r="F29" i="28"/>
  <c r="G29" i="28" s="1"/>
  <c r="F29" i="32"/>
  <c r="G29" i="32" s="1"/>
  <c r="F29" i="36"/>
  <c r="G29" i="36" s="1"/>
  <c r="F29" i="40"/>
  <c r="G29" i="40" s="1"/>
  <c r="F29" i="44"/>
  <c r="P29" i="21"/>
  <c r="F29" i="35"/>
  <c r="G29" i="35" s="1"/>
  <c r="F29" i="16"/>
  <c r="G29" i="16" s="1"/>
  <c r="P29" i="19"/>
  <c r="P29" i="35"/>
  <c r="P29" i="18"/>
  <c r="P29" i="41"/>
  <c r="N43" i="42"/>
  <c r="N43" i="41"/>
  <c r="N43" i="18"/>
  <c r="N43" i="15"/>
  <c r="N43" i="49"/>
  <c r="N43" i="32"/>
  <c r="N43" i="29"/>
  <c r="N43" i="12"/>
  <c r="N43" i="36"/>
  <c r="N43" i="14"/>
  <c r="N43" i="19"/>
  <c r="N43" i="44"/>
  <c r="N43" i="28"/>
  <c r="N43" i="13"/>
  <c r="N43" i="52"/>
  <c r="N43" i="40"/>
  <c r="N43" i="26"/>
  <c r="N43" i="31"/>
  <c r="N43" i="48"/>
  <c r="N43" i="39"/>
  <c r="N43" i="24"/>
  <c r="N43" i="21"/>
  <c r="N43" i="51"/>
  <c r="N43" i="37"/>
  <c r="N43" i="27"/>
  <c r="N43" i="43"/>
  <c r="N43" i="34"/>
  <c r="N43" i="20"/>
  <c r="N43" i="17"/>
  <c r="N42" i="30"/>
  <c r="N42" i="41"/>
  <c r="N42" i="50"/>
  <c r="N42" i="34"/>
  <c r="N42" i="25"/>
  <c r="N42" i="39"/>
  <c r="N42" i="43"/>
  <c r="N42" i="36"/>
  <c r="N42" i="23"/>
  <c r="N42" i="12"/>
  <c r="N42" i="28"/>
  <c r="N42" i="16"/>
  <c r="N42" i="15"/>
  <c r="N42" i="26"/>
  <c r="N42" i="14"/>
  <c r="N42" i="51"/>
  <c r="N42" i="33"/>
  <c r="N42" i="42"/>
  <c r="N42" i="29"/>
  <c r="N42" i="44"/>
  <c r="N42" i="35"/>
  <c r="N42" i="40"/>
  <c r="N42" i="27"/>
  <c r="N42" i="19"/>
  <c r="N42" i="32"/>
  <c r="N42" i="20"/>
  <c r="N42" i="13"/>
  <c r="N42" i="8"/>
  <c r="N42" i="18"/>
  <c r="N42" i="52"/>
  <c r="N6" i="14"/>
  <c r="N6" i="42"/>
  <c r="N6" i="25"/>
  <c r="N6" i="24"/>
  <c r="N6" i="18"/>
  <c r="N6" i="49"/>
  <c r="N6" i="52"/>
  <c r="N6" i="41"/>
  <c r="N6" i="48"/>
  <c r="N6" i="30"/>
  <c r="N6" i="20"/>
  <c r="N6" i="21"/>
  <c r="N6" i="34"/>
  <c r="N6" i="13"/>
  <c r="N6" i="33"/>
  <c r="N6" i="44"/>
  <c r="N6" i="35"/>
  <c r="N6" i="39"/>
  <c r="N6" i="43"/>
  <c r="N6" i="12"/>
  <c r="N6" i="29"/>
  <c r="N6" i="16"/>
  <c r="N6" i="36"/>
  <c r="N6" i="37"/>
  <c r="N6" i="28"/>
  <c r="N6" i="32"/>
  <c r="N6" i="19"/>
  <c r="N6" i="31"/>
  <c r="N6" i="22"/>
  <c r="N6" i="51"/>
  <c r="N6" i="40"/>
  <c r="N6" i="26"/>
  <c r="N6" i="8"/>
  <c r="N6" i="27"/>
  <c r="N6" i="50"/>
  <c r="N6" i="15"/>
  <c r="N6" i="17"/>
  <c r="N6" i="38"/>
  <c r="N6" i="23"/>
  <c r="P30" i="8"/>
  <c r="P30" i="14"/>
  <c r="P30" i="19"/>
  <c r="P30" i="35"/>
  <c r="F30" i="27"/>
  <c r="G30" i="27" s="1"/>
  <c r="F30" i="43"/>
  <c r="G30" i="43" s="1"/>
  <c r="P30" i="23"/>
  <c r="F30" i="52"/>
  <c r="G30" i="52" s="1"/>
  <c r="F30" i="30"/>
  <c r="G30" i="30" s="1"/>
  <c r="P30" i="49"/>
  <c r="P30" i="30"/>
  <c r="F30" i="14"/>
  <c r="G30" i="14" s="1"/>
  <c r="F30" i="32"/>
  <c r="F30" i="20"/>
  <c r="G30" i="20" s="1"/>
  <c r="P30" i="31"/>
  <c r="P30" i="39"/>
  <c r="P30" i="50"/>
  <c r="P30" i="16"/>
  <c r="P30" i="25"/>
  <c r="F10" i="14"/>
  <c r="G10" i="14" s="1"/>
  <c r="P10" i="21"/>
  <c r="P10" i="32"/>
  <c r="P10" i="35"/>
  <c r="P10" i="14"/>
  <c r="F10" i="24"/>
  <c r="G10" i="24" s="1"/>
  <c r="P10" i="30"/>
  <c r="F10" i="37"/>
  <c r="G10" i="37" s="1"/>
  <c r="F10" i="44"/>
  <c r="F10" i="19"/>
  <c r="P10" i="26"/>
  <c r="F10" i="39"/>
  <c r="G10" i="39" s="1"/>
  <c r="P10" i="43"/>
  <c r="F10" i="17"/>
  <c r="G10" i="17" s="1"/>
  <c r="P10" i="22"/>
  <c r="P10" i="31"/>
  <c r="P10" i="33"/>
  <c r="V32" i="14"/>
  <c r="V32" i="30"/>
  <c r="V32" i="20"/>
  <c r="V32" i="27"/>
  <c r="V32" i="19"/>
  <c r="V32" i="40"/>
  <c r="V32" i="34"/>
  <c r="V32" i="38"/>
  <c r="V32" i="15"/>
  <c r="V32" i="33"/>
  <c r="V32" i="18"/>
  <c r="V32" i="24"/>
  <c r="V32" i="16"/>
  <c r="V32" i="35"/>
  <c r="V32" i="22"/>
  <c r="V32" i="36"/>
  <c r="V28" i="41"/>
  <c r="V28" i="44"/>
  <c r="V28" i="8"/>
  <c r="V28" i="48"/>
  <c r="V28" i="50"/>
  <c r="V28" i="52"/>
  <c r="V28" i="16"/>
  <c r="V28" i="23"/>
  <c r="V28" i="12"/>
  <c r="V28" i="49"/>
  <c r="V28" i="51"/>
  <c r="V28" i="15"/>
  <c r="V28" i="17"/>
  <c r="V25" i="28"/>
  <c r="V25" i="39"/>
  <c r="V25" i="22"/>
  <c r="V25" i="33"/>
  <c r="V25" i="13"/>
  <c r="V25" i="35"/>
  <c r="V25" i="23"/>
  <c r="V25" i="38"/>
  <c r="V25" i="49"/>
  <c r="V25" i="31"/>
  <c r="V25" i="51"/>
  <c r="V25" i="52"/>
  <c r="V25" i="42"/>
  <c r="V18" i="44"/>
  <c r="V18" i="8"/>
  <c r="V18" i="50"/>
  <c r="V18" i="12"/>
  <c r="V18" i="20"/>
  <c r="V18" i="42"/>
  <c r="V18" i="52"/>
  <c r="V18" i="19"/>
  <c r="V18" i="28"/>
  <c r="V12" i="27"/>
  <c r="V12" i="16"/>
  <c r="V12" i="30"/>
  <c r="V12" i="8"/>
  <c r="V12" i="25"/>
  <c r="V12" i="29"/>
  <c r="V12" i="14"/>
  <c r="V12" i="33"/>
  <c r="V19" i="49"/>
  <c r="V19" i="12"/>
  <c r="O27" i="4"/>
  <c r="P27" i="4" s="1"/>
  <c r="C27" i="4" s="1"/>
  <c r="O23" i="4"/>
  <c r="P23" i="4" s="1"/>
  <c r="C23" i="4" s="1"/>
  <c r="O20" i="4"/>
  <c r="P20" i="4" s="1"/>
  <c r="C20" i="4" s="1"/>
  <c r="P17" i="50" s="1"/>
  <c r="O9" i="4"/>
  <c r="P9" i="4" s="1"/>
  <c r="C9" i="4" s="1"/>
  <c r="O47" i="4"/>
  <c r="P47" i="4" s="1"/>
  <c r="C47" i="4" s="1"/>
  <c r="O45" i="4"/>
  <c r="P45" i="4" s="1"/>
  <c r="C45" i="4" s="1"/>
  <c r="O44" i="4"/>
  <c r="P44" i="4" s="1"/>
  <c r="C44" i="4" s="1"/>
  <c r="P41" i="30" s="1"/>
  <c r="T42" i="52"/>
  <c r="AH21" i="4"/>
  <c r="F21" i="4" s="1"/>
  <c r="G13" i="44"/>
  <c r="G28" i="14"/>
  <c r="X35" i="32"/>
  <c r="X35" i="21"/>
  <c r="X35" i="44"/>
  <c r="X35" i="52"/>
  <c r="X35" i="28"/>
  <c r="X35" i="25"/>
  <c r="X35" i="30"/>
  <c r="X35" i="48"/>
  <c r="X35" i="43"/>
  <c r="X35" i="17"/>
  <c r="X35" i="13"/>
  <c r="X35" i="41"/>
  <c r="X35" i="38"/>
  <c r="X35" i="18"/>
  <c r="X35" i="24"/>
  <c r="X35" i="15"/>
  <c r="X35" i="19"/>
  <c r="X35" i="26"/>
  <c r="X35" i="31"/>
  <c r="X35" i="23"/>
  <c r="X35" i="29"/>
  <c r="X35" i="37"/>
  <c r="X35" i="16"/>
  <c r="X35" i="20"/>
  <c r="X35" i="36"/>
  <c r="X35" i="42"/>
  <c r="X35" i="8"/>
  <c r="X35" i="39"/>
  <c r="X35" i="27"/>
  <c r="X35" i="33"/>
  <c r="X35" i="49"/>
  <c r="X35" i="51"/>
  <c r="X35" i="40"/>
  <c r="X35" i="50"/>
  <c r="X35" i="35"/>
  <c r="X35" i="22"/>
  <c r="X35" i="12"/>
  <c r="X35" i="34"/>
  <c r="X35" i="14"/>
  <c r="X26" i="51"/>
  <c r="X26" i="36"/>
  <c r="X26" i="40"/>
  <c r="X26" i="18"/>
  <c r="X26" i="12"/>
  <c r="X26" i="35"/>
  <c r="X26" i="16"/>
  <c r="X26" i="33"/>
  <c r="X26" i="31"/>
  <c r="X26" i="21"/>
  <c r="X26" i="38"/>
  <c r="X26" i="52"/>
  <c r="X26" i="27"/>
  <c r="X26" i="50"/>
  <c r="X26" i="41"/>
  <c r="X26" i="37"/>
  <c r="X26" i="30"/>
  <c r="X26" i="20"/>
  <c r="X26" i="26"/>
  <c r="X26" i="8"/>
  <c r="X26" i="29"/>
  <c r="X26" i="24"/>
  <c r="X26" i="42"/>
  <c r="X26" i="23"/>
  <c r="X26" i="19"/>
  <c r="X26" i="39"/>
  <c r="X26" i="14"/>
  <c r="X26" i="48"/>
  <c r="X26" i="32"/>
  <c r="X26" i="44"/>
  <c r="X26" i="25"/>
  <c r="X26" i="17"/>
  <c r="X10" i="18"/>
  <c r="X10" i="28"/>
  <c r="X10" i="39"/>
  <c r="X10" i="13"/>
  <c r="X10" i="20"/>
  <c r="X10" i="30"/>
  <c r="X10" i="40"/>
  <c r="X10" i="43"/>
  <c r="X10" i="16"/>
  <c r="X10" i="27"/>
  <c r="X10" i="42"/>
  <c r="X10" i="50"/>
  <c r="X10" i="19"/>
  <c r="X10" i="26"/>
  <c r="X10" i="35"/>
  <c r="X10" i="14"/>
  <c r="X10" i="24"/>
  <c r="X10" i="38"/>
  <c r="X10" i="49"/>
  <c r="X10" i="15"/>
  <c r="X10" i="22"/>
  <c r="X10" i="32"/>
  <c r="X10" i="37"/>
  <c r="X10" i="51"/>
  <c r="X10" i="23"/>
  <c r="X10" i="31"/>
  <c r="X10" i="41"/>
  <c r="X10" i="12"/>
  <c r="X10" i="21"/>
  <c r="X10" i="36"/>
  <c r="X10" i="48"/>
  <c r="G13" i="13"/>
  <c r="X44" i="49"/>
  <c r="X44" i="31"/>
  <c r="X44" i="32"/>
  <c r="X44" i="15"/>
  <c r="X44" i="23"/>
  <c r="X44" i="48"/>
  <c r="X44" i="41"/>
  <c r="X44" i="25"/>
  <c r="X44" i="26"/>
  <c r="X44" i="22"/>
  <c r="X44" i="52"/>
  <c r="X44" i="37"/>
  <c r="X44" i="38"/>
  <c r="X44" i="16"/>
  <c r="X44" i="24"/>
  <c r="X44" i="44"/>
  <c r="X44" i="28"/>
  <c r="X44" i="39"/>
  <c r="X44" i="12"/>
  <c r="X44" i="21"/>
  <c r="X44" i="43"/>
  <c r="X44" i="35"/>
  <c r="X44" i="36"/>
  <c r="X44" i="8"/>
  <c r="X44" i="19"/>
  <c r="X44" i="42"/>
  <c r="X44" i="33"/>
  <c r="X44" i="34"/>
  <c r="X44" i="18"/>
  <c r="X44" i="13"/>
  <c r="X44" i="51"/>
  <c r="X44" i="29"/>
  <c r="X44" i="30"/>
  <c r="X44" i="20"/>
  <c r="X44" i="14"/>
  <c r="X44" i="27"/>
  <c r="X44" i="50"/>
  <c r="X44" i="40"/>
  <c r="X44" i="17"/>
  <c r="X30" i="49"/>
  <c r="X30" i="23"/>
  <c r="X30" i="25"/>
  <c r="X30" i="33"/>
  <c r="X30" i="22"/>
  <c r="X30" i="50"/>
  <c r="X30" i="28"/>
  <c r="X30" i="30"/>
  <c r="X30" i="41"/>
  <c r="X30" i="20"/>
  <c r="X30" i="51"/>
  <c r="X30" i="35"/>
  <c r="X30" i="24"/>
  <c r="X30" i="36"/>
  <c r="X30" i="37"/>
  <c r="X30" i="52"/>
  <c r="X30" i="31"/>
  <c r="X30" i="40"/>
  <c r="X30" i="19"/>
  <c r="X30" i="29"/>
  <c r="X30" i="8"/>
  <c r="X30" i="39"/>
  <c r="X30" i="16"/>
  <c r="X30" i="18"/>
  <c r="X30" i="43"/>
  <c r="X30" i="13"/>
  <c r="X30" i="44"/>
  <c r="X30" i="14"/>
  <c r="X30" i="42"/>
  <c r="X30" i="38"/>
  <c r="X30" i="17"/>
  <c r="X30" i="15"/>
  <c r="X30" i="26"/>
  <c r="X30" i="34"/>
  <c r="X30" i="48"/>
  <c r="X30" i="12"/>
  <c r="X30" i="21"/>
  <c r="X30" i="32"/>
  <c r="X30" i="27"/>
  <c r="X17" i="29"/>
  <c r="X17" i="23"/>
  <c r="X17" i="21"/>
  <c r="X17" i="31"/>
  <c r="X17" i="30"/>
  <c r="X17" i="12"/>
  <c r="X17" i="44"/>
  <c r="X17" i="49"/>
  <c r="X17" i="50"/>
  <c r="X17" i="18"/>
  <c r="X17" i="15"/>
  <c r="X17" i="17"/>
  <c r="X17" i="40"/>
  <c r="X17" i="20"/>
  <c r="X17" i="52"/>
  <c r="X17" i="39"/>
  <c r="X17" i="27"/>
  <c r="X17" i="37"/>
  <c r="X17" i="32"/>
  <c r="X17" i="14"/>
  <c r="X17" i="43"/>
  <c r="X17" i="24"/>
  <c r="X17" i="41"/>
  <c r="X17" i="33"/>
  <c r="X17" i="22"/>
  <c r="X17" i="19"/>
  <c r="X17" i="34"/>
  <c r="X17" i="48"/>
  <c r="X17" i="28"/>
  <c r="X17" i="38"/>
  <c r="X17" i="42"/>
  <c r="X17" i="51"/>
  <c r="X17" i="8"/>
  <c r="X17" i="26"/>
  <c r="X17" i="25"/>
  <c r="X17" i="36"/>
  <c r="X17" i="13"/>
  <c r="X17" i="16"/>
  <c r="X17" i="35"/>
  <c r="V19" i="44"/>
  <c r="V19" i="27"/>
  <c r="V19" i="26"/>
  <c r="V19" i="16"/>
  <c r="X22" i="17"/>
  <c r="X22" i="24"/>
  <c r="X40" i="14"/>
  <c r="V36" i="14"/>
  <c r="V36" i="18"/>
  <c r="V36" i="35"/>
  <c r="V11" i="13"/>
  <c r="V11" i="21"/>
  <c r="V11" i="42"/>
  <c r="V11" i="18"/>
  <c r="V11" i="29"/>
  <c r="V9" i="32"/>
  <c r="V9" i="22"/>
  <c r="V15" i="25"/>
  <c r="V15" i="48"/>
  <c r="V15" i="49"/>
  <c r="V15" i="52"/>
  <c r="V15" i="50"/>
  <c r="V15" i="8"/>
  <c r="V15" i="12"/>
  <c r="V15" i="14"/>
  <c r="V15" i="26"/>
  <c r="V15" i="31"/>
  <c r="V15" i="34"/>
  <c r="V15" i="40"/>
  <c r="V15" i="23"/>
  <c r="V15" i="27"/>
  <c r="V15" i="20"/>
  <c r="V15" i="30"/>
  <c r="V15" i="35"/>
  <c r="V15" i="15"/>
  <c r="V15" i="21"/>
  <c r="V15" i="41"/>
  <c r="V15" i="42"/>
  <c r="V15" i="44"/>
  <c r="V23" i="42"/>
  <c r="V23" i="41"/>
  <c r="V23" i="43"/>
  <c r="V23" i="48"/>
  <c r="V23" i="50"/>
  <c r="V23" i="52"/>
  <c r="V23" i="16"/>
  <c r="V23" i="14"/>
  <c r="V23" i="15"/>
  <c r="V23" i="26"/>
  <c r="V23" i="32"/>
  <c r="V23" i="51"/>
  <c r="V23" i="12"/>
  <c r="V23" i="21"/>
  <c r="V23" i="34"/>
  <c r="V23" i="40"/>
  <c r="V23" i="20"/>
  <c r="V23" i="22"/>
  <c r="V23" i="37"/>
  <c r="V23" i="28"/>
  <c r="V23" i="25"/>
  <c r="V23" i="33"/>
  <c r="V23" i="36"/>
  <c r="V27" i="24"/>
  <c r="V27" i="13"/>
  <c r="V27" i="29"/>
  <c r="V27" i="14"/>
  <c r="V27" i="32"/>
  <c r="V27" i="38"/>
  <c r="V27" i="44"/>
  <c r="V27" i="19"/>
  <c r="V27" i="25"/>
  <c r="V27" i="22"/>
  <c r="V27" i="40"/>
  <c r="V29" i="50"/>
  <c r="V29" i="52"/>
  <c r="V29" i="19"/>
  <c r="V29" i="30"/>
  <c r="V29" i="33"/>
  <c r="V29" i="38"/>
  <c r="V29" i="8"/>
  <c r="V29" i="15"/>
  <c r="V29" i="21"/>
  <c r="V29" i="24"/>
  <c r="V29" i="26"/>
  <c r="V29" i="29"/>
  <c r="V29" i="41"/>
  <c r="V29" i="44"/>
  <c r="V29" i="48"/>
  <c r="V29" i="16"/>
  <c r="V29" i="32"/>
  <c r="V29" i="39"/>
  <c r="V29" i="18"/>
  <c r="V29" i="25"/>
  <c r="V29" i="35"/>
  <c r="V29" i="13"/>
  <c r="V35" i="8"/>
  <c r="V35" i="42"/>
  <c r="V35" i="40"/>
  <c r="V35" i="19"/>
  <c r="V35" i="14"/>
  <c r="V35" i="33"/>
  <c r="V35" i="35"/>
  <c r="V35" i="16"/>
  <c r="V35" i="25"/>
  <c r="V35" i="28"/>
  <c r="V35" i="37"/>
  <c r="V35" i="44"/>
  <c r="V35" i="26"/>
  <c r="V39" i="14"/>
  <c r="V39" i="21"/>
  <c r="V39" i="26"/>
  <c r="V39" i="18"/>
  <c r="V39" i="41"/>
  <c r="X32" i="27"/>
  <c r="X32" i="21"/>
  <c r="X32" i="52"/>
  <c r="X32" i="42"/>
  <c r="X32" i="14"/>
  <c r="V16" i="36"/>
  <c r="V16" i="15"/>
  <c r="V16" i="52"/>
  <c r="V16" i="43"/>
  <c r="V13" i="15"/>
  <c r="V13" i="19"/>
  <c r="V13" i="12"/>
  <c r="V13" i="28"/>
  <c r="V13" i="36"/>
  <c r="V13" i="41"/>
  <c r="V13" i="44"/>
  <c r="V13" i="22"/>
  <c r="V13" i="21"/>
  <c r="V13" i="25"/>
  <c r="V13" i="32"/>
  <c r="V13" i="39"/>
  <c r="V13" i="29"/>
  <c r="V13" i="31"/>
  <c r="V13" i="34"/>
  <c r="V13" i="8"/>
  <c r="V13" i="40"/>
  <c r="V13" i="18"/>
  <c r="V13" i="23"/>
  <c r="X8" i="19"/>
  <c r="X8" i="29"/>
  <c r="X8" i="31"/>
  <c r="X8" i="43"/>
  <c r="X8" i="14"/>
  <c r="X8" i="26"/>
  <c r="X8" i="34"/>
  <c r="X8" i="51"/>
  <c r="X8" i="22"/>
  <c r="X8" i="28"/>
  <c r="X8" i="38"/>
  <c r="X8" i="32"/>
  <c r="X8" i="8"/>
  <c r="X8" i="27"/>
  <c r="X8" i="20"/>
  <c r="X8" i="48"/>
  <c r="X8" i="52"/>
  <c r="X7" i="27"/>
  <c r="X7" i="30"/>
  <c r="X7" i="26"/>
  <c r="X7" i="31"/>
  <c r="X7" i="51"/>
  <c r="X7" i="34"/>
  <c r="V37" i="28"/>
  <c r="V37" i="25"/>
  <c r="V37" i="17"/>
  <c r="V37" i="40"/>
  <c r="V37" i="32"/>
  <c r="V37" i="34"/>
  <c r="V37" i="51"/>
  <c r="V37" i="12"/>
  <c r="V37" i="48"/>
  <c r="V37" i="24"/>
  <c r="X24" i="24"/>
  <c r="X24" i="21"/>
  <c r="X24" i="40"/>
  <c r="X24" i="16"/>
  <c r="X24" i="29"/>
  <c r="X24" i="17"/>
  <c r="X24" i="50"/>
  <c r="X24" i="32"/>
  <c r="X24" i="22"/>
  <c r="X24" i="8"/>
  <c r="X24" i="27"/>
  <c r="X24" i="25"/>
  <c r="X24" i="49"/>
  <c r="X24" i="42"/>
  <c r="X24" i="33"/>
  <c r="V33" i="36"/>
  <c r="V33" i="35"/>
  <c r="V33" i="41"/>
  <c r="V18" i="48"/>
  <c r="V18" i="49"/>
  <c r="V18" i="14"/>
  <c r="V18" i="16"/>
  <c r="V18" i="18"/>
  <c r="V18" i="26"/>
  <c r="X26" i="22"/>
  <c r="X26" i="49"/>
  <c r="X26" i="13"/>
  <c r="X26" i="28"/>
  <c r="X26" i="15"/>
  <c r="X26" i="34"/>
  <c r="X26" i="43"/>
  <c r="V26" i="49"/>
  <c r="V26" i="12"/>
  <c r="V26" i="21"/>
  <c r="V26" i="28"/>
  <c r="V26" i="33"/>
  <c r="V26" i="39"/>
  <c r="V26" i="14"/>
  <c r="V26" i="20"/>
  <c r="V26" i="29"/>
  <c r="V26" i="38"/>
  <c r="V26" i="44"/>
  <c r="X12" i="17"/>
  <c r="X12" i="43"/>
  <c r="X12" i="50"/>
  <c r="X12" i="13"/>
  <c r="X12" i="26"/>
  <c r="X12" i="25"/>
  <c r="X12" i="42"/>
  <c r="X12" i="41"/>
  <c r="X11" i="39"/>
  <c r="X11" i="50"/>
  <c r="X10" i="8"/>
  <c r="X10" i="17"/>
  <c r="X10" i="25"/>
  <c r="X10" i="29"/>
  <c r="X10" i="34"/>
  <c r="X10" i="33"/>
  <c r="X10" i="44"/>
  <c r="X10" i="52"/>
  <c r="G32" i="33"/>
  <c r="G33" i="8"/>
  <c r="G28" i="31"/>
  <c r="G33" i="15"/>
  <c r="G36" i="24"/>
  <c r="G32" i="26"/>
  <c r="F38" i="28"/>
  <c r="G38" i="28" s="1"/>
  <c r="F38" i="39"/>
  <c r="G38" i="39" s="1"/>
  <c r="F38" i="38"/>
  <c r="G38" i="38" s="1"/>
  <c r="F38" i="43"/>
  <c r="G38" i="43" s="1"/>
  <c r="F38" i="22"/>
  <c r="G38" i="22" s="1"/>
  <c r="F38" i="41"/>
  <c r="G38" i="41" s="1"/>
  <c r="P38" i="33"/>
  <c r="F38" i="37"/>
  <c r="P38" i="17"/>
  <c r="P38" i="23"/>
  <c r="P38" i="13"/>
  <c r="P38" i="16"/>
  <c r="F38" i="17"/>
  <c r="G38" i="17" s="1"/>
  <c r="P38" i="30"/>
  <c r="P38" i="34"/>
  <c r="F38" i="44"/>
  <c r="G38" i="44" s="1"/>
  <c r="P38" i="44"/>
  <c r="F38" i="15"/>
  <c r="G38" i="15" s="1"/>
  <c r="F38" i="32"/>
  <c r="F38" i="50"/>
  <c r="G38" i="50" s="1"/>
  <c r="P38" i="28"/>
  <c r="F38" i="29"/>
  <c r="G38" i="29" s="1"/>
  <c r="P38" i="43"/>
  <c r="F38" i="48"/>
  <c r="F38" i="40"/>
  <c r="G38" i="40" s="1"/>
  <c r="F38" i="30"/>
  <c r="G38" i="30" s="1"/>
  <c r="P38" i="49"/>
  <c r="P38" i="50"/>
  <c r="F38" i="33"/>
  <c r="G38" i="33" s="1"/>
  <c r="F38" i="13"/>
  <c r="G38" i="13" s="1"/>
  <c r="F38" i="51"/>
  <c r="G38" i="51" s="1"/>
  <c r="P38" i="52"/>
  <c r="P38" i="8"/>
  <c r="F38" i="31"/>
  <c r="G38" i="31" s="1"/>
  <c r="P38" i="42"/>
  <c r="P38" i="41"/>
  <c r="F38" i="12"/>
  <c r="G38" i="12" s="1"/>
  <c r="P38" i="24"/>
  <c r="P38" i="35"/>
  <c r="P38" i="18"/>
  <c r="P38" i="20"/>
  <c r="F38" i="26"/>
  <c r="F38" i="34"/>
  <c r="G38" i="34" s="1"/>
  <c r="P38" i="25"/>
  <c r="F38" i="27"/>
  <c r="G38" i="27" s="1"/>
  <c r="F38" i="21"/>
  <c r="G38" i="21" s="1"/>
  <c r="P38" i="29"/>
  <c r="P38" i="32"/>
  <c r="F38" i="23"/>
  <c r="G38" i="23" s="1"/>
  <c r="F38" i="25"/>
  <c r="G38" i="25" s="1"/>
  <c r="P38" i="36"/>
  <c r="P38" i="15"/>
  <c r="F38" i="18"/>
  <c r="G38" i="18" s="1"/>
  <c r="P38" i="27"/>
  <c r="F38" i="19"/>
  <c r="G38" i="19" s="1"/>
  <c r="P38" i="40"/>
  <c r="P38" i="51"/>
  <c r="F39" i="13"/>
  <c r="G39" i="13" s="1"/>
  <c r="F39" i="22"/>
  <c r="G39" i="22" s="1"/>
  <c r="F39" i="43"/>
  <c r="G39" i="43" s="1"/>
  <c r="P39" i="42"/>
  <c r="P39" i="17"/>
  <c r="P39" i="13"/>
  <c r="F39" i="33"/>
  <c r="G39" i="33" s="1"/>
  <c r="F39" i="41"/>
  <c r="G39" i="41" s="1"/>
  <c r="F39" i="35"/>
  <c r="G39" i="35" s="1"/>
  <c r="P39" i="37"/>
  <c r="P39" i="38"/>
  <c r="F39" i="21"/>
  <c r="G39" i="21" s="1"/>
  <c r="P39" i="40"/>
  <c r="F39" i="14"/>
  <c r="G39" i="14" s="1"/>
  <c r="P39" i="39"/>
  <c r="F39" i="32"/>
  <c r="G39" i="32" s="1"/>
  <c r="P39" i="19"/>
  <c r="F39" i="26"/>
  <c r="G39" i="26" s="1"/>
  <c r="F39" i="52"/>
  <c r="G39" i="52" s="1"/>
  <c r="P39" i="36"/>
  <c r="F39" i="16"/>
  <c r="G39" i="16" s="1"/>
  <c r="F39" i="15"/>
  <c r="G39" i="15" s="1"/>
  <c r="F39" i="49"/>
  <c r="N36" i="17"/>
  <c r="N36" i="20"/>
  <c r="N36" i="14"/>
  <c r="N36" i="22"/>
  <c r="N36" i="25"/>
  <c r="N36" i="29"/>
  <c r="N36" i="32"/>
  <c r="N36" i="33"/>
  <c r="N36" i="28"/>
  <c r="N36" i="37"/>
  <c r="N36" i="40"/>
  <c r="N36" i="12"/>
  <c r="N36" i="21"/>
  <c r="N36" i="36"/>
  <c r="N36" i="23"/>
  <c r="N36" i="41"/>
  <c r="N36" i="49"/>
  <c r="N36" i="8"/>
  <c r="N36" i="18"/>
  <c r="N36" i="16"/>
  <c r="N36" i="15"/>
  <c r="N36" i="24"/>
  <c r="N36" i="27"/>
  <c r="N36" i="31"/>
  <c r="N36" i="35"/>
  <c r="N36" i="26"/>
  <c r="N36" i="44"/>
  <c r="N36" i="34"/>
  <c r="N36" i="38"/>
  <c r="N36" i="43"/>
  <c r="N36" i="19"/>
  <c r="N36" i="30"/>
  <c r="N36" i="13"/>
  <c r="N36" i="39"/>
  <c r="N36" i="42"/>
  <c r="N36" i="51"/>
  <c r="O40" i="4"/>
  <c r="P40" i="4" s="1"/>
  <c r="C40" i="4" s="1"/>
  <c r="O21" i="4"/>
  <c r="P21" i="4" s="1"/>
  <c r="C21" i="4" s="1"/>
  <c r="AN42" i="4"/>
  <c r="H42" i="4" s="1"/>
  <c r="N39" i="49" s="1"/>
  <c r="AN36" i="4"/>
  <c r="H36" i="4" s="1"/>
  <c r="AN28" i="4"/>
  <c r="H28" i="4" s="1"/>
  <c r="AN20" i="4"/>
  <c r="H20" i="4" s="1"/>
  <c r="AN12" i="4"/>
  <c r="H12" i="4" s="1"/>
  <c r="N9" i="25" s="1"/>
  <c r="J28" i="41"/>
  <c r="J28" i="27"/>
  <c r="J28" i="36"/>
  <c r="J12" i="12"/>
  <c r="J12" i="40"/>
  <c r="J12" i="31"/>
  <c r="J12" i="30"/>
  <c r="J12" i="49"/>
  <c r="J12" i="52"/>
  <c r="J12" i="34"/>
  <c r="J12" i="51"/>
  <c r="J12" i="26"/>
  <c r="J12" i="23"/>
  <c r="J12" i="19"/>
  <c r="J12" i="14"/>
  <c r="J12" i="15"/>
  <c r="J12" i="39"/>
  <c r="J12" i="22"/>
  <c r="J12" i="25"/>
  <c r="J12" i="28"/>
  <c r="J12" i="32"/>
  <c r="J12" i="8"/>
  <c r="J12" i="20"/>
  <c r="J12" i="18"/>
  <c r="J12" i="44"/>
  <c r="J12" i="37"/>
  <c r="J12" i="38"/>
  <c r="J12" i="36"/>
  <c r="J12" i="35"/>
  <c r="J12" i="13"/>
  <c r="J12" i="33"/>
  <c r="J12" i="27"/>
  <c r="J12" i="42"/>
  <c r="J12" i="29"/>
  <c r="J12" i="21"/>
  <c r="J12" i="43"/>
  <c r="J12" i="17"/>
  <c r="J12" i="50"/>
  <c r="J12" i="41"/>
  <c r="J12" i="24"/>
  <c r="J12" i="16"/>
  <c r="J12" i="48"/>
  <c r="AH44" i="4"/>
  <c r="F44" i="4" s="1"/>
  <c r="AH33" i="4"/>
  <c r="F33" i="4" s="1"/>
  <c r="J36" i="22"/>
  <c r="J36" i="24"/>
  <c r="J36" i="29"/>
  <c r="J36" i="30"/>
  <c r="J36" i="33"/>
  <c r="J36" i="12"/>
  <c r="J36" i="40"/>
  <c r="J36" i="51"/>
  <c r="J36" i="36"/>
  <c r="J36" i="43"/>
  <c r="J36" i="21"/>
  <c r="J36" i="31"/>
  <c r="J36" i="35"/>
  <c r="J36" i="49"/>
  <c r="J36" i="18"/>
  <c r="J36" i="28"/>
  <c r="J36" i="19"/>
  <c r="J36" i="37"/>
  <c r="J36" i="39"/>
  <c r="J36" i="25"/>
  <c r="J36" i="52"/>
  <c r="J36" i="15"/>
  <c r="J36" i="16"/>
  <c r="J36" i="23"/>
  <c r="J36" i="44"/>
  <c r="J36" i="50"/>
  <c r="J36" i="34"/>
  <c r="J36" i="38"/>
  <c r="J36" i="8"/>
  <c r="J36" i="42"/>
  <c r="J36" i="14"/>
  <c r="J36" i="27"/>
  <c r="J36" i="20"/>
  <c r="J36" i="26"/>
  <c r="J36" i="48"/>
  <c r="J36" i="17"/>
  <c r="J36" i="13"/>
  <c r="J36" i="41"/>
  <c r="J36" i="32"/>
  <c r="T35" i="14"/>
  <c r="T35" i="22"/>
  <c r="T35" i="23"/>
  <c r="T35" i="41"/>
  <c r="T35" i="37"/>
  <c r="T35" i="49"/>
  <c r="T35" i="12"/>
  <c r="T35" i="30"/>
  <c r="T35" i="50"/>
  <c r="T35" i="26"/>
  <c r="T35" i="48"/>
  <c r="T35" i="31"/>
  <c r="T35" i="16"/>
  <c r="T35" i="51"/>
  <c r="T35" i="52"/>
  <c r="T35" i="35"/>
  <c r="T35" i="21"/>
  <c r="T35" i="44"/>
  <c r="T35" i="20"/>
  <c r="T35" i="36"/>
  <c r="T35" i="38"/>
  <c r="T35" i="42"/>
  <c r="T35" i="33"/>
  <c r="T35" i="34"/>
  <c r="T35" i="15"/>
  <c r="T35" i="24"/>
  <c r="T35" i="18"/>
  <c r="T35" i="28"/>
  <c r="T35" i="13"/>
  <c r="T35" i="8"/>
  <c r="T35" i="19"/>
  <c r="T35" i="32"/>
  <c r="T35" i="25"/>
  <c r="T35" i="17"/>
  <c r="T35" i="29"/>
  <c r="T35" i="40"/>
  <c r="T35" i="27"/>
  <c r="T35" i="43"/>
  <c r="T35" i="39"/>
  <c r="J18" i="31"/>
  <c r="J18" i="34"/>
  <c r="J18" i="39"/>
  <c r="J18" i="29"/>
  <c r="J18" i="48"/>
  <c r="J18" i="17"/>
  <c r="J18" i="12"/>
  <c r="J18" i="22"/>
  <c r="J18" i="52"/>
  <c r="J18" i="19"/>
  <c r="J18" i="14"/>
  <c r="J18" i="18"/>
  <c r="J18" i="37"/>
  <c r="J18" i="24"/>
  <c r="J18" i="16"/>
  <c r="J18" i="40"/>
  <c r="J18" i="13"/>
  <c r="J18" i="51"/>
  <c r="J18" i="50"/>
  <c r="J18" i="23"/>
  <c r="J18" i="26"/>
  <c r="J18" i="33"/>
  <c r="J18" i="28"/>
  <c r="J18" i="35"/>
  <c r="J18" i="27"/>
  <c r="J18" i="38"/>
  <c r="J18" i="36"/>
  <c r="J18" i="25"/>
  <c r="J18" i="20"/>
  <c r="J18" i="15"/>
  <c r="J18" i="49"/>
  <c r="J18" i="30"/>
  <c r="J18" i="42"/>
  <c r="J18" i="21"/>
  <c r="J18" i="44"/>
  <c r="J18" i="43"/>
  <c r="J18" i="32"/>
  <c r="J18" i="8"/>
  <c r="J18" i="41"/>
  <c r="T26" i="44"/>
  <c r="T26" i="48"/>
  <c r="T26" i="41"/>
  <c r="T26" i="17"/>
  <c r="T26" i="52"/>
  <c r="T26" i="19"/>
  <c r="T26" i="22"/>
  <c r="T26" i="38"/>
  <c r="T26" i="18"/>
  <c r="T26" i="37"/>
  <c r="T26" i="30"/>
  <c r="T26" i="14"/>
  <c r="T26" i="50"/>
  <c r="T26" i="24"/>
  <c r="T26" i="42"/>
  <c r="T26" i="33"/>
  <c r="T26" i="36"/>
  <c r="T26" i="39"/>
  <c r="T26" i="43"/>
  <c r="T26" i="34"/>
  <c r="T26" i="29"/>
  <c r="T26" i="31"/>
  <c r="T26" i="15"/>
  <c r="T26" i="13"/>
  <c r="T33" i="51"/>
  <c r="T33" i="50"/>
  <c r="T33" i="8"/>
  <c r="T33" i="30"/>
  <c r="T33" i="37"/>
  <c r="T33" i="41"/>
  <c r="T33" i="34"/>
  <c r="T33" i="17"/>
  <c r="T33" i="20"/>
  <c r="T33" i="35"/>
  <c r="T10" i="40"/>
  <c r="T10" i="39"/>
  <c r="T10" i="28"/>
  <c r="T10" i="20"/>
  <c r="T10" i="21"/>
  <c r="T10" i="42"/>
  <c r="T10" i="8"/>
  <c r="T10" i="24"/>
  <c r="T13" i="22"/>
  <c r="T13" i="31"/>
  <c r="T13" i="25"/>
  <c r="T13" i="8"/>
  <c r="T13" i="32"/>
  <c r="T13" i="30"/>
  <c r="T13" i="15"/>
  <c r="T13" i="27"/>
  <c r="T13" i="34"/>
  <c r="T13" i="21"/>
  <c r="T13" i="51"/>
  <c r="T13" i="24"/>
  <c r="T13" i="52"/>
  <c r="T13" i="44"/>
  <c r="T13" i="36"/>
  <c r="T13" i="17"/>
  <c r="T13" i="14"/>
  <c r="T13" i="38"/>
  <c r="T13" i="49"/>
  <c r="T13" i="35"/>
  <c r="T13" i="18"/>
  <c r="T13" i="39"/>
  <c r="T13" i="48"/>
  <c r="T13" i="20"/>
  <c r="T13" i="26"/>
  <c r="T13" i="28"/>
  <c r="T13" i="37"/>
  <c r="T13" i="19"/>
  <c r="T13" i="16"/>
  <c r="T13" i="13"/>
  <c r="T13" i="33"/>
  <c r="T13" i="29"/>
  <c r="T13" i="42"/>
  <c r="T13" i="50"/>
  <c r="T13" i="23"/>
  <c r="T13" i="43"/>
  <c r="T13" i="12"/>
  <c r="T13" i="40"/>
  <c r="T13" i="41"/>
  <c r="J40" i="20"/>
  <c r="J40" i="31"/>
  <c r="J40" i="40"/>
  <c r="J40" i="38"/>
  <c r="J40" i="29"/>
  <c r="J40" i="18"/>
  <c r="J40" i="16"/>
  <c r="J40" i="36"/>
  <c r="J40" i="52"/>
  <c r="J40" i="34"/>
  <c r="J40" i="41"/>
  <c r="J40" i="12"/>
  <c r="J40" i="13"/>
  <c r="J40" i="30"/>
  <c r="J40" i="37"/>
  <c r="J40" i="22"/>
  <c r="J40" i="39"/>
  <c r="J40" i="8"/>
  <c r="J40" i="50"/>
  <c r="J40" i="49"/>
  <c r="J40" i="19"/>
  <c r="J40" i="15"/>
  <c r="J40" i="14"/>
  <c r="J40" i="48"/>
  <c r="J40" i="17"/>
  <c r="J40" i="33"/>
  <c r="J40" i="24"/>
  <c r="J40" i="43"/>
  <c r="J40" i="32"/>
  <c r="J40" i="25"/>
  <c r="J40" i="27"/>
  <c r="J40" i="28"/>
  <c r="J40" i="44"/>
  <c r="J40" i="23"/>
  <c r="J40" i="26"/>
  <c r="J40" i="21"/>
  <c r="J40" i="42"/>
  <c r="J40" i="51"/>
  <c r="J40" i="35"/>
  <c r="J32" i="35"/>
  <c r="J32" i="48"/>
  <c r="J32" i="30"/>
  <c r="J32" i="15"/>
  <c r="J32" i="8"/>
  <c r="J32" i="25"/>
  <c r="J32" i="21"/>
  <c r="J32" i="38"/>
  <c r="J32" i="52"/>
  <c r="J32" i="51"/>
  <c r="J32" i="36"/>
  <c r="J32" i="27"/>
  <c r="J32" i="49"/>
  <c r="J32" i="23"/>
  <c r="J32" i="13"/>
  <c r="J32" i="14"/>
  <c r="J32" i="50"/>
  <c r="J32" i="24"/>
  <c r="J32" i="29"/>
  <c r="J32" i="41"/>
  <c r="J32" i="43"/>
  <c r="J32" i="33"/>
  <c r="J32" i="18"/>
  <c r="J32" i="37"/>
  <c r="J32" i="17"/>
  <c r="J32" i="28"/>
  <c r="J32" i="44"/>
  <c r="J32" i="22"/>
  <c r="J32" i="42"/>
  <c r="J32" i="34"/>
  <c r="J32" i="32"/>
  <c r="J32" i="19"/>
  <c r="J32" i="31"/>
  <c r="J32" i="20"/>
  <c r="J32" i="26"/>
  <c r="J32" i="12"/>
  <c r="J32" i="40"/>
  <c r="J32" i="16"/>
  <c r="J32" i="39"/>
  <c r="J34" i="40"/>
  <c r="J34" i="21"/>
  <c r="J34" i="31"/>
  <c r="J34" i="39"/>
  <c r="J34" i="18"/>
  <c r="J34" i="15"/>
  <c r="J34" i="13"/>
  <c r="J34" i="14"/>
  <c r="J34" i="48"/>
  <c r="J34" i="12"/>
  <c r="J34" i="36"/>
  <c r="J34" i="41"/>
  <c r="J34" i="35"/>
  <c r="J34" i="30"/>
  <c r="J34" i="32"/>
  <c r="J34" i="16"/>
  <c r="J34" i="26"/>
  <c r="J34" i="28"/>
  <c r="J34" i="42"/>
  <c r="J34" i="37"/>
  <c r="J34" i="19"/>
  <c r="J34" i="51"/>
  <c r="J34" i="33"/>
  <c r="J34" i="20"/>
  <c r="J34" i="43"/>
  <c r="J34" i="25"/>
  <c r="J34" i="52"/>
  <c r="J34" i="24"/>
  <c r="J34" i="22"/>
  <c r="J34" i="44"/>
  <c r="J34" i="17"/>
  <c r="J34" i="8"/>
  <c r="J34" i="29"/>
  <c r="J34" i="49"/>
  <c r="J34" i="27"/>
  <c r="J34" i="34"/>
  <c r="J34" i="38"/>
  <c r="J34" i="23"/>
  <c r="J34" i="50"/>
  <c r="J22" i="32"/>
  <c r="J22" i="33"/>
  <c r="J22" i="37"/>
  <c r="J22" i="16"/>
  <c r="J22" i="13"/>
  <c r="J22" i="14"/>
  <c r="J22" i="20"/>
  <c r="J22" i="49"/>
  <c r="J22" i="52"/>
  <c r="J22" i="17"/>
  <c r="J22" i="39"/>
  <c r="J22" i="36"/>
  <c r="J22" i="38"/>
  <c r="J22" i="34"/>
  <c r="J22" i="19"/>
  <c r="J22" i="23"/>
  <c r="J22" i="44"/>
  <c r="J22" i="48"/>
  <c r="J22" i="27"/>
  <c r="J22" i="40"/>
  <c r="J22" i="15"/>
  <c r="J22" i="18"/>
  <c r="J22" i="30"/>
  <c r="J22" i="25"/>
  <c r="J22" i="51"/>
  <c r="J22" i="31"/>
  <c r="J22" i="8"/>
  <c r="J22" i="21"/>
  <c r="J22" i="29"/>
  <c r="J22" i="24"/>
  <c r="J22" i="50"/>
  <c r="J22" i="22"/>
  <c r="J22" i="41"/>
  <c r="J22" i="26"/>
  <c r="J22" i="28"/>
  <c r="J22" i="35"/>
  <c r="J22" i="42"/>
  <c r="J22" i="43"/>
  <c r="J22" i="12"/>
  <c r="J25" i="42"/>
  <c r="J25" i="31"/>
  <c r="J25" i="17"/>
  <c r="J25" i="25"/>
  <c r="J25" i="49"/>
  <c r="J25" i="34"/>
  <c r="J25" i="20"/>
  <c r="J25" i="50"/>
  <c r="J25" i="44"/>
  <c r="J25" i="22"/>
  <c r="J25" i="23"/>
  <c r="J25" i="36"/>
  <c r="J25" i="33"/>
  <c r="J25" i="18"/>
  <c r="J25" i="37"/>
  <c r="J25" i="27"/>
  <c r="J25" i="39"/>
  <c r="J25" i="40"/>
  <c r="J25" i="29"/>
  <c r="J25" i="38"/>
  <c r="J25" i="24"/>
  <c r="J25" i="16"/>
  <c r="J25" i="43"/>
  <c r="J25" i="15"/>
  <c r="J25" i="52"/>
  <c r="J25" i="8"/>
  <c r="J25" i="48"/>
  <c r="J25" i="19"/>
  <c r="J25" i="32"/>
  <c r="J25" i="26"/>
  <c r="J25" i="41"/>
  <c r="J25" i="21"/>
  <c r="J25" i="35"/>
  <c r="J25" i="14"/>
  <c r="J25" i="51"/>
  <c r="J25" i="12"/>
  <c r="J25" i="13"/>
  <c r="J25" i="30"/>
  <c r="J25" i="28"/>
  <c r="AH18" i="4"/>
  <c r="F18" i="4" s="1"/>
  <c r="J11" i="12"/>
  <c r="J11" i="23"/>
  <c r="J11" i="17"/>
  <c r="J11" i="52"/>
  <c r="J11" i="25"/>
  <c r="J6" i="39"/>
  <c r="J6" i="52"/>
  <c r="J6" i="24"/>
  <c r="J6" i="19"/>
  <c r="J33" i="41"/>
  <c r="J33" i="36"/>
  <c r="J33" i="27"/>
  <c r="J33" i="18"/>
  <c r="J33" i="24"/>
  <c r="J33" i="14"/>
  <c r="J33" i="43"/>
  <c r="J33" i="34"/>
  <c r="J33" i="50"/>
  <c r="J33" i="38"/>
  <c r="J33" i="52"/>
  <c r="J33" i="17"/>
  <c r="J33" i="12"/>
  <c r="J33" i="51"/>
  <c r="J33" i="28"/>
  <c r="J33" i="39"/>
  <c r="J33" i="16"/>
  <c r="J33" i="33"/>
  <c r="J33" i="42"/>
  <c r="J17" i="18"/>
  <c r="J17" i="16"/>
  <c r="J17" i="48"/>
  <c r="F19" i="42"/>
  <c r="G19" i="42" s="1"/>
  <c r="P19" i="32"/>
  <c r="AH30" i="4"/>
  <c r="F30" i="4" s="1"/>
  <c r="T27" i="35" s="1"/>
  <c r="N41" i="30"/>
  <c r="N41" i="34"/>
  <c r="N41" i="32"/>
  <c r="N41" i="16"/>
  <c r="N41" i="23"/>
  <c r="N41" i="48"/>
  <c r="N41" i="49"/>
  <c r="N41" i="22"/>
  <c r="N41" i="29"/>
  <c r="N41" i="12"/>
  <c r="F19" i="50"/>
  <c r="G19" i="50" s="1"/>
  <c r="P19" i="13"/>
  <c r="P19" i="24"/>
  <c r="P19" i="40"/>
  <c r="F19" i="13"/>
  <c r="G19" i="13" s="1"/>
  <c r="P19" i="16"/>
  <c r="F19" i="34"/>
  <c r="G19" i="34" s="1"/>
  <c r="P19" i="50"/>
  <c r="F19" i="48"/>
  <c r="G19" i="48" s="1"/>
  <c r="P19" i="28"/>
  <c r="P19" i="43"/>
  <c r="F19" i="20"/>
  <c r="F19" i="38"/>
  <c r="G19" i="38" s="1"/>
  <c r="G10" i="40"/>
  <c r="G28" i="15"/>
  <c r="G27" i="30"/>
  <c r="G27" i="20"/>
  <c r="G11" i="33"/>
  <c r="N32" i="24"/>
  <c r="N32" i="39"/>
  <c r="N32" i="49"/>
  <c r="N32" i="32"/>
  <c r="N32" i="42"/>
  <c r="P11" i="8"/>
  <c r="F11" i="21"/>
  <c r="G11" i="21" s="1"/>
  <c r="F11" i="23"/>
  <c r="G11" i="23" s="1"/>
  <c r="F11" i="27"/>
  <c r="G11" i="27" s="1"/>
  <c r="F11" i="30"/>
  <c r="G11" i="30" s="1"/>
  <c r="F11" i="35"/>
  <c r="F11" i="39"/>
  <c r="G11" i="39" s="1"/>
  <c r="F11" i="44"/>
  <c r="G11" i="44" s="1"/>
  <c r="P11" i="17"/>
  <c r="P11" i="26"/>
  <c r="F11" i="32"/>
  <c r="G11" i="32" s="1"/>
  <c r="P11" i="35"/>
  <c r="P11" i="42"/>
  <c r="P11" i="14"/>
  <c r="P11" i="21"/>
  <c r="F11" i="20"/>
  <c r="G11" i="20" s="1"/>
  <c r="F11" i="29"/>
  <c r="G11" i="29" s="1"/>
  <c r="P11" i="32"/>
  <c r="F11" i="38"/>
  <c r="G11" i="38" s="1"/>
  <c r="F11" i="15"/>
  <c r="G11" i="15" s="1"/>
  <c r="P11" i="19"/>
  <c r="P11" i="25"/>
  <c r="P11" i="29"/>
  <c r="P11" i="33"/>
  <c r="P11" i="37"/>
  <c r="P11" i="41"/>
  <c r="F11" i="8"/>
  <c r="G11" i="8" s="1"/>
  <c r="F11" i="16"/>
  <c r="F11" i="25"/>
  <c r="G11" i="25" s="1"/>
  <c r="P11" i="28"/>
  <c r="F11" i="34"/>
  <c r="G11" i="34" s="1"/>
  <c r="F11" i="41"/>
  <c r="G11" i="41" s="1"/>
  <c r="P11" i="43"/>
  <c r="P11" i="16"/>
  <c r="F11" i="18"/>
  <c r="G11" i="18" s="1"/>
  <c r="P11" i="23"/>
  <c r="P11" i="31"/>
  <c r="F11" i="36"/>
  <c r="G11" i="36" s="1"/>
  <c r="P11" i="39"/>
  <c r="N20" i="49"/>
  <c r="N20" i="48"/>
  <c r="N20" i="51"/>
  <c r="AN40" i="4"/>
  <c r="H40" i="4" s="1"/>
  <c r="AN34" i="4"/>
  <c r="H34" i="4" s="1"/>
  <c r="AN32" i="4"/>
  <c r="H32" i="4" s="1"/>
  <c r="AN26" i="4"/>
  <c r="H26" i="4" s="1"/>
  <c r="AN24" i="4"/>
  <c r="H24" i="4" s="1"/>
  <c r="AN22" i="4"/>
  <c r="H22" i="4" s="1"/>
  <c r="AN18" i="4"/>
  <c r="H18" i="4" s="1"/>
  <c r="AN16" i="4"/>
  <c r="H16" i="4" s="1"/>
  <c r="AN14" i="4"/>
  <c r="H14" i="4" s="1"/>
  <c r="O29" i="4"/>
  <c r="P29" i="4" s="1"/>
  <c r="C29" i="4" s="1"/>
  <c r="P26" i="39" s="1"/>
  <c r="O24" i="4"/>
  <c r="P24" i="4" s="1"/>
  <c r="C24" i="4" s="1"/>
  <c r="O12" i="4"/>
  <c r="P12" i="4" s="1"/>
  <c r="C12" i="4" s="1"/>
  <c r="AN8" i="4"/>
  <c r="H8" i="4" s="1"/>
  <c r="AN30" i="4"/>
  <c r="H30" i="4" s="1"/>
  <c r="AH28" i="4"/>
  <c r="F28" i="4" s="1"/>
  <c r="T25" i="15" s="1"/>
  <c r="E16" i="36"/>
  <c r="E40" i="36"/>
  <c r="G40" i="36" s="1"/>
  <c r="E37" i="36"/>
  <c r="E38" i="37"/>
  <c r="E5" i="38"/>
  <c r="E23" i="38"/>
  <c r="G23" i="38" s="1"/>
  <c r="E29" i="38"/>
  <c r="G29" i="38" s="1"/>
  <c r="E29" i="44"/>
  <c r="G29" i="44" s="1"/>
  <c r="E39" i="44"/>
  <c r="G39" i="44" s="1"/>
  <c r="E10" i="44"/>
  <c r="E13" i="43"/>
  <c r="G13" i="43" s="1"/>
  <c r="E25" i="43"/>
  <c r="E32" i="43"/>
  <c r="G32" i="43" s="1"/>
  <c r="E22" i="43"/>
  <c r="E36" i="43"/>
  <c r="G36" i="43" s="1"/>
  <c r="E8" i="43"/>
  <c r="E36" i="38"/>
  <c r="G36" i="38" s="1"/>
  <c r="E29" i="43"/>
  <c r="G29" i="43" s="1"/>
  <c r="E18" i="43"/>
  <c r="E6" i="43"/>
  <c r="E30" i="44"/>
  <c r="E27" i="44"/>
  <c r="G27" i="44" s="1"/>
  <c r="E9" i="44"/>
  <c r="E42" i="44"/>
  <c r="E33" i="34"/>
  <c r="G33" i="34" s="1"/>
  <c r="E21" i="34"/>
  <c r="E7" i="34"/>
  <c r="E41" i="34"/>
  <c r="E40" i="33"/>
  <c r="G40" i="33" s="1"/>
  <c r="E28" i="33"/>
  <c r="G28" i="33" s="1"/>
  <c r="E5" i="33"/>
  <c r="G5" i="33" s="1"/>
  <c r="E26" i="32"/>
  <c r="E22" i="32"/>
  <c r="E6" i="32"/>
  <c r="E8" i="28"/>
  <c r="G8" i="28" s="1"/>
  <c r="E24" i="26"/>
  <c r="E20" i="26"/>
  <c r="E8" i="26"/>
  <c r="E5" i="26"/>
  <c r="E35" i="21"/>
  <c r="E44" i="21" s="1"/>
  <c r="E11" i="16"/>
  <c r="E29" i="15"/>
  <c r="G29" i="15" s="1"/>
  <c r="E21" i="15"/>
  <c r="E9" i="15"/>
  <c r="E7" i="15"/>
  <c r="E40" i="14"/>
  <c r="G40" i="14" s="1"/>
  <c r="E20" i="14"/>
  <c r="E36" i="12"/>
  <c r="E44" i="12" s="1"/>
  <c r="G22" i="41"/>
  <c r="T21" i="39"/>
  <c r="T21" i="29"/>
  <c r="T21" i="49"/>
  <c r="T27" i="33"/>
  <c r="T27" i="50"/>
  <c r="F7" i="15"/>
  <c r="P7" i="20"/>
  <c r="F7" i="34"/>
  <c r="G7" i="34" s="1"/>
  <c r="F7" i="14"/>
  <c r="G7" i="14" s="1"/>
  <c r="F7" i="37"/>
  <c r="G7" i="37" s="1"/>
  <c r="P7" i="40"/>
  <c r="P7" i="37"/>
  <c r="F7" i="18"/>
  <c r="G7" i="18" s="1"/>
  <c r="F7" i="28"/>
  <c r="G7" i="28" s="1"/>
  <c r="P7" i="41"/>
  <c r="F7" i="32"/>
  <c r="G7" i="32" s="1"/>
  <c r="P7" i="29"/>
  <c r="F7" i="24"/>
  <c r="G7" i="24" s="1"/>
  <c r="F7" i="16"/>
  <c r="F7" i="35"/>
  <c r="G7" i="35" s="1"/>
  <c r="P7" i="33"/>
  <c r="P7" i="43"/>
  <c r="F7" i="33"/>
  <c r="G7" i="33" s="1"/>
  <c r="F7" i="41"/>
  <c r="G7" i="41" s="1"/>
  <c r="F7" i="27"/>
  <c r="P7" i="39"/>
  <c r="P7" i="18"/>
  <c r="F7" i="23"/>
  <c r="F7" i="36"/>
  <c r="G7" i="36" s="1"/>
  <c r="F7" i="26"/>
  <c r="G7" i="26" s="1"/>
  <c r="P7" i="48"/>
  <c r="F7" i="48"/>
  <c r="G7" i="48" s="1"/>
  <c r="P7" i="49"/>
  <c r="F7" i="31"/>
  <c r="G7" i="31" s="1"/>
  <c r="F7" i="21"/>
  <c r="G7" i="21" s="1"/>
  <c r="F7" i="22"/>
  <c r="G7" i="22" s="1"/>
  <c r="P7" i="35"/>
  <c r="P7" i="31"/>
  <c r="F7" i="50"/>
  <c r="G7" i="50" s="1"/>
  <c r="F7" i="51"/>
  <c r="G7" i="51" s="1"/>
  <c r="P7" i="12"/>
  <c r="F7" i="52"/>
  <c r="G7" i="52" s="1"/>
  <c r="F7" i="49"/>
  <c r="P7" i="51"/>
  <c r="P7" i="50"/>
  <c r="P7" i="17"/>
  <c r="F7" i="20"/>
  <c r="G7" i="20" s="1"/>
  <c r="P7" i="21"/>
  <c r="F7" i="39"/>
  <c r="G7" i="39" s="1"/>
  <c r="P7" i="25"/>
  <c r="P7" i="24"/>
  <c r="F7" i="43"/>
  <c r="G7" i="43" s="1"/>
  <c r="P7" i="14"/>
  <c r="F7" i="38"/>
  <c r="G7" i="38" s="1"/>
  <c r="P7" i="22"/>
  <c r="P7" i="34"/>
  <c r="P7" i="30"/>
  <c r="F7" i="8"/>
  <c r="G7" i="8" s="1"/>
  <c r="F7" i="44"/>
  <c r="G7" i="44" s="1"/>
  <c r="F7" i="19"/>
  <c r="G7" i="19" s="1"/>
  <c r="F7" i="42"/>
  <c r="G7" i="42" s="1"/>
  <c r="P7" i="19"/>
  <c r="F7" i="17"/>
  <c r="G7" i="17" s="1"/>
  <c r="P7" i="44"/>
  <c r="F7" i="25"/>
  <c r="G7" i="25" s="1"/>
  <c r="P7" i="42"/>
  <c r="F7" i="30"/>
  <c r="G7" i="30" s="1"/>
  <c r="F7" i="12"/>
  <c r="G7" i="12" s="1"/>
  <c r="P7" i="38"/>
  <c r="P7" i="52"/>
  <c r="F7" i="13"/>
  <c r="G7" i="13" s="1"/>
  <c r="P7" i="8"/>
  <c r="F7" i="29"/>
  <c r="G7" i="29" s="1"/>
  <c r="P7" i="26"/>
  <c r="P7" i="28"/>
  <c r="P7" i="36"/>
  <c r="P7" i="32"/>
  <c r="P7" i="13"/>
  <c r="F7" i="40"/>
  <c r="G7" i="40" s="1"/>
  <c r="P7" i="23"/>
  <c r="P7" i="15"/>
  <c r="P7" i="27"/>
  <c r="P7" i="16"/>
  <c r="T9" i="27"/>
  <c r="T9" i="18"/>
  <c r="T9" i="17"/>
  <c r="T9" i="14"/>
  <c r="T7" i="48"/>
  <c r="T7" i="51"/>
  <c r="T7" i="36"/>
  <c r="T7" i="19"/>
  <c r="T7" i="52"/>
  <c r="T7" i="16"/>
  <c r="T7" i="25"/>
  <c r="T7" i="35"/>
  <c r="T7" i="27"/>
  <c r="T7" i="33"/>
  <c r="T7" i="31"/>
  <c r="T7" i="37"/>
  <c r="T7" i="44"/>
  <c r="T7" i="42"/>
  <c r="T7" i="28"/>
  <c r="T7" i="18"/>
  <c r="T7" i="12"/>
  <c r="T7" i="34"/>
  <c r="T7" i="15"/>
  <c r="T7" i="22"/>
  <c r="T7" i="39"/>
  <c r="T7" i="43"/>
  <c r="T7" i="24"/>
  <c r="T7" i="14"/>
  <c r="T7" i="50"/>
  <c r="T7" i="20"/>
  <c r="T7" i="32"/>
  <c r="T7" i="49"/>
  <c r="T19" i="28"/>
  <c r="T19" i="24"/>
  <c r="T19" i="27"/>
  <c r="T19" i="32"/>
  <c r="T19" i="20"/>
  <c r="T19" i="22"/>
  <c r="T19" i="39"/>
  <c r="T19" i="36"/>
  <c r="T19" i="13"/>
  <c r="T19" i="30"/>
  <c r="T19" i="51"/>
  <c r="T19" i="18"/>
  <c r="T19" i="48"/>
  <c r="T19" i="19"/>
  <c r="T19" i="21"/>
  <c r="T19" i="15"/>
  <c r="T19" i="12"/>
  <c r="T19" i="14"/>
  <c r="T19" i="33"/>
  <c r="T19" i="17"/>
  <c r="T19" i="49"/>
  <c r="T19" i="8"/>
  <c r="T19" i="41"/>
  <c r="T19" i="34"/>
  <c r="T19" i="40"/>
  <c r="T19" i="26"/>
  <c r="T19" i="52"/>
  <c r="T19" i="50"/>
  <c r="T19" i="31"/>
  <c r="T19" i="35"/>
  <c r="T19" i="38"/>
  <c r="T19" i="44"/>
  <c r="T19" i="25"/>
  <c r="T19" i="16"/>
  <c r="T19" i="42"/>
  <c r="T19" i="43"/>
  <c r="T19" i="23"/>
  <c r="T19" i="29"/>
  <c r="T19" i="37"/>
  <c r="T25" i="44"/>
  <c r="T25" i="35"/>
  <c r="J9" i="25"/>
  <c r="J9" i="32"/>
  <c r="J9" i="38"/>
  <c r="J9" i="12"/>
  <c r="J9" i="20"/>
  <c r="J9" i="37"/>
  <c r="J9" i="24"/>
  <c r="J9" i="14"/>
  <c r="J9" i="16"/>
  <c r="J9" i="42"/>
  <c r="J9" i="51"/>
  <c r="J9" i="19"/>
  <c r="J9" i="44"/>
  <c r="J9" i="27"/>
  <c r="J9" i="23"/>
  <c r="J9" i="52"/>
  <c r="J9" i="36"/>
  <c r="J9" i="34"/>
  <c r="J9" i="21"/>
  <c r="J9" i="15"/>
  <c r="J17" i="28"/>
  <c r="J17" i="13"/>
  <c r="J17" i="37"/>
  <c r="J17" i="33"/>
  <c r="J17" i="22"/>
  <c r="F38" i="49"/>
  <c r="P38" i="31"/>
  <c r="F38" i="16"/>
  <c r="G38" i="16" s="1"/>
  <c r="P38" i="12"/>
  <c r="P38" i="14"/>
  <c r="F38" i="35"/>
  <c r="G38" i="35" s="1"/>
  <c r="P38" i="48"/>
  <c r="P38" i="39"/>
  <c r="P38" i="26"/>
  <c r="P38" i="19"/>
  <c r="P38" i="21"/>
  <c r="F38" i="14"/>
  <c r="G38" i="14" s="1"/>
  <c r="P38" i="37"/>
  <c r="F38" i="52"/>
  <c r="G38" i="52" s="1"/>
  <c r="F38" i="20"/>
  <c r="F38" i="36"/>
  <c r="G38" i="36" s="1"/>
  <c r="F38" i="24"/>
  <c r="G38" i="24" s="1"/>
  <c r="F38" i="42"/>
  <c r="G38" i="42" s="1"/>
  <c r="P38" i="22"/>
  <c r="F38" i="8"/>
  <c r="G38" i="8" s="1"/>
  <c r="P38" i="38"/>
  <c r="P23" i="12"/>
  <c r="P23" i="24"/>
  <c r="F23" i="30"/>
  <c r="G23" i="30" s="1"/>
  <c r="F23" i="21"/>
  <c r="G23" i="21" s="1"/>
  <c r="F23" i="25"/>
  <c r="G23" i="25" s="1"/>
  <c r="P23" i="43"/>
  <c r="P23" i="38"/>
  <c r="F23" i="40"/>
  <c r="G23" i="40" s="1"/>
  <c r="F23" i="34"/>
  <c r="G23" i="34" s="1"/>
  <c r="P23" i="44"/>
  <c r="P23" i="23"/>
  <c r="F23" i="27"/>
  <c r="P23" i="34"/>
  <c r="P23" i="49"/>
  <c r="P23" i="20"/>
  <c r="F23" i="51"/>
  <c r="G23" i="51" s="1"/>
  <c r="P23" i="27"/>
  <c r="P23" i="22"/>
  <c r="F23" i="42"/>
  <c r="G23" i="42" s="1"/>
  <c r="F23" i="22"/>
  <c r="G23" i="22" s="1"/>
  <c r="F23" i="50"/>
  <c r="G23" i="50" s="1"/>
  <c r="P23" i="19"/>
  <c r="F23" i="33"/>
  <c r="G23" i="33" s="1"/>
  <c r="P23" i="15"/>
  <c r="F23" i="29"/>
  <c r="G23" i="29" s="1"/>
  <c r="P23" i="18"/>
  <c r="F23" i="17"/>
  <c r="G23" i="17" s="1"/>
  <c r="P23" i="50"/>
  <c r="F23" i="13"/>
  <c r="G23" i="13" s="1"/>
  <c r="P23" i="32"/>
  <c r="F23" i="43"/>
  <c r="G23" i="43" s="1"/>
  <c r="F23" i="52"/>
  <c r="G23" i="52" s="1"/>
  <c r="F23" i="8"/>
  <c r="G23" i="8" s="1"/>
  <c r="P23" i="41"/>
  <c r="P23" i="35"/>
  <c r="P23" i="30"/>
  <c r="F23" i="44"/>
  <c r="F23" i="23"/>
  <c r="G23" i="23" s="1"/>
  <c r="F23" i="32"/>
  <c r="G23" i="32" s="1"/>
  <c r="F23" i="41"/>
  <c r="G23" i="41" s="1"/>
  <c r="P23" i="29"/>
  <c r="P23" i="21"/>
  <c r="F23" i="15"/>
  <c r="G23" i="15" s="1"/>
  <c r="F23" i="48"/>
  <c r="G23" i="48" s="1"/>
  <c r="P23" i="39"/>
  <c r="P23" i="14"/>
  <c r="F23" i="36"/>
  <c r="G23" i="36" s="1"/>
  <c r="F23" i="24"/>
  <c r="G23" i="24" s="1"/>
  <c r="P23" i="52"/>
  <c r="F23" i="18"/>
  <c r="G23" i="18" s="1"/>
  <c r="P23" i="48"/>
  <c r="F35" i="50"/>
  <c r="G35" i="50" s="1"/>
  <c r="P35" i="37"/>
  <c r="F35" i="34"/>
  <c r="P35" i="13"/>
  <c r="P35" i="24"/>
  <c r="P35" i="51"/>
  <c r="F35" i="39"/>
  <c r="G35" i="39" s="1"/>
  <c r="P35" i="48"/>
  <c r="F35" i="35"/>
  <c r="G35" i="35" s="1"/>
  <c r="F35" i="42"/>
  <c r="P35" i="17"/>
  <c r="P35" i="28"/>
  <c r="F35" i="32"/>
  <c r="G35" i="32" s="1"/>
  <c r="P35" i="36"/>
  <c r="F35" i="8"/>
  <c r="G35" i="8" s="1"/>
  <c r="F35" i="17"/>
  <c r="G35" i="17" s="1"/>
  <c r="F35" i="28"/>
  <c r="G35" i="28" s="1"/>
  <c r="F35" i="43"/>
  <c r="G35" i="43" s="1"/>
  <c r="P35" i="50"/>
  <c r="F35" i="31"/>
  <c r="G35" i="31" s="1"/>
  <c r="P35" i="34"/>
  <c r="F35" i="14"/>
  <c r="G35" i="14" s="1"/>
  <c r="F35" i="19"/>
  <c r="G35" i="19" s="1"/>
  <c r="P35" i="21"/>
  <c r="P35" i="22"/>
  <c r="P35" i="14"/>
  <c r="P35" i="25"/>
  <c r="F35" i="38"/>
  <c r="G35" i="38" s="1"/>
  <c r="P35" i="32"/>
  <c r="P35" i="41"/>
  <c r="P35" i="12"/>
  <c r="F35" i="48"/>
  <c r="G35" i="48" s="1"/>
  <c r="F35" i="41"/>
  <c r="G35" i="41" s="1"/>
  <c r="P35" i="43"/>
  <c r="P35" i="52"/>
  <c r="P35" i="40"/>
  <c r="P35" i="39"/>
  <c r="F35" i="51"/>
  <c r="G35" i="51" s="1"/>
  <c r="F35" i="20"/>
  <c r="G35" i="20" s="1"/>
  <c r="F35" i="27"/>
  <c r="P35" i="44"/>
  <c r="F35" i="49"/>
  <c r="F35" i="52"/>
  <c r="G35" i="52" s="1"/>
  <c r="F35" i="18"/>
  <c r="G35" i="18" s="1"/>
  <c r="F35" i="23"/>
  <c r="G35" i="23" s="1"/>
  <c r="F35" i="26"/>
  <c r="G35" i="26" s="1"/>
  <c r="P35" i="26"/>
  <c r="P35" i="8"/>
  <c r="P35" i="42"/>
  <c r="F35" i="16"/>
  <c r="G35" i="16" s="1"/>
  <c r="F35" i="25"/>
  <c r="G35" i="25" s="1"/>
  <c r="P35" i="15"/>
  <c r="P35" i="30"/>
  <c r="F35" i="13"/>
  <c r="G35" i="13" s="1"/>
  <c r="P35" i="20"/>
  <c r="F35" i="44"/>
  <c r="G35" i="44" s="1"/>
  <c r="P35" i="27"/>
  <c r="J7" i="14"/>
  <c r="J7" i="36"/>
  <c r="J7" i="24"/>
  <c r="J7" i="43"/>
  <c r="J7" i="44"/>
  <c r="J7" i="32"/>
  <c r="J7" i="41"/>
  <c r="J7" i="37"/>
  <c r="J7" i="52"/>
  <c r="J7" i="19"/>
  <c r="J7" i="33"/>
  <c r="J7" i="31"/>
  <c r="J7" i="49"/>
  <c r="J7" i="34"/>
  <c r="J7" i="17"/>
  <c r="J7" i="20"/>
  <c r="J7" i="51"/>
  <c r="J7" i="35"/>
  <c r="J7" i="39"/>
  <c r="J23" i="41"/>
  <c r="J23" i="19"/>
  <c r="J23" i="44"/>
  <c r="J23" i="13"/>
  <c r="J23" i="48"/>
  <c r="J23" i="30"/>
  <c r="J23" i="14"/>
  <c r="J23" i="32"/>
  <c r="J23" i="38"/>
  <c r="J23" i="24"/>
  <c r="J23" i="33"/>
  <c r="J23" i="12"/>
  <c r="J23" i="40"/>
  <c r="J23" i="36"/>
  <c r="J23" i="28"/>
  <c r="J23" i="18"/>
  <c r="J23" i="50"/>
  <c r="J23" i="42"/>
  <c r="J23" i="21"/>
  <c r="J23" i="8"/>
  <c r="P43" i="33"/>
  <c r="P43" i="19"/>
  <c r="P43" i="12"/>
  <c r="P43" i="35"/>
  <c r="F43" i="40"/>
  <c r="G43" i="40" s="1"/>
  <c r="F43" i="41"/>
  <c r="G43" i="41" s="1"/>
  <c r="F43" i="33"/>
  <c r="G43" i="33" s="1"/>
  <c r="F43" i="26"/>
  <c r="G43" i="26" s="1"/>
  <c r="F43" i="13"/>
  <c r="G43" i="13" s="1"/>
  <c r="F43" i="17"/>
  <c r="G43" i="17" s="1"/>
  <c r="P43" i="42"/>
  <c r="P43" i="48"/>
  <c r="P43" i="38"/>
  <c r="P43" i="23"/>
  <c r="P43" i="25"/>
  <c r="P43" i="13"/>
  <c r="P29" i="24"/>
  <c r="F29" i="52"/>
  <c r="G29" i="52" s="1"/>
  <c r="P29" i="26"/>
  <c r="P14" i="8"/>
  <c r="P14" i="22"/>
  <c r="F14" i="23"/>
  <c r="P34" i="32"/>
  <c r="P34" i="41"/>
  <c r="F34" i="23"/>
  <c r="G34" i="23" s="1"/>
  <c r="F34" i="19"/>
  <c r="G34" i="19" s="1"/>
  <c r="F34" i="40"/>
  <c r="G34" i="40" s="1"/>
  <c r="P34" i="28"/>
  <c r="P34" i="18"/>
  <c r="F34" i="28"/>
  <c r="G34" i="28" s="1"/>
  <c r="P34" i="24"/>
  <c r="P34" i="26"/>
  <c r="P15" i="19"/>
  <c r="P15" i="24"/>
  <c r="F15" i="21"/>
  <c r="P15" i="31"/>
  <c r="G40" i="51"/>
  <c r="P13" i="25"/>
  <c r="P13" i="52"/>
  <c r="P13" i="38"/>
  <c r="P13" i="24"/>
  <c r="P13" i="16"/>
  <c r="P13" i="32"/>
  <c r="P13" i="22"/>
  <c r="F13" i="19"/>
  <c r="G13" i="19" s="1"/>
  <c r="F13" i="48"/>
  <c r="F13" i="49"/>
  <c r="F13" i="51"/>
  <c r="G13" i="51" s="1"/>
  <c r="F13" i="12"/>
  <c r="G13" i="12" s="1"/>
  <c r="F13" i="21"/>
  <c r="G13" i="21" s="1"/>
  <c r="F13" i="50"/>
  <c r="G13" i="50" s="1"/>
  <c r="P13" i="40"/>
  <c r="F13" i="31"/>
  <c r="G13" i="31" s="1"/>
  <c r="F13" i="16"/>
  <c r="G13" i="16" s="1"/>
  <c r="P13" i="31"/>
  <c r="G32" i="52"/>
  <c r="V30" i="44"/>
  <c r="V30" i="21"/>
  <c r="V30" i="14"/>
  <c r="V30" i="16"/>
  <c r="V30" i="20"/>
  <c r="V30" i="27"/>
  <c r="V30" i="19"/>
  <c r="V30" i="48"/>
  <c r="V30" i="43"/>
  <c r="V30" i="33"/>
  <c r="V30" i="17"/>
  <c r="V30" i="40"/>
  <c r="V30" i="23"/>
  <c r="V19" i="18"/>
  <c r="V19" i="37"/>
  <c r="V19" i="15"/>
  <c r="V19" i="51"/>
  <c r="V19" i="41"/>
  <c r="V19" i="17"/>
  <c r="G12" i="41"/>
  <c r="P30" i="21"/>
  <c r="P30" i="22"/>
  <c r="F22" i="32"/>
  <c r="G22" i="32" s="1"/>
  <c r="F22" i="51"/>
  <c r="G22" i="51" s="1"/>
  <c r="F22" i="30"/>
  <c r="G22" i="30" s="1"/>
  <c r="P25" i="52"/>
  <c r="F25" i="15"/>
  <c r="G25" i="15" s="1"/>
  <c r="F25" i="24"/>
  <c r="G25" i="24" s="1"/>
  <c r="P25" i="26"/>
  <c r="P25" i="33"/>
  <c r="P25" i="39"/>
  <c r="P25" i="44"/>
  <c r="P25" i="18"/>
  <c r="F25" i="32"/>
  <c r="G25" i="32" s="1"/>
  <c r="F25" i="22"/>
  <c r="F25" i="37"/>
  <c r="G25" i="37" s="1"/>
  <c r="N38" i="37"/>
  <c r="N38" i="33"/>
  <c r="P26" i="48"/>
  <c r="P26" i="30"/>
  <c r="F26" i="16"/>
  <c r="G26" i="16" s="1"/>
  <c r="F26" i="32"/>
  <c r="G26" i="32" s="1"/>
  <c r="P26" i="18"/>
  <c r="N18" i="13"/>
  <c r="N18" i="52"/>
  <c r="N14" i="49"/>
  <c r="N14" i="13"/>
  <c r="N14" i="8"/>
  <c r="N14" i="50"/>
  <c r="N14" i="52"/>
  <c r="P12" i="49"/>
  <c r="F12" i="52"/>
  <c r="G12" i="52" s="1"/>
  <c r="P12" i="48"/>
  <c r="F12" i="51"/>
  <c r="G12" i="51" s="1"/>
  <c r="P22" i="8"/>
  <c r="F22" i="13"/>
  <c r="G22" i="13" s="1"/>
  <c r="F22" i="20"/>
  <c r="F22" i="23"/>
  <c r="G22" i="23" s="1"/>
  <c r="P22" i="28"/>
  <c r="F22" i="34"/>
  <c r="G22" i="34" s="1"/>
  <c r="F22" i="38"/>
  <c r="G22" i="38" s="1"/>
  <c r="F22" i="42"/>
  <c r="G22" i="42" s="1"/>
  <c r="P22" i="15"/>
  <c r="P22" i="12"/>
  <c r="F22" i="25"/>
  <c r="G22" i="25" s="1"/>
  <c r="P22" i="27"/>
  <c r="F22" i="33"/>
  <c r="G22" i="33" s="1"/>
  <c r="F22" i="37"/>
  <c r="G22" i="37" s="1"/>
  <c r="P22" i="44"/>
  <c r="P22" i="25"/>
  <c r="F22" i="39"/>
  <c r="G22" i="39" s="1"/>
  <c r="P22" i="50"/>
  <c r="F22" i="18"/>
  <c r="P22" i="26"/>
  <c r="F22" i="40"/>
  <c r="G22" i="40" s="1"/>
  <c r="F22" i="50"/>
  <c r="G22" i="50" s="1"/>
  <c r="F22" i="8"/>
  <c r="G22" i="8" s="1"/>
  <c r="P22" i="16"/>
  <c r="P22" i="14"/>
  <c r="F22" i="26"/>
  <c r="G22" i="26" s="1"/>
  <c r="F22" i="31"/>
  <c r="G22" i="31" s="1"/>
  <c r="P22" i="36"/>
  <c r="P22" i="40"/>
  <c r="P22" i="13"/>
  <c r="P22" i="17"/>
  <c r="F22" i="17"/>
  <c r="G22" i="17" s="1"/>
  <c r="P22" i="30"/>
  <c r="P22" i="35"/>
  <c r="F30" i="49"/>
  <c r="G30" i="49" s="1"/>
  <c r="F30" i="8"/>
  <c r="G30" i="8" s="1"/>
  <c r="P30" i="12"/>
  <c r="F30" i="19"/>
  <c r="G30" i="19" s="1"/>
  <c r="P30" i="27"/>
  <c r="F30" i="33"/>
  <c r="G30" i="33" s="1"/>
  <c r="F30" i="35"/>
  <c r="G30" i="35" s="1"/>
  <c r="F30" i="39"/>
  <c r="F30" i="42"/>
  <c r="G30" i="42" s="1"/>
  <c r="P30" i="44"/>
  <c r="F30" i="18"/>
  <c r="P30" i="26"/>
  <c r="P30" i="33"/>
  <c r="F30" i="44"/>
  <c r="F30" i="25"/>
  <c r="G30" i="25" s="1"/>
  <c r="P30" i="28"/>
  <c r="F30" i="23"/>
  <c r="G30" i="23" s="1"/>
  <c r="P30" i="24"/>
  <c r="F30" i="38"/>
  <c r="G30" i="38" s="1"/>
  <c r="P30" i="41"/>
  <c r="P30" i="29"/>
  <c r="F30" i="37"/>
  <c r="G30" i="37" s="1"/>
  <c r="P30" i="40"/>
  <c r="P30" i="51"/>
  <c r="F30" i="12"/>
  <c r="G30" i="12" s="1"/>
  <c r="P30" i="20"/>
  <c r="P30" i="34"/>
  <c r="P30" i="48"/>
  <c r="P30" i="52"/>
  <c r="F30" i="48"/>
  <c r="F11" i="52"/>
  <c r="G11" i="52" s="1"/>
  <c r="F11" i="50"/>
  <c r="G11" i="50" s="1"/>
  <c r="P11" i="13"/>
  <c r="F11" i="49"/>
  <c r="P11" i="51"/>
  <c r="P27" i="13"/>
  <c r="P27" i="48"/>
  <c r="F5" i="49"/>
  <c r="F5" i="51"/>
  <c r="G5" i="51" s="1"/>
  <c r="P5" i="12"/>
  <c r="P5" i="24"/>
  <c r="F5" i="20"/>
  <c r="G5" i="20" s="1"/>
  <c r="P5" i="13"/>
  <c r="F5" i="22"/>
  <c r="G5" i="22" s="1"/>
  <c r="F5" i="17"/>
  <c r="G5" i="17" s="1"/>
  <c r="F5" i="23"/>
  <c r="G5" i="23" s="1"/>
  <c r="P5" i="52"/>
  <c r="F5" i="48"/>
  <c r="F5" i="52"/>
  <c r="G5" i="52" s="1"/>
  <c r="P5" i="21"/>
  <c r="F5" i="13"/>
  <c r="P5" i="22"/>
  <c r="P5" i="16"/>
  <c r="F5" i="25"/>
  <c r="G5" i="25" s="1"/>
  <c r="F5" i="21"/>
  <c r="G5" i="21" s="1"/>
  <c r="N22" i="49"/>
  <c r="N16" i="49"/>
  <c r="N16" i="52"/>
  <c r="N16" i="48"/>
  <c r="N16" i="13"/>
  <c r="P16" i="42"/>
  <c r="P16" i="27"/>
  <c r="P16" i="18"/>
  <c r="N10" i="50"/>
  <c r="N10" i="8"/>
  <c r="N10" i="48"/>
  <c r="N10" i="51"/>
  <c r="N8" i="49"/>
  <c r="N8" i="48"/>
  <c r="N8" i="52"/>
  <c r="E41" i="40"/>
  <c r="E36" i="36"/>
  <c r="G36" i="36" s="1"/>
  <c r="E22" i="36"/>
  <c r="E18" i="35"/>
  <c r="E11" i="35"/>
  <c r="E17" i="30"/>
  <c r="E9" i="30"/>
  <c r="E39" i="27"/>
  <c r="G39" i="27" s="1"/>
  <c r="E32" i="27"/>
  <c r="G32" i="27" s="1"/>
  <c r="E16" i="27"/>
  <c r="E7" i="27"/>
  <c r="E40" i="23"/>
  <c r="G40" i="23" s="1"/>
  <c r="E14" i="23"/>
  <c r="E7" i="23"/>
  <c r="E30" i="18"/>
  <c r="E22" i="18"/>
  <c r="E7" i="16"/>
  <c r="E32" i="14"/>
  <c r="G32" i="14" s="1"/>
  <c r="E24" i="14"/>
  <c r="E12" i="14"/>
  <c r="E29" i="13"/>
  <c r="E26" i="13"/>
  <c r="E25" i="13"/>
  <c r="G25" i="13" s="1"/>
  <c r="E41" i="13"/>
  <c r="E5" i="13"/>
  <c r="E43" i="49"/>
  <c r="E35" i="49"/>
  <c r="E27" i="49"/>
  <c r="G27" i="49" s="1"/>
  <c r="E13" i="49"/>
  <c r="E9" i="49"/>
  <c r="E36" i="49"/>
  <c r="G36" i="49" s="1"/>
  <c r="E24" i="49"/>
  <c r="E14" i="49"/>
  <c r="G14" i="49" s="1"/>
  <c r="E6" i="49"/>
  <c r="E41" i="48"/>
  <c r="E29" i="48"/>
  <c r="G29" i="48" s="1"/>
  <c r="E21" i="48"/>
  <c r="E18" i="48"/>
  <c r="E17" i="48"/>
  <c r="E9" i="48"/>
  <c r="E40" i="48"/>
  <c r="E36" i="48"/>
  <c r="G36" i="48" s="1"/>
  <c r="E30" i="48"/>
  <c r="E26" i="48"/>
  <c r="E22" i="48"/>
  <c r="E16" i="48"/>
  <c r="E12" i="48"/>
  <c r="G12" i="48" s="1"/>
  <c r="E8" i="48"/>
  <c r="G8" i="48" s="1"/>
  <c r="E17" i="49"/>
  <c r="E25" i="49"/>
  <c r="E37" i="49"/>
  <c r="E7" i="49"/>
  <c r="E5" i="49"/>
  <c r="E41" i="49"/>
  <c r="E29" i="49"/>
  <c r="G29" i="49" s="1"/>
  <c r="E19" i="49"/>
  <c r="G19" i="49" s="1"/>
  <c r="E11" i="49"/>
  <c r="G11" i="49" s="1"/>
  <c r="E38" i="49"/>
  <c r="E28" i="49"/>
  <c r="G28" i="49" s="1"/>
  <c r="E22" i="49"/>
  <c r="E12" i="49"/>
  <c r="G12" i="49" s="1"/>
  <c r="E5" i="48"/>
  <c r="E37" i="48"/>
  <c r="E34" i="48"/>
  <c r="G34" i="48" s="1"/>
  <c r="E33" i="48"/>
  <c r="G33" i="48" s="1"/>
  <c r="E25" i="48"/>
  <c r="G25" i="48" s="1"/>
  <c r="E13" i="48"/>
  <c r="E42" i="48"/>
  <c r="E38" i="48"/>
  <c r="G38" i="48" s="1"/>
  <c r="E32" i="48"/>
  <c r="G32" i="48" s="1"/>
  <c r="E28" i="48"/>
  <c r="G28" i="48" s="1"/>
  <c r="E24" i="48"/>
  <c r="E20" i="48"/>
  <c r="E14" i="48"/>
  <c r="E10" i="48"/>
  <c r="G10" i="48" s="1"/>
  <c r="E6" i="48"/>
  <c r="T21" i="20" l="1"/>
  <c r="T21" i="22"/>
  <c r="T21" i="23"/>
  <c r="T21" i="38"/>
  <c r="T21" i="15"/>
  <c r="T21" i="44"/>
  <c r="T21" i="26"/>
  <c r="T21" i="48"/>
  <c r="T21" i="30"/>
  <c r="T21" i="42"/>
  <c r="T21" i="28"/>
  <c r="T21" i="34"/>
  <c r="T21" i="50"/>
  <c r="T21" i="35"/>
  <c r="T21" i="25"/>
  <c r="T21" i="43"/>
  <c r="E44" i="50"/>
  <c r="G36" i="29"/>
  <c r="G32" i="34"/>
  <c r="G38" i="20"/>
  <c r="G38" i="26"/>
  <c r="G8" i="17"/>
  <c r="E44" i="39"/>
  <c r="G36" i="39"/>
  <c r="G5" i="14"/>
  <c r="E44" i="41"/>
  <c r="G14" i="43"/>
  <c r="P16" i="38"/>
  <c r="F16" i="17"/>
  <c r="G16" i="17" s="1"/>
  <c r="G19" i="24"/>
  <c r="G15" i="13"/>
  <c r="G15" i="40"/>
  <c r="P16" i="16"/>
  <c r="P16" i="20"/>
  <c r="F16" i="36"/>
  <c r="G16" i="36" s="1"/>
  <c r="P16" i="37"/>
  <c r="P17" i="51"/>
  <c r="G32" i="31"/>
  <c r="G15" i="23"/>
  <c r="N12" i="33"/>
  <c r="N12" i="22"/>
  <c r="N12" i="13"/>
  <c r="N12" i="15"/>
  <c r="N12" i="41"/>
  <c r="N12" i="14"/>
  <c r="G15" i="19"/>
  <c r="G43" i="49"/>
  <c r="F16" i="39"/>
  <c r="G16" i="39" s="1"/>
  <c r="F16" i="20"/>
  <c r="G16" i="20" s="1"/>
  <c r="N22" i="51"/>
  <c r="G10" i="44"/>
  <c r="P16" i="32"/>
  <c r="P16" i="51"/>
  <c r="F16" i="35"/>
  <c r="G16" i="35" s="1"/>
  <c r="F16" i="13"/>
  <c r="G16" i="13" s="1"/>
  <c r="N22" i="48"/>
  <c r="G11" i="16"/>
  <c r="F16" i="44"/>
  <c r="G16" i="44" s="1"/>
  <c r="P16" i="34"/>
  <c r="F16" i="40"/>
  <c r="G16" i="40" s="1"/>
  <c r="P16" i="26"/>
  <c r="G23" i="39"/>
  <c r="G30" i="44"/>
  <c r="G19" i="20"/>
  <c r="E44" i="24"/>
  <c r="G28" i="39"/>
  <c r="G23" i="49"/>
  <c r="G30" i="39"/>
  <c r="G25" i="50"/>
  <c r="G25" i="40"/>
  <c r="G35" i="33"/>
  <c r="G39" i="49"/>
  <c r="G34" i="41"/>
  <c r="E44" i="29"/>
  <c r="G15" i="21"/>
  <c r="G19" i="51"/>
  <c r="G14" i="26"/>
  <c r="G39" i="38"/>
  <c r="G14" i="35"/>
  <c r="G14" i="33"/>
  <c r="G34" i="37"/>
  <c r="E44" i="17"/>
  <c r="G43" i="48"/>
  <c r="G35" i="27"/>
  <c r="G38" i="32"/>
  <c r="G10" i="19"/>
  <c r="G30" i="32"/>
  <c r="E44" i="22"/>
  <c r="G12" i="27"/>
  <c r="E44" i="25"/>
  <c r="G36" i="33"/>
  <c r="G35" i="34"/>
  <c r="E44" i="51"/>
  <c r="G23" i="44"/>
  <c r="G23" i="26"/>
  <c r="E44" i="52"/>
  <c r="G19" i="37"/>
  <c r="E44" i="8"/>
  <c r="G25" i="22"/>
  <c r="E44" i="20"/>
  <c r="G5" i="38"/>
  <c r="G35" i="42"/>
  <c r="T9" i="43"/>
  <c r="G25" i="49"/>
  <c r="T9" i="25"/>
  <c r="T21" i="18"/>
  <c r="T21" i="36"/>
  <c r="T9" i="21"/>
  <c r="T21" i="13"/>
  <c r="N39" i="51"/>
  <c r="T36" i="44"/>
  <c r="G30" i="48"/>
  <c r="F16" i="41"/>
  <c r="G16" i="41" s="1"/>
  <c r="P26" i="44"/>
  <c r="T9" i="51"/>
  <c r="T9" i="34"/>
  <c r="T9" i="24"/>
  <c r="T21" i="21"/>
  <c r="T21" i="31"/>
  <c r="T26" i="25"/>
  <c r="T26" i="21"/>
  <c r="T26" i="51"/>
  <c r="T29" i="40"/>
  <c r="N14" i="14"/>
  <c r="N14" i="26"/>
  <c r="N14" i="29"/>
  <c r="N14" i="38"/>
  <c r="N14" i="36"/>
  <c r="N14" i="30"/>
  <c r="N14" i="51"/>
  <c r="N14" i="44"/>
  <c r="N14" i="48"/>
  <c r="G7" i="15"/>
  <c r="T9" i="16"/>
  <c r="T9" i="39"/>
  <c r="T9" i="42"/>
  <c r="N38" i="20"/>
  <c r="N38" i="31"/>
  <c r="N38" i="27"/>
  <c r="N38" i="43"/>
  <c r="N38" i="36"/>
  <c r="N38" i="19"/>
  <c r="N38" i="12"/>
  <c r="N38" i="16"/>
  <c r="N38" i="17"/>
  <c r="N38" i="22"/>
  <c r="N38" i="8"/>
  <c r="N38" i="28"/>
  <c r="N38" i="21"/>
  <c r="N38" i="23"/>
  <c r="N38" i="44"/>
  <c r="N38" i="34"/>
  <c r="N38" i="30"/>
  <c r="N38" i="51"/>
  <c r="N38" i="50"/>
  <c r="N38" i="39"/>
  <c r="N38" i="25"/>
  <c r="N38" i="38"/>
  <c r="N38" i="15"/>
  <c r="N38" i="40"/>
  <c r="N38" i="24"/>
  <c r="N38" i="26"/>
  <c r="N38" i="32"/>
  <c r="N38" i="42"/>
  <c r="N38" i="41"/>
  <c r="N38" i="14"/>
  <c r="N38" i="49"/>
  <c r="N38" i="29"/>
  <c r="N38" i="52"/>
  <c r="N38" i="13"/>
  <c r="N38" i="18"/>
  <c r="N38" i="35"/>
  <c r="N38" i="48"/>
  <c r="T9" i="40"/>
  <c r="E44" i="31"/>
  <c r="G36" i="16"/>
  <c r="T9" i="36"/>
  <c r="T9" i="37"/>
  <c r="T9" i="49"/>
  <c r="E44" i="42"/>
  <c r="G34" i="39"/>
  <c r="G36" i="26"/>
  <c r="T9" i="19"/>
  <c r="T9" i="52"/>
  <c r="E44" i="19"/>
  <c r="T9" i="28"/>
  <c r="T9" i="22"/>
  <c r="T25" i="14"/>
  <c r="T9" i="33"/>
  <c r="T9" i="8"/>
  <c r="T36" i="22"/>
  <c r="T22" i="38"/>
  <c r="G43" i="43"/>
  <c r="G15" i="26"/>
  <c r="G15" i="39"/>
  <c r="T9" i="32"/>
  <c r="T9" i="29"/>
  <c r="T9" i="20"/>
  <c r="T36" i="17"/>
  <c r="T22" i="48"/>
  <c r="G34" i="33"/>
  <c r="T9" i="12"/>
  <c r="T21" i="40"/>
  <c r="T21" i="24"/>
  <c r="P16" i="31"/>
  <c r="P16" i="40"/>
  <c r="T22" i="16"/>
  <c r="T9" i="30"/>
  <c r="T36" i="27"/>
  <c r="T9" i="41"/>
  <c r="T9" i="13"/>
  <c r="T21" i="16"/>
  <c r="T21" i="52"/>
  <c r="T21" i="12"/>
  <c r="N9" i="17"/>
  <c r="T36" i="19"/>
  <c r="T26" i="28"/>
  <c r="T26" i="27"/>
  <c r="T26" i="49"/>
  <c r="F41" i="30"/>
  <c r="G41" i="30" s="1"/>
  <c r="F16" i="18"/>
  <c r="G16" i="18" s="1"/>
  <c r="F16" i="34"/>
  <c r="G16" i="34" s="1"/>
  <c r="T7" i="30"/>
  <c r="T7" i="40"/>
  <c r="T9" i="44"/>
  <c r="T9" i="35"/>
  <c r="T21" i="19"/>
  <c r="T21" i="51"/>
  <c r="T21" i="17"/>
  <c r="N9" i="41"/>
  <c r="T36" i="50"/>
  <c r="T26" i="20"/>
  <c r="T26" i="8"/>
  <c r="T26" i="32"/>
  <c r="F30" i="36"/>
  <c r="G30" i="36" s="1"/>
  <c r="T22" i="32"/>
  <c r="G36" i="32"/>
  <c r="G23" i="27"/>
  <c r="T9" i="15"/>
  <c r="T9" i="23"/>
  <c r="T21" i="8"/>
  <c r="T21" i="37"/>
  <c r="T21" i="32"/>
  <c r="T36" i="18"/>
  <c r="T26" i="26"/>
  <c r="T26" i="12"/>
  <c r="T26" i="23"/>
  <c r="T36" i="51"/>
  <c r="P16" i="24"/>
  <c r="N22" i="38"/>
  <c r="N22" i="40"/>
  <c r="N22" i="17"/>
  <c r="N22" i="33"/>
  <c r="N22" i="16"/>
  <c r="N22" i="35"/>
  <c r="N22" i="42"/>
  <c r="N22" i="8"/>
  <c r="N22" i="14"/>
  <c r="N22" i="37"/>
  <c r="N22" i="43"/>
  <c r="N22" i="15"/>
  <c r="N22" i="24"/>
  <c r="N22" i="44"/>
  <c r="N22" i="26"/>
  <c r="N22" i="12"/>
  <c r="N22" i="19"/>
  <c r="N22" i="18"/>
  <c r="N22" i="23"/>
  <c r="N22" i="22"/>
  <c r="N22" i="25"/>
  <c r="N22" i="28"/>
  <c r="N22" i="27"/>
  <c r="N22" i="20"/>
  <c r="N22" i="29"/>
  <c r="N22" i="36"/>
  <c r="N22" i="31"/>
  <c r="N22" i="39"/>
  <c r="N22" i="32"/>
  <c r="N22" i="41"/>
  <c r="N22" i="34"/>
  <c r="N22" i="21"/>
  <c r="N22" i="50"/>
  <c r="N22" i="13"/>
  <c r="N22" i="30"/>
  <c r="G25" i="43"/>
  <c r="T9" i="50"/>
  <c r="G30" i="18"/>
  <c r="T9" i="48"/>
  <c r="T21" i="41"/>
  <c r="N39" i="50"/>
  <c r="G13" i="49"/>
  <c r="F16" i="32"/>
  <c r="G16" i="32" s="1"/>
  <c r="G22" i="20"/>
  <c r="F26" i="51"/>
  <c r="G26" i="51" s="1"/>
  <c r="T9" i="38"/>
  <c r="T21" i="27"/>
  <c r="T23" i="26"/>
  <c r="F16" i="15"/>
  <c r="G16" i="15" s="1"/>
  <c r="F26" i="39"/>
  <c r="G26" i="39" s="1"/>
  <c r="T7" i="41"/>
  <c r="T9" i="26"/>
  <c r="T21" i="33"/>
  <c r="T10" i="38"/>
  <c r="T36" i="30"/>
  <c r="T26" i="35"/>
  <c r="T26" i="16"/>
  <c r="F30" i="26"/>
  <c r="G30" i="26" s="1"/>
  <c r="T29" i="17"/>
  <c r="N32" i="22"/>
  <c r="N32" i="51"/>
  <c r="N32" i="28"/>
  <c r="N32" i="50"/>
  <c r="N32" i="31"/>
  <c r="N32" i="13"/>
  <c r="N32" i="8"/>
  <c r="N32" i="48"/>
  <c r="N32" i="12"/>
  <c r="N32" i="26"/>
  <c r="N32" i="37"/>
  <c r="N32" i="52"/>
  <c r="N32" i="41"/>
  <c r="N32" i="15"/>
  <c r="N32" i="29"/>
  <c r="N32" i="21"/>
  <c r="N32" i="44"/>
  <c r="N32" i="36"/>
  <c r="N32" i="14"/>
  <c r="N32" i="30"/>
  <c r="N32" i="16"/>
  <c r="N32" i="40"/>
  <c r="N32" i="20"/>
  <c r="N32" i="43"/>
  <c r="N32" i="35"/>
  <c r="N32" i="18"/>
  <c r="N32" i="19"/>
  <c r="N32" i="25"/>
  <c r="N32" i="17"/>
  <c r="N32" i="38"/>
  <c r="N32" i="34"/>
  <c r="N32" i="27"/>
  <c r="N32" i="33"/>
  <c r="N32" i="23"/>
  <c r="T25" i="49"/>
  <c r="T25" i="43"/>
  <c r="T27" i="15"/>
  <c r="T27" i="27"/>
  <c r="T27" i="28"/>
  <c r="T10" i="25"/>
  <c r="T10" i="43"/>
  <c r="T10" i="52"/>
  <c r="T10" i="19"/>
  <c r="T10" i="15"/>
  <c r="T10" i="31"/>
  <c r="T10" i="23"/>
  <c r="T10" i="41"/>
  <c r="T10" i="27"/>
  <c r="T10" i="35"/>
  <c r="T23" i="32"/>
  <c r="T23" i="13"/>
  <c r="T29" i="32"/>
  <c r="T29" i="15"/>
  <c r="T29" i="50"/>
  <c r="T29" i="44"/>
  <c r="T29" i="51"/>
  <c r="T25" i="16"/>
  <c r="T27" i="17"/>
  <c r="T27" i="34"/>
  <c r="T10" i="36"/>
  <c r="T10" i="29"/>
  <c r="T10" i="49"/>
  <c r="T10" i="18"/>
  <c r="T10" i="50"/>
  <c r="T10" i="32"/>
  <c r="T10" i="16"/>
  <c r="T10" i="26"/>
  <c r="T10" i="13"/>
  <c r="T10" i="22"/>
  <c r="T23" i="28"/>
  <c r="T29" i="30"/>
  <c r="T29" i="31"/>
  <c r="T29" i="28"/>
  <c r="T29" i="48"/>
  <c r="T29" i="16"/>
  <c r="T25" i="13"/>
  <c r="T25" i="38"/>
  <c r="T25" i="17"/>
  <c r="T25" i="8"/>
  <c r="T27" i="16"/>
  <c r="T27" i="41"/>
  <c r="T10" i="48"/>
  <c r="T10" i="51"/>
  <c r="T10" i="34"/>
  <c r="T10" i="37"/>
  <c r="T10" i="12"/>
  <c r="T10" i="33"/>
  <c r="T10" i="30"/>
  <c r="T10" i="17"/>
  <c r="T10" i="44"/>
  <c r="T23" i="50"/>
  <c r="T29" i="26"/>
  <c r="T29" i="33"/>
  <c r="T29" i="27"/>
  <c r="T29" i="8"/>
  <c r="J28" i="13"/>
  <c r="J28" i="35"/>
  <c r="J28" i="51"/>
  <c r="T23" i="41"/>
  <c r="T23" i="49"/>
  <c r="T23" i="42"/>
  <c r="T23" i="40"/>
  <c r="T23" i="20"/>
  <c r="J16" i="31"/>
  <c r="J16" i="50"/>
  <c r="J33" i="37"/>
  <c r="J33" i="26"/>
  <c r="J28" i="16"/>
  <c r="J28" i="23"/>
  <c r="J28" i="28"/>
  <c r="T23" i="15"/>
  <c r="T23" i="37"/>
  <c r="T23" i="34"/>
  <c r="T23" i="16"/>
  <c r="T23" i="31"/>
  <c r="J16" i="29"/>
  <c r="J33" i="20"/>
  <c r="J33" i="21"/>
  <c r="J28" i="37"/>
  <c r="J28" i="17"/>
  <c r="J28" i="48"/>
  <c r="T23" i="48"/>
  <c r="T23" i="52"/>
  <c r="T23" i="29"/>
  <c r="T23" i="25"/>
  <c r="J16" i="8"/>
  <c r="G25" i="31"/>
  <c r="T25" i="42"/>
  <c r="T25" i="34"/>
  <c r="T25" i="36"/>
  <c r="T25" i="50"/>
  <c r="T25" i="24"/>
  <c r="T25" i="27"/>
  <c r="T25" i="29"/>
  <c r="T25" i="19"/>
  <c r="T25" i="28"/>
  <c r="T25" i="20"/>
  <c r="T27" i="20"/>
  <c r="T27" i="25"/>
  <c r="T27" i="39"/>
  <c r="T27" i="44"/>
  <c r="T27" i="48"/>
  <c r="T27" i="51"/>
  <c r="T27" i="24"/>
  <c r="T27" i="26"/>
  <c r="T27" i="29"/>
  <c r="T27" i="31"/>
  <c r="G8" i="43"/>
  <c r="T36" i="35"/>
  <c r="T36" i="26"/>
  <c r="T36" i="14"/>
  <c r="T36" i="39"/>
  <c r="T36" i="37"/>
  <c r="T36" i="38"/>
  <c r="T36" i="16"/>
  <c r="T36" i="42"/>
  <c r="T36" i="40"/>
  <c r="T36" i="43"/>
  <c r="T33" i="19"/>
  <c r="T33" i="36"/>
  <c r="T33" i="27"/>
  <c r="T33" i="33"/>
  <c r="T33" i="16"/>
  <c r="T33" i="26"/>
  <c r="T33" i="42"/>
  <c r="T33" i="24"/>
  <c r="T33" i="40"/>
  <c r="T33" i="12"/>
  <c r="J16" i="21"/>
  <c r="J16" i="15"/>
  <c r="J16" i="28"/>
  <c r="J16" i="17"/>
  <c r="J33" i="13"/>
  <c r="J33" i="25"/>
  <c r="J33" i="40"/>
  <c r="J33" i="23"/>
  <c r="J33" i="35"/>
  <c r="J33" i="49"/>
  <c r="J33" i="31"/>
  <c r="J33" i="30"/>
  <c r="J33" i="15"/>
  <c r="J33" i="48"/>
  <c r="J33" i="44"/>
  <c r="J33" i="32"/>
  <c r="J33" i="22"/>
  <c r="J33" i="19"/>
  <c r="J28" i="49"/>
  <c r="J28" i="21"/>
  <c r="J28" i="39"/>
  <c r="J28" i="18"/>
  <c r="J28" i="33"/>
  <c r="J28" i="12"/>
  <c r="J28" i="43"/>
  <c r="J28" i="29"/>
  <c r="J28" i="38"/>
  <c r="J28" i="22"/>
  <c r="J28" i="25"/>
  <c r="J28" i="24"/>
  <c r="J28" i="26"/>
  <c r="J28" i="40"/>
  <c r="J28" i="14"/>
  <c r="J28" i="30"/>
  <c r="J28" i="34"/>
  <c r="J28" i="15"/>
  <c r="J28" i="19"/>
  <c r="J28" i="20"/>
  <c r="J28" i="31"/>
  <c r="J28" i="52"/>
  <c r="J28" i="8"/>
  <c r="J28" i="42"/>
  <c r="J28" i="32"/>
  <c r="J28" i="50"/>
  <c r="P31" i="13"/>
  <c r="F31" i="8"/>
  <c r="G31" i="8" s="1"/>
  <c r="P31" i="49"/>
  <c r="F31" i="13"/>
  <c r="G31" i="13" s="1"/>
  <c r="F31" i="26"/>
  <c r="G31" i="26" s="1"/>
  <c r="P31" i="40"/>
  <c r="P31" i="52"/>
  <c r="P31" i="16"/>
  <c r="P31" i="32"/>
  <c r="F31" i="17"/>
  <c r="G31" i="17" s="1"/>
  <c r="P31" i="19"/>
  <c r="F31" i="27"/>
  <c r="G31" i="27" s="1"/>
  <c r="F31" i="30"/>
  <c r="G31" i="30" s="1"/>
  <c r="F31" i="36"/>
  <c r="G31" i="36" s="1"/>
  <c r="P31" i="41"/>
  <c r="F31" i="16"/>
  <c r="G31" i="16" s="1"/>
  <c r="P31" i="43"/>
  <c r="P31" i="51"/>
  <c r="F31" i="14"/>
  <c r="G31" i="14" s="1"/>
  <c r="F31" i="31"/>
  <c r="G31" i="31" s="1"/>
  <c r="P31" i="48"/>
  <c r="F31" i="52"/>
  <c r="G31" i="52" s="1"/>
  <c r="P31" i="18"/>
  <c r="F31" i="38"/>
  <c r="G31" i="38" s="1"/>
  <c r="P31" i="21"/>
  <c r="F31" i="23"/>
  <c r="G31" i="23" s="1"/>
  <c r="F31" i="28"/>
  <c r="G31" i="28" s="1"/>
  <c r="F31" i="32"/>
  <c r="G31" i="32" s="1"/>
  <c r="P31" i="37"/>
  <c r="P31" i="42"/>
  <c r="F31" i="21"/>
  <c r="G31" i="21" s="1"/>
  <c r="P31" i="20"/>
  <c r="P31" i="26"/>
  <c r="P31" i="31"/>
  <c r="P31" i="34"/>
  <c r="P31" i="38"/>
  <c r="F31" i="42"/>
  <c r="G31" i="42" s="1"/>
  <c r="F31" i="48"/>
  <c r="G31" i="48" s="1"/>
  <c r="F31" i="51"/>
  <c r="G31" i="51" s="1"/>
  <c r="P31" i="22"/>
  <c r="F31" i="34"/>
  <c r="G31" i="34" s="1"/>
  <c r="P31" i="50"/>
  <c r="P31" i="12"/>
  <c r="P31" i="24"/>
  <c r="F31" i="43"/>
  <c r="G31" i="43" s="1"/>
  <c r="P31" i="14"/>
  <c r="P31" i="17"/>
  <c r="F31" i="24"/>
  <c r="G31" i="24" s="1"/>
  <c r="P31" i="33"/>
  <c r="F31" i="39"/>
  <c r="G31" i="39" s="1"/>
  <c r="P31" i="44"/>
  <c r="F31" i="22"/>
  <c r="G31" i="22" s="1"/>
  <c r="P31" i="23"/>
  <c r="P31" i="27"/>
  <c r="P31" i="30"/>
  <c r="P31" i="35"/>
  <c r="P31" i="39"/>
  <c r="F31" i="44"/>
  <c r="G31" i="44" s="1"/>
  <c r="F31" i="49"/>
  <c r="G31" i="49" s="1"/>
  <c r="F31" i="50"/>
  <c r="G31" i="50" s="1"/>
  <c r="F31" i="19"/>
  <c r="G31" i="19" s="1"/>
  <c r="F31" i="40"/>
  <c r="G31" i="40" s="1"/>
  <c r="F31" i="29"/>
  <c r="G31" i="29" s="1"/>
  <c r="F31" i="12"/>
  <c r="G31" i="12" s="1"/>
  <c r="P31" i="8"/>
  <c r="P31" i="25"/>
  <c r="F31" i="15"/>
  <c r="G31" i="15" s="1"/>
  <c r="F31" i="33"/>
  <c r="G31" i="33" s="1"/>
  <c r="F31" i="20"/>
  <c r="G31" i="20" s="1"/>
  <c r="P31" i="28"/>
  <c r="P31" i="29"/>
  <c r="F31" i="18"/>
  <c r="G31" i="18" s="1"/>
  <c r="F31" i="37"/>
  <c r="G31" i="37" s="1"/>
  <c r="F31" i="25"/>
  <c r="G31" i="25" s="1"/>
  <c r="F31" i="35"/>
  <c r="G31" i="35" s="1"/>
  <c r="P31" i="36"/>
  <c r="F31" i="41"/>
  <c r="G31" i="41" s="1"/>
  <c r="P31" i="15"/>
  <c r="J20" i="37"/>
  <c r="J20" i="27"/>
  <c r="J20" i="12"/>
  <c r="J20" i="49"/>
  <c r="J20" i="31"/>
  <c r="J20" i="33"/>
  <c r="J20" i="42"/>
  <c r="J20" i="44"/>
  <c r="J20" i="8"/>
  <c r="J20" i="29"/>
  <c r="J20" i="16"/>
  <c r="J20" i="13"/>
  <c r="J20" i="18"/>
  <c r="J20" i="38"/>
  <c r="J20" i="22"/>
  <c r="J20" i="19"/>
  <c r="J20" i="15"/>
  <c r="J20" i="35"/>
  <c r="J20" i="24"/>
  <c r="J20" i="17"/>
  <c r="J20" i="23"/>
  <c r="J20" i="14"/>
  <c r="J20" i="21"/>
  <c r="J20" i="41"/>
  <c r="J20" i="39"/>
  <c r="J20" i="36"/>
  <c r="J20" i="34"/>
  <c r="J20" i="48"/>
  <c r="J20" i="25"/>
  <c r="J20" i="28"/>
  <c r="J20" i="51"/>
  <c r="J20" i="30"/>
  <c r="J20" i="52"/>
  <c r="J20" i="43"/>
  <c r="J20" i="40"/>
  <c r="J20" i="20"/>
  <c r="J20" i="32"/>
  <c r="G13" i="48"/>
  <c r="G35" i="49"/>
  <c r="G14" i="48"/>
  <c r="T25" i="25"/>
  <c r="T25" i="23"/>
  <c r="T25" i="26"/>
  <c r="T25" i="41"/>
  <c r="T25" i="52"/>
  <c r="T25" i="51"/>
  <c r="T25" i="37"/>
  <c r="T25" i="31"/>
  <c r="T25" i="22"/>
  <c r="T27" i="14"/>
  <c r="T27" i="52"/>
  <c r="T27" i="8"/>
  <c r="T27" i="40"/>
  <c r="T27" i="12"/>
  <c r="T27" i="19"/>
  <c r="T27" i="21"/>
  <c r="T27" i="38"/>
  <c r="T27" i="23"/>
  <c r="T27" i="32"/>
  <c r="T36" i="32"/>
  <c r="T36" i="23"/>
  <c r="T36" i="33"/>
  <c r="T36" i="36"/>
  <c r="T36" i="24"/>
  <c r="T36" i="49"/>
  <c r="T36" i="52"/>
  <c r="T36" i="8"/>
  <c r="T36" i="28"/>
  <c r="T36" i="29"/>
  <c r="T33" i="21"/>
  <c r="T33" i="43"/>
  <c r="T33" i="31"/>
  <c r="T33" i="52"/>
  <c r="T33" i="22"/>
  <c r="T33" i="44"/>
  <c r="T33" i="48"/>
  <c r="T33" i="25"/>
  <c r="T33" i="29"/>
  <c r="T33" i="49"/>
  <c r="AH41" i="4"/>
  <c r="F41" i="4" s="1"/>
  <c r="J20" i="26"/>
  <c r="J16" i="41"/>
  <c r="J16" i="36"/>
  <c r="J16" i="43"/>
  <c r="J16" i="27"/>
  <c r="T22" i="34"/>
  <c r="T22" i="51"/>
  <c r="T22" i="8"/>
  <c r="T22" i="19"/>
  <c r="T22" i="12"/>
  <c r="T29" i="35"/>
  <c r="T29" i="37"/>
  <c r="T29" i="36"/>
  <c r="T29" i="22"/>
  <c r="T29" i="23"/>
  <c r="T29" i="49"/>
  <c r="T29" i="21"/>
  <c r="T29" i="13"/>
  <c r="T29" i="19"/>
  <c r="T29" i="39"/>
  <c r="T29" i="29"/>
  <c r="T29" i="38"/>
  <c r="T29" i="25"/>
  <c r="T29" i="42"/>
  <c r="T29" i="24"/>
  <c r="T29" i="43"/>
  <c r="T29" i="12"/>
  <c r="T29" i="18"/>
  <c r="T29" i="20"/>
  <c r="J8" i="48"/>
  <c r="J8" i="13"/>
  <c r="J8" i="29"/>
  <c r="J8" i="40"/>
  <c r="J8" i="32"/>
  <c r="J8" i="41"/>
  <c r="J8" i="18"/>
  <c r="J8" i="43"/>
  <c r="J8" i="42"/>
  <c r="J8" i="17"/>
  <c r="J8" i="34"/>
  <c r="J8" i="23"/>
  <c r="J8" i="15"/>
  <c r="J8" i="8"/>
  <c r="J8" i="22"/>
  <c r="J8" i="35"/>
  <c r="J8" i="36"/>
  <c r="J8" i="39"/>
  <c r="J8" i="49"/>
  <c r="J8" i="33"/>
  <c r="J8" i="19"/>
  <c r="J8" i="12"/>
  <c r="J8" i="30"/>
  <c r="J8" i="21"/>
  <c r="J8" i="28"/>
  <c r="J8" i="51"/>
  <c r="J8" i="44"/>
  <c r="J8" i="26"/>
  <c r="J8" i="37"/>
  <c r="J8" i="27"/>
  <c r="J8" i="38"/>
  <c r="J8" i="52"/>
  <c r="J8" i="16"/>
  <c r="J8" i="25"/>
  <c r="J8" i="24"/>
  <c r="J8" i="20"/>
  <c r="J8" i="14"/>
  <c r="J8" i="50"/>
  <c r="J8" i="31"/>
  <c r="J5" i="43"/>
  <c r="J5" i="35"/>
  <c r="J5" i="21"/>
  <c r="J5" i="40"/>
  <c r="J5" i="24"/>
  <c r="J5" i="41"/>
  <c r="J5" i="27"/>
  <c r="J5" i="51"/>
  <c r="J5" i="15"/>
  <c r="J5" i="32"/>
  <c r="J5" i="52"/>
  <c r="J5" i="20"/>
  <c r="J5" i="22"/>
  <c r="J5" i="42"/>
  <c r="J5" i="29"/>
  <c r="J5" i="36"/>
  <c r="J5" i="34"/>
  <c r="J5" i="19"/>
  <c r="J5" i="30"/>
  <c r="J5" i="33"/>
  <c r="J5" i="23"/>
  <c r="J5" i="12"/>
  <c r="J5" i="25"/>
  <c r="J5" i="49"/>
  <c r="J5" i="48"/>
  <c r="J5" i="18"/>
  <c r="J5" i="17"/>
  <c r="J5" i="28"/>
  <c r="J5" i="14"/>
  <c r="J5" i="26"/>
  <c r="J5" i="31"/>
  <c r="J5" i="38"/>
  <c r="J5" i="50"/>
  <c r="J5" i="37"/>
  <c r="J5" i="13"/>
  <c r="J5" i="39"/>
  <c r="J5" i="16"/>
  <c r="J5" i="44"/>
  <c r="J5" i="8"/>
  <c r="J16" i="33"/>
  <c r="J16" i="40"/>
  <c r="J16" i="12"/>
  <c r="J16" i="22"/>
  <c r="J16" i="26"/>
  <c r="J16" i="19"/>
  <c r="J16" i="44"/>
  <c r="J16" i="16"/>
  <c r="J16" i="32"/>
  <c r="J16" i="20"/>
  <c r="J16" i="24"/>
  <c r="J16" i="14"/>
  <c r="J16" i="23"/>
  <c r="J16" i="13"/>
  <c r="J16" i="42"/>
  <c r="J16" i="52"/>
  <c r="J16" i="34"/>
  <c r="J16" i="48"/>
  <c r="J16" i="35"/>
  <c r="J16" i="18"/>
  <c r="G40" i="48"/>
  <c r="G29" i="13"/>
  <c r="G14" i="23"/>
  <c r="T25" i="33"/>
  <c r="T25" i="30"/>
  <c r="T25" i="32"/>
  <c r="T25" i="48"/>
  <c r="T25" i="12"/>
  <c r="T25" i="18"/>
  <c r="T25" i="21"/>
  <c r="T25" i="39"/>
  <c r="T25" i="40"/>
  <c r="T27" i="30"/>
  <c r="T27" i="43"/>
  <c r="T27" i="22"/>
  <c r="T27" i="18"/>
  <c r="T27" i="13"/>
  <c r="T27" i="42"/>
  <c r="T27" i="37"/>
  <c r="T27" i="49"/>
  <c r="T27" i="36"/>
  <c r="G8" i="26"/>
  <c r="T36" i="15"/>
  <c r="T36" i="13"/>
  <c r="T36" i="25"/>
  <c r="T36" i="21"/>
  <c r="T36" i="41"/>
  <c r="T36" i="48"/>
  <c r="T36" i="34"/>
  <c r="T36" i="12"/>
  <c r="T36" i="31"/>
  <c r="T33" i="13"/>
  <c r="T33" i="15"/>
  <c r="T33" i="14"/>
  <c r="T33" i="32"/>
  <c r="T33" i="39"/>
  <c r="T33" i="23"/>
  <c r="T33" i="38"/>
  <c r="T33" i="18"/>
  <c r="J16" i="49"/>
  <c r="J16" i="51"/>
  <c r="J16" i="25"/>
  <c r="J16" i="37"/>
  <c r="J16" i="39"/>
  <c r="T22" i="40"/>
  <c r="T22" i="37"/>
  <c r="T22" i="33"/>
  <c r="T22" i="29"/>
  <c r="G25" i="27"/>
  <c r="P22" i="41"/>
  <c r="F22" i="48"/>
  <c r="G22" i="48" s="1"/>
  <c r="P22" i="49"/>
  <c r="P22" i="43"/>
  <c r="P22" i="39"/>
  <c r="F22" i="12"/>
  <c r="G22" i="12" s="1"/>
  <c r="P22" i="23"/>
  <c r="F22" i="27"/>
  <c r="G22" i="27" s="1"/>
  <c r="F22" i="52"/>
  <c r="G22" i="52" s="1"/>
  <c r="P22" i="18"/>
  <c r="F22" i="19"/>
  <c r="G22" i="19" s="1"/>
  <c r="P22" i="19"/>
  <c r="F22" i="22"/>
  <c r="G22" i="22" s="1"/>
  <c r="F22" i="35"/>
  <c r="G22" i="35" s="1"/>
  <c r="P22" i="31"/>
  <c r="F22" i="15"/>
  <c r="G22" i="15" s="1"/>
  <c r="P22" i="22"/>
  <c r="P22" i="24"/>
  <c r="P22" i="33"/>
  <c r="P22" i="34"/>
  <c r="F22" i="44"/>
  <c r="G22" i="44" s="1"/>
  <c r="F22" i="29"/>
  <c r="G22" i="29" s="1"/>
  <c r="F22" i="43"/>
  <c r="G22" i="43" s="1"/>
  <c r="P22" i="29"/>
  <c r="P22" i="37"/>
  <c r="P22" i="48"/>
  <c r="F22" i="21"/>
  <c r="G22" i="21" s="1"/>
  <c r="P22" i="51"/>
  <c r="P22" i="38"/>
  <c r="F22" i="14"/>
  <c r="G22" i="14" s="1"/>
  <c r="F22" i="49"/>
  <c r="G22" i="49" s="1"/>
  <c r="F22" i="28"/>
  <c r="G22" i="28" s="1"/>
  <c r="F22" i="16"/>
  <c r="G22" i="16" s="1"/>
  <c r="P22" i="21"/>
  <c r="P22" i="32"/>
  <c r="F22" i="36"/>
  <c r="G22" i="36" s="1"/>
  <c r="P22" i="52"/>
  <c r="T14" i="26"/>
  <c r="T14" i="34"/>
  <c r="T14" i="41"/>
  <c r="T14" i="48"/>
  <c r="T14" i="31"/>
  <c r="T14" i="52"/>
  <c r="T14" i="39"/>
  <c r="T14" i="18"/>
  <c r="T14" i="28"/>
  <c r="T14" i="27"/>
  <c r="T14" i="32"/>
  <c r="T14" i="40"/>
  <c r="T14" i="13"/>
  <c r="T14" i="38"/>
  <c r="T14" i="50"/>
  <c r="T14" i="49"/>
  <c r="T14" i="24"/>
  <c r="T14" i="12"/>
  <c r="T14" i="8"/>
  <c r="T14" i="51"/>
  <c r="T14" i="43"/>
  <c r="T14" i="16"/>
  <c r="T14" i="14"/>
  <c r="T14" i="25"/>
  <c r="T14" i="20"/>
  <c r="T14" i="15"/>
  <c r="T14" i="42"/>
  <c r="T14" i="44"/>
  <c r="T14" i="17"/>
  <c r="T14" i="30"/>
  <c r="T14" i="35"/>
  <c r="T14" i="22"/>
  <c r="T14" i="21"/>
  <c r="T14" i="23"/>
  <c r="T14" i="19"/>
  <c r="T14" i="29"/>
  <c r="T14" i="33"/>
  <c r="T14" i="36"/>
  <c r="T14" i="37"/>
  <c r="T5" i="35"/>
  <c r="T5" i="32"/>
  <c r="T5" i="27"/>
  <c r="T5" i="39"/>
  <c r="T5" i="28"/>
  <c r="T5" i="29"/>
  <c r="T5" i="13"/>
  <c r="T5" i="18"/>
  <c r="T5" i="49"/>
  <c r="T5" i="34"/>
  <c r="T5" i="25"/>
  <c r="T5" i="42"/>
  <c r="T5" i="33"/>
  <c r="T5" i="31"/>
  <c r="T5" i="12"/>
  <c r="T5" i="21"/>
  <c r="T5" i="36"/>
  <c r="T5" i="24"/>
  <c r="T5" i="51"/>
  <c r="T5" i="38"/>
  <c r="T5" i="30"/>
  <c r="T5" i="16"/>
  <c r="T5" i="8"/>
  <c r="T5" i="52"/>
  <c r="T5" i="15"/>
  <c r="T5" i="20"/>
  <c r="T5" i="41"/>
  <c r="T5" i="17"/>
  <c r="T5" i="40"/>
  <c r="T5" i="14"/>
  <c r="T5" i="37"/>
  <c r="T5" i="26"/>
  <c r="T5" i="19"/>
  <c r="T5" i="48"/>
  <c r="T5" i="50"/>
  <c r="T5" i="44"/>
  <c r="T5" i="22"/>
  <c r="T5" i="43"/>
  <c r="T5" i="23"/>
  <c r="E44" i="43"/>
  <c r="N7" i="22"/>
  <c r="N7" i="25"/>
  <c r="N7" i="19"/>
  <c r="N7" i="38"/>
  <c r="N7" i="12"/>
  <c r="N7" i="32"/>
  <c r="N7" i="23"/>
  <c r="N7" i="28"/>
  <c r="N7" i="40"/>
  <c r="N7" i="44"/>
  <c r="N7" i="49"/>
  <c r="N7" i="52"/>
  <c r="N7" i="18"/>
  <c r="N7" i="20"/>
  <c r="N7" i="27"/>
  <c r="N7" i="31"/>
  <c r="N7" i="37"/>
  <c r="N7" i="41"/>
  <c r="N7" i="13"/>
  <c r="N7" i="34"/>
  <c r="N7" i="17"/>
  <c r="N7" i="30"/>
  <c r="N7" i="35"/>
  <c r="N7" i="43"/>
  <c r="N7" i="8"/>
  <c r="N7" i="51"/>
  <c r="N7" i="21"/>
  <c r="N7" i="15"/>
  <c r="N7" i="36"/>
  <c r="N7" i="29"/>
  <c r="N7" i="14"/>
  <c r="N7" i="42"/>
  <c r="N7" i="48"/>
  <c r="N7" i="26"/>
  <c r="N7" i="16"/>
  <c r="N7" i="50"/>
  <c r="N7" i="33"/>
  <c r="N7" i="24"/>
  <c r="N7" i="39"/>
  <c r="T32" i="20"/>
  <c r="T32" i="19"/>
  <c r="T32" i="37"/>
  <c r="T32" i="12"/>
  <c r="T32" i="40"/>
  <c r="T32" i="52"/>
  <c r="T32" i="49"/>
  <c r="T32" i="14"/>
  <c r="T32" i="43"/>
  <c r="T32" i="36"/>
  <c r="T32" i="50"/>
  <c r="T32" i="51"/>
  <c r="T32" i="30"/>
  <c r="T32" i="42"/>
  <c r="T32" i="44"/>
  <c r="T32" i="41"/>
  <c r="T32" i="16"/>
  <c r="T32" i="48"/>
  <c r="T32" i="25"/>
  <c r="T32" i="32"/>
  <c r="T32" i="22"/>
  <c r="T32" i="15"/>
  <c r="T32" i="27"/>
  <c r="T32" i="38"/>
  <c r="T32" i="33"/>
  <c r="T32" i="13"/>
  <c r="T32" i="17"/>
  <c r="T32" i="18"/>
  <c r="T32" i="31"/>
  <c r="T32" i="24"/>
  <c r="T32" i="8"/>
  <c r="T32" i="28"/>
  <c r="T32" i="29"/>
  <c r="T32" i="35"/>
  <c r="T32" i="34"/>
  <c r="T32" i="21"/>
  <c r="T32" i="39"/>
  <c r="T32" i="23"/>
  <c r="T32" i="26"/>
  <c r="F16" i="26"/>
  <c r="G16" i="26" s="1"/>
  <c r="P16" i="23"/>
  <c r="F16" i="50"/>
  <c r="G16" i="50" s="1"/>
  <c r="F16" i="30"/>
  <c r="G16" i="30" s="1"/>
  <c r="P16" i="28"/>
  <c r="F16" i="23"/>
  <c r="G16" i="23" s="1"/>
  <c r="F16" i="52"/>
  <c r="G16" i="52" s="1"/>
  <c r="F16" i="33"/>
  <c r="G16" i="33" s="1"/>
  <c r="P16" i="48"/>
  <c r="P16" i="8"/>
  <c r="P16" i="39"/>
  <c r="P16" i="35"/>
  <c r="F16" i="12"/>
  <c r="G16" i="12" s="1"/>
  <c r="F16" i="42"/>
  <c r="G16" i="42" s="1"/>
  <c r="P16" i="22"/>
  <c r="F16" i="8"/>
  <c r="G16" i="8" s="1"/>
  <c r="P16" i="36"/>
  <c r="P16" i="30"/>
  <c r="F16" i="16"/>
  <c r="G16" i="16" s="1"/>
  <c r="F16" i="43"/>
  <c r="G16" i="43" s="1"/>
  <c r="P16" i="14"/>
  <c r="P16" i="52"/>
  <c r="P16" i="41"/>
  <c r="F16" i="19"/>
  <c r="G16" i="19" s="1"/>
  <c r="F16" i="29"/>
  <c r="G16" i="29" s="1"/>
  <c r="F16" i="28"/>
  <c r="G16" i="28" s="1"/>
  <c r="P16" i="12"/>
  <c r="F16" i="14"/>
  <c r="G16" i="14" s="1"/>
  <c r="F16" i="48"/>
  <c r="G16" i="48" s="1"/>
  <c r="F16" i="31"/>
  <c r="F16" i="38"/>
  <c r="G16" i="38" s="1"/>
  <c r="F16" i="21"/>
  <c r="G16" i="21" s="1"/>
  <c r="P16" i="19"/>
  <c r="P16" i="25"/>
  <c r="P16" i="44"/>
  <c r="P16" i="17"/>
  <c r="P16" i="13"/>
  <c r="P16" i="49"/>
  <c r="F16" i="25"/>
  <c r="G16" i="25" s="1"/>
  <c r="F16" i="22"/>
  <c r="G16" i="22" s="1"/>
  <c r="F16" i="49"/>
  <c r="G16" i="49" s="1"/>
  <c r="P16" i="29"/>
  <c r="P16" i="43"/>
  <c r="P16" i="50"/>
  <c r="F16" i="51"/>
  <c r="G16" i="51" s="1"/>
  <c r="P16" i="21"/>
  <c r="P16" i="15"/>
  <c r="F16" i="27"/>
  <c r="G16" i="27" s="1"/>
  <c r="F16" i="37"/>
  <c r="G16" i="37" s="1"/>
  <c r="F16" i="24"/>
  <c r="G16" i="24" s="1"/>
  <c r="F30" i="15"/>
  <c r="G30" i="15" s="1"/>
  <c r="P30" i="38"/>
  <c r="F30" i="22"/>
  <c r="G30" i="22" s="1"/>
  <c r="P30" i="43"/>
  <c r="P30" i="18"/>
  <c r="P30" i="42"/>
  <c r="P30" i="32"/>
  <c r="F30" i="21"/>
  <c r="G30" i="21" s="1"/>
  <c r="F30" i="40"/>
  <c r="G30" i="40" s="1"/>
  <c r="F30" i="50"/>
  <c r="G30" i="50" s="1"/>
  <c r="F30" i="16"/>
  <c r="G30" i="16" s="1"/>
  <c r="F30" i="31"/>
  <c r="G30" i="31" s="1"/>
  <c r="P30" i="17"/>
  <c r="F30" i="51"/>
  <c r="G30" i="51" s="1"/>
  <c r="F30" i="29"/>
  <c r="G30" i="29" s="1"/>
  <c r="F30" i="41"/>
  <c r="G30" i="41" s="1"/>
  <c r="F30" i="17"/>
  <c r="G30" i="17" s="1"/>
  <c r="F30" i="13"/>
  <c r="G30" i="13" s="1"/>
  <c r="F30" i="24"/>
  <c r="G30" i="24" s="1"/>
  <c r="F30" i="34"/>
  <c r="G30" i="34" s="1"/>
  <c r="F30" i="28"/>
  <c r="G30" i="28" s="1"/>
  <c r="P30" i="36"/>
  <c r="P30" i="13"/>
  <c r="P30" i="15"/>
  <c r="G16" i="31"/>
  <c r="G15" i="22"/>
  <c r="J38" i="19"/>
  <c r="J38" i="43"/>
  <c r="J38" i="21"/>
  <c r="J38" i="15"/>
  <c r="J38" i="27"/>
  <c r="J38" i="40"/>
  <c r="J38" i="22"/>
  <c r="J38" i="12"/>
  <c r="J38" i="35"/>
  <c r="J38" i="17"/>
  <c r="J38" i="31"/>
  <c r="J38" i="8"/>
  <c r="J38" i="49"/>
  <c r="J38" i="29"/>
  <c r="J38" i="42"/>
  <c r="J38" i="26"/>
  <c r="J38" i="37"/>
  <c r="J38" i="14"/>
  <c r="J38" i="16"/>
  <c r="J38" i="32"/>
  <c r="J38" i="25"/>
  <c r="J38" i="36"/>
  <c r="J38" i="48"/>
  <c r="J38" i="20"/>
  <c r="J38" i="28"/>
  <c r="J38" i="33"/>
  <c r="J38" i="38"/>
  <c r="J38" i="13"/>
  <c r="J38" i="23"/>
  <c r="J38" i="24"/>
  <c r="J38" i="50"/>
  <c r="J38" i="44"/>
  <c r="J38" i="41"/>
  <c r="J38" i="51"/>
  <c r="J38" i="18"/>
  <c r="J38" i="34"/>
  <c r="J38" i="52"/>
  <c r="J38" i="30"/>
  <c r="J38" i="39"/>
  <c r="T22" i="17"/>
  <c r="T22" i="31"/>
  <c r="T22" i="13"/>
  <c r="T22" i="50"/>
  <c r="T22" i="25"/>
  <c r="T22" i="26"/>
  <c r="T22" i="35"/>
  <c r="T22" i="24"/>
  <c r="T22" i="21"/>
  <c r="T22" i="43"/>
  <c r="T22" i="28"/>
  <c r="T22" i="30"/>
  <c r="T22" i="49"/>
  <c r="T22" i="20"/>
  <c r="T22" i="15"/>
  <c r="T22" i="36"/>
  <c r="T22" i="27"/>
  <c r="T22" i="44"/>
  <c r="T22" i="18"/>
  <c r="T22" i="41"/>
  <c r="T23" i="27"/>
  <c r="T23" i="30"/>
  <c r="T23" i="44"/>
  <c r="T23" i="39"/>
  <c r="T23" i="17"/>
  <c r="T23" i="51"/>
  <c r="T23" i="14"/>
  <c r="T23" i="19"/>
  <c r="T23" i="21"/>
  <c r="T23" i="35"/>
  <c r="T23" i="22"/>
  <c r="T23" i="43"/>
  <c r="T23" i="8"/>
  <c r="T23" i="12"/>
  <c r="T23" i="18"/>
  <c r="T23" i="38"/>
  <c r="T23" i="33"/>
  <c r="T23" i="24"/>
  <c r="T23" i="36"/>
  <c r="T34" i="43"/>
  <c r="T34" i="31"/>
  <c r="T34" i="51"/>
  <c r="T34" i="16"/>
  <c r="T34" i="41"/>
  <c r="T34" i="27"/>
  <c r="T34" i="21"/>
  <c r="T34" i="23"/>
  <c r="T34" i="52"/>
  <c r="T34" i="49"/>
  <c r="T34" i="30"/>
  <c r="T34" i="32"/>
  <c r="T34" i="33"/>
  <c r="T34" i="26"/>
  <c r="T34" i="13"/>
  <c r="T34" i="50"/>
  <c r="T34" i="24"/>
  <c r="T34" i="28"/>
  <c r="T34" i="12"/>
  <c r="T34" i="44"/>
  <c r="T34" i="38"/>
  <c r="T34" i="37"/>
  <c r="T34" i="22"/>
  <c r="T34" i="20"/>
  <c r="T34" i="8"/>
  <c r="T34" i="34"/>
  <c r="T34" i="15"/>
  <c r="T34" i="36"/>
  <c r="T34" i="40"/>
  <c r="T34" i="42"/>
  <c r="T34" i="35"/>
  <c r="T34" i="39"/>
  <c r="T34" i="19"/>
  <c r="T34" i="14"/>
  <c r="T34" i="17"/>
  <c r="T34" i="29"/>
  <c r="T34" i="48"/>
  <c r="T34" i="25"/>
  <c r="T34" i="18"/>
  <c r="T18" i="43"/>
  <c r="T18" i="36"/>
  <c r="T18" i="37"/>
  <c r="T18" i="28"/>
  <c r="T18" i="39"/>
  <c r="T18" i="22"/>
  <c r="T18" i="44"/>
  <c r="T18" i="13"/>
  <c r="T18" i="40"/>
  <c r="T18" i="19"/>
  <c r="T18" i="24"/>
  <c r="T18" i="20"/>
  <c r="T18" i="38"/>
  <c r="T18" i="35"/>
  <c r="T18" i="33"/>
  <c r="T18" i="18"/>
  <c r="T18" i="15"/>
  <c r="T18" i="21"/>
  <c r="T18" i="48"/>
  <c r="T18" i="17"/>
  <c r="T18" i="8"/>
  <c r="T18" i="29"/>
  <c r="T18" i="16"/>
  <c r="T18" i="50"/>
  <c r="T18" i="34"/>
  <c r="T18" i="23"/>
  <c r="T18" i="25"/>
  <c r="T18" i="42"/>
  <c r="T18" i="30"/>
  <c r="T18" i="51"/>
  <c r="T18" i="14"/>
  <c r="T18" i="31"/>
  <c r="T18" i="41"/>
  <c r="T18" i="27"/>
  <c r="T18" i="32"/>
  <c r="T18" i="12"/>
  <c r="T18" i="49"/>
  <c r="T18" i="52"/>
  <c r="T18" i="26"/>
  <c r="F41" i="52"/>
  <c r="G41" i="52" s="1"/>
  <c r="P41" i="51"/>
  <c r="P41" i="41"/>
  <c r="P41" i="50"/>
  <c r="P41" i="42"/>
  <c r="P41" i="37"/>
  <c r="P41" i="33"/>
  <c r="P41" i="40"/>
  <c r="P41" i="36"/>
  <c r="P41" i="32"/>
  <c r="P41" i="27"/>
  <c r="P41" i="23"/>
  <c r="P41" i="19"/>
  <c r="P41" i="15"/>
  <c r="P41" i="8"/>
  <c r="F41" i="43"/>
  <c r="G41" i="43" s="1"/>
  <c r="F41" i="38"/>
  <c r="G41" i="38" s="1"/>
  <c r="F41" i="34"/>
  <c r="G41" i="34" s="1"/>
  <c r="F41" i="28"/>
  <c r="G41" i="28" s="1"/>
  <c r="P41" i="28"/>
  <c r="P41" i="24"/>
  <c r="P41" i="20"/>
  <c r="P41" i="16"/>
  <c r="P41" i="13"/>
  <c r="F41" i="50"/>
  <c r="G41" i="50" s="1"/>
  <c r="F41" i="41"/>
  <c r="G41" i="41" s="1"/>
  <c r="F41" i="37"/>
  <c r="G41" i="37" s="1"/>
  <c r="F41" i="33"/>
  <c r="G41" i="33" s="1"/>
  <c r="F41" i="29"/>
  <c r="G41" i="29" s="1"/>
  <c r="F41" i="26"/>
  <c r="G41" i="26" s="1"/>
  <c r="F41" i="24"/>
  <c r="G41" i="24" s="1"/>
  <c r="F41" i="20"/>
  <c r="G41" i="20" s="1"/>
  <c r="F41" i="16"/>
  <c r="G41" i="16" s="1"/>
  <c r="F41" i="13"/>
  <c r="G41" i="13" s="1"/>
  <c r="F41" i="21"/>
  <c r="G41" i="21" s="1"/>
  <c r="P41" i="52"/>
  <c r="F41" i="51"/>
  <c r="G41" i="51" s="1"/>
  <c r="P41" i="44"/>
  <c r="P41" i="48"/>
  <c r="P41" i="43"/>
  <c r="P41" i="39"/>
  <c r="P41" i="35"/>
  <c r="P41" i="49"/>
  <c r="P41" i="38"/>
  <c r="P41" i="34"/>
  <c r="P41" i="31"/>
  <c r="P41" i="25"/>
  <c r="P41" i="21"/>
  <c r="P41" i="17"/>
  <c r="P41" i="12"/>
  <c r="F41" i="49"/>
  <c r="G41" i="49" s="1"/>
  <c r="F41" i="42"/>
  <c r="G41" i="42" s="1"/>
  <c r="F41" i="40"/>
  <c r="F41" i="36"/>
  <c r="G41" i="36" s="1"/>
  <c r="F41" i="32"/>
  <c r="G41" i="32" s="1"/>
  <c r="P41" i="29"/>
  <c r="P41" i="26"/>
  <c r="P41" i="22"/>
  <c r="P41" i="18"/>
  <c r="P41" i="14"/>
  <c r="F41" i="48"/>
  <c r="G41" i="48" s="1"/>
  <c r="F41" i="44"/>
  <c r="G41" i="44" s="1"/>
  <c r="F41" i="39"/>
  <c r="G41" i="39" s="1"/>
  <c r="F41" i="35"/>
  <c r="G41" i="35" s="1"/>
  <c r="F41" i="31"/>
  <c r="G41" i="31" s="1"/>
  <c r="F41" i="27"/>
  <c r="G41" i="27" s="1"/>
  <c r="F41" i="25"/>
  <c r="G41" i="25" s="1"/>
  <c r="F41" i="22"/>
  <c r="G41" i="22" s="1"/>
  <c r="F41" i="18"/>
  <c r="G41" i="18" s="1"/>
  <c r="F41" i="14"/>
  <c r="G41" i="14" s="1"/>
  <c r="F41" i="23"/>
  <c r="G41" i="23" s="1"/>
  <c r="F41" i="19"/>
  <c r="G41" i="19" s="1"/>
  <c r="F41" i="15"/>
  <c r="G41" i="15" s="1"/>
  <c r="F41" i="12"/>
  <c r="G41" i="12" s="1"/>
  <c r="F41" i="8"/>
  <c r="G41" i="8" s="1"/>
  <c r="F41" i="17"/>
  <c r="G41" i="17" s="1"/>
  <c r="P44" i="42"/>
  <c r="P44" i="41"/>
  <c r="P44" i="34"/>
  <c r="P44" i="33"/>
  <c r="P44" i="24"/>
  <c r="P44" i="18"/>
  <c r="F44" i="48"/>
  <c r="F44" i="39"/>
  <c r="F44" i="31"/>
  <c r="P44" i="31"/>
  <c r="P44" i="21"/>
  <c r="P44" i="12"/>
  <c r="F44" i="40"/>
  <c r="F44" i="32"/>
  <c r="F44" i="21"/>
  <c r="F44" i="12"/>
  <c r="F44" i="20"/>
  <c r="F44" i="13"/>
  <c r="P44" i="43"/>
  <c r="P44" i="44"/>
  <c r="P44" i="36"/>
  <c r="P44" i="35"/>
  <c r="P44" i="26"/>
  <c r="P44" i="20"/>
  <c r="P44" i="13"/>
  <c r="F44" i="41"/>
  <c r="F44" i="33"/>
  <c r="F44" i="25"/>
  <c r="P44" i="25"/>
  <c r="P44" i="15"/>
  <c r="F44" i="42"/>
  <c r="F44" i="34"/>
  <c r="F44" i="23"/>
  <c r="F44" i="15"/>
  <c r="F44" i="22"/>
  <c r="F44" i="14"/>
  <c r="F44" i="52"/>
  <c r="F44" i="30"/>
  <c r="P44" i="48"/>
  <c r="P44" i="40"/>
  <c r="P44" i="32"/>
  <c r="P44" i="16"/>
  <c r="F44" i="37"/>
  <c r="P44" i="29"/>
  <c r="F44" i="49"/>
  <c r="F44" i="28"/>
  <c r="F44" i="8"/>
  <c r="F44" i="51"/>
  <c r="P44" i="51"/>
  <c r="P44" i="37"/>
  <c r="P44" i="22"/>
  <c r="F44" i="44"/>
  <c r="F44" i="27"/>
  <c r="P44" i="17"/>
  <c r="F44" i="36"/>
  <c r="F44" i="17"/>
  <c r="F44" i="16"/>
  <c r="P44" i="30"/>
  <c r="P44" i="8"/>
  <c r="P44" i="49"/>
  <c r="P44" i="39"/>
  <c r="P44" i="23"/>
  <c r="F44" i="50"/>
  <c r="F44" i="29"/>
  <c r="P44" i="19"/>
  <c r="F44" i="38"/>
  <c r="F44" i="19"/>
  <c r="F44" i="18"/>
  <c r="P44" i="50"/>
  <c r="P44" i="38"/>
  <c r="P44" i="28"/>
  <c r="P44" i="14"/>
  <c r="F44" i="35"/>
  <c r="P44" i="27"/>
  <c r="F44" i="43"/>
  <c r="F44" i="26"/>
  <c r="F44" i="24"/>
  <c r="P44" i="52"/>
  <c r="F17" i="17"/>
  <c r="G17" i="17" s="1"/>
  <c r="F17" i="21"/>
  <c r="G17" i="21" s="1"/>
  <c r="P17" i="25"/>
  <c r="P17" i="34"/>
  <c r="P17" i="40"/>
  <c r="F17" i="28"/>
  <c r="G17" i="28" s="1"/>
  <c r="F17" i="36"/>
  <c r="G17" i="36" s="1"/>
  <c r="F17" i="8"/>
  <c r="G17" i="8" s="1"/>
  <c r="P17" i="19"/>
  <c r="P17" i="12"/>
  <c r="F17" i="31"/>
  <c r="G17" i="31" s="1"/>
  <c r="F17" i="38"/>
  <c r="G17" i="38" s="1"/>
  <c r="P17" i="43"/>
  <c r="P17" i="32"/>
  <c r="P17" i="41"/>
  <c r="P17" i="15"/>
  <c r="F17" i="19"/>
  <c r="G17" i="19" s="1"/>
  <c r="F17" i="24"/>
  <c r="G17" i="24" s="1"/>
  <c r="F17" i="30"/>
  <c r="G17" i="30" s="1"/>
  <c r="F17" i="39"/>
  <c r="G17" i="39" s="1"/>
  <c r="F17" i="43"/>
  <c r="G17" i="43" s="1"/>
  <c r="F17" i="33"/>
  <c r="G17" i="33" s="1"/>
  <c r="P17" i="8"/>
  <c r="F17" i="18"/>
  <c r="G17" i="18" s="1"/>
  <c r="P17" i="23"/>
  <c r="F17" i="34"/>
  <c r="G17" i="34" s="1"/>
  <c r="F17" i="44"/>
  <c r="G17" i="44" s="1"/>
  <c r="F17" i="41"/>
  <c r="G17" i="41" s="1"/>
  <c r="P17" i="18"/>
  <c r="F17" i="26"/>
  <c r="G17" i="26" s="1"/>
  <c r="P17" i="36"/>
  <c r="F17" i="16"/>
  <c r="G17" i="16" s="1"/>
  <c r="P17" i="22"/>
  <c r="P17" i="24"/>
  <c r="P17" i="17"/>
  <c r="P17" i="21"/>
  <c r="P17" i="14"/>
  <c r="F17" i="35"/>
  <c r="G17" i="35" s="1"/>
  <c r="F17" i="42"/>
  <c r="G17" i="42" s="1"/>
  <c r="P17" i="28"/>
  <c r="F17" i="37"/>
  <c r="G17" i="37" s="1"/>
  <c r="F17" i="15"/>
  <c r="G17" i="15" s="1"/>
  <c r="F17" i="20"/>
  <c r="G17" i="20" s="1"/>
  <c r="F17" i="22"/>
  <c r="G17" i="22" s="1"/>
  <c r="P17" i="27"/>
  <c r="P17" i="39"/>
  <c r="P17" i="26"/>
  <c r="F17" i="12"/>
  <c r="G17" i="12" s="1"/>
  <c r="F17" i="23"/>
  <c r="G17" i="23" s="1"/>
  <c r="F17" i="14"/>
  <c r="G17" i="14" s="1"/>
  <c r="F17" i="25"/>
  <c r="G17" i="25" s="1"/>
  <c r="P17" i="35"/>
  <c r="P17" i="29"/>
  <c r="P17" i="20"/>
  <c r="P17" i="16"/>
  <c r="F17" i="27"/>
  <c r="G17" i="27" s="1"/>
  <c r="P17" i="30"/>
  <c r="P17" i="42"/>
  <c r="P17" i="33"/>
  <c r="F17" i="40"/>
  <c r="G17" i="40" s="1"/>
  <c r="F17" i="32"/>
  <c r="G17" i="32" s="1"/>
  <c r="P17" i="38"/>
  <c r="F17" i="29"/>
  <c r="G17" i="29" s="1"/>
  <c r="P17" i="31"/>
  <c r="P17" i="44"/>
  <c r="P17" i="37"/>
  <c r="P17" i="48"/>
  <c r="F17" i="52"/>
  <c r="G17" i="52" s="1"/>
  <c r="P17" i="52"/>
  <c r="F17" i="13"/>
  <c r="G17" i="13" s="1"/>
  <c r="F17" i="48"/>
  <c r="G17" i="48" s="1"/>
  <c r="F17" i="50"/>
  <c r="G17" i="50" s="1"/>
  <c r="F17" i="49"/>
  <c r="G17" i="49" s="1"/>
  <c r="P17" i="49"/>
  <c r="F17" i="51"/>
  <c r="G17" i="51" s="1"/>
  <c r="P17" i="13"/>
  <c r="F24" i="12"/>
  <c r="G24" i="12" s="1"/>
  <c r="P24" i="13"/>
  <c r="F24" i="48"/>
  <c r="G24" i="48" s="1"/>
  <c r="F24" i="30"/>
  <c r="G24" i="30" s="1"/>
  <c r="F24" i="25"/>
  <c r="G24" i="25" s="1"/>
  <c r="F24" i="19"/>
  <c r="G24" i="19" s="1"/>
  <c r="P24" i="20"/>
  <c r="P24" i="26"/>
  <c r="P24" i="21"/>
  <c r="P24" i="17"/>
  <c r="P24" i="23"/>
  <c r="P24" i="25"/>
  <c r="P24" i="31"/>
  <c r="F24" i="41"/>
  <c r="G24" i="41" s="1"/>
  <c r="F24" i="32"/>
  <c r="G24" i="32" s="1"/>
  <c r="P24" i="51"/>
  <c r="F24" i="40"/>
  <c r="G24" i="40" s="1"/>
  <c r="F24" i="50"/>
  <c r="G24" i="50" s="1"/>
  <c r="F24" i="51"/>
  <c r="G24" i="51" s="1"/>
  <c r="F24" i="31"/>
  <c r="G24" i="31" s="1"/>
  <c r="F24" i="26"/>
  <c r="G24" i="26" s="1"/>
  <c r="P24" i="36"/>
  <c r="F24" i="37"/>
  <c r="G24" i="37" s="1"/>
  <c r="P24" i="19"/>
  <c r="F24" i="28"/>
  <c r="G24" i="28" s="1"/>
  <c r="F24" i="21"/>
  <c r="G24" i="21" s="1"/>
  <c r="F24" i="22"/>
  <c r="G24" i="22" s="1"/>
  <c r="F24" i="8"/>
  <c r="G24" i="8" s="1"/>
  <c r="P24" i="48"/>
  <c r="P24" i="41"/>
  <c r="P24" i="37"/>
  <c r="P24" i="18"/>
  <c r="F24" i="23"/>
  <c r="G24" i="23" s="1"/>
  <c r="F24" i="49"/>
  <c r="P24" i="30"/>
  <c r="F24" i="16"/>
  <c r="G24" i="16" s="1"/>
  <c r="F24" i="44"/>
  <c r="G24" i="44" s="1"/>
  <c r="F24" i="36"/>
  <c r="G24" i="36" s="1"/>
  <c r="P24" i="44"/>
  <c r="F24" i="38"/>
  <c r="G24" i="38" s="1"/>
  <c r="F24" i="29"/>
  <c r="G24" i="29" s="1"/>
  <c r="F24" i="17"/>
  <c r="G24" i="17" s="1"/>
  <c r="P24" i="14"/>
  <c r="F24" i="27"/>
  <c r="G24" i="27" s="1"/>
  <c r="P24" i="38"/>
  <c r="P24" i="24"/>
  <c r="F24" i="24"/>
  <c r="G24" i="24" s="1"/>
  <c r="P24" i="35"/>
  <c r="F24" i="18"/>
  <c r="G24" i="18" s="1"/>
  <c r="P24" i="52"/>
  <c r="F24" i="39"/>
  <c r="G24" i="39" s="1"/>
  <c r="P24" i="39"/>
  <c r="P24" i="28"/>
  <c r="F24" i="33"/>
  <c r="G24" i="33" s="1"/>
  <c r="P24" i="27"/>
  <c r="F24" i="34"/>
  <c r="G24" i="34" s="1"/>
  <c r="P24" i="33"/>
  <c r="P24" i="43"/>
  <c r="P24" i="22"/>
  <c r="P24" i="40"/>
  <c r="P24" i="49"/>
  <c r="F24" i="42"/>
  <c r="G24" i="42" s="1"/>
  <c r="P24" i="15"/>
  <c r="P24" i="32"/>
  <c r="P24" i="12"/>
  <c r="F24" i="20"/>
  <c r="G24" i="20" s="1"/>
  <c r="F24" i="35"/>
  <c r="G24" i="35" s="1"/>
  <c r="P24" i="16"/>
  <c r="F24" i="52"/>
  <c r="G24" i="52" s="1"/>
  <c r="F24" i="15"/>
  <c r="G24" i="15" s="1"/>
  <c r="P24" i="8"/>
  <c r="P24" i="50"/>
  <c r="F24" i="13"/>
  <c r="G24" i="13" s="1"/>
  <c r="F24" i="14"/>
  <c r="G24" i="14" s="1"/>
  <c r="P24" i="29"/>
  <c r="P24" i="34"/>
  <c r="F24" i="43"/>
  <c r="G24" i="43" s="1"/>
  <c r="P24" i="42"/>
  <c r="T7" i="38"/>
  <c r="T7" i="8"/>
  <c r="T7" i="26"/>
  <c r="T7" i="13"/>
  <c r="T7" i="21"/>
  <c r="T7" i="23"/>
  <c r="T7" i="17"/>
  <c r="G24" i="49"/>
  <c r="F42" i="52"/>
  <c r="G42" i="52" s="1"/>
  <c r="P42" i="52"/>
  <c r="F42" i="51"/>
  <c r="G42" i="51" s="1"/>
  <c r="P42" i="48"/>
  <c r="P42" i="50"/>
  <c r="P42" i="42"/>
  <c r="P42" i="38"/>
  <c r="P42" i="34"/>
  <c r="P42" i="51"/>
  <c r="P42" i="41"/>
  <c r="P42" i="37"/>
  <c r="P42" i="33"/>
  <c r="P42" i="28"/>
  <c r="P42" i="24"/>
  <c r="P42" i="20"/>
  <c r="P42" i="16"/>
  <c r="P42" i="13"/>
  <c r="F42" i="50"/>
  <c r="G42" i="50" s="1"/>
  <c r="F42" i="41"/>
  <c r="G42" i="41" s="1"/>
  <c r="F42" i="37"/>
  <c r="G42" i="37" s="1"/>
  <c r="F42" i="33"/>
  <c r="G42" i="33" s="1"/>
  <c r="F42" i="29"/>
  <c r="G42" i="29" s="1"/>
  <c r="F42" i="26"/>
  <c r="G42" i="26" s="1"/>
  <c r="P42" i="31"/>
  <c r="P42" i="25"/>
  <c r="P42" i="21"/>
  <c r="P42" i="17"/>
  <c r="P42" i="12"/>
  <c r="F42" i="49"/>
  <c r="G42" i="49" s="1"/>
  <c r="F42" i="42"/>
  <c r="G42" i="42" s="1"/>
  <c r="F42" i="38"/>
  <c r="G42" i="38" s="1"/>
  <c r="F42" i="34"/>
  <c r="G42" i="34" s="1"/>
  <c r="F42" i="28"/>
  <c r="G42" i="28" s="1"/>
  <c r="F42" i="21"/>
  <c r="G42" i="21" s="1"/>
  <c r="F42" i="17"/>
  <c r="G42" i="17" s="1"/>
  <c r="F42" i="12"/>
  <c r="G42" i="12" s="1"/>
  <c r="F42" i="24"/>
  <c r="G42" i="24" s="1"/>
  <c r="F42" i="20"/>
  <c r="G42" i="20" s="1"/>
  <c r="F42" i="16"/>
  <c r="G42" i="16" s="1"/>
  <c r="F42" i="13"/>
  <c r="G42" i="13" s="1"/>
  <c r="P42" i="49"/>
  <c r="P42" i="43"/>
  <c r="P42" i="40"/>
  <c r="P42" i="36"/>
  <c r="P42" i="32"/>
  <c r="P42" i="44"/>
  <c r="P42" i="39"/>
  <c r="P42" i="35"/>
  <c r="P42" i="29"/>
  <c r="P42" i="26"/>
  <c r="P42" i="22"/>
  <c r="P42" i="18"/>
  <c r="P42" i="14"/>
  <c r="F42" i="48"/>
  <c r="G42" i="48" s="1"/>
  <c r="F42" i="44"/>
  <c r="G42" i="44" s="1"/>
  <c r="F42" i="39"/>
  <c r="G42" i="39" s="1"/>
  <c r="F42" i="35"/>
  <c r="G42" i="35" s="1"/>
  <c r="F42" i="31"/>
  <c r="G42" i="31" s="1"/>
  <c r="F42" i="27"/>
  <c r="G42" i="27" s="1"/>
  <c r="F42" i="25"/>
  <c r="G42" i="25" s="1"/>
  <c r="P42" i="27"/>
  <c r="P42" i="23"/>
  <c r="P42" i="19"/>
  <c r="P42" i="15"/>
  <c r="P42" i="8"/>
  <c r="F42" i="43"/>
  <c r="G42" i="43" s="1"/>
  <c r="F42" i="40"/>
  <c r="G42" i="40" s="1"/>
  <c r="F42" i="36"/>
  <c r="G42" i="36" s="1"/>
  <c r="F42" i="32"/>
  <c r="G42" i="32" s="1"/>
  <c r="F42" i="23"/>
  <c r="G42" i="23" s="1"/>
  <c r="F42" i="19"/>
  <c r="G42" i="19" s="1"/>
  <c r="F42" i="15"/>
  <c r="G42" i="15" s="1"/>
  <c r="F42" i="8"/>
  <c r="G42" i="8" s="1"/>
  <c r="F42" i="22"/>
  <c r="G42" i="22" s="1"/>
  <c r="F42" i="18"/>
  <c r="G42" i="18" s="1"/>
  <c r="F42" i="14"/>
  <c r="G42" i="14" s="1"/>
  <c r="F42" i="30"/>
  <c r="G42" i="30" s="1"/>
  <c r="P42" i="30"/>
  <c r="P6" i="24"/>
  <c r="F6" i="28"/>
  <c r="G6" i="28" s="1"/>
  <c r="P6" i="36"/>
  <c r="F6" i="40"/>
  <c r="G6" i="40" s="1"/>
  <c r="P6" i="44"/>
  <c r="F6" i="49"/>
  <c r="G6" i="49" s="1"/>
  <c r="P6" i="12"/>
  <c r="F6" i="19"/>
  <c r="G6" i="19" s="1"/>
  <c r="F6" i="22"/>
  <c r="G6" i="22" s="1"/>
  <c r="F6" i="26"/>
  <c r="G6" i="26" s="1"/>
  <c r="F6" i="36"/>
  <c r="G6" i="36" s="1"/>
  <c r="F6" i="38"/>
  <c r="G6" i="38" s="1"/>
  <c r="P6" i="40"/>
  <c r="F6" i="43"/>
  <c r="G6" i="43" s="1"/>
  <c r="F6" i="52"/>
  <c r="G6" i="52" s="1"/>
  <c r="P6" i="18"/>
  <c r="F6" i="27"/>
  <c r="G6" i="27" s="1"/>
  <c r="F6" i="34"/>
  <c r="G6" i="34" s="1"/>
  <c r="F6" i="23"/>
  <c r="G6" i="23" s="1"/>
  <c r="P6" i="31"/>
  <c r="P6" i="8"/>
  <c r="F6" i="17"/>
  <c r="G6" i="17" s="1"/>
  <c r="P6" i="19"/>
  <c r="P6" i="22"/>
  <c r="P6" i="29"/>
  <c r="F6" i="31"/>
  <c r="G6" i="31" s="1"/>
  <c r="P6" i="30"/>
  <c r="P6" i="42"/>
  <c r="P6" i="43"/>
  <c r="F6" i="51"/>
  <c r="G6" i="51" s="1"/>
  <c r="P6" i="51"/>
  <c r="P6" i="17"/>
  <c r="F6" i="24"/>
  <c r="G6" i="24" s="1"/>
  <c r="F6" i="25"/>
  <c r="G6" i="25" s="1"/>
  <c r="P6" i="32"/>
  <c r="F6" i="30"/>
  <c r="G6" i="30" s="1"/>
  <c r="F6" i="39"/>
  <c r="G6" i="39" s="1"/>
  <c r="F6" i="42"/>
  <c r="G6" i="42" s="1"/>
  <c r="F6" i="50"/>
  <c r="G6" i="50" s="1"/>
  <c r="P6" i="13"/>
  <c r="F6" i="14"/>
  <c r="G6" i="14" s="1"/>
  <c r="F6" i="37"/>
  <c r="G6" i="37" s="1"/>
  <c r="P6" i="39"/>
  <c r="P6" i="33"/>
  <c r="P6" i="35"/>
  <c r="F6" i="12"/>
  <c r="G6" i="12" s="1"/>
  <c r="F6" i="21"/>
  <c r="G6" i="21" s="1"/>
  <c r="P6" i="26"/>
  <c r="P6" i="38"/>
  <c r="P6" i="49"/>
  <c r="P6" i="20"/>
  <c r="F6" i="29"/>
  <c r="G6" i="29" s="1"/>
  <c r="F6" i="44"/>
  <c r="G6" i="44" s="1"/>
  <c r="P6" i="52"/>
  <c r="P6" i="16"/>
  <c r="P6" i="41"/>
  <c r="P6" i="15"/>
  <c r="F6" i="20"/>
  <c r="G6" i="20" s="1"/>
  <c r="P6" i="37"/>
  <c r="P6" i="21"/>
  <c r="F6" i="41"/>
  <c r="G6" i="41" s="1"/>
  <c r="P6" i="25"/>
  <c r="F6" i="18"/>
  <c r="G6" i="18" s="1"/>
  <c r="F6" i="15"/>
  <c r="G6" i="15" s="1"/>
  <c r="F6" i="33"/>
  <c r="G6" i="33" s="1"/>
  <c r="F6" i="48"/>
  <c r="G6" i="48" s="1"/>
  <c r="F6" i="13"/>
  <c r="G6" i="13" s="1"/>
  <c r="P6" i="14"/>
  <c r="P6" i="34"/>
  <c r="P6" i="48"/>
  <c r="F6" i="8"/>
  <c r="G6" i="8" s="1"/>
  <c r="P6" i="28"/>
  <c r="F6" i="32"/>
  <c r="P6" i="50"/>
  <c r="P6" i="27"/>
  <c r="F6" i="16"/>
  <c r="G6" i="16" s="1"/>
  <c r="F6" i="35"/>
  <c r="G6" i="35" s="1"/>
  <c r="P6" i="23"/>
  <c r="P20" i="49"/>
  <c r="F20" i="18"/>
  <c r="G20" i="18" s="1"/>
  <c r="P20" i="20"/>
  <c r="P20" i="29"/>
  <c r="F20" i="37"/>
  <c r="G20" i="37" s="1"/>
  <c r="F20" i="14"/>
  <c r="G20" i="14" s="1"/>
  <c r="P20" i="26"/>
  <c r="F20" i="35"/>
  <c r="G20" i="35" s="1"/>
  <c r="F20" i="41"/>
  <c r="G20" i="41" s="1"/>
  <c r="F20" i="13"/>
  <c r="G20" i="13" s="1"/>
  <c r="F20" i="17"/>
  <c r="G20" i="17" s="1"/>
  <c r="P20" i="16"/>
  <c r="P20" i="19"/>
  <c r="P20" i="22"/>
  <c r="F20" i="27"/>
  <c r="G20" i="27" s="1"/>
  <c r="F20" i="31"/>
  <c r="G20" i="31" s="1"/>
  <c r="P20" i="32"/>
  <c r="P20" i="35"/>
  <c r="F20" i="36"/>
  <c r="G20" i="36" s="1"/>
  <c r="P20" i="38"/>
  <c r="P20" i="41"/>
  <c r="F20" i="43"/>
  <c r="G20" i="43" s="1"/>
  <c r="P20" i="14"/>
  <c r="F20" i="16"/>
  <c r="G20" i="16" s="1"/>
  <c r="F20" i="19"/>
  <c r="G20" i="19" s="1"/>
  <c r="P20" i="21"/>
  <c r="F20" i="26"/>
  <c r="G20" i="26" s="1"/>
  <c r="F20" i="29"/>
  <c r="G20" i="29" s="1"/>
  <c r="F20" i="32"/>
  <c r="G20" i="32" s="1"/>
  <c r="P20" i="34"/>
  <c r="F20" i="24"/>
  <c r="G20" i="24" s="1"/>
  <c r="F20" i="38"/>
  <c r="G20" i="38" s="1"/>
  <c r="P20" i="40"/>
  <c r="F20" i="44"/>
  <c r="G20" i="44" s="1"/>
  <c r="F20" i="8"/>
  <c r="G20" i="8" s="1"/>
  <c r="F20" i="15"/>
  <c r="G20" i="15" s="1"/>
  <c r="F20" i="21"/>
  <c r="G20" i="21" s="1"/>
  <c r="P20" i="28"/>
  <c r="F20" i="34"/>
  <c r="G20" i="34" s="1"/>
  <c r="P20" i="37"/>
  <c r="P20" i="42"/>
  <c r="P20" i="12"/>
  <c r="F20" i="20"/>
  <c r="G20" i="20" s="1"/>
  <c r="P20" i="27"/>
  <c r="F20" i="33"/>
  <c r="G20" i="33" s="1"/>
  <c r="P20" i="36"/>
  <c r="F20" i="42"/>
  <c r="G20" i="42" s="1"/>
  <c r="P20" i="48"/>
  <c r="F20" i="52"/>
  <c r="G20" i="52" s="1"/>
  <c r="P20" i="51"/>
  <c r="P20" i="52"/>
  <c r="F20" i="51"/>
  <c r="G20" i="51" s="1"/>
  <c r="F20" i="28"/>
  <c r="G20" i="28" s="1"/>
  <c r="P20" i="39"/>
  <c r="F20" i="22"/>
  <c r="G20" i="22" s="1"/>
  <c r="P20" i="24"/>
  <c r="F20" i="12"/>
  <c r="G20" i="12" s="1"/>
  <c r="P20" i="18"/>
  <c r="P20" i="25"/>
  <c r="P20" i="30"/>
  <c r="P20" i="23"/>
  <c r="F20" i="40"/>
  <c r="G20" i="40" s="1"/>
  <c r="P20" i="13"/>
  <c r="P20" i="17"/>
  <c r="F20" i="25"/>
  <c r="G20" i="25" s="1"/>
  <c r="P20" i="31"/>
  <c r="F20" i="23"/>
  <c r="G20" i="23" s="1"/>
  <c r="F20" i="39"/>
  <c r="G20" i="39" s="1"/>
  <c r="P20" i="43"/>
  <c r="F20" i="50"/>
  <c r="G20" i="50" s="1"/>
  <c r="F20" i="48"/>
  <c r="G20" i="48" s="1"/>
  <c r="F20" i="49"/>
  <c r="G20" i="49" s="1"/>
  <c r="P20" i="50"/>
  <c r="P20" i="8"/>
  <c r="P20" i="33"/>
  <c r="P20" i="15"/>
  <c r="F20" i="30"/>
  <c r="G20" i="30" s="1"/>
  <c r="P20" i="44"/>
  <c r="E44" i="28"/>
  <c r="G38" i="49"/>
  <c r="G7" i="49"/>
  <c r="P26" i="49"/>
  <c r="F26" i="24"/>
  <c r="G26" i="24" s="1"/>
  <c r="P26" i="22"/>
  <c r="P26" i="34"/>
  <c r="F26" i="22"/>
  <c r="G26" i="22" s="1"/>
  <c r="F26" i="43"/>
  <c r="G26" i="43" s="1"/>
  <c r="F26" i="19"/>
  <c r="G26" i="19" s="1"/>
  <c r="N17" i="48"/>
  <c r="N17" i="22"/>
  <c r="N17" i="23"/>
  <c r="N17" i="31"/>
  <c r="N17" i="43"/>
  <c r="N17" i="39"/>
  <c r="N17" i="13"/>
  <c r="N17" i="37"/>
  <c r="N17" i="34"/>
  <c r="N17" i="16"/>
  <c r="N17" i="14"/>
  <c r="N17" i="25"/>
  <c r="N17" i="15"/>
  <c r="N17" i="26"/>
  <c r="N17" i="17"/>
  <c r="N17" i="33"/>
  <c r="N17" i="52"/>
  <c r="N17" i="35"/>
  <c r="N17" i="42"/>
  <c r="N17" i="21"/>
  <c r="N17" i="12"/>
  <c r="N17" i="50"/>
  <c r="N17" i="30"/>
  <c r="N17" i="32"/>
  <c r="N17" i="41"/>
  <c r="N17" i="8"/>
  <c r="N17" i="18"/>
  <c r="N17" i="27"/>
  <c r="N17" i="38"/>
  <c r="N17" i="36"/>
  <c r="N17" i="51"/>
  <c r="N17" i="24"/>
  <c r="N17" i="20"/>
  <c r="N17" i="49"/>
  <c r="N17" i="28"/>
  <c r="N17" i="19"/>
  <c r="N17" i="29"/>
  <c r="N17" i="40"/>
  <c r="N17" i="44"/>
  <c r="N33" i="51"/>
  <c r="N33" i="15"/>
  <c r="N33" i="21"/>
  <c r="N33" i="20"/>
  <c r="N33" i="36"/>
  <c r="N33" i="27"/>
  <c r="N33" i="38"/>
  <c r="N33" i="43"/>
  <c r="N33" i="33"/>
  <c r="N33" i="37"/>
  <c r="N33" i="17"/>
  <c r="N33" i="23"/>
  <c r="N33" i="31"/>
  <c r="N33" i="12"/>
  <c r="N33" i="41"/>
  <c r="N33" i="48"/>
  <c r="N33" i="29"/>
  <c r="N33" i="44"/>
  <c r="N33" i="13"/>
  <c r="N33" i="40"/>
  <c r="N33" i="14"/>
  <c r="N33" i="50"/>
  <c r="N33" i="22"/>
  <c r="N33" i="42"/>
  <c r="N33" i="39"/>
  <c r="N33" i="34"/>
  <c r="N33" i="19"/>
  <c r="N33" i="32"/>
  <c r="N33" i="26"/>
  <c r="N33" i="52"/>
  <c r="N33" i="16"/>
  <c r="N33" i="18"/>
  <c r="N33" i="30"/>
  <c r="N33" i="49"/>
  <c r="N33" i="8"/>
  <c r="N33" i="24"/>
  <c r="N33" i="28"/>
  <c r="N33" i="25"/>
  <c r="N33" i="35"/>
  <c r="P18" i="25"/>
  <c r="F18" i="39"/>
  <c r="G18" i="39" s="1"/>
  <c r="F18" i="34"/>
  <c r="G18" i="34" s="1"/>
  <c r="F18" i="16"/>
  <c r="G18" i="16" s="1"/>
  <c r="P18" i="48"/>
  <c r="P18" i="49"/>
  <c r="P18" i="15"/>
  <c r="F18" i="29"/>
  <c r="G18" i="29" s="1"/>
  <c r="F18" i="24"/>
  <c r="G18" i="24" s="1"/>
  <c r="P18" i="12"/>
  <c r="P18" i="41"/>
  <c r="P18" i="36"/>
  <c r="F18" i="23"/>
  <c r="G18" i="23" s="1"/>
  <c r="P18" i="52"/>
  <c r="F18" i="17"/>
  <c r="G18" i="17" s="1"/>
  <c r="F18" i="32"/>
  <c r="G18" i="32" s="1"/>
  <c r="F18" i="52"/>
  <c r="G18" i="52" s="1"/>
  <c r="P18" i="30"/>
  <c r="F18" i="18"/>
  <c r="G18" i="18" s="1"/>
  <c r="P18" i="14"/>
  <c r="P18" i="18"/>
  <c r="F18" i="22"/>
  <c r="G18" i="22" s="1"/>
  <c r="P18" i="20"/>
  <c r="F18" i="50"/>
  <c r="G18" i="50" s="1"/>
  <c r="P18" i="13"/>
  <c r="F18" i="44"/>
  <c r="G18" i="44" s="1"/>
  <c r="P18" i="21"/>
  <c r="F18" i="41"/>
  <c r="G18" i="41" s="1"/>
  <c r="P18" i="8"/>
  <c r="F18" i="28"/>
  <c r="G18" i="28" s="1"/>
  <c r="F18" i="15"/>
  <c r="G18" i="15" s="1"/>
  <c r="P18" i="22"/>
  <c r="F18" i="43"/>
  <c r="G18" i="43" s="1"/>
  <c r="F18" i="40"/>
  <c r="G18" i="40" s="1"/>
  <c r="F18" i="26"/>
  <c r="G18" i="26" s="1"/>
  <c r="P18" i="40"/>
  <c r="P18" i="43"/>
  <c r="F18" i="25"/>
  <c r="G18" i="25" s="1"/>
  <c r="F18" i="51"/>
  <c r="G18" i="51" s="1"/>
  <c r="P18" i="24"/>
  <c r="P18" i="31"/>
  <c r="P18" i="28"/>
  <c r="F18" i="12"/>
  <c r="G18" i="12" s="1"/>
  <c r="P18" i="16"/>
  <c r="F18" i="27"/>
  <c r="G18" i="27" s="1"/>
  <c r="F18" i="36"/>
  <c r="G18" i="36" s="1"/>
  <c r="F18" i="48"/>
  <c r="P18" i="39"/>
  <c r="F18" i="42"/>
  <c r="G18" i="42" s="1"/>
  <c r="F18" i="31"/>
  <c r="G18" i="31" s="1"/>
  <c r="P18" i="32"/>
  <c r="P18" i="42"/>
  <c r="P18" i="29"/>
  <c r="P18" i="33"/>
  <c r="P18" i="34"/>
  <c r="P18" i="44"/>
  <c r="P18" i="27"/>
  <c r="P18" i="35"/>
  <c r="P18" i="19"/>
  <c r="P18" i="37"/>
  <c r="F18" i="30"/>
  <c r="G18" i="30" s="1"/>
  <c r="P18" i="51"/>
  <c r="F18" i="21"/>
  <c r="G18" i="21" s="1"/>
  <c r="F18" i="20"/>
  <c r="G18" i="20" s="1"/>
  <c r="F18" i="8"/>
  <c r="G18" i="8" s="1"/>
  <c r="F18" i="19"/>
  <c r="G18" i="19" s="1"/>
  <c r="F18" i="49"/>
  <c r="G18" i="49" s="1"/>
  <c r="F18" i="13"/>
  <c r="G18" i="13" s="1"/>
  <c r="F18" i="14"/>
  <c r="G18" i="14" s="1"/>
  <c r="P18" i="26"/>
  <c r="F18" i="37"/>
  <c r="G18" i="37" s="1"/>
  <c r="P18" i="17"/>
  <c r="F18" i="33"/>
  <c r="G18" i="33" s="1"/>
  <c r="F18" i="35"/>
  <c r="G18" i="35" s="1"/>
  <c r="P18" i="50"/>
  <c r="P18" i="38"/>
  <c r="P18" i="23"/>
  <c r="F18" i="38"/>
  <c r="G18" i="38" s="1"/>
  <c r="G18" i="48"/>
  <c r="N9" i="37"/>
  <c r="N9" i="15"/>
  <c r="N9" i="24"/>
  <c r="N9" i="21"/>
  <c r="N9" i="44"/>
  <c r="N9" i="33"/>
  <c r="N9" i="29"/>
  <c r="N9" i="51"/>
  <c r="N9" i="28"/>
  <c r="N9" i="27"/>
  <c r="N9" i="18"/>
  <c r="N9" i="34"/>
  <c r="N9" i="49"/>
  <c r="N9" i="13"/>
  <c r="N9" i="23"/>
  <c r="N9" i="32"/>
  <c r="N9" i="39"/>
  <c r="N9" i="38"/>
  <c r="N9" i="36"/>
  <c r="N9" i="22"/>
  <c r="N9" i="31"/>
  <c r="N9" i="42"/>
  <c r="N9" i="50"/>
  <c r="N9" i="35"/>
  <c r="N9" i="30"/>
  <c r="N9" i="14"/>
  <c r="N9" i="8"/>
  <c r="N9" i="48"/>
  <c r="N9" i="20"/>
  <c r="N9" i="19"/>
  <c r="N9" i="52"/>
  <c r="N9" i="12"/>
  <c r="N9" i="16"/>
  <c r="N9" i="43"/>
  <c r="N9" i="26"/>
  <c r="N9" i="40"/>
  <c r="N25" i="52"/>
  <c r="N25" i="41"/>
  <c r="N25" i="39"/>
  <c r="N25" i="25"/>
  <c r="N25" i="31"/>
  <c r="N25" i="18"/>
  <c r="N25" i="8"/>
  <c r="N25" i="49"/>
  <c r="N25" i="29"/>
  <c r="N25" i="34"/>
  <c r="N25" i="22"/>
  <c r="N25" i="16"/>
  <c r="N25" i="51"/>
  <c r="N25" i="36"/>
  <c r="N25" i="38"/>
  <c r="N25" i="26"/>
  <c r="N25" i="30"/>
  <c r="N25" i="17"/>
  <c r="N25" i="43"/>
  <c r="N25" i="24"/>
  <c r="N25" i="14"/>
  <c r="N25" i="40"/>
  <c r="N25" i="28"/>
  <c r="N25" i="21"/>
  <c r="N25" i="50"/>
  <c r="N25" i="35"/>
  <c r="N25" i="37"/>
  <c r="N25" i="23"/>
  <c r="N25" i="19"/>
  <c r="N25" i="15"/>
  <c r="N25" i="44"/>
  <c r="N25" i="13"/>
  <c r="N25" i="27"/>
  <c r="N25" i="32"/>
  <c r="N25" i="20"/>
  <c r="N25" i="42"/>
  <c r="N25" i="48"/>
  <c r="N25" i="33"/>
  <c r="N25" i="12"/>
  <c r="N39" i="16"/>
  <c r="N39" i="22"/>
  <c r="N39" i="25"/>
  <c r="N39" i="28"/>
  <c r="N39" i="21"/>
  <c r="N39" i="29"/>
  <c r="N39" i="17"/>
  <c r="N39" i="31"/>
  <c r="N39" i="32"/>
  <c r="N39" i="19"/>
  <c r="N39" i="8"/>
  <c r="N39" i="20"/>
  <c r="N39" i="23"/>
  <c r="N39" i="27"/>
  <c r="N39" i="18"/>
  <c r="N39" i="24"/>
  <c r="N39" i="26"/>
  <c r="N39" i="30"/>
  <c r="N39" i="33"/>
  <c r="N39" i="34"/>
  <c r="N39" i="36"/>
  <c r="N39" i="41"/>
  <c r="N39" i="43"/>
  <c r="N39" i="15"/>
  <c r="N39" i="37"/>
  <c r="N39" i="40"/>
  <c r="N39" i="14"/>
  <c r="N39" i="35"/>
  <c r="N39" i="39"/>
  <c r="N39" i="44"/>
  <c r="N39" i="12"/>
  <c r="N39" i="13"/>
  <c r="N39" i="38"/>
  <c r="N39" i="42"/>
  <c r="N39" i="48"/>
  <c r="N39" i="52"/>
  <c r="F37" i="30"/>
  <c r="G37" i="30" s="1"/>
  <c r="P37" i="26"/>
  <c r="P37" i="23"/>
  <c r="F37" i="17"/>
  <c r="G37" i="17" s="1"/>
  <c r="F37" i="12"/>
  <c r="G37" i="12" s="1"/>
  <c r="P37" i="32"/>
  <c r="P37" i="22"/>
  <c r="F37" i="21"/>
  <c r="G37" i="21" s="1"/>
  <c r="P37" i="15"/>
  <c r="P37" i="12"/>
  <c r="P37" i="18"/>
  <c r="F37" i="27"/>
  <c r="G37" i="27" s="1"/>
  <c r="F37" i="31"/>
  <c r="G37" i="31" s="1"/>
  <c r="P37" i="34"/>
  <c r="F37" i="39"/>
  <c r="G37" i="39" s="1"/>
  <c r="F37" i="38"/>
  <c r="G37" i="38" s="1"/>
  <c r="P37" i="44"/>
  <c r="P37" i="50"/>
  <c r="F37" i="8"/>
  <c r="G37" i="8" s="1"/>
  <c r="F37" i="16"/>
  <c r="G37" i="16" s="1"/>
  <c r="P37" i="25"/>
  <c r="P37" i="36"/>
  <c r="F37" i="49"/>
  <c r="G37" i="49" s="1"/>
  <c r="P37" i="39"/>
  <c r="F37" i="14"/>
  <c r="G37" i="14" s="1"/>
  <c r="P37" i="20"/>
  <c r="P37" i="24"/>
  <c r="P37" i="27"/>
  <c r="P37" i="28"/>
  <c r="F37" i="35"/>
  <c r="G37" i="35" s="1"/>
  <c r="F37" i="32"/>
  <c r="G37" i="32" s="1"/>
  <c r="P37" i="41"/>
  <c r="F37" i="43"/>
  <c r="G37" i="43" s="1"/>
  <c r="P37" i="51"/>
  <c r="P37" i="13"/>
  <c r="F37" i="15"/>
  <c r="G37" i="15" s="1"/>
  <c r="F37" i="22"/>
  <c r="G37" i="22" s="1"/>
  <c r="F37" i="29"/>
  <c r="G37" i="29" s="1"/>
  <c r="P37" i="40"/>
  <c r="F37" i="44"/>
  <c r="G37" i="44" s="1"/>
  <c r="F37" i="50"/>
  <c r="G37" i="50" s="1"/>
  <c r="P37" i="35"/>
  <c r="P37" i="17"/>
  <c r="F37" i="23"/>
  <c r="G37" i="23" s="1"/>
  <c r="F37" i="20"/>
  <c r="G37" i="20" s="1"/>
  <c r="F37" i="25"/>
  <c r="G37" i="25" s="1"/>
  <c r="F37" i="28"/>
  <c r="G37" i="28" s="1"/>
  <c r="P37" i="31"/>
  <c r="F37" i="37"/>
  <c r="G37" i="37" s="1"/>
  <c r="P37" i="33"/>
  <c r="F37" i="42"/>
  <c r="G37" i="42" s="1"/>
  <c r="P37" i="49"/>
  <c r="F37" i="51"/>
  <c r="G37" i="51" s="1"/>
  <c r="P37" i="8"/>
  <c r="F37" i="19"/>
  <c r="G37" i="19" s="1"/>
  <c r="F37" i="24"/>
  <c r="G37" i="24" s="1"/>
  <c r="P37" i="30"/>
  <c r="F37" i="34"/>
  <c r="G37" i="34" s="1"/>
  <c r="F37" i="40"/>
  <c r="G37" i="40" s="1"/>
  <c r="F37" i="48"/>
  <c r="G37" i="48" s="1"/>
  <c r="F37" i="41"/>
  <c r="G37" i="41" s="1"/>
  <c r="P37" i="14"/>
  <c r="F37" i="18"/>
  <c r="G37" i="18" s="1"/>
  <c r="P37" i="19"/>
  <c r="F37" i="26"/>
  <c r="G37" i="26" s="1"/>
  <c r="P37" i="29"/>
  <c r="F37" i="33"/>
  <c r="G37" i="33" s="1"/>
  <c r="P37" i="38"/>
  <c r="F37" i="36"/>
  <c r="G37" i="36" s="1"/>
  <c r="P37" i="42"/>
  <c r="P37" i="48"/>
  <c r="F37" i="52"/>
  <c r="G37" i="52" s="1"/>
  <c r="F37" i="13"/>
  <c r="G37" i="13" s="1"/>
  <c r="P37" i="16"/>
  <c r="P37" i="21"/>
  <c r="P37" i="37"/>
  <c r="P37" i="52"/>
  <c r="P37" i="43"/>
  <c r="AI33" i="4"/>
  <c r="G33" i="4" s="1"/>
  <c r="AI47" i="4"/>
  <c r="G47" i="4" s="1"/>
  <c r="AH15" i="4"/>
  <c r="F15" i="4" s="1"/>
  <c r="T41" i="30"/>
  <c r="T41" i="42"/>
  <c r="T41" i="43"/>
  <c r="T41" i="19"/>
  <c r="T41" i="32"/>
  <c r="T41" i="29"/>
  <c r="T41" i="16"/>
  <c r="T41" i="38"/>
  <c r="T41" i="27"/>
  <c r="T41" i="37"/>
  <c r="T41" i="49"/>
  <c r="T41" i="35"/>
  <c r="T41" i="52"/>
  <c r="T41" i="48"/>
  <c r="T41" i="14"/>
  <c r="T41" i="17"/>
  <c r="T41" i="22"/>
  <c r="T41" i="26"/>
  <c r="T41" i="21"/>
  <c r="T41" i="15"/>
  <c r="T41" i="20"/>
  <c r="T41" i="31"/>
  <c r="T41" i="25"/>
  <c r="T41" i="13"/>
  <c r="T41" i="34"/>
  <c r="T41" i="23"/>
  <c r="T41" i="36"/>
  <c r="T41" i="33"/>
  <c r="T41" i="40"/>
  <c r="T41" i="24"/>
  <c r="T41" i="41"/>
  <c r="T41" i="51"/>
  <c r="T41" i="12"/>
  <c r="T41" i="39"/>
  <c r="T41" i="18"/>
  <c r="T41" i="8"/>
  <c r="T41" i="50"/>
  <c r="T41" i="28"/>
  <c r="T41" i="44"/>
  <c r="N27" i="22"/>
  <c r="N27" i="17"/>
  <c r="N27" i="35"/>
  <c r="N27" i="25"/>
  <c r="N27" i="28"/>
  <c r="N27" i="42"/>
  <c r="N27" i="37"/>
  <c r="N27" i="41"/>
  <c r="N27" i="43"/>
  <c r="N27" i="51"/>
  <c r="N27" i="50"/>
  <c r="N27" i="14"/>
  <c r="N27" i="26"/>
  <c r="N27" i="33"/>
  <c r="N27" i="39"/>
  <c r="N27" i="8"/>
  <c r="N27" i="15"/>
  <c r="N27" i="30"/>
  <c r="N27" i="31"/>
  <c r="N27" i="16"/>
  <c r="N27" i="21"/>
  <c r="N27" i="19"/>
  <c r="N27" i="34"/>
  <c r="N27" i="40"/>
  <c r="N27" i="49"/>
  <c r="N27" i="48"/>
  <c r="N27" i="52"/>
  <c r="N27" i="23"/>
  <c r="N27" i="18"/>
  <c r="N27" i="36"/>
  <c r="N27" i="38"/>
  <c r="N27" i="20"/>
  <c r="N27" i="29"/>
  <c r="N27" i="44"/>
  <c r="N27" i="12"/>
  <c r="N27" i="32"/>
  <c r="N27" i="13"/>
  <c r="N27" i="27"/>
  <c r="N27" i="24"/>
  <c r="F9" i="14"/>
  <c r="G9" i="14" s="1"/>
  <c r="P9" i="20"/>
  <c r="F9" i="12"/>
  <c r="G9" i="12" s="1"/>
  <c r="F9" i="17"/>
  <c r="G9" i="17" s="1"/>
  <c r="F9" i="25"/>
  <c r="G9" i="25" s="1"/>
  <c r="F9" i="32"/>
  <c r="G9" i="32" s="1"/>
  <c r="P9" i="36"/>
  <c r="P9" i="44"/>
  <c r="P9" i="49"/>
  <c r="P9" i="26"/>
  <c r="P9" i="48"/>
  <c r="F9" i="52"/>
  <c r="G9" i="52" s="1"/>
  <c r="F9" i="15"/>
  <c r="G9" i="15" s="1"/>
  <c r="P9" i="23"/>
  <c r="F9" i="31"/>
  <c r="G9" i="31" s="1"/>
  <c r="P9" i="31"/>
  <c r="F9" i="38"/>
  <c r="G9" i="38" s="1"/>
  <c r="P9" i="15"/>
  <c r="F9" i="20"/>
  <c r="G9" i="20" s="1"/>
  <c r="P9" i="28"/>
  <c r="P9" i="39"/>
  <c r="F9" i="33"/>
  <c r="G9" i="33" s="1"/>
  <c r="F9" i="40"/>
  <c r="G9" i="40" s="1"/>
  <c r="P9" i="50"/>
  <c r="P9" i="8"/>
  <c r="P9" i="17"/>
  <c r="P9" i="25"/>
  <c r="F9" i="27"/>
  <c r="G9" i="27" s="1"/>
  <c r="F9" i="41"/>
  <c r="G9" i="41" s="1"/>
  <c r="F9" i="34"/>
  <c r="G9" i="34" s="1"/>
  <c r="F9" i="42"/>
  <c r="G9" i="42" s="1"/>
  <c r="F9" i="13"/>
  <c r="G9" i="13" s="1"/>
  <c r="P9" i="14"/>
  <c r="F9" i="23"/>
  <c r="G9" i="23" s="1"/>
  <c r="P9" i="37"/>
  <c r="F9" i="48"/>
  <c r="G9" i="48" s="1"/>
  <c r="F9" i="51"/>
  <c r="G9" i="51" s="1"/>
  <c r="F9" i="39"/>
  <c r="G9" i="39" s="1"/>
  <c r="F9" i="36"/>
  <c r="G9" i="36" s="1"/>
  <c r="P9" i="41"/>
  <c r="F9" i="50"/>
  <c r="G9" i="50" s="1"/>
  <c r="F9" i="8"/>
  <c r="G9" i="8" s="1"/>
  <c r="P9" i="18"/>
  <c r="P9" i="22"/>
  <c r="F9" i="37"/>
  <c r="G9" i="37" s="1"/>
  <c r="F9" i="44"/>
  <c r="F9" i="19"/>
  <c r="G9" i="19" s="1"/>
  <c r="F9" i="28"/>
  <c r="G9" i="28" s="1"/>
  <c r="F9" i="35"/>
  <c r="G9" i="35" s="1"/>
  <c r="P9" i="42"/>
  <c r="P9" i="29"/>
  <c r="P9" i="32"/>
  <c r="P9" i="43"/>
  <c r="P9" i="52"/>
  <c r="P9" i="12"/>
  <c r="F9" i="22"/>
  <c r="G9" i="22" s="1"/>
  <c r="P9" i="27"/>
  <c r="P9" i="34"/>
  <c r="P9" i="30"/>
  <c r="P9" i="38"/>
  <c r="F9" i="18"/>
  <c r="G9" i="18" s="1"/>
  <c r="P9" i="24"/>
  <c r="P9" i="35"/>
  <c r="P9" i="16"/>
  <c r="F9" i="43"/>
  <c r="G9" i="43" s="1"/>
  <c r="P9" i="13"/>
  <c r="P9" i="21"/>
  <c r="P9" i="51"/>
  <c r="F9" i="24"/>
  <c r="G9" i="24" s="1"/>
  <c r="F9" i="30"/>
  <c r="G9" i="30" s="1"/>
  <c r="P9" i="40"/>
  <c r="F9" i="49"/>
  <c r="G9" i="49" s="1"/>
  <c r="P9" i="19"/>
  <c r="F9" i="16"/>
  <c r="G9" i="16" s="1"/>
  <c r="F9" i="21"/>
  <c r="G9" i="21" s="1"/>
  <c r="F9" i="26"/>
  <c r="G9" i="26" s="1"/>
  <c r="F9" i="29"/>
  <c r="G9" i="29" s="1"/>
  <c r="P9" i="33"/>
  <c r="F26" i="21"/>
  <c r="G26" i="21" s="1"/>
  <c r="F26" i="37"/>
  <c r="G26" i="37" s="1"/>
  <c r="P26" i="23"/>
  <c r="F26" i="40"/>
  <c r="G26" i="40" s="1"/>
  <c r="P26" i="40"/>
  <c r="F26" i="17"/>
  <c r="G26" i="17" s="1"/>
  <c r="F26" i="52"/>
  <c r="G26" i="52" s="1"/>
  <c r="P26" i="15"/>
  <c r="P26" i="27"/>
  <c r="P26" i="8"/>
  <c r="P26" i="26"/>
  <c r="F26" i="23"/>
  <c r="G26" i="23" s="1"/>
  <c r="F26" i="48"/>
  <c r="G26" i="48" s="1"/>
  <c r="F26" i="30"/>
  <c r="G26" i="30" s="1"/>
  <c r="F26" i="20"/>
  <c r="G26" i="20" s="1"/>
  <c r="P26" i="29"/>
  <c r="P26" i="13"/>
  <c r="P26" i="28"/>
  <c r="P26" i="50"/>
  <c r="P26" i="24"/>
  <c r="P26" i="35"/>
  <c r="P26" i="20"/>
  <c r="F26" i="36"/>
  <c r="G26" i="36" s="1"/>
  <c r="P26" i="41"/>
  <c r="P26" i="16"/>
  <c r="F26" i="44"/>
  <c r="G26" i="44" s="1"/>
  <c r="P26" i="21"/>
  <c r="F26" i="26"/>
  <c r="G26" i="26" s="1"/>
  <c r="P26" i="36"/>
  <c r="P26" i="12"/>
  <c r="P26" i="37"/>
  <c r="F26" i="8"/>
  <c r="G26" i="8" s="1"/>
  <c r="P26" i="17"/>
  <c r="F26" i="29"/>
  <c r="G26" i="29" s="1"/>
  <c r="F26" i="41"/>
  <c r="G26" i="41" s="1"/>
  <c r="F26" i="13"/>
  <c r="G26" i="13" s="1"/>
  <c r="P26" i="31"/>
  <c r="F26" i="31"/>
  <c r="G26" i="31" s="1"/>
  <c r="P26" i="51"/>
  <c r="F26" i="27"/>
  <c r="G26" i="27" s="1"/>
  <c r="F26" i="49"/>
  <c r="G26" i="49" s="1"/>
  <c r="F26" i="15"/>
  <c r="G26" i="15" s="1"/>
  <c r="F26" i="34"/>
  <c r="G26" i="34" s="1"/>
  <c r="F26" i="42"/>
  <c r="G26" i="42" s="1"/>
  <c r="F26" i="35"/>
  <c r="G26" i="35" s="1"/>
  <c r="P26" i="19"/>
  <c r="P26" i="42"/>
  <c r="P26" i="33"/>
  <c r="P26" i="32"/>
  <c r="F26" i="18"/>
  <c r="G26" i="18" s="1"/>
  <c r="F26" i="50"/>
  <c r="G26" i="50" s="1"/>
  <c r="F26" i="25"/>
  <c r="G26" i="25" s="1"/>
  <c r="F26" i="33"/>
  <c r="G26" i="33" s="1"/>
  <c r="F26" i="28"/>
  <c r="G26" i="28" s="1"/>
  <c r="F26" i="14"/>
  <c r="G26" i="14" s="1"/>
  <c r="F26" i="38"/>
  <c r="G26" i="38" s="1"/>
  <c r="P26" i="52"/>
  <c r="P26" i="43"/>
  <c r="F26" i="12"/>
  <c r="G26" i="12" s="1"/>
  <c r="P26" i="14"/>
  <c r="P26" i="38"/>
  <c r="P26" i="25"/>
  <c r="N11" i="49"/>
  <c r="N11" i="48"/>
  <c r="N11" i="52"/>
  <c r="N11" i="15"/>
  <c r="N11" i="18"/>
  <c r="N11" i="22"/>
  <c r="N11" i="31"/>
  <c r="N11" i="30"/>
  <c r="N11" i="16"/>
  <c r="N11" i="27"/>
  <c r="N11" i="37"/>
  <c r="N11" i="43"/>
  <c r="N11" i="42"/>
  <c r="N11" i="25"/>
  <c r="N11" i="35"/>
  <c r="N11" i="41"/>
  <c r="N11" i="32"/>
  <c r="N11" i="38"/>
  <c r="N11" i="44"/>
  <c r="N11" i="12"/>
  <c r="N11" i="17"/>
  <c r="N11" i="21"/>
  <c r="N11" i="24"/>
  <c r="N11" i="26"/>
  <c r="N11" i="28"/>
  <c r="N11" i="14"/>
  <c r="N11" i="20"/>
  <c r="N11" i="34"/>
  <c r="N11" i="40"/>
  <c r="N11" i="19"/>
  <c r="N11" i="23"/>
  <c r="N11" i="29"/>
  <c r="N11" i="36"/>
  <c r="N11" i="13"/>
  <c r="N11" i="33"/>
  <c r="N11" i="39"/>
  <c r="N11" i="8"/>
  <c r="N11" i="51"/>
  <c r="N11" i="50"/>
  <c r="N15" i="48"/>
  <c r="N15" i="52"/>
  <c r="N15" i="49"/>
  <c r="N15" i="16"/>
  <c r="N15" i="18"/>
  <c r="N15" i="22"/>
  <c r="N15" i="19"/>
  <c r="N15" i="28"/>
  <c r="N15" i="33"/>
  <c r="N15" i="37"/>
  <c r="N15" i="20"/>
  <c r="N15" i="27"/>
  <c r="N15" i="42"/>
  <c r="N15" i="35"/>
  <c r="N15" i="29"/>
  <c r="N15" i="34"/>
  <c r="N15" i="15"/>
  <c r="N15" i="17"/>
  <c r="N15" i="21"/>
  <c r="N15" i="24"/>
  <c r="N15" i="25"/>
  <c r="N15" i="23"/>
  <c r="N15" i="32"/>
  <c r="N15" i="36"/>
  <c r="N15" i="44"/>
  <c r="N15" i="26"/>
  <c r="N15" i="30"/>
  <c r="N15" i="14"/>
  <c r="N15" i="31"/>
  <c r="N15" i="41"/>
  <c r="N15" i="8"/>
  <c r="N15" i="12"/>
  <c r="N15" i="39"/>
  <c r="N15" i="38"/>
  <c r="N15" i="43"/>
  <c r="N15" i="13"/>
  <c r="N15" i="40"/>
  <c r="N15" i="51"/>
  <c r="N15" i="50"/>
  <c r="N21" i="50"/>
  <c r="N21" i="18"/>
  <c r="N21" i="27"/>
  <c r="N21" i="17"/>
  <c r="N21" i="31"/>
  <c r="N21" i="37"/>
  <c r="N21" i="24"/>
  <c r="N21" i="39"/>
  <c r="N21" i="23"/>
  <c r="N21" i="32"/>
  <c r="N21" i="35"/>
  <c r="N21" i="34"/>
  <c r="N21" i="41"/>
  <c r="N21" i="42"/>
  <c r="N21" i="44"/>
  <c r="N21" i="20"/>
  <c r="N21" i="16"/>
  <c r="N21" i="8"/>
  <c r="N21" i="40"/>
  <c r="N21" i="12"/>
  <c r="N21" i="13"/>
  <c r="N21" i="49"/>
  <c r="N21" i="48"/>
  <c r="N21" i="22"/>
  <c r="N21" i="19"/>
  <c r="N21" i="15"/>
  <c r="N21" i="25"/>
  <c r="N21" i="29"/>
  <c r="N21" i="21"/>
  <c r="N21" i="43"/>
  <c r="N21" i="51"/>
  <c r="N21" i="52"/>
  <c r="N21" i="14"/>
  <c r="N21" i="28"/>
  <c r="N21" i="33"/>
  <c r="N21" i="26"/>
  <c r="N21" i="30"/>
  <c r="N21" i="36"/>
  <c r="N21" i="38"/>
  <c r="N29" i="33"/>
  <c r="N29" i="17"/>
  <c r="N29" i="35"/>
  <c r="N29" i="50"/>
  <c r="N29" i="41"/>
  <c r="N29" i="13"/>
  <c r="N29" i="26"/>
  <c r="N29" i="31"/>
  <c r="N29" i="16"/>
  <c r="N29" i="15"/>
  <c r="N29" i="51"/>
  <c r="N29" i="20"/>
  <c r="N29" i="36"/>
  <c r="N29" i="25"/>
  <c r="N29" i="12"/>
  <c r="N29" i="8"/>
  <c r="N29" i="49"/>
  <c r="N29" i="22"/>
  <c r="N29" i="37"/>
  <c r="N29" i="39"/>
  <c r="N29" i="34"/>
  <c r="N29" i="40"/>
  <c r="N29" i="14"/>
  <c r="N29" i="24"/>
  <c r="N29" i="19"/>
  <c r="N29" i="38"/>
  <c r="N29" i="52"/>
  <c r="N29" i="28"/>
  <c r="N29" i="30"/>
  <c r="N29" i="21"/>
  <c r="N29" i="42"/>
  <c r="N29" i="48"/>
  <c r="N29" i="32"/>
  <c r="N29" i="23"/>
  <c r="N29" i="44"/>
  <c r="N29" i="43"/>
  <c r="N29" i="27"/>
  <c r="N29" i="29"/>
  <c r="N29" i="18"/>
  <c r="N37" i="52"/>
  <c r="N37" i="12"/>
  <c r="N37" i="22"/>
  <c r="N37" i="26"/>
  <c r="N37" i="31"/>
  <c r="N37" i="35"/>
  <c r="N37" i="40"/>
  <c r="N37" i="23"/>
  <c r="N37" i="39"/>
  <c r="N37" i="15"/>
  <c r="N37" i="19"/>
  <c r="N37" i="20"/>
  <c r="N37" i="28"/>
  <c r="N37" i="37"/>
  <c r="N37" i="14"/>
  <c r="N37" i="33"/>
  <c r="N37" i="42"/>
  <c r="N37" i="48"/>
  <c r="N37" i="8"/>
  <c r="N37" i="25"/>
  <c r="N37" i="36"/>
  <c r="N37" i="24"/>
  <c r="N37" i="13"/>
  <c r="N37" i="18"/>
  <c r="N37" i="27"/>
  <c r="N37" i="30"/>
  <c r="N37" i="16"/>
  <c r="N37" i="44"/>
  <c r="N37" i="51"/>
  <c r="N37" i="49"/>
  <c r="N37" i="21"/>
  <c r="N37" i="29"/>
  <c r="N37" i="43"/>
  <c r="N37" i="41"/>
  <c r="N37" i="50"/>
  <c r="N37" i="17"/>
  <c r="N37" i="32"/>
  <c r="N37" i="38"/>
  <c r="N37" i="34"/>
  <c r="AH34" i="4"/>
  <c r="F34" i="4" s="1"/>
  <c r="AH43" i="4"/>
  <c r="F43" i="4" s="1"/>
  <c r="AH47" i="4"/>
  <c r="F47" i="4" s="1"/>
  <c r="N5" i="37"/>
  <c r="N5" i="27"/>
  <c r="N5" i="19"/>
  <c r="N5" i="15"/>
  <c r="N5" i="48"/>
  <c r="N5" i="22"/>
  <c r="N5" i="41"/>
  <c r="N5" i="16"/>
  <c r="N5" i="30"/>
  <c r="N5" i="50"/>
  <c r="N5" i="25"/>
  <c r="N5" i="40"/>
  <c r="N5" i="21"/>
  <c r="N5" i="39"/>
  <c r="N5" i="20"/>
  <c r="N5" i="17"/>
  <c r="N5" i="52"/>
  <c r="N5" i="28"/>
  <c r="N5" i="24"/>
  <c r="N5" i="29"/>
  <c r="N5" i="14"/>
  <c r="N5" i="42"/>
  <c r="N5" i="12"/>
  <c r="N5" i="32"/>
  <c r="N5" i="49"/>
  <c r="N5" i="23"/>
  <c r="N5" i="38"/>
  <c r="N5" i="18"/>
  <c r="N5" i="33"/>
  <c r="N5" i="13"/>
  <c r="N5" i="31"/>
  <c r="N5" i="43"/>
  <c r="N5" i="36"/>
  <c r="N5" i="35"/>
  <c r="N5" i="8"/>
  <c r="N5" i="44"/>
  <c r="N5" i="34"/>
  <c r="N5" i="26"/>
  <c r="N5" i="51"/>
  <c r="P21" i="8"/>
  <c r="P21" i="22"/>
  <c r="F21" i="16"/>
  <c r="G21" i="16" s="1"/>
  <c r="F21" i="21"/>
  <c r="G21" i="21" s="1"/>
  <c r="F21" i="30"/>
  <c r="G21" i="30" s="1"/>
  <c r="F21" i="25"/>
  <c r="G21" i="25" s="1"/>
  <c r="F21" i="32"/>
  <c r="G21" i="32" s="1"/>
  <c r="F21" i="41"/>
  <c r="G21" i="41" s="1"/>
  <c r="F21" i="44"/>
  <c r="G21" i="44" s="1"/>
  <c r="F21" i="19"/>
  <c r="G21" i="19" s="1"/>
  <c r="F21" i="17"/>
  <c r="G21" i="17" s="1"/>
  <c r="P21" i="21"/>
  <c r="P21" i="38"/>
  <c r="F21" i="8"/>
  <c r="G21" i="8" s="1"/>
  <c r="F21" i="14"/>
  <c r="G21" i="14" s="1"/>
  <c r="P21" i="12"/>
  <c r="P21" i="18"/>
  <c r="P21" i="27"/>
  <c r="P21" i="35"/>
  <c r="P21" i="28"/>
  <c r="P21" i="36"/>
  <c r="P21" i="40"/>
  <c r="F21" i="12"/>
  <c r="G21" i="12" s="1"/>
  <c r="F21" i="23"/>
  <c r="G21" i="23" s="1"/>
  <c r="F21" i="20"/>
  <c r="G21" i="20" s="1"/>
  <c r="F21" i="35"/>
  <c r="G21" i="35" s="1"/>
  <c r="P21" i="26"/>
  <c r="F21" i="33"/>
  <c r="G21" i="33" s="1"/>
  <c r="P21" i="41"/>
  <c r="P21" i="15"/>
  <c r="F21" i="24"/>
  <c r="G21" i="24" s="1"/>
  <c r="P21" i="30"/>
  <c r="P21" i="29"/>
  <c r="F21" i="39"/>
  <c r="G21" i="39" s="1"/>
  <c r="P21" i="44"/>
  <c r="F21" i="37"/>
  <c r="G21" i="37" s="1"/>
  <c r="P21" i="19"/>
  <c r="P21" i="17"/>
  <c r="F21" i="31"/>
  <c r="G21" i="31" s="1"/>
  <c r="F21" i="28"/>
  <c r="G21" i="28" s="1"/>
  <c r="P21" i="33"/>
  <c r="F21" i="42"/>
  <c r="G21" i="42" s="1"/>
  <c r="P21" i="14"/>
  <c r="P21" i="16"/>
  <c r="F21" i="27"/>
  <c r="G21" i="27" s="1"/>
  <c r="F21" i="38"/>
  <c r="G21" i="38" s="1"/>
  <c r="F21" i="26"/>
  <c r="G21" i="26" s="1"/>
  <c r="P21" i="32"/>
  <c r="F21" i="40"/>
  <c r="G21" i="40" s="1"/>
  <c r="F21" i="43"/>
  <c r="G21" i="43" s="1"/>
  <c r="F21" i="22"/>
  <c r="G21" i="22" s="1"/>
  <c r="F21" i="15"/>
  <c r="G21" i="15" s="1"/>
  <c r="P21" i="31"/>
  <c r="P21" i="25"/>
  <c r="P21" i="39"/>
  <c r="P21" i="43"/>
  <c r="P21" i="23"/>
  <c r="P21" i="20"/>
  <c r="F21" i="34"/>
  <c r="G21" i="34" s="1"/>
  <c r="P21" i="37"/>
  <c r="F21" i="18"/>
  <c r="G21" i="18" s="1"/>
  <c r="P21" i="24"/>
  <c r="P21" i="34"/>
  <c r="F21" i="29"/>
  <c r="G21" i="29" s="1"/>
  <c r="F21" i="36"/>
  <c r="G21" i="36" s="1"/>
  <c r="P21" i="42"/>
  <c r="F21" i="49"/>
  <c r="G21" i="49" s="1"/>
  <c r="P21" i="51"/>
  <c r="F21" i="13"/>
  <c r="G21" i="13" s="1"/>
  <c r="P21" i="50"/>
  <c r="P21" i="52"/>
  <c r="P21" i="13"/>
  <c r="F21" i="48"/>
  <c r="G21" i="48" s="1"/>
  <c r="P21" i="49"/>
  <c r="F21" i="51"/>
  <c r="G21" i="51" s="1"/>
  <c r="P21" i="48"/>
  <c r="F21" i="50"/>
  <c r="G21" i="50" s="1"/>
  <c r="F21" i="52"/>
  <c r="G21" i="52" s="1"/>
  <c r="N13" i="19"/>
  <c r="N13" i="21"/>
  <c r="N13" i="27"/>
  <c r="N13" i="34"/>
  <c r="N13" i="8"/>
  <c r="N13" i="36"/>
  <c r="N13" i="13"/>
  <c r="N13" i="33"/>
  <c r="N13" i="14"/>
  <c r="N13" i="24"/>
  <c r="N13" i="25"/>
  <c r="N13" i="29"/>
  <c r="N13" i="41"/>
  <c r="N13" i="20"/>
  <c r="N13" i="40"/>
  <c r="N13" i="44"/>
  <c r="N13" i="48"/>
  <c r="N13" i="52"/>
  <c r="N13" i="31"/>
  <c r="N13" i="50"/>
  <c r="N13" i="49"/>
  <c r="N13" i="15"/>
  <c r="N13" i="32"/>
  <c r="N13" i="35"/>
  <c r="N13" i="30"/>
  <c r="N13" i="22"/>
  <c r="N13" i="28"/>
  <c r="N13" i="16"/>
  <c r="N13" i="18"/>
  <c r="N13" i="51"/>
  <c r="N13" i="17"/>
  <c r="N13" i="26"/>
  <c r="N13" i="43"/>
  <c r="N13" i="42"/>
  <c r="N13" i="12"/>
  <c r="N13" i="23"/>
  <c r="N13" i="39"/>
  <c r="N13" i="37"/>
  <c r="N13" i="38"/>
  <c r="N19" i="48"/>
  <c r="N19" i="51"/>
  <c r="N19" i="50"/>
  <c r="N19" i="14"/>
  <c r="N19" i="17"/>
  <c r="N19" i="21"/>
  <c r="N19" i="24"/>
  <c r="N19" i="31"/>
  <c r="N19" i="34"/>
  <c r="N19" i="38"/>
  <c r="N19" i="42"/>
  <c r="N19" i="26"/>
  <c r="N19" i="33"/>
  <c r="N19" i="44"/>
  <c r="N19" i="25"/>
  <c r="N19" i="41"/>
  <c r="N19" i="49"/>
  <c r="N19" i="30"/>
  <c r="N19" i="13"/>
  <c r="N19" i="32"/>
  <c r="N19" i="12"/>
  <c r="N19" i="15"/>
  <c r="N19" i="18"/>
  <c r="N19" i="22"/>
  <c r="N19" i="16"/>
  <c r="N19" i="19"/>
  <c r="N19" i="35"/>
  <c r="N19" i="40"/>
  <c r="N19" i="20"/>
  <c r="N19" i="27"/>
  <c r="N19" i="37"/>
  <c r="N19" i="43"/>
  <c r="N19" i="29"/>
  <c r="N19" i="8"/>
  <c r="N19" i="52"/>
  <c r="N19" i="23"/>
  <c r="N19" i="36"/>
  <c r="N19" i="39"/>
  <c r="N19" i="28"/>
  <c r="N23" i="16"/>
  <c r="N23" i="44"/>
  <c r="N23" i="25"/>
  <c r="N23" i="26"/>
  <c r="N23" i="22"/>
  <c r="N23" i="34"/>
  <c r="N23" i="13"/>
  <c r="N23" i="49"/>
  <c r="N23" i="20"/>
  <c r="N23" i="43"/>
  <c r="N23" i="27"/>
  <c r="N23" i="12"/>
  <c r="N23" i="51"/>
  <c r="N23" i="32"/>
  <c r="N23" i="37"/>
  <c r="N23" i="19"/>
  <c r="N23" i="39"/>
  <c r="N23" i="40"/>
  <c r="N23" i="17"/>
  <c r="N23" i="38"/>
  <c r="N23" i="52"/>
  <c r="N23" i="35"/>
  <c r="N23" i="8"/>
  <c r="N23" i="23"/>
  <c r="N23" i="33"/>
  <c r="N23" i="42"/>
  <c r="N23" i="24"/>
  <c r="N23" i="14"/>
  <c r="N23" i="15"/>
  <c r="N23" i="31"/>
  <c r="N23" i="29"/>
  <c r="N23" i="36"/>
  <c r="N23" i="41"/>
  <c r="N23" i="48"/>
  <c r="N23" i="18"/>
  <c r="N23" i="30"/>
  <c r="N23" i="28"/>
  <c r="N23" i="21"/>
  <c r="N23" i="50"/>
  <c r="N31" i="50"/>
  <c r="N31" i="14"/>
  <c r="N31" i="21"/>
  <c r="N31" i="25"/>
  <c r="N31" i="29"/>
  <c r="N31" i="42"/>
  <c r="N31" i="16"/>
  <c r="N31" i="30"/>
  <c r="N31" i="37"/>
  <c r="N31" i="8"/>
  <c r="N31" i="51"/>
  <c r="N31" i="15"/>
  <c r="N31" i="22"/>
  <c r="N31" i="26"/>
  <c r="N31" i="35"/>
  <c r="N31" i="44"/>
  <c r="N31" i="19"/>
  <c r="N31" i="32"/>
  <c r="N31" i="38"/>
  <c r="N31" i="48"/>
  <c r="N31" i="52"/>
  <c r="N31" i="17"/>
  <c r="N31" i="23"/>
  <c r="N31" i="27"/>
  <c r="N31" i="36"/>
  <c r="N31" i="43"/>
  <c r="N31" i="20"/>
  <c r="N31" i="33"/>
  <c r="N31" i="39"/>
  <c r="N31" i="49"/>
  <c r="N31" i="12"/>
  <c r="N31" i="18"/>
  <c r="N31" i="24"/>
  <c r="N31" i="28"/>
  <c r="N31" i="41"/>
  <c r="N31" i="13"/>
  <c r="N31" i="31"/>
  <c r="N31" i="34"/>
  <c r="N31" i="40"/>
  <c r="T30" i="23"/>
  <c r="T30" i="33"/>
  <c r="T30" i="26"/>
  <c r="T30" i="41"/>
  <c r="T30" i="17"/>
  <c r="T30" i="36"/>
  <c r="T30" i="22"/>
  <c r="T30" i="31"/>
  <c r="T30" i="14"/>
  <c r="T30" i="21"/>
  <c r="T30" i="32"/>
  <c r="T30" i="51"/>
  <c r="T30" i="29"/>
  <c r="T30" i="8"/>
  <c r="T30" i="42"/>
  <c r="T30" i="35"/>
  <c r="T30" i="25"/>
  <c r="T30" i="15"/>
  <c r="T30" i="37"/>
  <c r="T30" i="24"/>
  <c r="T30" i="52"/>
  <c r="T30" i="27"/>
  <c r="T30" i="13"/>
  <c r="T30" i="49"/>
  <c r="T30" i="16"/>
  <c r="T30" i="48"/>
  <c r="T30" i="30"/>
  <c r="T30" i="18"/>
  <c r="T30" i="20"/>
  <c r="T30" i="28"/>
  <c r="T30" i="50"/>
  <c r="T30" i="19"/>
  <c r="T30" i="12"/>
  <c r="T30" i="43"/>
  <c r="T30" i="44"/>
  <c r="T30" i="40"/>
  <c r="T30" i="34"/>
  <c r="T30" i="38"/>
  <c r="T30" i="39"/>
  <c r="T15" i="16"/>
  <c r="T15" i="30"/>
  <c r="T15" i="23"/>
  <c r="T15" i="21"/>
  <c r="T15" i="15"/>
  <c r="T15" i="36"/>
  <c r="T15" i="32"/>
  <c r="T15" i="40"/>
  <c r="T15" i="34"/>
  <c r="T15" i="48"/>
  <c r="T15" i="18"/>
  <c r="T15" i="13"/>
  <c r="T15" i="43"/>
  <c r="T15" i="24"/>
  <c r="T15" i="41"/>
  <c r="T15" i="28"/>
  <c r="T15" i="52"/>
  <c r="T15" i="42"/>
  <c r="T15" i="31"/>
  <c r="T15" i="51"/>
  <c r="T15" i="33"/>
  <c r="T15" i="50"/>
  <c r="T15" i="19"/>
  <c r="T15" i="29"/>
  <c r="T15" i="14"/>
  <c r="T15" i="12"/>
  <c r="T15" i="26"/>
  <c r="T15" i="35"/>
  <c r="T15" i="20"/>
  <c r="T15" i="38"/>
  <c r="T15" i="17"/>
  <c r="T15" i="8"/>
  <c r="T15" i="49"/>
  <c r="T15" i="25"/>
  <c r="T15" i="39"/>
  <c r="T15" i="22"/>
  <c r="T15" i="37"/>
  <c r="T15" i="44"/>
  <c r="T15" i="27"/>
  <c r="AH20" i="4"/>
  <c r="F20" i="4" s="1"/>
  <c r="G6" i="32"/>
  <c r="E44" i="32"/>
  <c r="G38" i="37"/>
  <c r="E44" i="37"/>
  <c r="G36" i="12"/>
  <c r="E44" i="15"/>
  <c r="E44" i="26"/>
  <c r="G5" i="26"/>
  <c r="E44" i="33"/>
  <c r="E44" i="34"/>
  <c r="G9" i="44"/>
  <c r="E44" i="44"/>
  <c r="E44" i="38"/>
  <c r="G35" i="21"/>
  <c r="G5" i="48"/>
  <c r="E44" i="48"/>
  <c r="G5" i="49"/>
  <c r="E44" i="49"/>
  <c r="G5" i="13"/>
  <c r="E44" i="13"/>
  <c r="G7" i="16"/>
  <c r="E44" i="16"/>
  <c r="G7" i="27"/>
  <c r="E44" i="27"/>
  <c r="E44" i="30"/>
  <c r="G11" i="35"/>
  <c r="E44" i="35"/>
  <c r="E44" i="36"/>
  <c r="G41" i="40"/>
  <c r="E44" i="40"/>
  <c r="G12" i="14"/>
  <c r="E44" i="14"/>
  <c r="G22" i="18"/>
  <c r="E44" i="18"/>
  <c r="E44" i="23"/>
  <c r="G7" i="23"/>
  <c r="G44" i="20" l="1"/>
  <c r="H5" i="24" a="1"/>
  <c r="H5" i="37" a="1"/>
  <c r="H40" i="37" s="1"/>
  <c r="I40" i="37" s="1"/>
  <c r="H5" i="25" a="1"/>
  <c r="H40" i="25" s="1"/>
  <c r="I40" i="25" s="1"/>
  <c r="H5" i="21" a="1"/>
  <c r="H26" i="21" s="1"/>
  <c r="I26" i="21" s="1"/>
  <c r="G44" i="31"/>
  <c r="H5" i="28" a="1"/>
  <c r="H14" i="28" s="1"/>
  <c r="I14" i="28" s="1"/>
  <c r="G44" i="51"/>
  <c r="H5" i="50" a="1"/>
  <c r="H30" i="50" s="1"/>
  <c r="I30" i="50" s="1"/>
  <c r="H5" i="19" a="1"/>
  <c r="H34" i="19" s="1"/>
  <c r="I34" i="19" s="1"/>
  <c r="G44" i="42"/>
  <c r="H5" i="41" a="1"/>
  <c r="H40" i="41" s="1"/>
  <c r="I40" i="41" s="1"/>
  <c r="G44" i="50"/>
  <c r="G44" i="22"/>
  <c r="H5" i="32" a="1"/>
  <c r="H38" i="32" s="1"/>
  <c r="I38" i="32" s="1"/>
  <c r="G44" i="19"/>
  <c r="H5" i="17" a="1"/>
  <c r="H14" i="17" s="1"/>
  <c r="I14" i="17" s="1"/>
  <c r="H5" i="33" a="1"/>
  <c r="H31" i="33" s="1"/>
  <c r="I31" i="33" s="1"/>
  <c r="H5" i="8" a="1"/>
  <c r="H28" i="8" s="1"/>
  <c r="I28" i="8" s="1"/>
  <c r="H5" i="36" a="1"/>
  <c r="H36" i="36" s="1"/>
  <c r="I36" i="36" s="1"/>
  <c r="G44" i="39"/>
  <c r="G44" i="40"/>
  <c r="G44" i="52"/>
  <c r="G44" i="38"/>
  <c r="H5" i="20" a="1"/>
  <c r="H8" i="20" s="1"/>
  <c r="I8" i="20" s="1"/>
  <c r="G44" i="32"/>
  <c r="H5" i="38" a="1"/>
  <c r="H38" i="38" s="1"/>
  <c r="I38" i="38" s="1"/>
  <c r="G44" i="25"/>
  <c r="G44" i="18"/>
  <c r="H5" i="29" a="1"/>
  <c r="H8" i="29" s="1"/>
  <c r="I8" i="29" s="1"/>
  <c r="G44" i="41"/>
  <c r="T38" i="39"/>
  <c r="T38" i="51"/>
  <c r="T38" i="12"/>
  <c r="T38" i="27"/>
  <c r="T38" i="41"/>
  <c r="T38" i="8"/>
  <c r="T38" i="49"/>
  <c r="T38" i="13"/>
  <c r="T38" i="43"/>
  <c r="T38" i="30"/>
  <c r="T38" i="19"/>
  <c r="T38" i="22"/>
  <c r="T38" i="14"/>
  <c r="T38" i="28"/>
  <c r="T38" i="16"/>
  <c r="T38" i="35"/>
  <c r="T38" i="17"/>
  <c r="T38" i="33"/>
  <c r="T38" i="21"/>
  <c r="T38" i="44"/>
  <c r="T38" i="15"/>
  <c r="T38" i="50"/>
  <c r="T38" i="29"/>
  <c r="T38" i="40"/>
  <c r="T38" i="26"/>
  <c r="T38" i="52"/>
  <c r="T38" i="23"/>
  <c r="T38" i="25"/>
  <c r="T38" i="24"/>
  <c r="T38" i="42"/>
  <c r="T38" i="38"/>
  <c r="T38" i="31"/>
  <c r="T38" i="32"/>
  <c r="T38" i="34"/>
  <c r="T38" i="48"/>
  <c r="T38" i="18"/>
  <c r="T38" i="37"/>
  <c r="T38" i="20"/>
  <c r="T38" i="36"/>
  <c r="G44" i="26"/>
  <c r="G44" i="44"/>
  <c r="G44" i="29"/>
  <c r="J44" i="44"/>
  <c r="J44" i="20"/>
  <c r="J44" i="40"/>
  <c r="J44" i="37"/>
  <c r="J44" i="22"/>
  <c r="J44" i="29"/>
  <c r="J44" i="26"/>
  <c r="J44" i="18"/>
  <c r="J44" i="41"/>
  <c r="J44" i="17"/>
  <c r="J44" i="42"/>
  <c r="J44" i="31"/>
  <c r="J44" i="12"/>
  <c r="J44" i="43"/>
  <c r="J44" i="25"/>
  <c r="J44" i="50"/>
  <c r="J44" i="36"/>
  <c r="J44" i="39"/>
  <c r="J44" i="19"/>
  <c r="J44" i="51"/>
  <c r="J44" i="52"/>
  <c r="J44" i="38"/>
  <c r="J44" i="35"/>
  <c r="J44" i="8"/>
  <c r="J44" i="32"/>
  <c r="J44" i="48"/>
  <c r="J44" i="14"/>
  <c r="J44" i="15"/>
  <c r="J44" i="49"/>
  <c r="J44" i="30"/>
  <c r="J44" i="13"/>
  <c r="J44" i="33"/>
  <c r="J44" i="34"/>
  <c r="J44" i="23"/>
  <c r="J44" i="27"/>
  <c r="J44" i="24"/>
  <c r="J44" i="16"/>
  <c r="J44" i="21"/>
  <c r="J44" i="28"/>
  <c r="G44" i="14"/>
  <c r="G44" i="36"/>
  <c r="H5" i="44" a="1"/>
  <c r="H6" i="44" s="1"/>
  <c r="I6" i="44" s="1"/>
  <c r="K6" i="44" s="1"/>
  <c r="H5" i="31" a="1"/>
  <c r="H16" i="31" s="1"/>
  <c r="I16" i="31" s="1"/>
  <c r="H5" i="35" a="1"/>
  <c r="H36" i="35" s="1"/>
  <c r="I36" i="35" s="1"/>
  <c r="H5" i="22" a="1"/>
  <c r="H26" i="22" s="1"/>
  <c r="I26" i="22" s="1"/>
  <c r="G44" i="28"/>
  <c r="G44" i="8"/>
  <c r="H5" i="39" a="1"/>
  <c r="H40" i="39" s="1"/>
  <c r="I40" i="39" s="1"/>
  <c r="G44" i="33"/>
  <c r="H5" i="52" a="1"/>
  <c r="H18" i="52" s="1"/>
  <c r="I18" i="52" s="1"/>
  <c r="G44" i="17"/>
  <c r="G44" i="37"/>
  <c r="G44" i="21"/>
  <c r="H5" i="42" a="1"/>
  <c r="H25" i="42" s="1"/>
  <c r="I25" i="42" s="1"/>
  <c r="G44" i="12"/>
  <c r="H5" i="51" a="1"/>
  <c r="H42" i="51" s="1"/>
  <c r="I42" i="51" s="1"/>
  <c r="G44" i="24"/>
  <c r="H5" i="30" a="1"/>
  <c r="H18" i="30" s="1"/>
  <c r="I18" i="30" s="1"/>
  <c r="G44" i="30"/>
  <c r="H5" i="43" a="1"/>
  <c r="H39" i="43" s="1"/>
  <c r="I39" i="43" s="1"/>
  <c r="G44" i="23"/>
  <c r="H5" i="12" a="1"/>
  <c r="H16" i="12" s="1"/>
  <c r="I16" i="12" s="1"/>
  <c r="H5" i="40" a="1"/>
  <c r="H36" i="40" s="1"/>
  <c r="I36" i="40" s="1"/>
  <c r="G44" i="35"/>
  <c r="H5" i="26" a="1"/>
  <c r="H28" i="26" s="1"/>
  <c r="I28" i="26" s="1"/>
  <c r="G44" i="43"/>
  <c r="T12" i="34"/>
  <c r="T12" i="14"/>
  <c r="T12" i="25"/>
  <c r="T12" i="41"/>
  <c r="T12" i="29"/>
  <c r="T12" i="48"/>
  <c r="T12" i="44"/>
  <c r="T12" i="33"/>
  <c r="T12" i="15"/>
  <c r="T12" i="49"/>
  <c r="T12" i="40"/>
  <c r="T12" i="24"/>
  <c r="T12" i="18"/>
  <c r="T12" i="22"/>
  <c r="T12" i="13"/>
  <c r="T12" i="37"/>
  <c r="T12" i="17"/>
  <c r="T12" i="51"/>
  <c r="T12" i="26"/>
  <c r="T12" i="50"/>
  <c r="T12" i="39"/>
  <c r="T12" i="35"/>
  <c r="T12" i="52"/>
  <c r="T12" i="23"/>
  <c r="T12" i="8"/>
  <c r="T12" i="21"/>
  <c r="T12" i="20"/>
  <c r="T12" i="16"/>
  <c r="T12" i="31"/>
  <c r="T12" i="32"/>
  <c r="T12" i="43"/>
  <c r="T12" i="30"/>
  <c r="T12" i="19"/>
  <c r="T12" i="38"/>
  <c r="T12" i="36"/>
  <c r="T12" i="12"/>
  <c r="T12" i="27"/>
  <c r="T12" i="28"/>
  <c r="T12" i="42"/>
  <c r="J30" i="49"/>
  <c r="J30" i="20"/>
  <c r="J30" i="21"/>
  <c r="J30" i="27"/>
  <c r="J30" i="29"/>
  <c r="J30" i="37"/>
  <c r="J30" i="39"/>
  <c r="J30" i="38"/>
  <c r="J30" i="22"/>
  <c r="J30" i="32"/>
  <c r="J30" i="36"/>
  <c r="J30" i="12"/>
  <c r="J30" i="33"/>
  <c r="J30" i="18"/>
  <c r="J30" i="48"/>
  <c r="J30" i="16"/>
  <c r="J30" i="42"/>
  <c r="J30" i="43"/>
  <c r="J30" i="15"/>
  <c r="J30" i="28"/>
  <c r="J30" i="31"/>
  <c r="J30" i="52"/>
  <c r="J30" i="40"/>
  <c r="J30" i="24"/>
  <c r="J30" i="8"/>
  <c r="J30" i="17"/>
  <c r="J30" i="19"/>
  <c r="J30" i="51"/>
  <c r="J30" i="34"/>
  <c r="J30" i="50"/>
  <c r="J30" i="14"/>
  <c r="J30" i="23"/>
  <c r="J30" i="30"/>
  <c r="J30" i="41"/>
  <c r="J30" i="26"/>
  <c r="J30" i="44"/>
  <c r="J30" i="13"/>
  <c r="J30" i="25"/>
  <c r="J30" i="35"/>
  <c r="H5" i="34" a="1"/>
  <c r="H18" i="34" s="1"/>
  <c r="I18" i="34" s="1"/>
  <c r="G44" i="34"/>
  <c r="H5" i="15" a="1"/>
  <c r="H8" i="15" s="1"/>
  <c r="I8" i="15" s="1"/>
  <c r="G44" i="15"/>
  <c r="T44" i="32"/>
  <c r="T44" i="25"/>
  <c r="T44" i="48"/>
  <c r="T44" i="38"/>
  <c r="T44" i="31"/>
  <c r="T44" i="14"/>
  <c r="T44" i="37"/>
  <c r="T44" i="33"/>
  <c r="T44" i="29"/>
  <c r="T44" i="43"/>
  <c r="T44" i="40"/>
  <c r="T44" i="20"/>
  <c r="T44" i="44"/>
  <c r="T44" i="19"/>
  <c r="T44" i="51"/>
  <c r="T44" i="21"/>
  <c r="T44" i="30"/>
  <c r="T44" i="26"/>
  <c r="T44" i="12"/>
  <c r="T44" i="50"/>
  <c r="T44" i="8"/>
  <c r="T44" i="39"/>
  <c r="T44" i="24"/>
  <c r="T44" i="17"/>
  <c r="T44" i="16"/>
  <c r="T44" i="13"/>
  <c r="T44" i="35"/>
  <c r="T44" i="15"/>
  <c r="T44" i="27"/>
  <c r="T44" i="42"/>
  <c r="T44" i="22"/>
  <c r="T44" i="18"/>
  <c r="T44" i="23"/>
  <c r="T44" i="34"/>
  <c r="T44" i="41"/>
  <c r="T44" i="36"/>
  <c r="T44" i="52"/>
  <c r="T44" i="49"/>
  <c r="T44" i="28"/>
  <c r="T17" i="40"/>
  <c r="T17" i="29"/>
  <c r="T17" i="52"/>
  <c r="T17" i="22"/>
  <c r="T17" i="30"/>
  <c r="T17" i="44"/>
  <c r="T17" i="35"/>
  <c r="T17" i="13"/>
  <c r="T17" i="26"/>
  <c r="T17" i="18"/>
  <c r="T17" i="14"/>
  <c r="T17" i="34"/>
  <c r="T17" i="27"/>
  <c r="T17" i="42"/>
  <c r="T17" i="36"/>
  <c r="T17" i="25"/>
  <c r="T17" i="38"/>
  <c r="T17" i="15"/>
  <c r="T17" i="16"/>
  <c r="T17" i="39"/>
  <c r="T17" i="41"/>
  <c r="T17" i="19"/>
  <c r="T17" i="20"/>
  <c r="T17" i="21"/>
  <c r="T17" i="28"/>
  <c r="T17" i="24"/>
  <c r="T17" i="31"/>
  <c r="T17" i="43"/>
  <c r="T17" i="32"/>
  <c r="T17" i="23"/>
  <c r="T17" i="17"/>
  <c r="T17" i="48"/>
  <c r="T17" i="51"/>
  <c r="T17" i="33"/>
  <c r="T17" i="49"/>
  <c r="T17" i="50"/>
  <c r="T17" i="37"/>
  <c r="T17" i="12"/>
  <c r="T17" i="8"/>
  <c r="T40" i="30"/>
  <c r="T40" i="38"/>
  <c r="T40" i="42"/>
  <c r="T40" i="19"/>
  <c r="T40" i="21"/>
  <c r="T40" i="33"/>
  <c r="T40" i="23"/>
  <c r="T40" i="16"/>
  <c r="T40" i="12"/>
  <c r="T40" i="52"/>
  <c r="T40" i="35"/>
  <c r="T40" i="18"/>
  <c r="T40" i="32"/>
  <c r="T40" i="20"/>
  <c r="T40" i="24"/>
  <c r="T40" i="13"/>
  <c r="T40" i="41"/>
  <c r="T40" i="17"/>
  <c r="T40" i="36"/>
  <c r="T40" i="22"/>
  <c r="T40" i="29"/>
  <c r="T40" i="34"/>
  <c r="T40" i="37"/>
  <c r="T40" i="44"/>
  <c r="T40" i="50"/>
  <c r="T40" i="14"/>
  <c r="T40" i="26"/>
  <c r="T40" i="28"/>
  <c r="T40" i="27"/>
  <c r="T40" i="31"/>
  <c r="T40" i="8"/>
  <c r="T40" i="39"/>
  <c r="T40" i="48"/>
  <c r="T40" i="43"/>
  <c r="T40" i="51"/>
  <c r="T40" i="15"/>
  <c r="T40" i="25"/>
  <c r="T40" i="40"/>
  <c r="T40" i="49"/>
  <c r="T31" i="23"/>
  <c r="T31" i="29"/>
  <c r="T31" i="24"/>
  <c r="T31" i="27"/>
  <c r="T31" i="25"/>
  <c r="T31" i="17"/>
  <c r="T31" i="28"/>
  <c r="T31" i="26"/>
  <c r="T31" i="12"/>
  <c r="T31" i="16"/>
  <c r="T31" i="38"/>
  <c r="T31" i="32"/>
  <c r="T31" i="19"/>
  <c r="T31" i="43"/>
  <c r="T31" i="49"/>
  <c r="T31" i="14"/>
  <c r="T31" i="35"/>
  <c r="T31" i="18"/>
  <c r="T31" i="21"/>
  <c r="T31" i="33"/>
  <c r="T31" i="20"/>
  <c r="T31" i="39"/>
  <c r="T31" i="15"/>
  <c r="T31" i="40"/>
  <c r="T31" i="30"/>
  <c r="T31" i="13"/>
  <c r="T31" i="34"/>
  <c r="T31" i="41"/>
  <c r="T31" i="44"/>
  <c r="T31" i="52"/>
  <c r="T31" i="31"/>
  <c r="T31" i="8"/>
  <c r="T31" i="36"/>
  <c r="T31" i="42"/>
  <c r="T31" i="22"/>
  <c r="T31" i="37"/>
  <c r="T31" i="48"/>
  <c r="T31" i="51"/>
  <c r="T31" i="50"/>
  <c r="H5" i="23" a="1"/>
  <c r="H20" i="23" s="1"/>
  <c r="I20" i="23" s="1"/>
  <c r="H42" i="8"/>
  <c r="I42" i="8" s="1"/>
  <c r="H29" i="8"/>
  <c r="I29" i="8" s="1"/>
  <c r="H20" i="17"/>
  <c r="I20" i="17" s="1"/>
  <c r="H34" i="17"/>
  <c r="I34" i="17" s="1"/>
  <c r="H28" i="20"/>
  <c r="I28" i="20" s="1"/>
  <c r="H24" i="20"/>
  <c r="I24" i="20" s="1"/>
  <c r="H14" i="20"/>
  <c r="I14" i="20" s="1"/>
  <c r="H13" i="20"/>
  <c r="I13" i="20" s="1"/>
  <c r="H43" i="20"/>
  <c r="I43" i="20" s="1"/>
  <c r="H29" i="20"/>
  <c r="I29" i="20" s="1"/>
  <c r="H9" i="37"/>
  <c r="I9" i="37" s="1"/>
  <c r="H32" i="37"/>
  <c r="I32" i="37" s="1"/>
  <c r="H13" i="37"/>
  <c r="I13" i="37" s="1"/>
  <c r="H30" i="37"/>
  <c r="I30" i="37" s="1"/>
  <c r="H28" i="37"/>
  <c r="I28" i="37" s="1"/>
  <c r="H37" i="37"/>
  <c r="I37" i="37" s="1"/>
  <c r="H7" i="37"/>
  <c r="I7" i="37" s="1"/>
  <c r="H11" i="37"/>
  <c r="I11" i="37" s="1"/>
  <c r="H21" i="37"/>
  <c r="I21" i="37" s="1"/>
  <c r="H16" i="28"/>
  <c r="I16" i="28" s="1"/>
  <c r="H5" i="28"/>
  <c r="H36" i="28"/>
  <c r="I36" i="28" s="1"/>
  <c r="H34" i="28"/>
  <c r="I34" i="28" s="1"/>
  <c r="H28" i="28"/>
  <c r="I28" i="28" s="1"/>
  <c r="H6" i="28"/>
  <c r="I6" i="28" s="1"/>
  <c r="H27" i="28"/>
  <c r="I27" i="28" s="1"/>
  <c r="H43" i="28"/>
  <c r="I43" i="28" s="1"/>
  <c r="H11" i="28"/>
  <c r="I11" i="28" s="1"/>
  <c r="H7" i="28"/>
  <c r="I7" i="28" s="1"/>
  <c r="H15" i="28"/>
  <c r="I15" i="28" s="1"/>
  <c r="H8" i="24"/>
  <c r="I8" i="24" s="1"/>
  <c r="H16" i="24"/>
  <c r="I16" i="24" s="1"/>
  <c r="H24" i="24"/>
  <c r="I24" i="24" s="1"/>
  <c r="H32" i="24"/>
  <c r="I32" i="24" s="1"/>
  <c r="H40" i="24"/>
  <c r="I40" i="24" s="1"/>
  <c r="H10" i="24"/>
  <c r="I10" i="24" s="1"/>
  <c r="H20" i="24"/>
  <c r="I20" i="24" s="1"/>
  <c r="H30" i="24"/>
  <c r="I30" i="24" s="1"/>
  <c r="H42" i="24"/>
  <c r="I42" i="24" s="1"/>
  <c r="H12" i="24"/>
  <c r="I12" i="24" s="1"/>
  <c r="H26" i="24"/>
  <c r="I26" i="24" s="1"/>
  <c r="H38" i="24"/>
  <c r="I38" i="24" s="1"/>
  <c r="H5" i="24"/>
  <c r="H18" i="24"/>
  <c r="I18" i="24" s="1"/>
  <c r="H34" i="24"/>
  <c r="I34" i="24" s="1"/>
  <c r="H28" i="24"/>
  <c r="I28" i="24" s="1"/>
  <c r="H14" i="24"/>
  <c r="I14" i="24" s="1"/>
  <c r="H6" i="24"/>
  <c r="I6" i="24" s="1"/>
  <c r="H22" i="24"/>
  <c r="I22" i="24" s="1"/>
  <c r="H36" i="24"/>
  <c r="I36" i="24" s="1"/>
  <c r="H43" i="24"/>
  <c r="I43" i="24" s="1"/>
  <c r="H35" i="24"/>
  <c r="I35" i="24" s="1"/>
  <c r="H27" i="24"/>
  <c r="I27" i="24" s="1"/>
  <c r="H19" i="24"/>
  <c r="I19" i="24" s="1"/>
  <c r="H11" i="24"/>
  <c r="I11" i="24" s="1"/>
  <c r="H41" i="24"/>
  <c r="I41" i="24" s="1"/>
  <c r="H37" i="24"/>
  <c r="I37" i="24" s="1"/>
  <c r="H23" i="24"/>
  <c r="I23" i="24" s="1"/>
  <c r="H9" i="24"/>
  <c r="I9" i="24" s="1"/>
  <c r="H39" i="24"/>
  <c r="I39" i="24" s="1"/>
  <c r="H25" i="24"/>
  <c r="I25" i="24" s="1"/>
  <c r="H21" i="24"/>
  <c r="I21" i="24" s="1"/>
  <c r="H7" i="24"/>
  <c r="I7" i="24" s="1"/>
  <c r="H29" i="24"/>
  <c r="I29" i="24" s="1"/>
  <c r="H15" i="24"/>
  <c r="I15" i="24" s="1"/>
  <c r="H13" i="24"/>
  <c r="I13" i="24" s="1"/>
  <c r="H33" i="24"/>
  <c r="I33" i="24" s="1"/>
  <c r="H31" i="24"/>
  <c r="I31" i="24" s="1"/>
  <c r="H17" i="24"/>
  <c r="I17" i="24" s="1"/>
  <c r="H12" i="19"/>
  <c r="I12" i="19" s="1"/>
  <c r="H18" i="19"/>
  <c r="I18" i="19" s="1"/>
  <c r="H38" i="19"/>
  <c r="I38" i="19" s="1"/>
  <c r="H22" i="19"/>
  <c r="I22" i="19" s="1"/>
  <c r="H14" i="19"/>
  <c r="I14" i="19" s="1"/>
  <c r="H31" i="19"/>
  <c r="I31" i="19" s="1"/>
  <c r="H23" i="19"/>
  <c r="I23" i="19" s="1"/>
  <c r="H11" i="19"/>
  <c r="I11" i="19" s="1"/>
  <c r="H17" i="19"/>
  <c r="I17" i="19" s="1"/>
  <c r="H35" i="19"/>
  <c r="I35" i="19" s="1"/>
  <c r="H21" i="19"/>
  <c r="I21" i="19" s="1"/>
  <c r="H8" i="19"/>
  <c r="I8" i="19" s="1"/>
  <c r="H16" i="19"/>
  <c r="I16" i="19" s="1"/>
  <c r="H32" i="19"/>
  <c r="I32" i="19" s="1"/>
  <c r="H18" i="21"/>
  <c r="I18" i="21" s="1"/>
  <c r="H22" i="21"/>
  <c r="I22" i="21" s="1"/>
  <c r="H30" i="21"/>
  <c r="I30" i="21" s="1"/>
  <c r="H34" i="21"/>
  <c r="I34" i="21" s="1"/>
  <c r="H38" i="21"/>
  <c r="I38" i="21" s="1"/>
  <c r="H42" i="21"/>
  <c r="I42" i="21" s="1"/>
  <c r="H8" i="21"/>
  <c r="I8" i="21" s="1"/>
  <c r="H12" i="21"/>
  <c r="I12" i="21" s="1"/>
  <c r="H16" i="21"/>
  <c r="I16" i="21" s="1"/>
  <c r="H20" i="21"/>
  <c r="I20" i="21" s="1"/>
  <c r="H28" i="21"/>
  <c r="I28" i="21" s="1"/>
  <c r="H7" i="21"/>
  <c r="I7" i="21" s="1"/>
  <c r="H15" i="21"/>
  <c r="I15" i="21" s="1"/>
  <c r="H31" i="21"/>
  <c r="I31" i="21" s="1"/>
  <c r="H39" i="21"/>
  <c r="I39" i="21" s="1"/>
  <c r="H11" i="21"/>
  <c r="I11" i="21" s="1"/>
  <c r="H19" i="21"/>
  <c r="I19" i="21" s="1"/>
  <c r="H27" i="21"/>
  <c r="I27" i="21" s="1"/>
  <c r="H35" i="21"/>
  <c r="I35" i="21" s="1"/>
  <c r="H43" i="21"/>
  <c r="I43" i="21" s="1"/>
  <c r="H9" i="21"/>
  <c r="I9" i="21" s="1"/>
  <c r="H41" i="21"/>
  <c r="I41" i="21" s="1"/>
  <c r="H37" i="21"/>
  <c r="I37" i="21" s="1"/>
  <c r="H21" i="21"/>
  <c r="I21" i="21" s="1"/>
  <c r="H17" i="21"/>
  <c r="I17" i="21" s="1"/>
  <c r="H5" i="18" a="1"/>
  <c r="H16" i="50"/>
  <c r="I16" i="50" s="1"/>
  <c r="H33" i="50"/>
  <c r="I33" i="50" s="1"/>
  <c r="H6" i="50"/>
  <c r="I6" i="50" s="1"/>
  <c r="H39" i="50"/>
  <c r="I39" i="50" s="1"/>
  <c r="H31" i="50"/>
  <c r="I31" i="50" s="1"/>
  <c r="H23" i="50"/>
  <c r="I23" i="50" s="1"/>
  <c r="H7" i="50"/>
  <c r="I7" i="50" s="1"/>
  <c r="H35" i="50"/>
  <c r="I35" i="50" s="1"/>
  <c r="H25" i="50"/>
  <c r="I25" i="50" s="1"/>
  <c r="H20" i="50"/>
  <c r="I20" i="50" s="1"/>
  <c r="H10" i="50"/>
  <c r="I10" i="50" s="1"/>
  <c r="H41" i="50"/>
  <c r="I41" i="50" s="1"/>
  <c r="H27" i="50"/>
  <c r="I27" i="50" s="1"/>
  <c r="H11" i="50"/>
  <c r="I11" i="50" s="1"/>
  <c r="H36" i="50"/>
  <c r="I36" i="50" s="1"/>
  <c r="H24" i="50"/>
  <c r="I24" i="50" s="1"/>
  <c r="H21" i="50"/>
  <c r="I21" i="50" s="1"/>
  <c r="H43" i="50"/>
  <c r="I43" i="50" s="1"/>
  <c r="H26" i="50"/>
  <c r="I26" i="50" s="1"/>
  <c r="H12" i="50"/>
  <c r="I12" i="50" s="1"/>
  <c r="H19" i="50"/>
  <c r="I19" i="50" s="1"/>
  <c r="H28" i="50"/>
  <c r="I28" i="50" s="1"/>
  <c r="H5" i="50"/>
  <c r="H12" i="29"/>
  <c r="I12" i="29" s="1"/>
  <c r="H20" i="29"/>
  <c r="I20" i="29" s="1"/>
  <c r="H36" i="29"/>
  <c r="I36" i="29" s="1"/>
  <c r="H18" i="29"/>
  <c r="I18" i="29" s="1"/>
  <c r="H14" i="29"/>
  <c r="I14" i="29" s="1"/>
  <c r="H22" i="29"/>
  <c r="I22" i="29" s="1"/>
  <c r="H42" i="29"/>
  <c r="I42" i="29" s="1"/>
  <c r="H10" i="29"/>
  <c r="I10" i="29" s="1"/>
  <c r="H32" i="29"/>
  <c r="I32" i="29" s="1"/>
  <c r="H6" i="29"/>
  <c r="I6" i="29" s="1"/>
  <c r="H27" i="29"/>
  <c r="I27" i="29" s="1"/>
  <c r="H19" i="29"/>
  <c r="I19" i="29" s="1"/>
  <c r="H11" i="29"/>
  <c r="I11" i="29" s="1"/>
  <c r="H31" i="29"/>
  <c r="I31" i="29" s="1"/>
  <c r="H33" i="29"/>
  <c r="I33" i="29" s="1"/>
  <c r="H41" i="29"/>
  <c r="I41" i="29" s="1"/>
  <c r="H39" i="29"/>
  <c r="I39" i="29" s="1"/>
  <c r="H25" i="29"/>
  <c r="I25" i="29" s="1"/>
  <c r="H37" i="29"/>
  <c r="I37" i="29" s="1"/>
  <c r="H9" i="29"/>
  <c r="I9" i="29" s="1"/>
  <c r="H5" i="14" a="1"/>
  <c r="H26" i="32"/>
  <c r="I26" i="32" s="1"/>
  <c r="H12" i="32"/>
  <c r="I12" i="32" s="1"/>
  <c r="H22" i="32"/>
  <c r="I22" i="32" s="1"/>
  <c r="H8" i="32"/>
  <c r="I8" i="32" s="1"/>
  <c r="H6" i="32"/>
  <c r="I6" i="32" s="1"/>
  <c r="H35" i="32"/>
  <c r="I35" i="32" s="1"/>
  <c r="H31" i="32"/>
  <c r="I31" i="32" s="1"/>
  <c r="H17" i="32"/>
  <c r="I17" i="32" s="1"/>
  <c r="H41" i="32"/>
  <c r="I41" i="32" s="1"/>
  <c r="H27" i="32"/>
  <c r="I27" i="32" s="1"/>
  <c r="H39" i="32"/>
  <c r="I39" i="32" s="1"/>
  <c r="H16" i="35"/>
  <c r="I16" i="35" s="1"/>
  <c r="H10" i="35"/>
  <c r="I10" i="35" s="1"/>
  <c r="H27" i="35"/>
  <c r="I27" i="35" s="1"/>
  <c r="H33" i="35"/>
  <c r="I33" i="35" s="1"/>
  <c r="H8" i="35"/>
  <c r="I8" i="35" s="1"/>
  <c r="H28" i="35"/>
  <c r="I28" i="35" s="1"/>
  <c r="H12" i="35"/>
  <c r="I12" i="35" s="1"/>
  <c r="H42" i="35"/>
  <c r="I42" i="35" s="1"/>
  <c r="H40" i="35"/>
  <c r="I40" i="35" s="1"/>
  <c r="H26" i="35"/>
  <c r="I26" i="35" s="1"/>
  <c r="H35" i="35"/>
  <c r="I35" i="35" s="1"/>
  <c r="H6" i="41"/>
  <c r="I6" i="41" s="1"/>
  <c r="H41" i="41"/>
  <c r="I41" i="41" s="1"/>
  <c r="H33" i="41"/>
  <c r="I33" i="41" s="1"/>
  <c r="H25" i="41"/>
  <c r="I25" i="41" s="1"/>
  <c r="H17" i="41"/>
  <c r="I17" i="41" s="1"/>
  <c r="H9" i="41"/>
  <c r="I9" i="41" s="1"/>
  <c r="H32" i="41"/>
  <c r="I32" i="41" s="1"/>
  <c r="H24" i="41"/>
  <c r="I24" i="41" s="1"/>
  <c r="H16" i="41"/>
  <c r="I16" i="41" s="1"/>
  <c r="H8" i="41"/>
  <c r="I8" i="41" s="1"/>
  <c r="H35" i="41"/>
  <c r="I35" i="41" s="1"/>
  <c r="H42" i="41"/>
  <c r="I42" i="41" s="1"/>
  <c r="H30" i="41"/>
  <c r="I30" i="41" s="1"/>
  <c r="H20" i="41"/>
  <c r="I20" i="41" s="1"/>
  <c r="H10" i="41"/>
  <c r="I10" i="41" s="1"/>
  <c r="H31" i="41"/>
  <c r="I31" i="41" s="1"/>
  <c r="H19" i="41"/>
  <c r="I19" i="41" s="1"/>
  <c r="H5" i="41"/>
  <c r="H28" i="41"/>
  <c r="I28" i="41" s="1"/>
  <c r="H27" i="41"/>
  <c r="I27" i="41" s="1"/>
  <c r="H11" i="41"/>
  <c r="I11" i="41" s="1"/>
  <c r="H36" i="41"/>
  <c r="I36" i="41" s="1"/>
  <c r="H22" i="41"/>
  <c r="I22" i="41" s="1"/>
  <c r="H18" i="41"/>
  <c r="I18" i="41" s="1"/>
  <c r="H21" i="41"/>
  <c r="I21" i="41" s="1"/>
  <c r="H34" i="41"/>
  <c r="I34" i="41" s="1"/>
  <c r="H38" i="41"/>
  <c r="I38" i="41" s="1"/>
  <c r="H29" i="41"/>
  <c r="I29" i="41" s="1"/>
  <c r="H12" i="41"/>
  <c r="I12" i="41" s="1"/>
  <c r="H26" i="41"/>
  <c r="I26" i="41" s="1"/>
  <c r="H43" i="41"/>
  <c r="I43" i="41" s="1"/>
  <c r="H27" i="33"/>
  <c r="I27" i="33" s="1"/>
  <c r="H19" i="33"/>
  <c r="I19" i="33" s="1"/>
  <c r="H7" i="33"/>
  <c r="I7" i="33" s="1"/>
  <c r="H41" i="33"/>
  <c r="I41" i="33" s="1"/>
  <c r="H37" i="33"/>
  <c r="I37" i="33" s="1"/>
  <c r="H9" i="33"/>
  <c r="I9" i="33" s="1"/>
  <c r="H13" i="33"/>
  <c r="I13" i="33" s="1"/>
  <c r="H15" i="33"/>
  <c r="I15" i="33" s="1"/>
  <c r="H29" i="33"/>
  <c r="I29" i="33" s="1"/>
  <c r="H14" i="33"/>
  <c r="I14" i="33" s="1"/>
  <c r="H10" i="33"/>
  <c r="I10" i="33" s="1"/>
  <c r="H20" i="33"/>
  <c r="I20" i="33" s="1"/>
  <c r="H42" i="33"/>
  <c r="I42" i="33" s="1"/>
  <c r="H16" i="33"/>
  <c r="I16" i="33" s="1"/>
  <c r="H28" i="33"/>
  <c r="I28" i="33" s="1"/>
  <c r="H8" i="33"/>
  <c r="I8" i="33" s="1"/>
  <c r="H34" i="33"/>
  <c r="I34" i="33" s="1"/>
  <c r="H33" i="36"/>
  <c r="I33" i="36" s="1"/>
  <c r="H10" i="36"/>
  <c r="I10" i="36" s="1"/>
  <c r="H6" i="39"/>
  <c r="I6" i="39" s="1"/>
  <c r="H25" i="39"/>
  <c r="I25" i="39" s="1"/>
  <c r="H43" i="39"/>
  <c r="I43" i="39" s="1"/>
  <c r="H27" i="39"/>
  <c r="I27" i="39" s="1"/>
  <c r="H21" i="39"/>
  <c r="I21" i="39" s="1"/>
  <c r="H33" i="42"/>
  <c r="I33" i="42" s="1"/>
  <c r="H23" i="42"/>
  <c r="I23" i="42" s="1"/>
  <c r="H14" i="42"/>
  <c r="I14" i="42" s="1"/>
  <c r="H14" i="40"/>
  <c r="I14" i="40" s="1"/>
  <c r="H30" i="40"/>
  <c r="I30" i="40" s="1"/>
  <c r="H5" i="22"/>
  <c r="H32" i="22"/>
  <c r="I32" i="22" s="1"/>
  <c r="H41" i="22"/>
  <c r="I41" i="22" s="1"/>
  <c r="H23" i="22"/>
  <c r="I23" i="22" s="1"/>
  <c r="H20" i="25"/>
  <c r="I20" i="25" s="1"/>
  <c r="H18" i="25"/>
  <c r="I18" i="25" s="1"/>
  <c r="H30" i="25"/>
  <c r="I30" i="25" s="1"/>
  <c r="H24" i="25"/>
  <c r="I24" i="25" s="1"/>
  <c r="H38" i="25"/>
  <c r="I38" i="25" s="1"/>
  <c r="H16" i="25"/>
  <c r="I16" i="25" s="1"/>
  <c r="H32" i="25"/>
  <c r="I32" i="25" s="1"/>
  <c r="H26" i="25"/>
  <c r="I26" i="25" s="1"/>
  <c r="H14" i="25"/>
  <c r="I14" i="25" s="1"/>
  <c r="H42" i="25"/>
  <c r="I42" i="25" s="1"/>
  <c r="H22" i="25"/>
  <c r="I22" i="25" s="1"/>
  <c r="H25" i="25"/>
  <c r="I25" i="25" s="1"/>
  <c r="H17" i="25"/>
  <c r="I17" i="25" s="1"/>
  <c r="H27" i="25"/>
  <c r="I27" i="25" s="1"/>
  <c r="H13" i="25"/>
  <c r="I13" i="25" s="1"/>
  <c r="H43" i="25"/>
  <c r="I43" i="25" s="1"/>
  <c r="H29" i="25"/>
  <c r="I29" i="25" s="1"/>
  <c r="H15" i="25"/>
  <c r="I15" i="25" s="1"/>
  <c r="H11" i="25"/>
  <c r="I11" i="25" s="1"/>
  <c r="H19" i="25"/>
  <c r="I19" i="25" s="1"/>
  <c r="H37" i="25"/>
  <c r="I37" i="25" s="1"/>
  <c r="H21" i="25"/>
  <c r="I21" i="25" s="1"/>
  <c r="H5" i="25"/>
  <c r="G44" i="27"/>
  <c r="H5" i="27" a="1"/>
  <c r="G44" i="16"/>
  <c r="H5" i="16" a="1"/>
  <c r="G44" i="13"/>
  <c r="H5" i="13" a="1"/>
  <c r="H5" i="49" a="1"/>
  <c r="G44" i="49"/>
  <c r="H5" i="48" a="1"/>
  <c r="G44" i="48"/>
  <c r="H26" i="51"/>
  <c r="I26" i="51" s="1"/>
  <c r="H13" i="51"/>
  <c r="I13" i="51" s="1"/>
  <c r="H6" i="51"/>
  <c r="I6" i="51" s="1"/>
  <c r="H7" i="22" l="1"/>
  <c r="I7" i="22" s="1"/>
  <c r="H28" i="22"/>
  <c r="I28" i="22" s="1"/>
  <c r="H43" i="22"/>
  <c r="I43" i="22" s="1"/>
  <c r="H35" i="22"/>
  <c r="I35" i="22" s="1"/>
  <c r="H6" i="22"/>
  <c r="I6" i="22" s="1"/>
  <c r="H42" i="39"/>
  <c r="I42" i="39" s="1"/>
  <c r="H12" i="33"/>
  <c r="I12" i="33" s="1"/>
  <c r="H6" i="33"/>
  <c r="I6" i="33" s="1"/>
  <c r="H21" i="33"/>
  <c r="I21" i="33" s="1"/>
  <c r="H15" i="29"/>
  <c r="I15" i="29" s="1"/>
  <c r="H38" i="29"/>
  <c r="I38" i="29" s="1"/>
  <c r="H34" i="29"/>
  <c r="I34" i="29" s="1"/>
  <c r="H7" i="19"/>
  <c r="I7" i="19" s="1"/>
  <c r="H36" i="20"/>
  <c r="I36" i="20" s="1"/>
  <c r="H9" i="22"/>
  <c r="I9" i="22" s="1"/>
  <c r="H8" i="22"/>
  <c r="I8" i="22" s="1"/>
  <c r="H5" i="29"/>
  <c r="H29" i="29"/>
  <c r="I29" i="29" s="1"/>
  <c r="H16" i="29"/>
  <c r="I16" i="29" s="1"/>
  <c r="H24" i="29"/>
  <c r="I24" i="29" s="1"/>
  <c r="H11" i="22"/>
  <c r="I11" i="22" s="1"/>
  <c r="H36" i="22"/>
  <c r="I36" i="22" s="1"/>
  <c r="H39" i="30"/>
  <c r="I39" i="30" s="1"/>
  <c r="H23" i="29"/>
  <c r="I23" i="29" s="1"/>
  <c r="H13" i="29"/>
  <c r="I13" i="29" s="1"/>
  <c r="H26" i="29"/>
  <c r="I26" i="29" s="1"/>
  <c r="H30" i="29"/>
  <c r="I30" i="29" s="1"/>
  <c r="H27" i="22"/>
  <c r="I27" i="22" s="1"/>
  <c r="H20" i="22"/>
  <c r="I20" i="22" s="1"/>
  <c r="H12" i="22"/>
  <c r="I12" i="22" s="1"/>
  <c r="H17" i="26"/>
  <c r="I17" i="26" s="1"/>
  <c r="H10" i="40"/>
  <c r="I10" i="40" s="1"/>
  <c r="H28" i="40"/>
  <c r="I28" i="40" s="1"/>
  <c r="H15" i="30"/>
  <c r="I15" i="30" s="1"/>
  <c r="H10" i="39"/>
  <c r="I10" i="39" s="1"/>
  <c r="H24" i="33"/>
  <c r="I24" i="33" s="1"/>
  <c r="H32" i="33"/>
  <c r="I32" i="33" s="1"/>
  <c r="H33" i="33"/>
  <c r="I33" i="33" s="1"/>
  <c r="H11" i="33"/>
  <c r="I11" i="33" s="1"/>
  <c r="H40" i="32"/>
  <c r="I40" i="32" s="1"/>
  <c r="H24" i="19"/>
  <c r="I24" i="19" s="1"/>
  <c r="H15" i="19"/>
  <c r="I15" i="19" s="1"/>
  <c r="H27" i="26"/>
  <c r="I27" i="26" s="1"/>
  <c r="H18" i="26"/>
  <c r="I18" i="26" s="1"/>
  <c r="H38" i="37"/>
  <c r="I38" i="37" s="1"/>
  <c r="H27" i="37"/>
  <c r="I27" i="37" s="1"/>
  <c r="H5" i="37"/>
  <c r="H23" i="37"/>
  <c r="I23" i="37" s="1"/>
  <c r="H17" i="37"/>
  <c r="I17" i="37" s="1"/>
  <c r="H15" i="20"/>
  <c r="I15" i="20" s="1"/>
  <c r="H40" i="8"/>
  <c r="I40" i="8" s="1"/>
  <c r="H25" i="8"/>
  <c r="I25" i="8" s="1"/>
  <c r="H38" i="8"/>
  <c r="I38" i="8" s="1"/>
  <c r="H26" i="40"/>
  <c r="I26" i="40" s="1"/>
  <c r="H11" i="52"/>
  <c r="I11" i="52" s="1"/>
  <c r="H38" i="26"/>
  <c r="I38" i="26" s="1"/>
  <c r="H5" i="8"/>
  <c r="H43" i="8"/>
  <c r="I43" i="8" s="1"/>
  <c r="H14" i="8"/>
  <c r="I14" i="8" s="1"/>
  <c r="H19" i="40"/>
  <c r="I19" i="40" s="1"/>
  <c r="H42" i="40"/>
  <c r="I42" i="40" s="1"/>
  <c r="H35" i="26"/>
  <c r="I35" i="26" s="1"/>
  <c r="H40" i="26"/>
  <c r="I40" i="26" s="1"/>
  <c r="H39" i="37"/>
  <c r="I39" i="37" s="1"/>
  <c r="H43" i="37"/>
  <c r="I43" i="37" s="1"/>
  <c r="H19" i="37"/>
  <c r="I19" i="37" s="1"/>
  <c r="H35" i="37"/>
  <c r="I35" i="37" s="1"/>
  <c r="H25" i="37"/>
  <c r="I25" i="37" s="1"/>
  <c r="H32" i="8"/>
  <c r="I32" i="8" s="1"/>
  <c r="H41" i="8"/>
  <c r="I41" i="8" s="1"/>
  <c r="H22" i="8"/>
  <c r="I22" i="8" s="1"/>
  <c r="H38" i="40"/>
  <c r="I38" i="40" s="1"/>
  <c r="H21" i="40"/>
  <c r="I21" i="40" s="1"/>
  <c r="H15" i="26"/>
  <c r="I15" i="26" s="1"/>
  <c r="H32" i="26"/>
  <c r="I32" i="26" s="1"/>
  <c r="H34" i="37"/>
  <c r="I34" i="37" s="1"/>
  <c r="H18" i="37"/>
  <c r="I18" i="37" s="1"/>
  <c r="H31" i="37"/>
  <c r="I31" i="37" s="1"/>
  <c r="H8" i="37"/>
  <c r="I8" i="37" s="1"/>
  <c r="H33" i="37"/>
  <c r="I33" i="37" s="1"/>
  <c r="H24" i="8"/>
  <c r="I24" i="8" s="1"/>
  <c r="H17" i="8"/>
  <c r="I17" i="8" s="1"/>
  <c r="H20" i="8"/>
  <c r="I20" i="8" s="1"/>
  <c r="H5" i="40"/>
  <c r="H33" i="40"/>
  <c r="I33" i="40" s="1"/>
  <c r="H34" i="42"/>
  <c r="I34" i="42" s="1"/>
  <c r="H14" i="39"/>
  <c r="I14" i="39" s="1"/>
  <c r="H36" i="33"/>
  <c r="I36" i="33" s="1"/>
  <c r="H38" i="33"/>
  <c r="I38" i="33" s="1"/>
  <c r="H23" i="33"/>
  <c r="I23" i="33" s="1"/>
  <c r="H35" i="33"/>
  <c r="I35" i="33" s="1"/>
  <c r="H37" i="26"/>
  <c r="I37" i="26" s="1"/>
  <c r="H24" i="26"/>
  <c r="I24" i="26" s="1"/>
  <c r="H29" i="37"/>
  <c r="I29" i="37" s="1"/>
  <c r="H36" i="37"/>
  <c r="I36" i="37" s="1"/>
  <c r="H10" i="37"/>
  <c r="I10" i="37" s="1"/>
  <c r="H16" i="37"/>
  <c r="I16" i="37" s="1"/>
  <c r="H41" i="37"/>
  <c r="I41" i="37" s="1"/>
  <c r="H8" i="8"/>
  <c r="I8" i="8" s="1"/>
  <c r="H23" i="8"/>
  <c r="I23" i="8" s="1"/>
  <c r="H12" i="8"/>
  <c r="I12" i="8" s="1"/>
  <c r="H27" i="40"/>
  <c r="I27" i="40" s="1"/>
  <c r="H6" i="40"/>
  <c r="I6" i="40" s="1"/>
  <c r="H23" i="40"/>
  <c r="I23" i="40" s="1"/>
  <c r="H41" i="40"/>
  <c r="I41" i="40" s="1"/>
  <c r="H43" i="40"/>
  <c r="I43" i="40" s="1"/>
  <c r="H7" i="52"/>
  <c r="I7" i="52" s="1"/>
  <c r="H41" i="26"/>
  <c r="I41" i="26" s="1"/>
  <c r="H12" i="37"/>
  <c r="I12" i="37" s="1"/>
  <c r="H15" i="37"/>
  <c r="I15" i="37" s="1"/>
  <c r="H20" i="37"/>
  <c r="I20" i="37" s="1"/>
  <c r="H24" i="37"/>
  <c r="I24" i="37" s="1"/>
  <c r="H6" i="37"/>
  <c r="I6" i="37" s="1"/>
  <c r="H19" i="8"/>
  <c r="I19" i="8" s="1"/>
  <c r="H39" i="8"/>
  <c r="I39" i="8" s="1"/>
  <c r="H16" i="44"/>
  <c r="I16" i="44" s="1"/>
  <c r="K16" i="44" s="1"/>
  <c r="H37" i="44"/>
  <c r="I37" i="44" s="1"/>
  <c r="K37" i="44" s="1"/>
  <c r="H19" i="52"/>
  <c r="I19" i="52" s="1"/>
  <c r="H26" i="26"/>
  <c r="I26" i="26" s="1"/>
  <c r="H22" i="37"/>
  <c r="I22" i="37" s="1"/>
  <c r="H26" i="37"/>
  <c r="I26" i="37" s="1"/>
  <c r="H14" i="37"/>
  <c r="I14" i="37" s="1"/>
  <c r="H42" i="37"/>
  <c r="I42" i="37" s="1"/>
  <c r="H21" i="8"/>
  <c r="I21" i="8" s="1"/>
  <c r="H30" i="8"/>
  <c r="I30" i="8" s="1"/>
  <c r="H28" i="52"/>
  <c r="I28" i="52" s="1"/>
  <c r="H29" i="51"/>
  <c r="I29" i="51" s="1"/>
  <c r="H22" i="42"/>
  <c r="I22" i="42" s="1"/>
  <c r="H28" i="42"/>
  <c r="I28" i="42" s="1"/>
  <c r="H37" i="39"/>
  <c r="I37" i="39" s="1"/>
  <c r="H26" i="39"/>
  <c r="I26" i="39" s="1"/>
  <c r="H41" i="52"/>
  <c r="I41" i="52" s="1"/>
  <c r="H7" i="32"/>
  <c r="I7" i="32" s="1"/>
  <c r="H21" i="32"/>
  <c r="I21" i="32" s="1"/>
  <c r="K21" i="32" s="1"/>
  <c r="H20" i="32"/>
  <c r="I20" i="32" s="1"/>
  <c r="H18" i="32"/>
  <c r="I18" i="32" s="1"/>
  <c r="H19" i="26"/>
  <c r="I19" i="26" s="1"/>
  <c r="H6" i="26"/>
  <c r="I6" i="26" s="1"/>
  <c r="H25" i="28"/>
  <c r="I25" i="28" s="1"/>
  <c r="H12" i="28"/>
  <c r="I12" i="28" s="1"/>
  <c r="H27" i="20"/>
  <c r="I27" i="20" s="1"/>
  <c r="H12" i="20"/>
  <c r="I12" i="20" s="1"/>
  <c r="K12" i="20" s="1"/>
  <c r="H20" i="44"/>
  <c r="I20" i="44" s="1"/>
  <c r="K20" i="44" s="1"/>
  <c r="H6" i="42"/>
  <c r="I6" i="42" s="1"/>
  <c r="H36" i="42"/>
  <c r="I36" i="42" s="1"/>
  <c r="H8" i="42"/>
  <c r="I8" i="42" s="1"/>
  <c r="H30" i="39"/>
  <c r="I30" i="39" s="1"/>
  <c r="H17" i="39"/>
  <c r="I17" i="39" s="1"/>
  <c r="H43" i="32"/>
  <c r="I43" i="32" s="1"/>
  <c r="H29" i="32"/>
  <c r="I29" i="32" s="1"/>
  <c r="H30" i="32"/>
  <c r="I30" i="32" s="1"/>
  <c r="H10" i="32"/>
  <c r="I10" i="32" s="1"/>
  <c r="H39" i="28"/>
  <c r="I39" i="28" s="1"/>
  <c r="H22" i="28"/>
  <c r="I22" i="28" s="1"/>
  <c r="H41" i="20"/>
  <c r="I41" i="20" s="1"/>
  <c r="H30" i="42"/>
  <c r="I30" i="42" s="1"/>
  <c r="H40" i="51"/>
  <c r="I40" i="51" s="1"/>
  <c r="H19" i="51"/>
  <c r="I19" i="51" s="1"/>
  <c r="K19" i="51" s="1"/>
  <c r="H12" i="42"/>
  <c r="I12" i="42" s="1"/>
  <c r="H24" i="42"/>
  <c r="I24" i="42" s="1"/>
  <c r="H23" i="32"/>
  <c r="I23" i="32" s="1"/>
  <c r="H36" i="32"/>
  <c r="I36" i="32" s="1"/>
  <c r="H16" i="32"/>
  <c r="I16" i="32" s="1"/>
  <c r="H41" i="44"/>
  <c r="I41" i="44" s="1"/>
  <c r="K41" i="44" s="1"/>
  <c r="H42" i="42"/>
  <c r="I42" i="42" s="1"/>
  <c r="H5" i="32"/>
  <c r="H37" i="51"/>
  <c r="I37" i="51" s="1"/>
  <c r="H40" i="42"/>
  <c r="I40" i="42" s="1"/>
  <c r="H38" i="39"/>
  <c r="I38" i="39" s="1"/>
  <c r="H33" i="39"/>
  <c r="I33" i="39" s="1"/>
  <c r="H15" i="32"/>
  <c r="I15" i="32" s="1"/>
  <c r="H14" i="32"/>
  <c r="I14" i="32" s="1"/>
  <c r="H15" i="51"/>
  <c r="I15" i="51" s="1"/>
  <c r="H29" i="42"/>
  <c r="I29" i="42" s="1"/>
  <c r="K29" i="42" s="1"/>
  <c r="H17" i="42"/>
  <c r="I17" i="42" s="1"/>
  <c r="H13" i="39"/>
  <c r="I13" i="39" s="1"/>
  <c r="H41" i="39"/>
  <c r="I41" i="39" s="1"/>
  <c r="H27" i="52"/>
  <c r="I27" i="52" s="1"/>
  <c r="H25" i="32"/>
  <c r="I25" i="32" s="1"/>
  <c r="H33" i="32"/>
  <c r="I33" i="32" s="1"/>
  <c r="H24" i="32"/>
  <c r="I24" i="32" s="1"/>
  <c r="H32" i="32"/>
  <c r="I32" i="32" s="1"/>
  <c r="K32" i="32" s="1"/>
  <c r="H25" i="26"/>
  <c r="I25" i="26" s="1"/>
  <c r="H33" i="26"/>
  <c r="I33" i="26" s="1"/>
  <c r="H16" i="26"/>
  <c r="I16" i="26" s="1"/>
  <c r="H35" i="28"/>
  <c r="I35" i="28" s="1"/>
  <c r="H18" i="28"/>
  <c r="I18" i="28" s="1"/>
  <c r="H24" i="28"/>
  <c r="I24" i="28" s="1"/>
  <c r="H40" i="20"/>
  <c r="I40" i="20" s="1"/>
  <c r="H20" i="43"/>
  <c r="I20" i="43" s="1"/>
  <c r="K20" i="43" s="1"/>
  <c r="H8" i="17"/>
  <c r="I8" i="17" s="1"/>
  <c r="H25" i="19"/>
  <c r="I25" i="19" s="1"/>
  <c r="H42" i="19"/>
  <c r="I42" i="19" s="1"/>
  <c r="H41" i="28"/>
  <c r="I41" i="28" s="1"/>
  <c r="H18" i="22"/>
  <c r="I18" i="22" s="1"/>
  <c r="H39" i="40"/>
  <c r="I39" i="40" s="1"/>
  <c r="H5" i="39"/>
  <c r="H8" i="39"/>
  <c r="I8" i="39" s="1"/>
  <c r="K8" i="39" s="1"/>
  <c r="H18" i="50"/>
  <c r="I18" i="50" s="1"/>
  <c r="H14" i="50"/>
  <c r="I14" i="50" s="1"/>
  <c r="H40" i="21"/>
  <c r="I40" i="21" s="1"/>
  <c r="H26" i="19"/>
  <c r="I26" i="19" s="1"/>
  <c r="H13" i="28"/>
  <c r="I13" i="28" s="1"/>
  <c r="H30" i="28"/>
  <c r="I30" i="28" s="1"/>
  <c r="H17" i="20"/>
  <c r="I17" i="20" s="1"/>
  <c r="H18" i="20"/>
  <c r="I18" i="20" s="1"/>
  <c r="K18" i="20" s="1"/>
  <c r="H7" i="17"/>
  <c r="I7" i="17" s="1"/>
  <c r="H32" i="44"/>
  <c r="I32" i="44" s="1"/>
  <c r="K32" i="44" s="1"/>
  <c r="H33" i="51"/>
  <c r="I33" i="51" s="1"/>
  <c r="H15" i="22"/>
  <c r="I15" i="22" s="1"/>
  <c r="H42" i="22"/>
  <c r="I42" i="22" s="1"/>
  <c r="H31" i="40"/>
  <c r="I31" i="40" s="1"/>
  <c r="H28" i="39"/>
  <c r="I28" i="39" s="1"/>
  <c r="H39" i="39"/>
  <c r="I39" i="39" s="1"/>
  <c r="K39" i="39" s="1"/>
  <c r="H12" i="31"/>
  <c r="I12" i="31" s="1"/>
  <c r="H7" i="35"/>
  <c r="I7" i="35" s="1"/>
  <c r="H42" i="28"/>
  <c r="I42" i="28" s="1"/>
  <c r="H10" i="20"/>
  <c r="I10" i="20" s="1"/>
  <c r="H18" i="51"/>
  <c r="I18" i="51" s="1"/>
  <c r="H7" i="25"/>
  <c r="I7" i="25" s="1"/>
  <c r="H33" i="25"/>
  <c r="I33" i="25" s="1"/>
  <c r="K33" i="25" s="1"/>
  <c r="H8" i="25"/>
  <c r="I8" i="25" s="1"/>
  <c r="K8" i="25" s="1"/>
  <c r="H13" i="22"/>
  <c r="I13" i="22" s="1"/>
  <c r="H34" i="40"/>
  <c r="I34" i="40" s="1"/>
  <c r="H35" i="31"/>
  <c r="I35" i="31" s="1"/>
  <c r="H14" i="21"/>
  <c r="I14" i="21" s="1"/>
  <c r="H8" i="40"/>
  <c r="I8" i="40" s="1"/>
  <c r="H34" i="50"/>
  <c r="I34" i="50" s="1"/>
  <c r="H34" i="20"/>
  <c r="I34" i="20" s="1"/>
  <c r="H20" i="40"/>
  <c r="I20" i="40" s="1"/>
  <c r="K20" i="40" s="1"/>
  <c r="H5" i="20"/>
  <c r="H31" i="17"/>
  <c r="I31" i="17" s="1"/>
  <c r="H39" i="35"/>
  <c r="I39" i="35" s="1"/>
  <c r="H5" i="21"/>
  <c r="H43" i="19"/>
  <c r="I43" i="19" s="1"/>
  <c r="H32" i="51"/>
  <c r="I32" i="51" s="1"/>
  <c r="H35" i="25"/>
  <c r="I35" i="25" s="1"/>
  <c r="H41" i="25"/>
  <c r="I41" i="25" s="1"/>
  <c r="K41" i="25" s="1"/>
  <c r="H36" i="25"/>
  <c r="I36" i="25" s="1"/>
  <c r="H21" i="22"/>
  <c r="I21" i="22" s="1"/>
  <c r="H10" i="22"/>
  <c r="I10" i="22" s="1"/>
  <c r="H9" i="40"/>
  <c r="I9" i="40" s="1"/>
  <c r="H18" i="39"/>
  <c r="I18" i="39" s="1"/>
  <c r="H16" i="39"/>
  <c r="I16" i="39" s="1"/>
  <c r="H21" i="31"/>
  <c r="I21" i="31" s="1"/>
  <c r="H43" i="35"/>
  <c r="I43" i="35" s="1"/>
  <c r="K43" i="35" s="1"/>
  <c r="H22" i="50"/>
  <c r="I22" i="50" s="1"/>
  <c r="H29" i="21"/>
  <c r="I29" i="21" s="1"/>
  <c r="H36" i="21"/>
  <c r="I36" i="21" s="1"/>
  <c r="H10" i="21"/>
  <c r="I10" i="21" s="1"/>
  <c r="H9" i="19"/>
  <c r="I9" i="19" s="1"/>
  <c r="H10" i="19"/>
  <c r="I10" i="19" s="1"/>
  <c r="H30" i="26"/>
  <c r="I30" i="26" s="1"/>
  <c r="H31" i="28"/>
  <c r="I31" i="28" s="1"/>
  <c r="K31" i="28" s="1"/>
  <c r="H21" i="28"/>
  <c r="I21" i="28" s="1"/>
  <c r="H20" i="28"/>
  <c r="I20" i="28" s="1"/>
  <c r="H33" i="20"/>
  <c r="I33" i="20" s="1"/>
  <c r="K33" i="20" s="1"/>
  <c r="H38" i="20"/>
  <c r="I38" i="20" s="1"/>
  <c r="H9" i="17"/>
  <c r="I9" i="17" s="1"/>
  <c r="H25" i="44"/>
  <c r="I25" i="44" s="1"/>
  <c r="K25" i="44" s="1"/>
  <c r="H21" i="51"/>
  <c r="I21" i="51" s="1"/>
  <c r="H23" i="25"/>
  <c r="I23" i="25" s="1"/>
  <c r="K23" i="25" s="1"/>
  <c r="H6" i="25"/>
  <c r="I6" i="25" s="1"/>
  <c r="H28" i="25"/>
  <c r="I28" i="25" s="1"/>
  <c r="H29" i="22"/>
  <c r="I29" i="22" s="1"/>
  <c r="H40" i="12"/>
  <c r="I40" i="12" s="1"/>
  <c r="H25" i="40"/>
  <c r="I25" i="40" s="1"/>
  <c r="H16" i="40"/>
  <c r="I16" i="40" s="1"/>
  <c r="H11" i="42"/>
  <c r="I11" i="42" s="1"/>
  <c r="K11" i="42" s="1"/>
  <c r="H34" i="39"/>
  <c r="I34" i="39" s="1"/>
  <c r="K34" i="39" s="1"/>
  <c r="H24" i="39"/>
  <c r="I24" i="39" s="1"/>
  <c r="H39" i="31"/>
  <c r="I39" i="31" s="1"/>
  <c r="H20" i="35"/>
  <c r="I20" i="35" s="1"/>
  <c r="H13" i="32"/>
  <c r="I13" i="32" s="1"/>
  <c r="H42" i="32"/>
  <c r="I42" i="32" s="1"/>
  <c r="H17" i="29"/>
  <c r="I17" i="29" s="1"/>
  <c r="H40" i="29"/>
  <c r="I40" i="29" s="1"/>
  <c r="H9" i="50"/>
  <c r="I9" i="50" s="1"/>
  <c r="K9" i="50" s="1"/>
  <c r="H38" i="50"/>
  <c r="I38" i="50" s="1"/>
  <c r="H13" i="21"/>
  <c r="I13" i="21" s="1"/>
  <c r="H32" i="21"/>
  <c r="I32" i="21" s="1"/>
  <c r="H6" i="21"/>
  <c r="I6" i="21" s="1"/>
  <c r="H13" i="19"/>
  <c r="I13" i="19" s="1"/>
  <c r="H36" i="19"/>
  <c r="I36" i="19" s="1"/>
  <c r="H14" i="26"/>
  <c r="I14" i="26" s="1"/>
  <c r="K14" i="26" s="1"/>
  <c r="H17" i="28"/>
  <c r="I17" i="28" s="1"/>
  <c r="K17" i="28" s="1"/>
  <c r="H29" i="28"/>
  <c r="I29" i="28" s="1"/>
  <c r="H10" i="28"/>
  <c r="I10" i="28" s="1"/>
  <c r="H37" i="20"/>
  <c r="I37" i="20" s="1"/>
  <c r="H22" i="20"/>
  <c r="I22" i="20" s="1"/>
  <c r="H17" i="17"/>
  <c r="I17" i="17" s="1"/>
  <c r="H31" i="8"/>
  <c r="I31" i="8" s="1"/>
  <c r="H23" i="44"/>
  <c r="I23" i="44" s="1"/>
  <c r="K23" i="44" s="1"/>
  <c r="H19" i="39"/>
  <c r="I19" i="39" s="1"/>
  <c r="K19" i="39" s="1"/>
  <c r="H11" i="39"/>
  <c r="I11" i="39" s="1"/>
  <c r="H35" i="51"/>
  <c r="I35" i="51" s="1"/>
  <c r="H37" i="22"/>
  <c r="I37" i="22" s="1"/>
  <c r="H35" i="40"/>
  <c r="I35" i="40" s="1"/>
  <c r="H37" i="40"/>
  <c r="I37" i="40" s="1"/>
  <c r="H24" i="40"/>
  <c r="I24" i="40" s="1"/>
  <c r="H15" i="39"/>
  <c r="I15" i="39" s="1"/>
  <c r="H32" i="39"/>
  <c r="I32" i="39" s="1"/>
  <c r="H28" i="31"/>
  <c r="I28" i="31" s="1"/>
  <c r="H5" i="19"/>
  <c r="H27" i="19"/>
  <c r="I27" i="19" s="1"/>
  <c r="H28" i="19"/>
  <c r="I28" i="19" s="1"/>
  <c r="H19" i="28"/>
  <c r="I19" i="28" s="1"/>
  <c r="H37" i="28"/>
  <c r="I37" i="28" s="1"/>
  <c r="H40" i="28"/>
  <c r="I40" i="28" s="1"/>
  <c r="H11" i="20"/>
  <c r="I11" i="20" s="1"/>
  <c r="K11" i="20" s="1"/>
  <c r="H6" i="20"/>
  <c r="I6" i="20" s="1"/>
  <c r="H25" i="17"/>
  <c r="I25" i="17" s="1"/>
  <c r="H27" i="51"/>
  <c r="I27" i="51" s="1"/>
  <c r="H39" i="25"/>
  <c r="I39" i="25" s="1"/>
  <c r="H34" i="25"/>
  <c r="I34" i="25" s="1"/>
  <c r="H12" i="25"/>
  <c r="I12" i="25" s="1"/>
  <c r="H40" i="22"/>
  <c r="I40" i="22" s="1"/>
  <c r="K40" i="22" s="1"/>
  <c r="H22" i="40"/>
  <c r="I22" i="40" s="1"/>
  <c r="K22" i="40" s="1"/>
  <c r="H12" i="40"/>
  <c r="I12" i="40" s="1"/>
  <c r="H32" i="40"/>
  <c r="I32" i="40" s="1"/>
  <c r="H35" i="39"/>
  <c r="I35" i="39" s="1"/>
  <c r="K35" i="39" s="1"/>
  <c r="H9" i="39"/>
  <c r="I9" i="39" s="1"/>
  <c r="H5" i="35"/>
  <c r="H34" i="35"/>
  <c r="I34" i="35" s="1"/>
  <c r="H8" i="50"/>
  <c r="I8" i="50" s="1"/>
  <c r="H15" i="50"/>
  <c r="I15" i="50" s="1"/>
  <c r="K15" i="50" s="1"/>
  <c r="H25" i="21"/>
  <c r="I25" i="21" s="1"/>
  <c r="H24" i="21"/>
  <c r="I24" i="21" s="1"/>
  <c r="H40" i="19"/>
  <c r="I40" i="19" s="1"/>
  <c r="H41" i="19"/>
  <c r="I41" i="19" s="1"/>
  <c r="H20" i="19"/>
  <c r="I20" i="19" s="1"/>
  <c r="H33" i="28"/>
  <c r="I33" i="28" s="1"/>
  <c r="H38" i="28"/>
  <c r="I38" i="28" s="1"/>
  <c r="H32" i="28"/>
  <c r="I32" i="28" s="1"/>
  <c r="K32" i="28" s="1"/>
  <c r="H25" i="20"/>
  <c r="I25" i="20" s="1"/>
  <c r="H30" i="20"/>
  <c r="I30" i="20" s="1"/>
  <c r="H38" i="17"/>
  <c r="I38" i="17" s="1"/>
  <c r="H8" i="28"/>
  <c r="I8" i="28" s="1"/>
  <c r="H9" i="20"/>
  <c r="I9" i="20" s="1"/>
  <c r="H32" i="20"/>
  <c r="I32" i="20" s="1"/>
  <c r="H12" i="17"/>
  <c r="I12" i="17" s="1"/>
  <c r="H31" i="25"/>
  <c r="I31" i="25" s="1"/>
  <c r="K31" i="25" s="1"/>
  <c r="H10" i="25"/>
  <c r="I10" i="25" s="1"/>
  <c r="H17" i="22"/>
  <c r="I17" i="22" s="1"/>
  <c r="H9" i="28"/>
  <c r="I9" i="28" s="1"/>
  <c r="H23" i="20"/>
  <c r="I23" i="20" s="1"/>
  <c r="H24" i="17"/>
  <c r="I24" i="17" s="1"/>
  <c r="H8" i="51"/>
  <c r="I8" i="51" s="1"/>
  <c r="H22" i="22"/>
  <c r="I22" i="22" s="1"/>
  <c r="K22" i="22" s="1"/>
  <c r="H18" i="40"/>
  <c r="I18" i="40" s="1"/>
  <c r="K18" i="40" s="1"/>
  <c r="H7" i="40"/>
  <c r="I7" i="40" s="1"/>
  <c r="H31" i="39"/>
  <c r="I31" i="39" s="1"/>
  <c r="H36" i="39"/>
  <c r="I36" i="39" s="1"/>
  <c r="H11" i="35"/>
  <c r="I11" i="35" s="1"/>
  <c r="H40" i="50"/>
  <c r="I40" i="50" s="1"/>
  <c r="H32" i="50"/>
  <c r="I32" i="50" s="1"/>
  <c r="H19" i="19"/>
  <c r="I19" i="19" s="1"/>
  <c r="H6" i="19"/>
  <c r="I6" i="19" s="1"/>
  <c r="K6" i="19" s="1"/>
  <c r="H26" i="28"/>
  <c r="I26" i="28" s="1"/>
  <c r="H25" i="51"/>
  <c r="I25" i="51" s="1"/>
  <c r="K25" i="51" s="1"/>
  <c r="H9" i="25"/>
  <c r="I9" i="25" s="1"/>
  <c r="H31" i="22"/>
  <c r="I31" i="22" s="1"/>
  <c r="H14" i="22"/>
  <c r="I14" i="22" s="1"/>
  <c r="H17" i="40"/>
  <c r="I17" i="40" s="1"/>
  <c r="K17" i="40" s="1"/>
  <c r="H15" i="40"/>
  <c r="I15" i="40" s="1"/>
  <c r="H12" i="39"/>
  <c r="I12" i="39" s="1"/>
  <c r="H7" i="39"/>
  <c r="I7" i="39" s="1"/>
  <c r="H13" i="35"/>
  <c r="I13" i="35" s="1"/>
  <c r="H29" i="50"/>
  <c r="I29" i="50" s="1"/>
  <c r="H13" i="50"/>
  <c r="I13" i="50" s="1"/>
  <c r="H33" i="21"/>
  <c r="I33" i="21" s="1"/>
  <c r="H23" i="21"/>
  <c r="I23" i="21" s="1"/>
  <c r="H33" i="19"/>
  <c r="I33" i="19" s="1"/>
  <c r="H30" i="19"/>
  <c r="I30" i="19" s="1"/>
  <c r="K30" i="19" s="1"/>
  <c r="H7" i="26"/>
  <c r="I7" i="26" s="1"/>
  <c r="H23" i="28"/>
  <c r="I23" i="28" s="1"/>
  <c r="H39" i="20"/>
  <c r="I39" i="20" s="1"/>
  <c r="K39" i="20" s="1"/>
  <c r="H16" i="17"/>
  <c r="I16" i="17" s="1"/>
  <c r="H15" i="17"/>
  <c r="I15" i="17" s="1"/>
  <c r="H33" i="17"/>
  <c r="I33" i="17" s="1"/>
  <c r="H5" i="51"/>
  <c r="H43" i="51"/>
  <c r="I43" i="51" s="1"/>
  <c r="K43" i="51" s="1"/>
  <c r="H17" i="51"/>
  <c r="I17" i="51" s="1"/>
  <c r="H10" i="51"/>
  <c r="I10" i="51" s="1"/>
  <c r="H9" i="51"/>
  <c r="I9" i="51" s="1"/>
  <c r="K9" i="51" s="1"/>
  <c r="H30" i="35"/>
  <c r="I30" i="35" s="1"/>
  <c r="H32" i="35"/>
  <c r="I32" i="35" s="1"/>
  <c r="H43" i="17"/>
  <c r="I43" i="17" s="1"/>
  <c r="H41" i="17"/>
  <c r="I41" i="17" s="1"/>
  <c r="H29" i="17"/>
  <c r="I29" i="17" s="1"/>
  <c r="K29" i="17" s="1"/>
  <c r="H6" i="17"/>
  <c r="I6" i="17" s="1"/>
  <c r="H37" i="35"/>
  <c r="I37" i="35" s="1"/>
  <c r="H25" i="35"/>
  <c r="I25" i="35" s="1"/>
  <c r="H24" i="35"/>
  <c r="I24" i="35" s="1"/>
  <c r="H14" i="51"/>
  <c r="I14" i="51" s="1"/>
  <c r="H20" i="51"/>
  <c r="I20" i="51" s="1"/>
  <c r="K20" i="51" s="1"/>
  <c r="H12" i="51"/>
  <c r="I12" i="51" s="1"/>
  <c r="K12" i="51" s="1"/>
  <c r="H39" i="26"/>
  <c r="I39" i="26" s="1"/>
  <c r="K39" i="26" s="1"/>
  <c r="H11" i="17"/>
  <c r="I11" i="17" s="1"/>
  <c r="H30" i="17"/>
  <c r="I30" i="17" s="1"/>
  <c r="H13" i="8"/>
  <c r="I13" i="8" s="1"/>
  <c r="H10" i="8"/>
  <c r="I10" i="8" s="1"/>
  <c r="H22" i="51"/>
  <c r="I22" i="51" s="1"/>
  <c r="K22" i="51" s="1"/>
  <c r="H11" i="51"/>
  <c r="I11" i="51" s="1"/>
  <c r="K11" i="51" s="1"/>
  <c r="H24" i="51"/>
  <c r="I24" i="51" s="1"/>
  <c r="H19" i="22"/>
  <c r="I19" i="22" s="1"/>
  <c r="K19" i="22" s="1"/>
  <c r="H38" i="22"/>
  <c r="I38" i="22" s="1"/>
  <c r="H5" i="33"/>
  <c r="H30" i="33"/>
  <c r="I30" i="33" s="1"/>
  <c r="K30" i="33" s="1"/>
  <c r="H25" i="33"/>
  <c r="I25" i="33" s="1"/>
  <c r="H38" i="31"/>
  <c r="I38" i="31" s="1"/>
  <c r="H7" i="41"/>
  <c r="I7" i="41" s="1"/>
  <c r="H13" i="41"/>
  <c r="I13" i="41" s="1"/>
  <c r="H17" i="35"/>
  <c r="I17" i="35" s="1"/>
  <c r="K17" i="35" s="1"/>
  <c r="H29" i="35"/>
  <c r="I29" i="35" s="1"/>
  <c r="H21" i="26"/>
  <c r="I21" i="26" s="1"/>
  <c r="H20" i="26"/>
  <c r="I20" i="26" s="1"/>
  <c r="H27" i="17"/>
  <c r="I27" i="17" s="1"/>
  <c r="H22" i="17"/>
  <c r="I22" i="17" s="1"/>
  <c r="H27" i="8"/>
  <c r="I27" i="8" s="1"/>
  <c r="H34" i="8"/>
  <c r="I34" i="8" s="1"/>
  <c r="H30" i="51"/>
  <c r="I30" i="51" s="1"/>
  <c r="K30" i="51" s="1"/>
  <c r="H41" i="51"/>
  <c r="I41" i="51" s="1"/>
  <c r="K41" i="51" s="1"/>
  <c r="H34" i="51"/>
  <c r="I34" i="51" s="1"/>
  <c r="K34" i="51" s="1"/>
  <c r="H33" i="22"/>
  <c r="I33" i="22" s="1"/>
  <c r="H30" i="22"/>
  <c r="I30" i="22" s="1"/>
  <c r="H13" i="40"/>
  <c r="I13" i="40" s="1"/>
  <c r="H11" i="40"/>
  <c r="I11" i="40" s="1"/>
  <c r="H40" i="40"/>
  <c r="I40" i="40" s="1"/>
  <c r="H31" i="42"/>
  <c r="I31" i="42" s="1"/>
  <c r="K31" i="42" s="1"/>
  <c r="H23" i="39"/>
  <c r="I23" i="39" s="1"/>
  <c r="H29" i="39"/>
  <c r="I29" i="39" s="1"/>
  <c r="H40" i="33"/>
  <c r="I40" i="33" s="1"/>
  <c r="H22" i="33"/>
  <c r="I22" i="33" s="1"/>
  <c r="H39" i="33"/>
  <c r="I39" i="33" s="1"/>
  <c r="H11" i="31"/>
  <c r="I11" i="31" s="1"/>
  <c r="H37" i="41"/>
  <c r="I37" i="41" s="1"/>
  <c r="H23" i="41"/>
  <c r="I23" i="41" s="1"/>
  <c r="K23" i="41" s="1"/>
  <c r="H19" i="35"/>
  <c r="I19" i="35" s="1"/>
  <c r="H9" i="35"/>
  <c r="I9" i="35" s="1"/>
  <c r="H11" i="32"/>
  <c r="I11" i="32" s="1"/>
  <c r="H37" i="32"/>
  <c r="I37" i="32" s="1"/>
  <c r="K37" i="32" s="1"/>
  <c r="H34" i="32"/>
  <c r="I34" i="32" s="1"/>
  <c r="H17" i="50"/>
  <c r="I17" i="50" s="1"/>
  <c r="H42" i="50"/>
  <c r="I42" i="50" s="1"/>
  <c r="H37" i="19"/>
  <c r="I37" i="19" s="1"/>
  <c r="K37" i="19" s="1"/>
  <c r="H39" i="19"/>
  <c r="I39" i="19" s="1"/>
  <c r="H31" i="26"/>
  <c r="I31" i="26" s="1"/>
  <c r="H42" i="26"/>
  <c r="I42" i="26" s="1"/>
  <c r="K42" i="26" s="1"/>
  <c r="H7" i="20"/>
  <c r="I7" i="20" s="1"/>
  <c r="H16" i="20"/>
  <c r="I16" i="20" s="1"/>
  <c r="H19" i="17"/>
  <c r="I19" i="17" s="1"/>
  <c r="H42" i="17"/>
  <c r="I42" i="17" s="1"/>
  <c r="H37" i="8"/>
  <c r="I37" i="8" s="1"/>
  <c r="K37" i="8" s="1"/>
  <c r="H18" i="8"/>
  <c r="I18" i="8" s="1"/>
  <c r="H23" i="17"/>
  <c r="I23" i="17" s="1"/>
  <c r="H26" i="17"/>
  <c r="I26" i="17" s="1"/>
  <c r="H13" i="44"/>
  <c r="I13" i="44" s="1"/>
  <c r="K13" i="44" s="1"/>
  <c r="H38" i="51"/>
  <c r="I38" i="51" s="1"/>
  <c r="H7" i="51"/>
  <c r="I7" i="51" s="1"/>
  <c r="K7" i="51" s="1"/>
  <c r="H36" i="51"/>
  <c r="I36" i="51" s="1"/>
  <c r="K36" i="51" s="1"/>
  <c r="H37" i="17"/>
  <c r="I37" i="17" s="1"/>
  <c r="K37" i="17" s="1"/>
  <c r="H10" i="17"/>
  <c r="I10" i="17" s="1"/>
  <c r="H13" i="26"/>
  <c r="I13" i="26" s="1"/>
  <c r="H36" i="26"/>
  <c r="I36" i="26" s="1"/>
  <c r="H5" i="17"/>
  <c r="H21" i="17"/>
  <c r="I21" i="17" s="1"/>
  <c r="H18" i="17"/>
  <c r="I18" i="17" s="1"/>
  <c r="H29" i="44"/>
  <c r="I29" i="44" s="1"/>
  <c r="K29" i="44" s="1"/>
  <c r="H23" i="51"/>
  <c r="I23" i="51" s="1"/>
  <c r="K23" i="51" s="1"/>
  <c r="H16" i="51"/>
  <c r="I16" i="51" s="1"/>
  <c r="H31" i="51"/>
  <c r="I31" i="51" s="1"/>
  <c r="H28" i="51"/>
  <c r="I28" i="51" s="1"/>
  <c r="H18" i="33"/>
  <c r="I18" i="33" s="1"/>
  <c r="H17" i="33"/>
  <c r="I17" i="33" s="1"/>
  <c r="H43" i="33"/>
  <c r="I43" i="33" s="1"/>
  <c r="K43" i="33" s="1"/>
  <c r="H10" i="31"/>
  <c r="I10" i="31" s="1"/>
  <c r="H39" i="41"/>
  <c r="I39" i="41" s="1"/>
  <c r="H22" i="35"/>
  <c r="I22" i="35" s="1"/>
  <c r="H18" i="44"/>
  <c r="I18" i="44" s="1"/>
  <c r="K18" i="44" s="1"/>
  <c r="H18" i="35"/>
  <c r="I18" i="35" s="1"/>
  <c r="H15" i="35"/>
  <c r="I15" i="35" s="1"/>
  <c r="H25" i="22"/>
  <c r="I25" i="22" s="1"/>
  <c r="K25" i="22" s="1"/>
  <c r="H16" i="22"/>
  <c r="I16" i="22" s="1"/>
  <c r="K16" i="22" s="1"/>
  <c r="H34" i="22"/>
  <c r="I34" i="22" s="1"/>
  <c r="K34" i="22" s="1"/>
  <c r="H23" i="35"/>
  <c r="I23" i="35" s="1"/>
  <c r="K23" i="35" s="1"/>
  <c r="H43" i="26"/>
  <c r="I43" i="26" s="1"/>
  <c r="H22" i="26"/>
  <c r="I22" i="26" s="1"/>
  <c r="H40" i="17"/>
  <c r="I40" i="17" s="1"/>
  <c r="H35" i="17"/>
  <c r="I35" i="17" s="1"/>
  <c r="K35" i="17" s="1"/>
  <c r="H36" i="17"/>
  <c r="I36" i="17" s="1"/>
  <c r="H9" i="8"/>
  <c r="I9" i="8" s="1"/>
  <c r="H6" i="8"/>
  <c r="I6" i="8" s="1"/>
  <c r="H39" i="51"/>
  <c r="I39" i="51" s="1"/>
  <c r="K39" i="51" s="1"/>
  <c r="H39" i="22"/>
  <c r="I39" i="22" s="1"/>
  <c r="H24" i="22"/>
  <c r="I24" i="22" s="1"/>
  <c r="H29" i="40"/>
  <c r="I29" i="40" s="1"/>
  <c r="K29" i="40" s="1"/>
  <c r="H39" i="42"/>
  <c r="I39" i="42" s="1"/>
  <c r="K39" i="42" s="1"/>
  <c r="H20" i="39"/>
  <c r="I20" i="39" s="1"/>
  <c r="H22" i="39"/>
  <c r="I22" i="39" s="1"/>
  <c r="K22" i="39" s="1"/>
  <c r="H26" i="33"/>
  <c r="I26" i="33" s="1"/>
  <c r="H10" i="52"/>
  <c r="I10" i="52" s="1"/>
  <c r="K10" i="52" s="1"/>
  <c r="H15" i="41"/>
  <c r="I15" i="41" s="1"/>
  <c r="H14" i="41"/>
  <c r="I14" i="41" s="1"/>
  <c r="H6" i="35"/>
  <c r="I6" i="35" s="1"/>
  <c r="H31" i="35"/>
  <c r="I31" i="35" s="1"/>
  <c r="H9" i="32"/>
  <c r="I9" i="32" s="1"/>
  <c r="H28" i="32"/>
  <c r="I28" i="32" s="1"/>
  <c r="H7" i="29"/>
  <c r="I7" i="29" s="1"/>
  <c r="K7" i="29" s="1"/>
  <c r="H43" i="29"/>
  <c r="I43" i="29" s="1"/>
  <c r="K43" i="29" s="1"/>
  <c r="H28" i="29"/>
  <c r="I28" i="29" s="1"/>
  <c r="H37" i="50"/>
  <c r="I37" i="50" s="1"/>
  <c r="H29" i="19"/>
  <c r="I29" i="19" s="1"/>
  <c r="H11" i="26"/>
  <c r="I11" i="26" s="1"/>
  <c r="H5" i="26"/>
  <c r="H21" i="20"/>
  <c r="I21" i="20" s="1"/>
  <c r="H26" i="20"/>
  <c r="I26" i="20" s="1"/>
  <c r="H32" i="17"/>
  <c r="I32" i="17" s="1"/>
  <c r="H39" i="17"/>
  <c r="I39" i="17" s="1"/>
  <c r="H28" i="17"/>
  <c r="I28" i="17" s="1"/>
  <c r="H15" i="8"/>
  <c r="I15" i="8" s="1"/>
  <c r="H36" i="8"/>
  <c r="I36" i="8" s="1"/>
  <c r="K36" i="8" s="1"/>
  <c r="H9" i="44"/>
  <c r="I9" i="44" s="1"/>
  <c r="K9" i="44" s="1"/>
  <c r="H34" i="38"/>
  <c r="I34" i="38" s="1"/>
  <c r="H35" i="36"/>
  <c r="I35" i="36" s="1"/>
  <c r="K35" i="36" s="1"/>
  <c r="H7" i="36"/>
  <c r="I7" i="36" s="1"/>
  <c r="K7" i="36" s="1"/>
  <c r="H5" i="31"/>
  <c r="H41" i="31"/>
  <c r="I41" i="31" s="1"/>
  <c r="H36" i="31"/>
  <c r="I36" i="31" s="1"/>
  <c r="H12" i="38"/>
  <c r="I12" i="38" s="1"/>
  <c r="H28" i="38"/>
  <c r="I28" i="38" s="1"/>
  <c r="K28" i="38" s="1"/>
  <c r="H6" i="38"/>
  <c r="I6" i="38" s="1"/>
  <c r="H18" i="36"/>
  <c r="I18" i="36" s="1"/>
  <c r="H15" i="36"/>
  <c r="I15" i="36" s="1"/>
  <c r="K15" i="36" s="1"/>
  <c r="H17" i="52"/>
  <c r="I17" i="52" s="1"/>
  <c r="H34" i="31"/>
  <c r="I34" i="31" s="1"/>
  <c r="K34" i="31" s="1"/>
  <c r="H27" i="31"/>
  <c r="I27" i="31" s="1"/>
  <c r="K27" i="31" s="1"/>
  <c r="H40" i="31"/>
  <c r="I40" i="31" s="1"/>
  <c r="K40" i="31" s="1"/>
  <c r="H34" i="36"/>
  <c r="I34" i="36" s="1"/>
  <c r="H23" i="36"/>
  <c r="I23" i="36" s="1"/>
  <c r="K23" i="36" s="1"/>
  <c r="H5" i="52"/>
  <c r="I5" i="52" s="1"/>
  <c r="H16" i="52"/>
  <c r="I16" i="52" s="1"/>
  <c r="K16" i="52" s="1"/>
  <c r="H24" i="31"/>
  <c r="I24" i="31" s="1"/>
  <c r="H31" i="31"/>
  <c r="I31" i="31" s="1"/>
  <c r="H20" i="31"/>
  <c r="I20" i="31" s="1"/>
  <c r="H10" i="38"/>
  <c r="I10" i="38" s="1"/>
  <c r="H11" i="38"/>
  <c r="I11" i="38" s="1"/>
  <c r="H29" i="26"/>
  <c r="I29" i="26" s="1"/>
  <c r="K29" i="26" s="1"/>
  <c r="H23" i="26"/>
  <c r="I23" i="26" s="1"/>
  <c r="H12" i="26"/>
  <c r="I12" i="26" s="1"/>
  <c r="K12" i="26" s="1"/>
  <c r="H35" i="20"/>
  <c r="I35" i="20" s="1"/>
  <c r="H42" i="20"/>
  <c r="I42" i="20" s="1"/>
  <c r="H20" i="20"/>
  <c r="I20" i="20" s="1"/>
  <c r="H35" i="8"/>
  <c r="I35" i="8" s="1"/>
  <c r="H33" i="8"/>
  <c r="I33" i="8" s="1"/>
  <c r="H21" i="44"/>
  <c r="I21" i="44" s="1"/>
  <c r="K21" i="44" s="1"/>
  <c r="H38" i="44"/>
  <c r="I38" i="44" s="1"/>
  <c r="K38" i="44" s="1"/>
  <c r="H40" i="44"/>
  <c r="I40" i="44" s="1"/>
  <c r="K40" i="44" s="1"/>
  <c r="H9" i="36"/>
  <c r="I9" i="36" s="1"/>
  <c r="K9" i="36" s="1"/>
  <c r="H31" i="36"/>
  <c r="I31" i="36" s="1"/>
  <c r="H26" i="38"/>
  <c r="I26" i="38" s="1"/>
  <c r="H21" i="38"/>
  <c r="I21" i="38" s="1"/>
  <c r="H32" i="31"/>
  <c r="I32" i="31" s="1"/>
  <c r="H27" i="38"/>
  <c r="I27" i="38" s="1"/>
  <c r="H43" i="38"/>
  <c r="I43" i="38" s="1"/>
  <c r="H11" i="44"/>
  <c r="I11" i="44" s="1"/>
  <c r="K11" i="44" s="1"/>
  <c r="H7" i="44"/>
  <c r="I7" i="44" s="1"/>
  <c r="K7" i="44" s="1"/>
  <c r="H19" i="36"/>
  <c r="I19" i="36" s="1"/>
  <c r="K19" i="36" s="1"/>
  <c r="H25" i="36"/>
  <c r="I25" i="36" s="1"/>
  <c r="H39" i="36"/>
  <c r="I39" i="36" s="1"/>
  <c r="H20" i="36"/>
  <c r="I20" i="36" s="1"/>
  <c r="K20" i="36" s="1"/>
  <c r="H12" i="52"/>
  <c r="I12" i="52" s="1"/>
  <c r="H22" i="52"/>
  <c r="I22" i="52" s="1"/>
  <c r="H25" i="31"/>
  <c r="I25" i="31" s="1"/>
  <c r="K25" i="31" s="1"/>
  <c r="H42" i="52"/>
  <c r="I42" i="52" s="1"/>
  <c r="H14" i="38"/>
  <c r="I14" i="38" s="1"/>
  <c r="H8" i="38"/>
  <c r="I8" i="38" s="1"/>
  <c r="H41" i="36"/>
  <c r="I41" i="36" s="1"/>
  <c r="H12" i="36"/>
  <c r="I12" i="36" s="1"/>
  <c r="H16" i="36"/>
  <c r="I16" i="36" s="1"/>
  <c r="H15" i="52"/>
  <c r="I15" i="52" s="1"/>
  <c r="H22" i="31"/>
  <c r="I22" i="31" s="1"/>
  <c r="K22" i="31" s="1"/>
  <c r="H29" i="31"/>
  <c r="I29" i="31" s="1"/>
  <c r="H18" i="31"/>
  <c r="I18" i="31" s="1"/>
  <c r="H38" i="36"/>
  <c r="I38" i="36" s="1"/>
  <c r="K38" i="36" s="1"/>
  <c r="H28" i="36"/>
  <c r="I28" i="36" s="1"/>
  <c r="K28" i="36" s="1"/>
  <c r="H24" i="36"/>
  <c r="I24" i="36" s="1"/>
  <c r="H26" i="52"/>
  <c r="I26" i="52" s="1"/>
  <c r="K26" i="52" s="1"/>
  <c r="H31" i="52"/>
  <c r="I31" i="52" s="1"/>
  <c r="H14" i="31"/>
  <c r="I14" i="31" s="1"/>
  <c r="K14" i="31" s="1"/>
  <c r="H7" i="31"/>
  <c r="I7" i="31" s="1"/>
  <c r="H38" i="35"/>
  <c r="I38" i="35" s="1"/>
  <c r="H41" i="35"/>
  <c r="I41" i="35" s="1"/>
  <c r="K41" i="35" s="1"/>
  <c r="H36" i="38"/>
  <c r="I36" i="38" s="1"/>
  <c r="H16" i="38"/>
  <c r="I16" i="38" s="1"/>
  <c r="H9" i="26"/>
  <c r="I9" i="26" s="1"/>
  <c r="H10" i="26"/>
  <c r="I10" i="26" s="1"/>
  <c r="H8" i="26"/>
  <c r="I8" i="26" s="1"/>
  <c r="K8" i="26" s="1"/>
  <c r="H11" i="8"/>
  <c r="I11" i="8" s="1"/>
  <c r="H26" i="8"/>
  <c r="I26" i="8" s="1"/>
  <c r="H28" i="44"/>
  <c r="I28" i="44" s="1"/>
  <c r="K28" i="44" s="1"/>
  <c r="H37" i="36"/>
  <c r="I37" i="36" s="1"/>
  <c r="K37" i="36" s="1"/>
  <c r="H8" i="36"/>
  <c r="I8" i="36" s="1"/>
  <c r="K8" i="36" s="1"/>
  <c r="H30" i="31"/>
  <c r="I30" i="31" s="1"/>
  <c r="K30" i="31" s="1"/>
  <c r="H29" i="36"/>
  <c r="I29" i="36" s="1"/>
  <c r="H42" i="36"/>
  <c r="I42" i="36" s="1"/>
  <c r="K42" i="36" s="1"/>
  <c r="H32" i="36"/>
  <c r="I32" i="36" s="1"/>
  <c r="H9" i="52"/>
  <c r="I9" i="52" s="1"/>
  <c r="H6" i="52"/>
  <c r="I6" i="52" s="1"/>
  <c r="K6" i="52" s="1"/>
  <c r="H6" i="31"/>
  <c r="I6" i="31" s="1"/>
  <c r="H17" i="31"/>
  <c r="I17" i="31" s="1"/>
  <c r="H15" i="38"/>
  <c r="I15" i="38" s="1"/>
  <c r="H24" i="38"/>
  <c r="I24" i="38" s="1"/>
  <c r="H26" i="44"/>
  <c r="I26" i="44" s="1"/>
  <c r="K26" i="44" s="1"/>
  <c r="H30" i="36"/>
  <c r="I30" i="36" s="1"/>
  <c r="K30" i="36" s="1"/>
  <c r="H11" i="36"/>
  <c r="I11" i="36" s="1"/>
  <c r="K11" i="36" s="1"/>
  <c r="H40" i="36"/>
  <c r="I40" i="36" s="1"/>
  <c r="K40" i="36" s="1"/>
  <c r="H29" i="52"/>
  <c r="I29" i="52" s="1"/>
  <c r="H25" i="52"/>
  <c r="I25" i="52" s="1"/>
  <c r="K25" i="52" s="1"/>
  <c r="H9" i="31"/>
  <c r="I9" i="31" s="1"/>
  <c r="K9" i="31" s="1"/>
  <c r="H23" i="31"/>
  <c r="I23" i="31" s="1"/>
  <c r="K23" i="31" s="1"/>
  <c r="H35" i="38"/>
  <c r="I35" i="38" s="1"/>
  <c r="H32" i="38"/>
  <c r="I32" i="38" s="1"/>
  <c r="H5" i="38"/>
  <c r="H31" i="38"/>
  <c r="I31" i="38" s="1"/>
  <c r="K31" i="38" s="1"/>
  <c r="H13" i="36"/>
  <c r="I13" i="36" s="1"/>
  <c r="K13" i="36" s="1"/>
  <c r="H21" i="36"/>
  <c r="I21" i="36" s="1"/>
  <c r="K21" i="36" s="1"/>
  <c r="H5" i="36"/>
  <c r="H30" i="52"/>
  <c r="I30" i="52" s="1"/>
  <c r="K30" i="52" s="1"/>
  <c r="H8" i="52"/>
  <c r="I8" i="52" s="1"/>
  <c r="K8" i="52" s="1"/>
  <c r="H43" i="31"/>
  <c r="I43" i="31" s="1"/>
  <c r="H33" i="31"/>
  <c r="I33" i="31" s="1"/>
  <c r="H22" i="38"/>
  <c r="I22" i="38" s="1"/>
  <c r="K22" i="38" s="1"/>
  <c r="H20" i="38"/>
  <c r="I20" i="38" s="1"/>
  <c r="H40" i="38"/>
  <c r="I40" i="38" s="1"/>
  <c r="K40" i="38" s="1"/>
  <c r="H27" i="36"/>
  <c r="I27" i="36" s="1"/>
  <c r="H37" i="52"/>
  <c r="I37" i="52" s="1"/>
  <c r="K37" i="52" s="1"/>
  <c r="H26" i="31"/>
  <c r="I26" i="31" s="1"/>
  <c r="K26" i="31" s="1"/>
  <c r="H42" i="38"/>
  <c r="I42" i="38" s="1"/>
  <c r="K42" i="38" s="1"/>
  <c r="H7" i="38"/>
  <c r="I7" i="38" s="1"/>
  <c r="H17" i="38"/>
  <c r="I17" i="38" s="1"/>
  <c r="H43" i="36"/>
  <c r="I43" i="36" s="1"/>
  <c r="H23" i="52"/>
  <c r="I23" i="52" s="1"/>
  <c r="H19" i="31"/>
  <c r="I19" i="31" s="1"/>
  <c r="H6" i="36"/>
  <c r="I6" i="36" s="1"/>
  <c r="H14" i="36"/>
  <c r="I14" i="36" s="1"/>
  <c r="K14" i="36" s="1"/>
  <c r="H35" i="52"/>
  <c r="I35" i="52" s="1"/>
  <c r="H32" i="52"/>
  <c r="I32" i="52" s="1"/>
  <c r="H37" i="31"/>
  <c r="I37" i="31" s="1"/>
  <c r="K37" i="31" s="1"/>
  <c r="H42" i="31"/>
  <c r="I42" i="31" s="1"/>
  <c r="K42" i="31" s="1"/>
  <c r="H39" i="38"/>
  <c r="I39" i="38" s="1"/>
  <c r="H23" i="38"/>
  <c r="I23" i="38" s="1"/>
  <c r="H25" i="38"/>
  <c r="I25" i="38" s="1"/>
  <c r="H19" i="38"/>
  <c r="I19" i="38" s="1"/>
  <c r="K19" i="38" s="1"/>
  <c r="H22" i="36"/>
  <c r="I22" i="36" s="1"/>
  <c r="H26" i="36"/>
  <c r="I26" i="36" s="1"/>
  <c r="H24" i="52"/>
  <c r="I24" i="52" s="1"/>
  <c r="H21" i="52"/>
  <c r="I21" i="52" s="1"/>
  <c r="H13" i="31"/>
  <c r="I13" i="31" s="1"/>
  <c r="H8" i="31"/>
  <c r="I8" i="31" s="1"/>
  <c r="H30" i="38"/>
  <c r="I30" i="38" s="1"/>
  <c r="H37" i="38"/>
  <c r="I37" i="38" s="1"/>
  <c r="K37" i="38" s="1"/>
  <c r="H33" i="38"/>
  <c r="I33" i="38" s="1"/>
  <c r="H9" i="38"/>
  <c r="I9" i="38" s="1"/>
  <c r="H17" i="36"/>
  <c r="I17" i="36" s="1"/>
  <c r="K17" i="36" s="1"/>
  <c r="H13" i="52"/>
  <c r="I13" i="52" s="1"/>
  <c r="H15" i="31"/>
  <c r="I15" i="31" s="1"/>
  <c r="H21" i="35"/>
  <c r="I21" i="35" s="1"/>
  <c r="H14" i="35"/>
  <c r="I14" i="35" s="1"/>
  <c r="K14" i="35" s="1"/>
  <c r="H19" i="32"/>
  <c r="I19" i="32" s="1"/>
  <c r="K19" i="32" s="1"/>
  <c r="H21" i="29"/>
  <c r="I21" i="29" s="1"/>
  <c r="H35" i="29"/>
  <c r="I35" i="29" s="1"/>
  <c r="H29" i="38"/>
  <c r="I29" i="38" s="1"/>
  <c r="H18" i="38"/>
  <c r="I18" i="38" s="1"/>
  <c r="H41" i="38"/>
  <c r="I41" i="38" s="1"/>
  <c r="H34" i="26"/>
  <c r="I34" i="26" s="1"/>
  <c r="H19" i="20"/>
  <c r="I19" i="20" s="1"/>
  <c r="H31" i="20"/>
  <c r="I31" i="20" s="1"/>
  <c r="K31" i="20" s="1"/>
  <c r="H13" i="17"/>
  <c r="I13" i="17" s="1"/>
  <c r="H16" i="8"/>
  <c r="I16" i="8" s="1"/>
  <c r="H7" i="8"/>
  <c r="I7" i="8" s="1"/>
  <c r="H13" i="38"/>
  <c r="I13" i="38" s="1"/>
  <c r="H27" i="44"/>
  <c r="I27" i="44" s="1"/>
  <c r="K27" i="44" s="1"/>
  <c r="H41" i="30"/>
  <c r="I41" i="30" s="1"/>
  <c r="K41" i="30" s="1"/>
  <c r="H42" i="30"/>
  <c r="I42" i="30" s="1"/>
  <c r="H5" i="42"/>
  <c r="H13" i="42"/>
  <c r="I13" i="42" s="1"/>
  <c r="K13" i="42" s="1"/>
  <c r="H27" i="42"/>
  <c r="I27" i="42" s="1"/>
  <c r="H15" i="42"/>
  <c r="I15" i="42" s="1"/>
  <c r="K15" i="42" s="1"/>
  <c r="H7" i="42"/>
  <c r="I7" i="42" s="1"/>
  <c r="H18" i="42"/>
  <c r="I18" i="42" s="1"/>
  <c r="H21" i="42"/>
  <c r="I21" i="42" s="1"/>
  <c r="H16" i="42"/>
  <c r="I16" i="42" s="1"/>
  <c r="H9" i="42"/>
  <c r="I9" i="42" s="1"/>
  <c r="K9" i="42" s="1"/>
  <c r="H41" i="42"/>
  <c r="I41" i="42" s="1"/>
  <c r="H40" i="52"/>
  <c r="I40" i="52" s="1"/>
  <c r="H33" i="52"/>
  <c r="I33" i="52" s="1"/>
  <c r="H14" i="52"/>
  <c r="I14" i="52" s="1"/>
  <c r="H39" i="52"/>
  <c r="I39" i="52" s="1"/>
  <c r="K39" i="52" s="1"/>
  <c r="H43" i="52"/>
  <c r="I43" i="52" s="1"/>
  <c r="H36" i="52"/>
  <c r="I36" i="52" s="1"/>
  <c r="H38" i="52"/>
  <c r="I38" i="52" s="1"/>
  <c r="K38" i="52" s="1"/>
  <c r="H34" i="52"/>
  <c r="I34" i="52" s="1"/>
  <c r="K34" i="52" s="1"/>
  <c r="H20" i="52"/>
  <c r="I20" i="52" s="1"/>
  <c r="H19" i="44"/>
  <c r="I19" i="44" s="1"/>
  <c r="K19" i="44" s="1"/>
  <c r="H35" i="44"/>
  <c r="I35" i="44" s="1"/>
  <c r="K35" i="44" s="1"/>
  <c r="H31" i="44"/>
  <c r="I31" i="44" s="1"/>
  <c r="K31" i="44" s="1"/>
  <c r="H8" i="44"/>
  <c r="I8" i="44" s="1"/>
  <c r="K8" i="44" s="1"/>
  <c r="H39" i="44"/>
  <c r="I39" i="44" s="1"/>
  <c r="K39" i="44" s="1"/>
  <c r="H14" i="44"/>
  <c r="I14" i="44" s="1"/>
  <c r="K14" i="44" s="1"/>
  <c r="H33" i="44"/>
  <c r="I33" i="44" s="1"/>
  <c r="K33" i="44" s="1"/>
  <c r="H34" i="44"/>
  <c r="I34" i="44" s="1"/>
  <c r="K34" i="44" s="1"/>
  <c r="H22" i="44"/>
  <c r="I22" i="44" s="1"/>
  <c r="K22" i="44" s="1"/>
  <c r="H35" i="42"/>
  <c r="I35" i="42" s="1"/>
  <c r="H19" i="42"/>
  <c r="I19" i="42" s="1"/>
  <c r="H10" i="42"/>
  <c r="I10" i="42" s="1"/>
  <c r="H26" i="42"/>
  <c r="I26" i="42" s="1"/>
  <c r="K26" i="42" s="1"/>
  <c r="H20" i="42"/>
  <c r="I20" i="42" s="1"/>
  <c r="K20" i="42" s="1"/>
  <c r="H37" i="42"/>
  <c r="I37" i="42" s="1"/>
  <c r="K37" i="42" s="1"/>
  <c r="H38" i="42"/>
  <c r="I38" i="42" s="1"/>
  <c r="H43" i="42"/>
  <c r="I43" i="42" s="1"/>
  <c r="H32" i="42"/>
  <c r="I32" i="42" s="1"/>
  <c r="H5" i="44"/>
  <c r="I5" i="44" s="1"/>
  <c r="H30" i="44"/>
  <c r="I30" i="44" s="1"/>
  <c r="K30" i="44" s="1"/>
  <c r="H24" i="44"/>
  <c r="I24" i="44" s="1"/>
  <c r="K24" i="44" s="1"/>
  <c r="H42" i="44"/>
  <c r="I42" i="44" s="1"/>
  <c r="K42" i="44" s="1"/>
  <c r="H10" i="44"/>
  <c r="I10" i="44" s="1"/>
  <c r="K10" i="44" s="1"/>
  <c r="H36" i="44"/>
  <c r="I36" i="44" s="1"/>
  <c r="K36" i="44" s="1"/>
  <c r="H15" i="44"/>
  <c r="I15" i="44" s="1"/>
  <c r="K15" i="44" s="1"/>
  <c r="H43" i="44"/>
  <c r="I43" i="44" s="1"/>
  <c r="K43" i="44" s="1"/>
  <c r="H17" i="44"/>
  <c r="I17" i="44" s="1"/>
  <c r="K17" i="44" s="1"/>
  <c r="H12" i="44"/>
  <c r="I12" i="44" s="1"/>
  <c r="K12" i="44" s="1"/>
  <c r="H14" i="30"/>
  <c r="I14" i="30" s="1"/>
  <c r="K14" i="30" s="1"/>
  <c r="H39" i="12"/>
  <c r="I39" i="12" s="1"/>
  <c r="K39" i="12" s="1"/>
  <c r="H41" i="12"/>
  <c r="I41" i="12" s="1"/>
  <c r="K41" i="12" s="1"/>
  <c r="H35" i="30"/>
  <c r="I35" i="30" s="1"/>
  <c r="K35" i="30" s="1"/>
  <c r="H37" i="30"/>
  <c r="I37" i="30" s="1"/>
  <c r="K37" i="30" s="1"/>
  <c r="H24" i="30"/>
  <c r="I24" i="30" s="1"/>
  <c r="H38" i="30"/>
  <c r="I38" i="30" s="1"/>
  <c r="H10" i="30"/>
  <c r="I10" i="30" s="1"/>
  <c r="K10" i="30" s="1"/>
  <c r="H37" i="43"/>
  <c r="I37" i="43" s="1"/>
  <c r="K37" i="43" s="1"/>
  <c r="H11" i="12"/>
  <c r="I11" i="12" s="1"/>
  <c r="K11" i="12" s="1"/>
  <c r="H10" i="12"/>
  <c r="I10" i="12" s="1"/>
  <c r="H16" i="43"/>
  <c r="I16" i="43" s="1"/>
  <c r="K16" i="43" s="1"/>
  <c r="H35" i="43"/>
  <c r="I35" i="43" s="1"/>
  <c r="K35" i="43" s="1"/>
  <c r="H38" i="43"/>
  <c r="I38" i="43" s="1"/>
  <c r="K38" i="43" s="1"/>
  <c r="H28" i="34"/>
  <c r="I28" i="34" s="1"/>
  <c r="H35" i="12"/>
  <c r="I35" i="12" s="1"/>
  <c r="H9" i="12"/>
  <c r="I9" i="12" s="1"/>
  <c r="K9" i="12" s="1"/>
  <c r="H38" i="12"/>
  <c r="I38" i="12" s="1"/>
  <c r="K38" i="12" s="1"/>
  <c r="H28" i="12"/>
  <c r="I28" i="12" s="1"/>
  <c r="K28" i="12" s="1"/>
  <c r="H8" i="12"/>
  <c r="I8" i="12" s="1"/>
  <c r="H11" i="30"/>
  <c r="I11" i="30" s="1"/>
  <c r="K11" i="30" s="1"/>
  <c r="H23" i="30"/>
  <c r="I23" i="30" s="1"/>
  <c r="K23" i="30" s="1"/>
  <c r="H33" i="30"/>
  <c r="I33" i="30" s="1"/>
  <c r="K33" i="30" s="1"/>
  <c r="H29" i="30"/>
  <c r="I29" i="30" s="1"/>
  <c r="K29" i="30" s="1"/>
  <c r="H9" i="30"/>
  <c r="I9" i="30" s="1"/>
  <c r="H32" i="30"/>
  <c r="I32" i="30" s="1"/>
  <c r="K32" i="30" s="1"/>
  <c r="H12" i="30"/>
  <c r="I12" i="30" s="1"/>
  <c r="K12" i="30" s="1"/>
  <c r="H22" i="30"/>
  <c r="I22" i="30" s="1"/>
  <c r="H16" i="30"/>
  <c r="I16" i="30" s="1"/>
  <c r="K16" i="30" s="1"/>
  <c r="H26" i="30"/>
  <c r="I26" i="30" s="1"/>
  <c r="K26" i="30" s="1"/>
  <c r="H22" i="43"/>
  <c r="I22" i="43" s="1"/>
  <c r="K22" i="43" s="1"/>
  <c r="H25" i="43"/>
  <c r="I25" i="43" s="1"/>
  <c r="K25" i="43" s="1"/>
  <c r="H13" i="43"/>
  <c r="I13" i="43" s="1"/>
  <c r="K13" i="43" s="1"/>
  <c r="H21" i="43"/>
  <c r="I21" i="43" s="1"/>
  <c r="K21" i="43" s="1"/>
  <c r="H31" i="43"/>
  <c r="I31" i="43" s="1"/>
  <c r="K31" i="43" s="1"/>
  <c r="H32" i="23"/>
  <c r="I32" i="23" s="1"/>
  <c r="K32" i="23" s="1"/>
  <c r="H38" i="15"/>
  <c r="I38" i="15" s="1"/>
  <c r="H37" i="12"/>
  <c r="I37" i="12" s="1"/>
  <c r="K37" i="12" s="1"/>
  <c r="H7" i="12"/>
  <c r="I7" i="12" s="1"/>
  <c r="K7" i="12" s="1"/>
  <c r="H27" i="12"/>
  <c r="I27" i="12" s="1"/>
  <c r="K27" i="12" s="1"/>
  <c r="H29" i="12"/>
  <c r="I29" i="12" s="1"/>
  <c r="K29" i="12" s="1"/>
  <c r="H25" i="12"/>
  <c r="I25" i="12" s="1"/>
  <c r="K25" i="12" s="1"/>
  <c r="H30" i="12"/>
  <c r="I30" i="12" s="1"/>
  <c r="K30" i="12" s="1"/>
  <c r="H42" i="12"/>
  <c r="I42" i="12" s="1"/>
  <c r="K42" i="12" s="1"/>
  <c r="H18" i="12"/>
  <c r="I18" i="12" s="1"/>
  <c r="K18" i="12" s="1"/>
  <c r="H12" i="12"/>
  <c r="I12" i="12" s="1"/>
  <c r="K12" i="12" s="1"/>
  <c r="H24" i="12"/>
  <c r="I24" i="12" s="1"/>
  <c r="K24" i="12" s="1"/>
  <c r="H13" i="30"/>
  <c r="I13" i="30" s="1"/>
  <c r="H31" i="30"/>
  <c r="I31" i="30" s="1"/>
  <c r="H7" i="30"/>
  <c r="I7" i="30" s="1"/>
  <c r="K7" i="30" s="1"/>
  <c r="H17" i="30"/>
  <c r="I17" i="30" s="1"/>
  <c r="K17" i="30" s="1"/>
  <c r="H43" i="30"/>
  <c r="I43" i="30" s="1"/>
  <c r="H27" i="30"/>
  <c r="I27" i="30" s="1"/>
  <c r="K27" i="30" s="1"/>
  <c r="H19" i="30"/>
  <c r="I19" i="30" s="1"/>
  <c r="K19" i="30" s="1"/>
  <c r="H21" i="30"/>
  <c r="I21" i="30" s="1"/>
  <c r="K21" i="30" s="1"/>
  <c r="H25" i="30"/>
  <c r="I25" i="30" s="1"/>
  <c r="H5" i="30"/>
  <c r="I5" i="30" s="1"/>
  <c r="H20" i="30"/>
  <c r="I20" i="30" s="1"/>
  <c r="K20" i="30" s="1"/>
  <c r="H40" i="30"/>
  <c r="I40" i="30" s="1"/>
  <c r="H30" i="30"/>
  <c r="I30" i="30" s="1"/>
  <c r="H36" i="30"/>
  <c r="I36" i="30" s="1"/>
  <c r="K36" i="30" s="1"/>
  <c r="H8" i="30"/>
  <c r="I8" i="30" s="1"/>
  <c r="K8" i="30" s="1"/>
  <c r="H28" i="30"/>
  <c r="I28" i="30" s="1"/>
  <c r="H6" i="30"/>
  <c r="I6" i="30" s="1"/>
  <c r="H34" i="30"/>
  <c r="I34" i="30" s="1"/>
  <c r="K34" i="30" s="1"/>
  <c r="H32" i="43"/>
  <c r="I32" i="43" s="1"/>
  <c r="K32" i="43" s="1"/>
  <c r="H8" i="43"/>
  <c r="I8" i="43" s="1"/>
  <c r="K8" i="43" s="1"/>
  <c r="H26" i="43"/>
  <c r="I26" i="43" s="1"/>
  <c r="H34" i="43"/>
  <c r="I34" i="43" s="1"/>
  <c r="K34" i="43" s="1"/>
  <c r="H24" i="43"/>
  <c r="I24" i="43" s="1"/>
  <c r="K24" i="43" s="1"/>
  <c r="H41" i="43"/>
  <c r="I41" i="43" s="1"/>
  <c r="K41" i="43" s="1"/>
  <c r="H40" i="43"/>
  <c r="I40" i="43" s="1"/>
  <c r="K40" i="43" s="1"/>
  <c r="H43" i="43"/>
  <c r="I43" i="43" s="1"/>
  <c r="K43" i="43" s="1"/>
  <c r="H15" i="43"/>
  <c r="I15" i="43" s="1"/>
  <c r="K15" i="43" s="1"/>
  <c r="H6" i="43"/>
  <c r="I6" i="43" s="1"/>
  <c r="K6" i="43" s="1"/>
  <c r="H5" i="23"/>
  <c r="I5" i="23" s="1"/>
  <c r="H27" i="34"/>
  <c r="I27" i="34" s="1"/>
  <c r="K27" i="34" s="1"/>
  <c r="H23" i="15"/>
  <c r="I23" i="15" s="1"/>
  <c r="H16" i="15"/>
  <c r="I16" i="15" s="1"/>
  <c r="H23" i="12"/>
  <c r="I23" i="12" s="1"/>
  <c r="K23" i="12" s="1"/>
  <c r="H19" i="12"/>
  <c r="I19" i="12" s="1"/>
  <c r="K19" i="12" s="1"/>
  <c r="H21" i="12"/>
  <c r="I21" i="12" s="1"/>
  <c r="K21" i="12" s="1"/>
  <c r="H13" i="12"/>
  <c r="I13" i="12" s="1"/>
  <c r="H31" i="12"/>
  <c r="I31" i="12" s="1"/>
  <c r="H15" i="12"/>
  <c r="I15" i="12" s="1"/>
  <c r="K15" i="12" s="1"/>
  <c r="H43" i="12"/>
  <c r="I43" i="12" s="1"/>
  <c r="K43" i="12" s="1"/>
  <c r="H17" i="12"/>
  <c r="I17" i="12" s="1"/>
  <c r="H33" i="12"/>
  <c r="I33" i="12" s="1"/>
  <c r="H22" i="12"/>
  <c r="I22" i="12" s="1"/>
  <c r="H14" i="12"/>
  <c r="I14" i="12" s="1"/>
  <c r="K14" i="12" s="1"/>
  <c r="H6" i="12"/>
  <c r="I6" i="12" s="1"/>
  <c r="H26" i="12"/>
  <c r="I26" i="12" s="1"/>
  <c r="H34" i="12"/>
  <c r="I34" i="12" s="1"/>
  <c r="K34" i="12" s="1"/>
  <c r="H36" i="12"/>
  <c r="I36" i="12" s="1"/>
  <c r="K36" i="12" s="1"/>
  <c r="H20" i="12"/>
  <c r="I20" i="12" s="1"/>
  <c r="K20" i="12" s="1"/>
  <c r="H5" i="12"/>
  <c r="I5" i="12" s="1"/>
  <c r="H32" i="12"/>
  <c r="I32" i="12" s="1"/>
  <c r="K32" i="12" s="1"/>
  <c r="H9" i="43"/>
  <c r="I9" i="43" s="1"/>
  <c r="K9" i="43" s="1"/>
  <c r="H29" i="43"/>
  <c r="I29" i="43" s="1"/>
  <c r="H19" i="43"/>
  <c r="I19" i="43" s="1"/>
  <c r="H42" i="43"/>
  <c r="I42" i="43" s="1"/>
  <c r="K42" i="43" s="1"/>
  <c r="H10" i="43"/>
  <c r="I10" i="43" s="1"/>
  <c r="H5" i="43"/>
  <c r="H18" i="43"/>
  <c r="I18" i="43" s="1"/>
  <c r="H17" i="43"/>
  <c r="I17" i="43" s="1"/>
  <c r="H14" i="43"/>
  <c r="I14" i="43" s="1"/>
  <c r="K14" i="43" s="1"/>
  <c r="H36" i="43"/>
  <c r="I36" i="43" s="1"/>
  <c r="H27" i="43"/>
  <c r="I27" i="43" s="1"/>
  <c r="H12" i="43"/>
  <c r="I12" i="43" s="1"/>
  <c r="K12" i="43" s="1"/>
  <c r="H28" i="43"/>
  <c r="I28" i="43" s="1"/>
  <c r="H11" i="43"/>
  <c r="I11" i="43" s="1"/>
  <c r="K11" i="43" s="1"/>
  <c r="H33" i="43"/>
  <c r="I33" i="43" s="1"/>
  <c r="H30" i="43"/>
  <c r="I30" i="43" s="1"/>
  <c r="K30" i="43" s="1"/>
  <c r="H7" i="43"/>
  <c r="I7" i="43" s="1"/>
  <c r="K7" i="43" s="1"/>
  <c r="H23" i="43"/>
  <c r="I23" i="43" s="1"/>
  <c r="K23" i="43" s="1"/>
  <c r="H13" i="23"/>
  <c r="I13" i="23" s="1"/>
  <c r="H35" i="34"/>
  <c r="I35" i="34" s="1"/>
  <c r="K35" i="34" s="1"/>
  <c r="H32" i="34"/>
  <c r="I32" i="34" s="1"/>
  <c r="H26" i="34"/>
  <c r="I26" i="34" s="1"/>
  <c r="H33" i="15"/>
  <c r="I33" i="15" s="1"/>
  <c r="K33" i="15" s="1"/>
  <c r="H36" i="15"/>
  <c r="I36" i="15" s="1"/>
  <c r="H25" i="23"/>
  <c r="I25" i="23" s="1"/>
  <c r="K25" i="23" s="1"/>
  <c r="H30" i="23"/>
  <c r="I30" i="23" s="1"/>
  <c r="K30" i="23" s="1"/>
  <c r="H17" i="34"/>
  <c r="I17" i="34" s="1"/>
  <c r="H29" i="34"/>
  <c r="I29" i="34" s="1"/>
  <c r="K29" i="34" s="1"/>
  <c r="H23" i="34"/>
  <c r="I23" i="34" s="1"/>
  <c r="H24" i="34"/>
  <c r="I24" i="34" s="1"/>
  <c r="K24" i="34" s="1"/>
  <c r="H20" i="34"/>
  <c r="I20" i="34" s="1"/>
  <c r="H17" i="15"/>
  <c r="I17" i="15" s="1"/>
  <c r="K17" i="15" s="1"/>
  <c r="H39" i="15"/>
  <c r="I39" i="15" s="1"/>
  <c r="K39" i="15" s="1"/>
  <c r="H37" i="15"/>
  <c r="I37" i="15" s="1"/>
  <c r="K37" i="15" s="1"/>
  <c r="H18" i="15"/>
  <c r="I18" i="15" s="1"/>
  <c r="H5" i="15"/>
  <c r="I5" i="15" s="1"/>
  <c r="H43" i="23"/>
  <c r="I43" i="23" s="1"/>
  <c r="K43" i="23" s="1"/>
  <c r="H35" i="23"/>
  <c r="I35" i="23" s="1"/>
  <c r="K35" i="23" s="1"/>
  <c r="H8" i="23"/>
  <c r="I8" i="23" s="1"/>
  <c r="K8" i="23" s="1"/>
  <c r="H40" i="23"/>
  <c r="I40" i="23" s="1"/>
  <c r="K40" i="23" s="1"/>
  <c r="H28" i="23"/>
  <c r="I28" i="23" s="1"/>
  <c r="K28" i="23" s="1"/>
  <c r="H33" i="34"/>
  <c r="I33" i="34" s="1"/>
  <c r="K33" i="34" s="1"/>
  <c r="H11" i="34"/>
  <c r="I11" i="34" s="1"/>
  <c r="H9" i="34"/>
  <c r="I9" i="34" s="1"/>
  <c r="K9" i="34" s="1"/>
  <c r="H7" i="34"/>
  <c r="I7" i="34" s="1"/>
  <c r="H39" i="34"/>
  <c r="I39" i="34" s="1"/>
  <c r="K39" i="34" s="1"/>
  <c r="H5" i="34"/>
  <c r="H36" i="34"/>
  <c r="I36" i="34" s="1"/>
  <c r="H40" i="34"/>
  <c r="I40" i="34" s="1"/>
  <c r="K40" i="34" s="1"/>
  <c r="H42" i="34"/>
  <c r="I42" i="34" s="1"/>
  <c r="H10" i="34"/>
  <c r="I10" i="34" s="1"/>
  <c r="H13" i="15"/>
  <c r="I13" i="15" s="1"/>
  <c r="K13" i="15" s="1"/>
  <c r="H31" i="15"/>
  <c r="I31" i="15" s="1"/>
  <c r="H25" i="15"/>
  <c r="I25" i="15" s="1"/>
  <c r="K25" i="15" s="1"/>
  <c r="H21" i="15"/>
  <c r="I21" i="15" s="1"/>
  <c r="H30" i="15"/>
  <c r="I30" i="15" s="1"/>
  <c r="H14" i="15"/>
  <c r="I14" i="15" s="1"/>
  <c r="K14" i="15" s="1"/>
  <c r="H26" i="15"/>
  <c r="I26" i="15" s="1"/>
  <c r="H20" i="15"/>
  <c r="I20" i="15" s="1"/>
  <c r="H32" i="15"/>
  <c r="I32" i="15" s="1"/>
  <c r="K32" i="15" s="1"/>
  <c r="H27" i="23"/>
  <c r="I27" i="23" s="1"/>
  <c r="K27" i="23" s="1"/>
  <c r="H23" i="23"/>
  <c r="I23" i="23" s="1"/>
  <c r="H17" i="23"/>
  <c r="I17" i="23" s="1"/>
  <c r="K17" i="23" s="1"/>
  <c r="H19" i="23"/>
  <c r="I19" i="23" s="1"/>
  <c r="K19" i="23" s="1"/>
  <c r="H29" i="23"/>
  <c r="I29" i="23" s="1"/>
  <c r="K29" i="23" s="1"/>
  <c r="H38" i="23"/>
  <c r="I38" i="23" s="1"/>
  <c r="K38" i="23" s="1"/>
  <c r="H18" i="23"/>
  <c r="I18" i="23" s="1"/>
  <c r="H14" i="23"/>
  <c r="I14" i="23" s="1"/>
  <c r="K14" i="23" s="1"/>
  <c r="H10" i="23"/>
  <c r="I10" i="23" s="1"/>
  <c r="H12" i="23"/>
  <c r="I12" i="23" s="1"/>
  <c r="K12" i="23" s="1"/>
  <c r="H19" i="34"/>
  <c r="I19" i="34" s="1"/>
  <c r="H21" i="34"/>
  <c r="I21" i="34" s="1"/>
  <c r="K21" i="34" s="1"/>
  <c r="H37" i="34"/>
  <c r="I37" i="34" s="1"/>
  <c r="K37" i="34" s="1"/>
  <c r="H25" i="34"/>
  <c r="I25" i="34" s="1"/>
  <c r="K25" i="34" s="1"/>
  <c r="H43" i="34"/>
  <c r="I43" i="34" s="1"/>
  <c r="H13" i="34"/>
  <c r="I13" i="34" s="1"/>
  <c r="K13" i="34" s="1"/>
  <c r="H41" i="34"/>
  <c r="I41" i="34" s="1"/>
  <c r="K41" i="34" s="1"/>
  <c r="H15" i="34"/>
  <c r="I15" i="34" s="1"/>
  <c r="H31" i="34"/>
  <c r="I31" i="34" s="1"/>
  <c r="K31" i="34" s="1"/>
  <c r="H12" i="34"/>
  <c r="I12" i="34" s="1"/>
  <c r="K12" i="34" s="1"/>
  <c r="H38" i="34"/>
  <c r="I38" i="34" s="1"/>
  <c r="K38" i="34" s="1"/>
  <c r="H22" i="34"/>
  <c r="I22" i="34" s="1"/>
  <c r="K22" i="34" s="1"/>
  <c r="H6" i="34"/>
  <c r="I6" i="34" s="1"/>
  <c r="K6" i="34" s="1"/>
  <c r="H16" i="34"/>
  <c r="I16" i="34" s="1"/>
  <c r="K16" i="34" s="1"/>
  <c r="H14" i="34"/>
  <c r="I14" i="34" s="1"/>
  <c r="K14" i="34" s="1"/>
  <c r="H30" i="34"/>
  <c r="I30" i="34" s="1"/>
  <c r="K30" i="34" s="1"/>
  <c r="H8" i="34"/>
  <c r="I8" i="34" s="1"/>
  <c r="K8" i="34" s="1"/>
  <c r="H34" i="34"/>
  <c r="I34" i="34" s="1"/>
  <c r="K34" i="34" s="1"/>
  <c r="H9" i="15"/>
  <c r="I9" i="15" s="1"/>
  <c r="K9" i="15" s="1"/>
  <c r="H19" i="15"/>
  <c r="I19" i="15" s="1"/>
  <c r="K19" i="15" s="1"/>
  <c r="H15" i="15"/>
  <c r="I15" i="15" s="1"/>
  <c r="K15" i="15" s="1"/>
  <c r="H41" i="15"/>
  <c r="I41" i="15" s="1"/>
  <c r="K41" i="15" s="1"/>
  <c r="H35" i="15"/>
  <c r="I35" i="15" s="1"/>
  <c r="K35" i="15" s="1"/>
  <c r="H7" i="15"/>
  <c r="I7" i="15" s="1"/>
  <c r="K7" i="15" s="1"/>
  <c r="H29" i="15"/>
  <c r="I29" i="15" s="1"/>
  <c r="H11" i="15"/>
  <c r="I11" i="15" s="1"/>
  <c r="K11" i="15" s="1"/>
  <c r="H27" i="15"/>
  <c r="I27" i="15" s="1"/>
  <c r="K27" i="15" s="1"/>
  <c r="H43" i="15"/>
  <c r="I43" i="15" s="1"/>
  <c r="K43" i="15" s="1"/>
  <c r="H6" i="15"/>
  <c r="I6" i="15" s="1"/>
  <c r="H22" i="15"/>
  <c r="I22" i="15" s="1"/>
  <c r="K22" i="15" s="1"/>
  <c r="H34" i="15"/>
  <c r="I34" i="15" s="1"/>
  <c r="K34" i="15" s="1"/>
  <c r="H42" i="15"/>
  <c r="I42" i="15" s="1"/>
  <c r="K42" i="15" s="1"/>
  <c r="H10" i="15"/>
  <c r="I10" i="15" s="1"/>
  <c r="K10" i="15" s="1"/>
  <c r="H28" i="15"/>
  <c r="I28" i="15" s="1"/>
  <c r="K28" i="15" s="1"/>
  <c r="H12" i="15"/>
  <c r="I12" i="15" s="1"/>
  <c r="K12" i="15" s="1"/>
  <c r="H40" i="15"/>
  <c r="I40" i="15" s="1"/>
  <c r="K40" i="15" s="1"/>
  <c r="H24" i="15"/>
  <c r="I24" i="15" s="1"/>
  <c r="K24" i="15" s="1"/>
  <c r="H41" i="23"/>
  <c r="I41" i="23" s="1"/>
  <c r="K41" i="23" s="1"/>
  <c r="H7" i="23"/>
  <c r="I7" i="23" s="1"/>
  <c r="H9" i="23"/>
  <c r="I9" i="23" s="1"/>
  <c r="K9" i="23" s="1"/>
  <c r="H11" i="23"/>
  <c r="I11" i="23" s="1"/>
  <c r="H39" i="23"/>
  <c r="I39" i="23" s="1"/>
  <c r="K39" i="23" s="1"/>
  <c r="H31" i="23"/>
  <c r="I31" i="23" s="1"/>
  <c r="K31" i="23" s="1"/>
  <c r="H15" i="23"/>
  <c r="I15" i="23" s="1"/>
  <c r="K15" i="23" s="1"/>
  <c r="H33" i="23"/>
  <c r="I33" i="23" s="1"/>
  <c r="H21" i="23"/>
  <c r="I21" i="23" s="1"/>
  <c r="K21" i="23" s="1"/>
  <c r="H37" i="23"/>
  <c r="I37" i="23" s="1"/>
  <c r="K37" i="23" s="1"/>
  <c r="H24" i="23"/>
  <c r="I24" i="23" s="1"/>
  <c r="K24" i="23" s="1"/>
  <c r="H16" i="23"/>
  <c r="I16" i="23" s="1"/>
  <c r="H34" i="23"/>
  <c r="I34" i="23" s="1"/>
  <c r="K34" i="23" s="1"/>
  <c r="H6" i="23"/>
  <c r="I6" i="23" s="1"/>
  <c r="K6" i="23" s="1"/>
  <c r="H26" i="23"/>
  <c r="I26" i="23" s="1"/>
  <c r="K26" i="23" s="1"/>
  <c r="H42" i="23"/>
  <c r="I42" i="23" s="1"/>
  <c r="H22" i="23"/>
  <c r="I22" i="23" s="1"/>
  <c r="K22" i="23" s="1"/>
  <c r="H36" i="23"/>
  <c r="I36" i="23" s="1"/>
  <c r="K27" i="51"/>
  <c r="K14" i="51"/>
  <c r="K13" i="51"/>
  <c r="K29" i="51"/>
  <c r="K16" i="51"/>
  <c r="K42" i="51"/>
  <c r="K33" i="51"/>
  <c r="K32" i="51"/>
  <c r="K21" i="51"/>
  <c r="K17" i="51"/>
  <c r="K37" i="51"/>
  <c r="K38" i="51"/>
  <c r="K15" i="51"/>
  <c r="K31" i="51"/>
  <c r="K6" i="51"/>
  <c r="K26" i="51"/>
  <c r="K10" i="51"/>
  <c r="K40" i="51"/>
  <c r="K8" i="51"/>
  <c r="K28" i="51"/>
  <c r="K18" i="51"/>
  <c r="K35" i="51"/>
  <c r="K24" i="51"/>
  <c r="H12" i="13"/>
  <c r="I12" i="13" s="1"/>
  <c r="H20" i="13"/>
  <c r="I20" i="13" s="1"/>
  <c r="H28" i="13"/>
  <c r="I28" i="13" s="1"/>
  <c r="H36" i="13"/>
  <c r="I36" i="13" s="1"/>
  <c r="H8" i="13"/>
  <c r="I8" i="13" s="1"/>
  <c r="H16" i="13"/>
  <c r="I16" i="13" s="1"/>
  <c r="H24" i="13"/>
  <c r="I24" i="13" s="1"/>
  <c r="H32" i="13"/>
  <c r="I32" i="13" s="1"/>
  <c r="H40" i="13"/>
  <c r="I40" i="13" s="1"/>
  <c r="H14" i="13"/>
  <c r="I14" i="13" s="1"/>
  <c r="H30" i="13"/>
  <c r="I30" i="13" s="1"/>
  <c r="H6" i="13"/>
  <c r="I6" i="13" s="1"/>
  <c r="H22" i="13"/>
  <c r="I22" i="13" s="1"/>
  <c r="H38" i="13"/>
  <c r="I38" i="13" s="1"/>
  <c r="H18" i="13"/>
  <c r="I18" i="13" s="1"/>
  <c r="H26" i="13"/>
  <c r="I26" i="13" s="1"/>
  <c r="H42" i="13"/>
  <c r="I42" i="13" s="1"/>
  <c r="H10" i="13"/>
  <c r="I10" i="13" s="1"/>
  <c r="H34" i="13"/>
  <c r="I34" i="13" s="1"/>
  <c r="H41" i="13"/>
  <c r="I41" i="13" s="1"/>
  <c r="H31" i="13"/>
  <c r="I31" i="13" s="1"/>
  <c r="H25" i="13"/>
  <c r="I25" i="13" s="1"/>
  <c r="H15" i="13"/>
  <c r="I15" i="13" s="1"/>
  <c r="H9" i="13"/>
  <c r="I9" i="13" s="1"/>
  <c r="H43" i="13"/>
  <c r="I43" i="13" s="1"/>
  <c r="H39" i="13"/>
  <c r="I39" i="13" s="1"/>
  <c r="H35" i="13"/>
  <c r="I35" i="13" s="1"/>
  <c r="H37" i="13"/>
  <c r="I37" i="13" s="1"/>
  <c r="H33" i="13"/>
  <c r="I33" i="13" s="1"/>
  <c r="H29" i="13"/>
  <c r="I29" i="13" s="1"/>
  <c r="H11" i="13"/>
  <c r="I11" i="13" s="1"/>
  <c r="H7" i="13"/>
  <c r="I7" i="13" s="1"/>
  <c r="H21" i="13"/>
  <c r="I21" i="13" s="1"/>
  <c r="H13" i="13"/>
  <c r="I13" i="13" s="1"/>
  <c r="H27" i="13"/>
  <c r="I27" i="13" s="1"/>
  <c r="H19" i="13"/>
  <c r="I19" i="13" s="1"/>
  <c r="H17" i="13"/>
  <c r="I17" i="13" s="1"/>
  <c r="H23" i="13"/>
  <c r="I23" i="13" s="1"/>
  <c r="H5" i="13"/>
  <c r="H5" i="16"/>
  <c r="H12" i="16"/>
  <c r="I12" i="16" s="1"/>
  <c r="H20" i="16"/>
  <c r="I20" i="16" s="1"/>
  <c r="H28" i="16"/>
  <c r="I28" i="16" s="1"/>
  <c r="H36" i="16"/>
  <c r="I36" i="16" s="1"/>
  <c r="H8" i="16"/>
  <c r="I8" i="16" s="1"/>
  <c r="H16" i="16"/>
  <c r="I16" i="16" s="1"/>
  <c r="H24" i="16"/>
  <c r="I24" i="16" s="1"/>
  <c r="H32" i="16"/>
  <c r="I32" i="16" s="1"/>
  <c r="H40" i="16"/>
  <c r="I40" i="16" s="1"/>
  <c r="H14" i="16"/>
  <c r="I14" i="16" s="1"/>
  <c r="H30" i="16"/>
  <c r="I30" i="16" s="1"/>
  <c r="H6" i="16"/>
  <c r="I6" i="16" s="1"/>
  <c r="H22" i="16"/>
  <c r="I22" i="16" s="1"/>
  <c r="H38" i="16"/>
  <c r="I38" i="16" s="1"/>
  <c r="H34" i="16"/>
  <c r="I34" i="16" s="1"/>
  <c r="H10" i="16"/>
  <c r="I10" i="16" s="1"/>
  <c r="H42" i="16"/>
  <c r="I42" i="16" s="1"/>
  <c r="H26" i="16"/>
  <c r="I26" i="16" s="1"/>
  <c r="H18" i="16"/>
  <c r="I18" i="16" s="1"/>
  <c r="H43" i="16"/>
  <c r="I43" i="16" s="1"/>
  <c r="H35" i="16"/>
  <c r="I35" i="16" s="1"/>
  <c r="H27" i="16"/>
  <c r="I27" i="16" s="1"/>
  <c r="H19" i="16"/>
  <c r="I19" i="16" s="1"/>
  <c r="H11" i="16"/>
  <c r="I11" i="16" s="1"/>
  <c r="H31" i="16"/>
  <c r="I31" i="16" s="1"/>
  <c r="H17" i="16"/>
  <c r="I17" i="16" s="1"/>
  <c r="H13" i="16"/>
  <c r="I13" i="16" s="1"/>
  <c r="H33" i="16"/>
  <c r="I33" i="16" s="1"/>
  <c r="H29" i="16"/>
  <c r="I29" i="16" s="1"/>
  <c r="H15" i="16"/>
  <c r="I15" i="16" s="1"/>
  <c r="H37" i="16"/>
  <c r="I37" i="16" s="1"/>
  <c r="H23" i="16"/>
  <c r="I23" i="16" s="1"/>
  <c r="H9" i="16"/>
  <c r="I9" i="16" s="1"/>
  <c r="H21" i="16"/>
  <c r="I21" i="16" s="1"/>
  <c r="H7" i="16"/>
  <c r="I7" i="16" s="1"/>
  <c r="H41" i="16"/>
  <c r="I41" i="16" s="1"/>
  <c r="H25" i="16"/>
  <c r="I25" i="16" s="1"/>
  <c r="H39" i="16"/>
  <c r="I39" i="16" s="1"/>
  <c r="H12" i="27"/>
  <c r="I12" i="27" s="1"/>
  <c r="H20" i="27"/>
  <c r="I20" i="27" s="1"/>
  <c r="H28" i="27"/>
  <c r="I28" i="27" s="1"/>
  <c r="H36" i="27"/>
  <c r="I36" i="27" s="1"/>
  <c r="H10" i="27"/>
  <c r="I10" i="27" s="1"/>
  <c r="H22" i="27"/>
  <c r="I22" i="27" s="1"/>
  <c r="H32" i="27"/>
  <c r="I32" i="27" s="1"/>
  <c r="H42" i="27"/>
  <c r="I42" i="27" s="1"/>
  <c r="H6" i="27"/>
  <c r="I6" i="27" s="1"/>
  <c r="H16" i="27"/>
  <c r="I16" i="27" s="1"/>
  <c r="H26" i="27"/>
  <c r="I26" i="27" s="1"/>
  <c r="H38" i="27"/>
  <c r="I38" i="27" s="1"/>
  <c r="H24" i="27"/>
  <c r="I24" i="27" s="1"/>
  <c r="H14" i="27"/>
  <c r="I14" i="27" s="1"/>
  <c r="H34" i="27"/>
  <c r="I34" i="27" s="1"/>
  <c r="H30" i="27"/>
  <c r="I30" i="27" s="1"/>
  <c r="H8" i="27"/>
  <c r="I8" i="27" s="1"/>
  <c r="H18" i="27"/>
  <c r="I18" i="27" s="1"/>
  <c r="H40" i="27"/>
  <c r="I40" i="27" s="1"/>
  <c r="H39" i="27"/>
  <c r="I39" i="27" s="1"/>
  <c r="H31" i="27"/>
  <c r="I31" i="27" s="1"/>
  <c r="H23" i="27"/>
  <c r="I23" i="27" s="1"/>
  <c r="H15" i="27"/>
  <c r="I15" i="27" s="1"/>
  <c r="H7" i="27"/>
  <c r="I7" i="27" s="1"/>
  <c r="H37" i="27"/>
  <c r="I37" i="27" s="1"/>
  <c r="H33" i="27"/>
  <c r="I33" i="27" s="1"/>
  <c r="H19" i="27"/>
  <c r="I19" i="27" s="1"/>
  <c r="H35" i="27"/>
  <c r="I35" i="27" s="1"/>
  <c r="H21" i="27"/>
  <c r="I21" i="27" s="1"/>
  <c r="H17" i="27"/>
  <c r="I17" i="27" s="1"/>
  <c r="H25" i="27"/>
  <c r="I25" i="27" s="1"/>
  <c r="H11" i="27"/>
  <c r="I11" i="27" s="1"/>
  <c r="H9" i="27"/>
  <c r="I9" i="27" s="1"/>
  <c r="H43" i="27"/>
  <c r="I43" i="27" s="1"/>
  <c r="H29" i="27"/>
  <c r="I29" i="27" s="1"/>
  <c r="H41" i="27"/>
  <c r="I41" i="27" s="1"/>
  <c r="H13" i="27"/>
  <c r="I13" i="27" s="1"/>
  <c r="H27" i="27"/>
  <c r="I27" i="27" s="1"/>
  <c r="H5" i="27"/>
  <c r="I5" i="25"/>
  <c r="K7" i="25"/>
  <c r="K39" i="25"/>
  <c r="K11" i="25"/>
  <c r="K29" i="25"/>
  <c r="K13" i="25"/>
  <c r="K17" i="25"/>
  <c r="K6" i="25"/>
  <c r="K34" i="25"/>
  <c r="K14" i="25"/>
  <c r="K32" i="25"/>
  <c r="K38" i="25"/>
  <c r="K10" i="25"/>
  <c r="K30" i="25"/>
  <c r="K28" i="25"/>
  <c r="K12" i="25"/>
  <c r="K23" i="22"/>
  <c r="K27" i="22"/>
  <c r="K7" i="22"/>
  <c r="K17" i="22"/>
  <c r="K35" i="22"/>
  <c r="K13" i="22"/>
  <c r="K29" i="22"/>
  <c r="K32" i="22"/>
  <c r="K20" i="22"/>
  <c r="K28" i="22"/>
  <c r="K38" i="22"/>
  <c r="K6" i="22"/>
  <c r="K18" i="22"/>
  <c r="K35" i="12"/>
  <c r="K10" i="12"/>
  <c r="K40" i="12"/>
  <c r="K8" i="12"/>
  <c r="K19" i="40"/>
  <c r="I5" i="40"/>
  <c r="K41" i="40"/>
  <c r="K27" i="40"/>
  <c r="K6" i="40"/>
  <c r="K34" i="40"/>
  <c r="K25" i="40"/>
  <c r="K12" i="40"/>
  <c r="K42" i="40"/>
  <c r="K21" i="40"/>
  <c r="K43" i="40"/>
  <c r="K26" i="40"/>
  <c r="K7" i="40"/>
  <c r="K23" i="40"/>
  <c r="K39" i="40"/>
  <c r="K16" i="40"/>
  <c r="K32" i="40"/>
  <c r="K15" i="30"/>
  <c r="K9" i="30"/>
  <c r="K39" i="30"/>
  <c r="K24" i="30"/>
  <c r="K22" i="30"/>
  <c r="K38" i="30"/>
  <c r="K42" i="30"/>
  <c r="K14" i="42"/>
  <c r="K30" i="42"/>
  <c r="K22" i="42"/>
  <c r="K36" i="42"/>
  <c r="K12" i="42"/>
  <c r="K42" i="42"/>
  <c r="K34" i="42"/>
  <c r="K23" i="42"/>
  <c r="K6" i="42"/>
  <c r="K28" i="42"/>
  <c r="K8" i="42"/>
  <c r="K24" i="42"/>
  <c r="K40" i="42"/>
  <c r="K17" i="42"/>
  <c r="K33" i="42"/>
  <c r="K20" i="39"/>
  <c r="K42" i="39"/>
  <c r="K30" i="39"/>
  <c r="K12" i="39"/>
  <c r="K28" i="39"/>
  <c r="K23" i="39"/>
  <c r="K13" i="39"/>
  <c r="K43" i="39"/>
  <c r="K26" i="39"/>
  <c r="K7" i="39"/>
  <c r="K29" i="39"/>
  <c r="K24" i="39"/>
  <c r="K40" i="39"/>
  <c r="K17" i="39"/>
  <c r="K33" i="39"/>
  <c r="K6" i="39"/>
  <c r="K10" i="36"/>
  <c r="K6" i="36"/>
  <c r="K18" i="36"/>
  <c r="K33" i="36"/>
  <c r="K36" i="36"/>
  <c r="K31" i="36"/>
  <c r="K24" i="36"/>
  <c r="H44" i="33"/>
  <c r="I5" i="33"/>
  <c r="K24" i="33"/>
  <c r="K12" i="33"/>
  <c r="K18" i="33"/>
  <c r="K8" i="33"/>
  <c r="K16" i="33"/>
  <c r="K32" i="33"/>
  <c r="K10" i="33"/>
  <c r="K14" i="33"/>
  <c r="K29" i="33"/>
  <c r="K17" i="33"/>
  <c r="K33" i="33"/>
  <c r="K9" i="33"/>
  <c r="K37" i="33"/>
  <c r="K7" i="33"/>
  <c r="K25" i="33"/>
  <c r="K11" i="33"/>
  <c r="K27" i="33"/>
  <c r="K27" i="52"/>
  <c r="K42" i="52"/>
  <c r="K29" i="52"/>
  <c r="K23" i="52"/>
  <c r="K35" i="52"/>
  <c r="K13" i="52"/>
  <c r="K28" i="52"/>
  <c r="K19" i="52"/>
  <c r="K22" i="52"/>
  <c r="K15" i="52"/>
  <c r="K11" i="52"/>
  <c r="K21" i="52"/>
  <c r="K26" i="43"/>
  <c r="K12" i="31"/>
  <c r="K11" i="31"/>
  <c r="K15" i="31"/>
  <c r="K35" i="31"/>
  <c r="K7" i="31"/>
  <c r="K39" i="31"/>
  <c r="K16" i="31"/>
  <c r="K28" i="31"/>
  <c r="K32" i="31"/>
  <c r="K15" i="41"/>
  <c r="K26" i="41"/>
  <c r="K29" i="41"/>
  <c r="K34" i="41"/>
  <c r="K18" i="41"/>
  <c r="K37" i="41"/>
  <c r="K36" i="41"/>
  <c r="K27" i="41"/>
  <c r="K14" i="41"/>
  <c r="I5" i="41"/>
  <c r="K31" i="41"/>
  <c r="K20" i="41"/>
  <c r="K42" i="41"/>
  <c r="K8" i="41"/>
  <c r="K24" i="41"/>
  <c r="K40" i="41"/>
  <c r="K17" i="41"/>
  <c r="K33" i="41"/>
  <c r="K6" i="41"/>
  <c r="K21" i="35"/>
  <c r="I5" i="35"/>
  <c r="K40" i="35"/>
  <c r="K38" i="35"/>
  <c r="K6" i="35"/>
  <c r="K12" i="35"/>
  <c r="K8" i="35"/>
  <c r="K11" i="35"/>
  <c r="K29" i="35"/>
  <c r="K13" i="35"/>
  <c r="K15" i="35"/>
  <c r="K31" i="35"/>
  <c r="K36" i="35"/>
  <c r="K32" i="35"/>
  <c r="K16" i="35"/>
  <c r="K25" i="32"/>
  <c r="K39" i="32"/>
  <c r="K41" i="32"/>
  <c r="K43" i="32"/>
  <c r="K23" i="32"/>
  <c r="K17" i="32"/>
  <c r="K35" i="32"/>
  <c r="K14" i="32"/>
  <c r="K40" i="32"/>
  <c r="K28" i="32"/>
  <c r="K38" i="32"/>
  <c r="K30" i="32"/>
  <c r="K22" i="32"/>
  <c r="K42" i="32"/>
  <c r="K26" i="32"/>
  <c r="K10" i="32"/>
  <c r="K23" i="23"/>
  <c r="K13" i="23"/>
  <c r="K18" i="23"/>
  <c r="K10" i="23"/>
  <c r="K9" i="29"/>
  <c r="K37" i="29"/>
  <c r="K39" i="29"/>
  <c r="K15" i="29"/>
  <c r="K33" i="29"/>
  <c r="K17" i="29"/>
  <c r="K11" i="29"/>
  <c r="K27" i="29"/>
  <c r="K16" i="29"/>
  <c r="K26" i="29"/>
  <c r="K10" i="29"/>
  <c r="K22" i="29"/>
  <c r="K24" i="29"/>
  <c r="K40" i="29"/>
  <c r="K18" i="29"/>
  <c r="K36" i="29"/>
  <c r="K20" i="29"/>
  <c r="I5" i="50"/>
  <c r="K19" i="50"/>
  <c r="K40" i="50"/>
  <c r="K26" i="50"/>
  <c r="K43" i="50"/>
  <c r="K34" i="50"/>
  <c r="K21" i="50"/>
  <c r="K8" i="50"/>
  <c r="K36" i="50"/>
  <c r="K27" i="50"/>
  <c r="K10" i="50"/>
  <c r="K32" i="50"/>
  <c r="K13" i="50"/>
  <c r="K35" i="50"/>
  <c r="K22" i="50"/>
  <c r="K38" i="50"/>
  <c r="K31" i="50"/>
  <c r="K6" i="50"/>
  <c r="K16" i="50"/>
  <c r="K17" i="21"/>
  <c r="K21" i="21"/>
  <c r="I5" i="21"/>
  <c r="H44" i="21"/>
  <c r="K13" i="21"/>
  <c r="K25" i="21"/>
  <c r="K43" i="21"/>
  <c r="K27" i="21"/>
  <c r="K11" i="21"/>
  <c r="K31" i="21"/>
  <c r="K15" i="21"/>
  <c r="K40" i="21"/>
  <c r="K32" i="21"/>
  <c r="K24" i="21"/>
  <c r="K16" i="21"/>
  <c r="K8" i="21"/>
  <c r="K38" i="21"/>
  <c r="K30" i="21"/>
  <c r="K22" i="21"/>
  <c r="K14" i="21"/>
  <c r="K6" i="21"/>
  <c r="K40" i="19"/>
  <c r="K24" i="19"/>
  <c r="K8" i="19"/>
  <c r="K35" i="19"/>
  <c r="K17" i="19"/>
  <c r="K33" i="19"/>
  <c r="K25" i="19"/>
  <c r="K43" i="19"/>
  <c r="K13" i="19"/>
  <c r="K41" i="19"/>
  <c r="K15" i="19"/>
  <c r="K31" i="19"/>
  <c r="K14" i="19"/>
  <c r="K38" i="19"/>
  <c r="K18" i="19"/>
  <c r="K26" i="19"/>
  <c r="K36" i="19"/>
  <c r="K20" i="19"/>
  <c r="K30" i="38"/>
  <c r="K12" i="38"/>
  <c r="K10" i="38"/>
  <c r="I5" i="38"/>
  <c r="K14" i="38"/>
  <c r="K15" i="38"/>
  <c r="K20" i="38"/>
  <c r="K7" i="38"/>
  <c r="K11" i="38"/>
  <c r="K8" i="38"/>
  <c r="K24" i="38"/>
  <c r="K17" i="38"/>
  <c r="K33" i="38"/>
  <c r="K6" i="38"/>
  <c r="K25" i="26"/>
  <c r="K35" i="26"/>
  <c r="K13" i="26"/>
  <c r="K11" i="26"/>
  <c r="K19" i="26"/>
  <c r="K41" i="26"/>
  <c r="K7" i="26"/>
  <c r="K23" i="26"/>
  <c r="K26" i="26"/>
  <c r="K22" i="26"/>
  <c r="K38" i="26"/>
  <c r="K18" i="26"/>
  <c r="K32" i="26"/>
  <c r="K16" i="26"/>
  <c r="K17" i="24"/>
  <c r="K33" i="24"/>
  <c r="K15" i="24"/>
  <c r="K7" i="24"/>
  <c r="K25" i="24"/>
  <c r="K9" i="24"/>
  <c r="K37" i="24"/>
  <c r="K11" i="24"/>
  <c r="K27" i="24"/>
  <c r="K43" i="24"/>
  <c r="K22" i="24"/>
  <c r="K14" i="24"/>
  <c r="K34" i="24"/>
  <c r="I5" i="24"/>
  <c r="H44" i="24"/>
  <c r="K26" i="24"/>
  <c r="K42" i="24"/>
  <c r="K20" i="24"/>
  <c r="K40" i="24"/>
  <c r="K24" i="24"/>
  <c r="K8" i="24"/>
  <c r="K33" i="28"/>
  <c r="K15" i="28"/>
  <c r="K11" i="28"/>
  <c r="K39" i="28"/>
  <c r="K9" i="28"/>
  <c r="K27" i="28"/>
  <c r="K13" i="28"/>
  <c r="K29" i="28"/>
  <c r="K38" i="28"/>
  <c r="K6" i="28"/>
  <c r="K34" i="28"/>
  <c r="K22" i="28"/>
  <c r="K26" i="28"/>
  <c r="I5" i="28"/>
  <c r="K30" i="28"/>
  <c r="K10" i="28"/>
  <c r="K16" i="28"/>
  <c r="K22" i="37"/>
  <c r="K38" i="37"/>
  <c r="K34" i="37"/>
  <c r="K12" i="37"/>
  <c r="K26" i="37"/>
  <c r="K27" i="37"/>
  <c r="K18" i="37"/>
  <c r="K15" i="37"/>
  <c r="K14" i="37"/>
  <c r="I5" i="37"/>
  <c r="H44" i="37"/>
  <c r="K31" i="37"/>
  <c r="K20" i="37"/>
  <c r="K42" i="37"/>
  <c r="K23" i="37"/>
  <c r="K8" i="37"/>
  <c r="K24" i="37"/>
  <c r="K40" i="37"/>
  <c r="K17" i="37"/>
  <c r="K33" i="37"/>
  <c r="K6" i="37"/>
  <c r="K19" i="34"/>
  <c r="K43" i="34"/>
  <c r="K15" i="34"/>
  <c r="K18" i="34"/>
  <c r="K29" i="15"/>
  <c r="K6" i="15"/>
  <c r="K8" i="15"/>
  <c r="K5" i="44"/>
  <c r="K17" i="20"/>
  <c r="K35" i="20"/>
  <c r="K29" i="20"/>
  <c r="K9" i="20"/>
  <c r="K27" i="20"/>
  <c r="K7" i="20"/>
  <c r="K23" i="20"/>
  <c r="K42" i="20"/>
  <c r="K26" i="20"/>
  <c r="K38" i="20"/>
  <c r="K6" i="20"/>
  <c r="K14" i="20"/>
  <c r="K32" i="20"/>
  <c r="K16" i="20"/>
  <c r="K36" i="20"/>
  <c r="K20" i="20"/>
  <c r="I5" i="17"/>
  <c r="K32" i="17"/>
  <c r="K16" i="17"/>
  <c r="K15" i="17"/>
  <c r="K11" i="17"/>
  <c r="K27" i="17"/>
  <c r="K23" i="17"/>
  <c r="K7" i="17"/>
  <c r="K9" i="17"/>
  <c r="K25" i="17"/>
  <c r="K41" i="17"/>
  <c r="K38" i="17"/>
  <c r="K30" i="17"/>
  <c r="K42" i="17"/>
  <c r="K10" i="17"/>
  <c r="K18" i="17"/>
  <c r="K28" i="17"/>
  <c r="K12" i="17"/>
  <c r="K40" i="8"/>
  <c r="K24" i="8"/>
  <c r="K8" i="8"/>
  <c r="K35" i="8"/>
  <c r="K29" i="8"/>
  <c r="K21" i="8"/>
  <c r="K9" i="8"/>
  <c r="K25" i="8"/>
  <c r="K41" i="8"/>
  <c r="K17" i="8"/>
  <c r="K33" i="8"/>
  <c r="K42" i="8"/>
  <c r="K34" i="8"/>
  <c r="K18" i="8"/>
  <c r="K14" i="8"/>
  <c r="K22" i="8"/>
  <c r="K20" i="8"/>
  <c r="H32" i="48"/>
  <c r="I32" i="48" s="1"/>
  <c r="H22" i="48"/>
  <c r="I22" i="48" s="1"/>
  <c r="H12" i="48"/>
  <c r="I12" i="48" s="1"/>
  <c r="H6" i="48"/>
  <c r="I6" i="48" s="1"/>
  <c r="H41" i="48"/>
  <c r="I41" i="48" s="1"/>
  <c r="H29" i="48"/>
  <c r="I29" i="48" s="1"/>
  <c r="H13" i="48"/>
  <c r="I13" i="48" s="1"/>
  <c r="H38" i="48"/>
  <c r="I38" i="48" s="1"/>
  <c r="H24" i="48"/>
  <c r="I24" i="48" s="1"/>
  <c r="H8" i="48"/>
  <c r="I8" i="48" s="1"/>
  <c r="H39" i="48"/>
  <c r="I39" i="48" s="1"/>
  <c r="H23" i="48"/>
  <c r="I23" i="48" s="1"/>
  <c r="H9" i="48"/>
  <c r="I9" i="48" s="1"/>
  <c r="H36" i="48"/>
  <c r="I36" i="48" s="1"/>
  <c r="H20" i="48"/>
  <c r="I20" i="48" s="1"/>
  <c r="H31" i="48"/>
  <c r="I31" i="48" s="1"/>
  <c r="H40" i="48"/>
  <c r="I40" i="48" s="1"/>
  <c r="H14" i="48"/>
  <c r="I14" i="48" s="1"/>
  <c r="H17" i="48"/>
  <c r="I17" i="48" s="1"/>
  <c r="H28" i="48"/>
  <c r="I28" i="48" s="1"/>
  <c r="H33" i="48"/>
  <c r="I33" i="48" s="1"/>
  <c r="H16" i="48"/>
  <c r="I16" i="48" s="1"/>
  <c r="H7" i="48"/>
  <c r="I7" i="48" s="1"/>
  <c r="H30" i="48"/>
  <c r="I30" i="48" s="1"/>
  <c r="H21" i="48"/>
  <c r="I21" i="48" s="1"/>
  <c r="H43" i="48"/>
  <c r="I43" i="48" s="1"/>
  <c r="H35" i="48"/>
  <c r="I35" i="48" s="1"/>
  <c r="H27" i="48"/>
  <c r="I27" i="48" s="1"/>
  <c r="H19" i="48"/>
  <c r="I19" i="48" s="1"/>
  <c r="H11" i="48"/>
  <c r="I11" i="48" s="1"/>
  <c r="H42" i="48"/>
  <c r="I42" i="48" s="1"/>
  <c r="H34" i="48"/>
  <c r="I34" i="48" s="1"/>
  <c r="H26" i="48"/>
  <c r="I26" i="48" s="1"/>
  <c r="H18" i="48"/>
  <c r="I18" i="48" s="1"/>
  <c r="H10" i="48"/>
  <c r="I10" i="48" s="1"/>
  <c r="H37" i="48"/>
  <c r="I37" i="48" s="1"/>
  <c r="H25" i="48"/>
  <c r="I25" i="48" s="1"/>
  <c r="H15" i="48"/>
  <c r="I15" i="48" s="1"/>
  <c r="H5" i="48"/>
  <c r="H43" i="49"/>
  <c r="I43" i="49" s="1"/>
  <c r="H35" i="49"/>
  <c r="I35" i="49" s="1"/>
  <c r="H27" i="49"/>
  <c r="I27" i="49" s="1"/>
  <c r="H19" i="49"/>
  <c r="I19" i="49" s="1"/>
  <c r="H11" i="49"/>
  <c r="I11" i="49" s="1"/>
  <c r="H42" i="49"/>
  <c r="I42" i="49" s="1"/>
  <c r="H34" i="49"/>
  <c r="I34" i="49" s="1"/>
  <c r="H26" i="49"/>
  <c r="I26" i="49" s="1"/>
  <c r="H18" i="49"/>
  <c r="I18" i="49" s="1"/>
  <c r="H10" i="49"/>
  <c r="I10" i="49" s="1"/>
  <c r="H6" i="49"/>
  <c r="I6" i="49" s="1"/>
  <c r="H39" i="49"/>
  <c r="I39" i="49" s="1"/>
  <c r="H29" i="49"/>
  <c r="I29" i="49" s="1"/>
  <c r="H17" i="49"/>
  <c r="I17" i="49" s="1"/>
  <c r="H7" i="49"/>
  <c r="I7" i="49" s="1"/>
  <c r="H36" i="49"/>
  <c r="I36" i="49" s="1"/>
  <c r="H24" i="49"/>
  <c r="I24" i="49" s="1"/>
  <c r="H14" i="49"/>
  <c r="I14" i="49" s="1"/>
  <c r="H37" i="49"/>
  <c r="I37" i="49" s="1"/>
  <c r="H23" i="49"/>
  <c r="I23" i="49" s="1"/>
  <c r="H9" i="49"/>
  <c r="I9" i="49" s="1"/>
  <c r="H32" i="49"/>
  <c r="I32" i="49" s="1"/>
  <c r="H20" i="49"/>
  <c r="I20" i="49" s="1"/>
  <c r="H33" i="49"/>
  <c r="I33" i="49" s="1"/>
  <c r="H21" i="49"/>
  <c r="I21" i="49" s="1"/>
  <c r="H5" i="49"/>
  <c r="H30" i="49"/>
  <c r="I30" i="49" s="1"/>
  <c r="H16" i="49"/>
  <c r="I16" i="49" s="1"/>
  <c r="H41" i="49"/>
  <c r="I41" i="49" s="1"/>
  <c r="H13" i="49"/>
  <c r="I13" i="49" s="1"/>
  <c r="H22" i="49"/>
  <c r="I22" i="49" s="1"/>
  <c r="H25" i="49"/>
  <c r="I25" i="49" s="1"/>
  <c r="H38" i="49"/>
  <c r="I38" i="49" s="1"/>
  <c r="H8" i="49"/>
  <c r="I8" i="49" s="1"/>
  <c r="H15" i="49"/>
  <c r="I15" i="49" s="1"/>
  <c r="H28" i="49"/>
  <c r="I28" i="49" s="1"/>
  <c r="H31" i="49"/>
  <c r="I31" i="49" s="1"/>
  <c r="H12" i="49"/>
  <c r="I12" i="49" s="1"/>
  <c r="H40" i="49"/>
  <c r="I40" i="49" s="1"/>
  <c r="K21" i="25"/>
  <c r="K35" i="25"/>
  <c r="K37" i="25"/>
  <c r="K19" i="25"/>
  <c r="K15" i="25"/>
  <c r="K43" i="25"/>
  <c r="K27" i="25"/>
  <c r="K9" i="25"/>
  <c r="K25" i="25"/>
  <c r="K22" i="25"/>
  <c r="K42" i="25"/>
  <c r="K26" i="25"/>
  <c r="K16" i="25"/>
  <c r="K24" i="25"/>
  <c r="K40" i="25"/>
  <c r="K18" i="25"/>
  <c r="K36" i="25"/>
  <c r="K20" i="25"/>
  <c r="K9" i="22"/>
  <c r="K11" i="22"/>
  <c r="K39" i="22"/>
  <c r="K41" i="22"/>
  <c r="K43" i="22"/>
  <c r="K31" i="22"/>
  <c r="K15" i="22"/>
  <c r="K33" i="22"/>
  <c r="K21" i="22"/>
  <c r="K37" i="22"/>
  <c r="K24" i="22"/>
  <c r="K8" i="22"/>
  <c r="K36" i="22"/>
  <c r="I5" i="22"/>
  <c r="K12" i="22"/>
  <c r="K30" i="22"/>
  <c r="K14" i="22"/>
  <c r="K42" i="22"/>
  <c r="K26" i="22"/>
  <c r="K10" i="22"/>
  <c r="K13" i="12"/>
  <c r="K31" i="12"/>
  <c r="K17" i="12"/>
  <c r="K33" i="12"/>
  <c r="K22" i="12"/>
  <c r="K6" i="12"/>
  <c r="K26" i="12"/>
  <c r="K16" i="12"/>
  <c r="K35" i="40"/>
  <c r="K10" i="40"/>
  <c r="K38" i="40"/>
  <c r="K13" i="40"/>
  <c r="K30" i="40"/>
  <c r="K9" i="40"/>
  <c r="K37" i="40"/>
  <c r="K28" i="40"/>
  <c r="K11" i="40"/>
  <c r="K33" i="40"/>
  <c r="K14" i="40"/>
  <c r="K36" i="40"/>
  <c r="K15" i="40"/>
  <c r="K31" i="40"/>
  <c r="K8" i="40"/>
  <c r="K24" i="40"/>
  <c r="K40" i="40"/>
  <c r="K13" i="30"/>
  <c r="K31" i="30"/>
  <c r="K43" i="30"/>
  <c r="K25" i="30"/>
  <c r="K40" i="30"/>
  <c r="K30" i="30"/>
  <c r="K28" i="30"/>
  <c r="K6" i="30"/>
  <c r="K18" i="30"/>
  <c r="K35" i="42"/>
  <c r="K19" i="42"/>
  <c r="K10" i="42"/>
  <c r="K27" i="42"/>
  <c r="K7" i="42"/>
  <c r="K18" i="42"/>
  <c r="K38" i="42"/>
  <c r="K21" i="42"/>
  <c r="K43" i="42"/>
  <c r="K16" i="42"/>
  <c r="K32" i="42"/>
  <c r="K25" i="42"/>
  <c r="K41" i="42"/>
  <c r="K21" i="39"/>
  <c r="K37" i="39"/>
  <c r="K31" i="39"/>
  <c r="K11" i="39"/>
  <c r="I5" i="39"/>
  <c r="K18" i="39"/>
  <c r="K15" i="39"/>
  <c r="K10" i="39"/>
  <c r="K38" i="39"/>
  <c r="K27" i="39"/>
  <c r="K14" i="39"/>
  <c r="K36" i="39"/>
  <c r="K16" i="39"/>
  <c r="K32" i="39"/>
  <c r="K9" i="39"/>
  <c r="K25" i="39"/>
  <c r="K41" i="39"/>
  <c r="K41" i="36"/>
  <c r="K29" i="36"/>
  <c r="K27" i="36"/>
  <c r="K22" i="36"/>
  <c r="K34" i="36"/>
  <c r="K25" i="36"/>
  <c r="K12" i="36"/>
  <c r="K43" i="36"/>
  <c r="K26" i="36"/>
  <c r="K39" i="36"/>
  <c r="K16" i="36"/>
  <c r="K32" i="36"/>
  <c r="I5" i="36"/>
  <c r="K40" i="33"/>
  <c r="K34" i="33"/>
  <c r="K36" i="33"/>
  <c r="K26" i="33"/>
  <c r="K28" i="33"/>
  <c r="K42" i="33"/>
  <c r="K20" i="33"/>
  <c r="K38" i="33"/>
  <c r="K22" i="33"/>
  <c r="K6" i="33"/>
  <c r="K15" i="33"/>
  <c r="K31" i="33"/>
  <c r="K13" i="33"/>
  <c r="K23" i="33"/>
  <c r="K41" i="33"/>
  <c r="K21" i="33"/>
  <c r="K39" i="33"/>
  <c r="K19" i="33"/>
  <c r="K35" i="33"/>
  <c r="K40" i="52"/>
  <c r="K12" i="52"/>
  <c r="K33" i="52"/>
  <c r="K9" i="52"/>
  <c r="K14" i="52"/>
  <c r="K7" i="52"/>
  <c r="K24" i="52"/>
  <c r="K43" i="52"/>
  <c r="K17" i="52"/>
  <c r="K36" i="52"/>
  <c r="K41" i="52"/>
  <c r="K31" i="52"/>
  <c r="K20" i="52"/>
  <c r="K32" i="52"/>
  <c r="K18" i="52"/>
  <c r="K29" i="43"/>
  <c r="K19" i="43"/>
  <c r="K10" i="43"/>
  <c r="I5" i="43"/>
  <c r="K18" i="43"/>
  <c r="K17" i="43"/>
  <c r="K36" i="43"/>
  <c r="K27" i="43"/>
  <c r="K28" i="43"/>
  <c r="K33" i="43"/>
  <c r="K39" i="43"/>
  <c r="I5" i="31"/>
  <c r="K24" i="31"/>
  <c r="K38" i="31"/>
  <c r="K6" i="31"/>
  <c r="K43" i="31"/>
  <c r="K19" i="31"/>
  <c r="K13" i="31"/>
  <c r="K41" i="31"/>
  <c r="K31" i="31"/>
  <c r="K21" i="31"/>
  <c r="K29" i="31"/>
  <c r="K17" i="31"/>
  <c r="K33" i="31"/>
  <c r="K8" i="31"/>
  <c r="K36" i="31"/>
  <c r="K20" i="31"/>
  <c r="K10" i="31"/>
  <c r="K18" i="31"/>
  <c r="K43" i="41"/>
  <c r="K12" i="41"/>
  <c r="K38" i="41"/>
  <c r="K21" i="41"/>
  <c r="K7" i="41"/>
  <c r="K22" i="41"/>
  <c r="K11" i="41"/>
  <c r="K39" i="41"/>
  <c r="K28" i="41"/>
  <c r="K19" i="41"/>
  <c r="K10" i="41"/>
  <c r="K30" i="41"/>
  <c r="K13" i="41"/>
  <c r="K35" i="41"/>
  <c r="K16" i="41"/>
  <c r="K32" i="41"/>
  <c r="K9" i="41"/>
  <c r="K25" i="41"/>
  <c r="K41" i="41"/>
  <c r="K35" i="35"/>
  <c r="K37" i="35"/>
  <c r="K19" i="35"/>
  <c r="K26" i="35"/>
  <c r="K18" i="35"/>
  <c r="K22" i="35"/>
  <c r="K42" i="35"/>
  <c r="K28" i="35"/>
  <c r="K30" i="35"/>
  <c r="K33" i="35"/>
  <c r="K25" i="35"/>
  <c r="K9" i="35"/>
  <c r="K27" i="35"/>
  <c r="K7" i="35"/>
  <c r="K39" i="35"/>
  <c r="K20" i="35"/>
  <c r="K10" i="35"/>
  <c r="K34" i="35"/>
  <c r="K24" i="35"/>
  <c r="K11" i="32"/>
  <c r="K27" i="32"/>
  <c r="K7" i="32"/>
  <c r="K9" i="32"/>
  <c r="K15" i="32"/>
  <c r="K33" i="32"/>
  <c r="K31" i="32"/>
  <c r="K13" i="32"/>
  <c r="K29" i="32"/>
  <c r="K36" i="32"/>
  <c r="K24" i="32"/>
  <c r="K6" i="32"/>
  <c r="K8" i="32"/>
  <c r="K20" i="32"/>
  <c r="K16" i="32"/>
  <c r="K12" i="32"/>
  <c r="K34" i="32"/>
  <c r="K18" i="32"/>
  <c r="H12" i="14"/>
  <c r="I12" i="14" s="1"/>
  <c r="H20" i="14"/>
  <c r="I20" i="14" s="1"/>
  <c r="H28" i="14"/>
  <c r="I28" i="14" s="1"/>
  <c r="H36" i="14"/>
  <c r="I36" i="14" s="1"/>
  <c r="H8" i="14"/>
  <c r="I8" i="14" s="1"/>
  <c r="H16" i="14"/>
  <c r="I16" i="14" s="1"/>
  <c r="H24" i="14"/>
  <c r="I24" i="14" s="1"/>
  <c r="H32" i="14"/>
  <c r="I32" i="14" s="1"/>
  <c r="H40" i="14"/>
  <c r="I40" i="14" s="1"/>
  <c r="H6" i="14"/>
  <c r="I6" i="14" s="1"/>
  <c r="H22" i="14"/>
  <c r="I22" i="14" s="1"/>
  <c r="H38" i="14"/>
  <c r="I38" i="14" s="1"/>
  <c r="H14" i="14"/>
  <c r="I14" i="14" s="1"/>
  <c r="H30" i="14"/>
  <c r="I30" i="14" s="1"/>
  <c r="H26" i="14"/>
  <c r="I26" i="14" s="1"/>
  <c r="H34" i="14"/>
  <c r="I34" i="14" s="1"/>
  <c r="H18" i="14"/>
  <c r="I18" i="14" s="1"/>
  <c r="H42" i="14"/>
  <c r="I42" i="14" s="1"/>
  <c r="H10" i="14"/>
  <c r="I10" i="14" s="1"/>
  <c r="H35" i="14"/>
  <c r="I35" i="14" s="1"/>
  <c r="H29" i="14"/>
  <c r="I29" i="14" s="1"/>
  <c r="H19" i="14"/>
  <c r="I19" i="14" s="1"/>
  <c r="H13" i="14"/>
  <c r="I13" i="14" s="1"/>
  <c r="H25" i="14"/>
  <c r="I25" i="14" s="1"/>
  <c r="H21" i="14"/>
  <c r="I21" i="14" s="1"/>
  <c r="H17" i="14"/>
  <c r="I17" i="14" s="1"/>
  <c r="H31" i="14"/>
  <c r="I31" i="14" s="1"/>
  <c r="H27" i="14"/>
  <c r="I27" i="14" s="1"/>
  <c r="H23" i="14"/>
  <c r="I23" i="14" s="1"/>
  <c r="H37" i="14"/>
  <c r="I37" i="14" s="1"/>
  <c r="H11" i="14"/>
  <c r="I11" i="14" s="1"/>
  <c r="H43" i="14"/>
  <c r="I43" i="14" s="1"/>
  <c r="H9" i="14"/>
  <c r="I9" i="14" s="1"/>
  <c r="H41" i="14"/>
  <c r="I41" i="14" s="1"/>
  <c r="H33" i="14"/>
  <c r="I33" i="14" s="1"/>
  <c r="H15" i="14"/>
  <c r="I15" i="14" s="1"/>
  <c r="H7" i="14"/>
  <c r="I7" i="14" s="1"/>
  <c r="H39" i="14"/>
  <c r="I39" i="14" s="1"/>
  <c r="H5" i="14"/>
  <c r="K7" i="23"/>
  <c r="K11" i="23"/>
  <c r="K33" i="23"/>
  <c r="K16" i="23"/>
  <c r="K42" i="23"/>
  <c r="K36" i="23"/>
  <c r="K20" i="23"/>
  <c r="I5" i="29"/>
  <c r="K21" i="29"/>
  <c r="K23" i="29"/>
  <c r="K25" i="29"/>
  <c r="K41" i="29"/>
  <c r="K29" i="29"/>
  <c r="K13" i="29"/>
  <c r="K31" i="29"/>
  <c r="K19" i="29"/>
  <c r="K35" i="29"/>
  <c r="K38" i="29"/>
  <c r="K6" i="29"/>
  <c r="K32" i="29"/>
  <c r="K42" i="29"/>
  <c r="K34" i="29"/>
  <c r="K14" i="29"/>
  <c r="K30" i="29"/>
  <c r="K8" i="29"/>
  <c r="K28" i="29"/>
  <c r="K12" i="29"/>
  <c r="K28" i="50"/>
  <c r="K12" i="50"/>
  <c r="K29" i="50"/>
  <c r="K17" i="50"/>
  <c r="K18" i="50"/>
  <c r="K37" i="50"/>
  <c r="K24" i="50"/>
  <c r="K11" i="50"/>
  <c r="K41" i="50"/>
  <c r="K20" i="50"/>
  <c r="K42" i="50"/>
  <c r="K25" i="50"/>
  <c r="K14" i="50"/>
  <c r="K30" i="50"/>
  <c r="K7" i="50"/>
  <c r="K23" i="50"/>
  <c r="K39" i="50"/>
  <c r="K33" i="50"/>
  <c r="H12" i="18"/>
  <c r="I12" i="18" s="1"/>
  <c r="H20" i="18"/>
  <c r="I20" i="18" s="1"/>
  <c r="H28" i="18"/>
  <c r="I28" i="18" s="1"/>
  <c r="H36" i="18"/>
  <c r="I36" i="18" s="1"/>
  <c r="H8" i="18"/>
  <c r="I8" i="18" s="1"/>
  <c r="H16" i="18"/>
  <c r="I16" i="18" s="1"/>
  <c r="H24" i="18"/>
  <c r="I24" i="18" s="1"/>
  <c r="H32" i="18"/>
  <c r="I32" i="18" s="1"/>
  <c r="H40" i="18"/>
  <c r="I40" i="18" s="1"/>
  <c r="H6" i="18"/>
  <c r="I6" i="18" s="1"/>
  <c r="H22" i="18"/>
  <c r="I22" i="18" s="1"/>
  <c r="H38" i="18"/>
  <c r="I38" i="18" s="1"/>
  <c r="H14" i="18"/>
  <c r="I14" i="18" s="1"/>
  <c r="H30" i="18"/>
  <c r="I30" i="18" s="1"/>
  <c r="H10" i="18"/>
  <c r="I10" i="18" s="1"/>
  <c r="H42" i="18"/>
  <c r="I42" i="18" s="1"/>
  <c r="H18" i="18"/>
  <c r="I18" i="18" s="1"/>
  <c r="H34" i="18"/>
  <c r="I34" i="18" s="1"/>
  <c r="H26" i="18"/>
  <c r="I26" i="18" s="1"/>
  <c r="H35" i="18"/>
  <c r="I35" i="18" s="1"/>
  <c r="H29" i="18"/>
  <c r="I29" i="18" s="1"/>
  <c r="H19" i="18"/>
  <c r="I19" i="18" s="1"/>
  <c r="H13" i="18"/>
  <c r="I13" i="18" s="1"/>
  <c r="H41" i="18"/>
  <c r="I41" i="18" s="1"/>
  <c r="H37" i="18"/>
  <c r="I37" i="18" s="1"/>
  <c r="H33" i="18"/>
  <c r="I33" i="18" s="1"/>
  <c r="H15" i="18"/>
  <c r="I15" i="18" s="1"/>
  <c r="H11" i="18"/>
  <c r="I11" i="18" s="1"/>
  <c r="H7" i="18"/>
  <c r="I7" i="18" s="1"/>
  <c r="H43" i="18"/>
  <c r="I43" i="18" s="1"/>
  <c r="H39" i="18"/>
  <c r="I39" i="18" s="1"/>
  <c r="H9" i="18"/>
  <c r="I9" i="18" s="1"/>
  <c r="H27" i="18"/>
  <c r="I27" i="18" s="1"/>
  <c r="H25" i="18"/>
  <c r="I25" i="18" s="1"/>
  <c r="H17" i="18"/>
  <c r="I17" i="18" s="1"/>
  <c r="H31" i="18"/>
  <c r="I31" i="18" s="1"/>
  <c r="H23" i="18"/>
  <c r="I23" i="18" s="1"/>
  <c r="H21" i="18"/>
  <c r="I21" i="18" s="1"/>
  <c r="H5" i="18"/>
  <c r="K33" i="21"/>
  <c r="K37" i="21"/>
  <c r="K29" i="21"/>
  <c r="K41" i="21"/>
  <c r="K9" i="21"/>
  <c r="K35" i="21"/>
  <c r="K19" i="21"/>
  <c r="K39" i="21"/>
  <c r="K23" i="21"/>
  <c r="K7" i="21"/>
  <c r="K36" i="21"/>
  <c r="K28" i="21"/>
  <c r="K20" i="21"/>
  <c r="K12" i="21"/>
  <c r="K42" i="21"/>
  <c r="K34" i="21"/>
  <c r="K26" i="21"/>
  <c r="K18" i="21"/>
  <c r="K10" i="21"/>
  <c r="I5" i="19"/>
  <c r="K32" i="19"/>
  <c r="K16" i="19"/>
  <c r="K21" i="19"/>
  <c r="K19" i="19"/>
  <c r="K11" i="19"/>
  <c r="K29" i="19"/>
  <c r="K9" i="19"/>
  <c r="K27" i="19"/>
  <c r="K7" i="19"/>
  <c r="K23" i="19"/>
  <c r="K39" i="19"/>
  <c r="K22" i="19"/>
  <c r="K34" i="19"/>
  <c r="K42" i="19"/>
  <c r="K10" i="19"/>
  <c r="K28" i="19"/>
  <c r="K12" i="19"/>
  <c r="K39" i="38"/>
  <c r="K29" i="38"/>
  <c r="K13" i="38"/>
  <c r="K26" i="38"/>
  <c r="K27" i="38"/>
  <c r="K36" i="38"/>
  <c r="K35" i="38"/>
  <c r="K34" i="38"/>
  <c r="K23" i="38"/>
  <c r="K18" i="38"/>
  <c r="K38" i="38"/>
  <c r="K21" i="38"/>
  <c r="K43" i="38"/>
  <c r="K16" i="38"/>
  <c r="K32" i="38"/>
  <c r="K9" i="38"/>
  <c r="K25" i="38"/>
  <c r="K41" i="38"/>
  <c r="K21" i="26"/>
  <c r="K31" i="26"/>
  <c r="K27" i="26"/>
  <c r="K9" i="26"/>
  <c r="K43" i="26"/>
  <c r="K15" i="26"/>
  <c r="K37" i="26"/>
  <c r="K34" i="26"/>
  <c r="K17" i="26"/>
  <c r="K33" i="26"/>
  <c r="K20" i="26"/>
  <c r="K10" i="26"/>
  <c r="K30" i="26"/>
  <c r="K36" i="26"/>
  <c r="I5" i="26"/>
  <c r="K28" i="26"/>
  <c r="K6" i="26"/>
  <c r="K40" i="26"/>
  <c r="K24" i="26"/>
  <c r="K31" i="24"/>
  <c r="K13" i="24"/>
  <c r="K29" i="24"/>
  <c r="K21" i="24"/>
  <c r="K39" i="24"/>
  <c r="K23" i="24"/>
  <c r="K41" i="24"/>
  <c r="K19" i="24"/>
  <c r="K35" i="24"/>
  <c r="K36" i="24"/>
  <c r="K6" i="24"/>
  <c r="K28" i="24"/>
  <c r="K18" i="24"/>
  <c r="K38" i="24"/>
  <c r="K12" i="24"/>
  <c r="K30" i="24"/>
  <c r="K10" i="24"/>
  <c r="K32" i="24"/>
  <c r="K16" i="24"/>
  <c r="K19" i="28"/>
  <c r="K35" i="28"/>
  <c r="K7" i="28"/>
  <c r="K25" i="28"/>
  <c r="K43" i="28"/>
  <c r="K23" i="28"/>
  <c r="K41" i="28"/>
  <c r="K21" i="28"/>
  <c r="K37" i="28"/>
  <c r="K18" i="28"/>
  <c r="K28" i="28"/>
  <c r="K12" i="28"/>
  <c r="K36" i="28"/>
  <c r="K14" i="28"/>
  <c r="K42" i="28"/>
  <c r="K20" i="28"/>
  <c r="K40" i="28"/>
  <c r="K24" i="28"/>
  <c r="K8" i="28"/>
  <c r="K21" i="37"/>
  <c r="K39" i="37"/>
  <c r="K29" i="37"/>
  <c r="K11" i="37"/>
  <c r="K7" i="37"/>
  <c r="K43" i="37"/>
  <c r="K36" i="37"/>
  <c r="K37" i="37"/>
  <c r="K28" i="37"/>
  <c r="K19" i="37"/>
  <c r="K10" i="37"/>
  <c r="K30" i="37"/>
  <c r="K13" i="37"/>
  <c r="K35" i="37"/>
  <c r="K16" i="37"/>
  <c r="K32" i="37"/>
  <c r="K9" i="37"/>
  <c r="K25" i="37"/>
  <c r="K41" i="37"/>
  <c r="K17" i="34"/>
  <c r="K11" i="34"/>
  <c r="K7" i="34"/>
  <c r="K23" i="34"/>
  <c r="K32" i="34"/>
  <c r="I5" i="34"/>
  <c r="K36" i="34"/>
  <c r="K28" i="34"/>
  <c r="K20" i="34"/>
  <c r="K42" i="34"/>
  <c r="K26" i="34"/>
  <c r="K10" i="34"/>
  <c r="K23" i="15"/>
  <c r="K31" i="15"/>
  <c r="K21" i="15"/>
  <c r="K30" i="15"/>
  <c r="K38" i="15"/>
  <c r="K18" i="15"/>
  <c r="K26" i="15"/>
  <c r="K36" i="15"/>
  <c r="K20" i="15"/>
  <c r="K16" i="15"/>
  <c r="I5" i="20"/>
  <c r="K19" i="20"/>
  <c r="K21" i="20"/>
  <c r="K37" i="20"/>
  <c r="K25" i="20"/>
  <c r="K43" i="20"/>
  <c r="K13" i="20"/>
  <c r="K41" i="20"/>
  <c r="K15" i="20"/>
  <c r="K34" i="20"/>
  <c r="K10" i="20"/>
  <c r="K22" i="20"/>
  <c r="K30" i="20"/>
  <c r="K40" i="20"/>
  <c r="K24" i="20"/>
  <c r="K8" i="20"/>
  <c r="K28" i="20"/>
  <c r="K40" i="17"/>
  <c r="K24" i="17"/>
  <c r="K8" i="17"/>
  <c r="K43" i="17"/>
  <c r="K31" i="17"/>
  <c r="K13" i="17"/>
  <c r="K19" i="17"/>
  <c r="K21" i="17"/>
  <c r="K39" i="17"/>
  <c r="K17" i="17"/>
  <c r="K33" i="17"/>
  <c r="K6" i="17"/>
  <c r="K14" i="17"/>
  <c r="K22" i="17"/>
  <c r="K26" i="17"/>
  <c r="K34" i="17"/>
  <c r="K36" i="17"/>
  <c r="K20" i="17"/>
  <c r="I5" i="8"/>
  <c r="K32" i="8"/>
  <c r="K16" i="8"/>
  <c r="K13" i="8"/>
  <c r="K27" i="8"/>
  <c r="K19" i="8"/>
  <c r="K11" i="8"/>
  <c r="K43" i="8"/>
  <c r="K15" i="8"/>
  <c r="K31" i="8"/>
  <c r="K7" i="8"/>
  <c r="K23" i="8"/>
  <c r="K39" i="8"/>
  <c r="K10" i="8"/>
  <c r="K26" i="8"/>
  <c r="K30" i="8"/>
  <c r="K38" i="8"/>
  <c r="K6" i="8"/>
  <c r="K28" i="8"/>
  <c r="K12" i="8"/>
  <c r="H44" i="42" l="1"/>
  <c r="H44" i="32"/>
  <c r="H44" i="17"/>
  <c r="H44" i="51"/>
  <c r="H44" i="31"/>
  <c r="I5" i="32"/>
  <c r="K5" i="32" s="1"/>
  <c r="K44" i="32" s="1"/>
  <c r="M44" i="32" s="1"/>
  <c r="I44" i="26"/>
  <c r="H44" i="19"/>
  <c r="H44" i="39"/>
  <c r="H44" i="28"/>
  <c r="H44" i="25"/>
  <c r="H44" i="20"/>
  <c r="H44" i="26"/>
  <c r="H44" i="29"/>
  <c r="H44" i="36"/>
  <c r="I5" i="42"/>
  <c r="I44" i="42" s="1"/>
  <c r="H44" i="22"/>
  <c r="H44" i="41"/>
  <c r="H44" i="8"/>
  <c r="H44" i="40"/>
  <c r="I5" i="51"/>
  <c r="I44" i="51" s="1"/>
  <c r="H44" i="43"/>
  <c r="H44" i="50"/>
  <c r="K44" i="44"/>
  <c r="M44" i="44" s="1"/>
  <c r="O13" i="44" s="1"/>
  <c r="Q13" i="44" s="1"/>
  <c r="H44" i="38"/>
  <c r="H44" i="52"/>
  <c r="H44" i="35"/>
  <c r="H44" i="30"/>
  <c r="H44" i="12"/>
  <c r="H44" i="44"/>
  <c r="I44" i="44"/>
  <c r="H44" i="15"/>
  <c r="H44" i="34"/>
  <c r="H44" i="23"/>
  <c r="K5" i="20"/>
  <c r="K44" i="20" s="1"/>
  <c r="M44" i="20" s="1"/>
  <c r="I44" i="20"/>
  <c r="I5" i="18"/>
  <c r="H44" i="18"/>
  <c r="K23" i="18"/>
  <c r="K17" i="18"/>
  <c r="K27" i="18"/>
  <c r="K39" i="18"/>
  <c r="K7" i="18"/>
  <c r="K15" i="18"/>
  <c r="K37" i="18"/>
  <c r="K13" i="18"/>
  <c r="K29" i="18"/>
  <c r="K26" i="18"/>
  <c r="K18" i="18"/>
  <c r="K10" i="18"/>
  <c r="K14" i="18"/>
  <c r="K22" i="18"/>
  <c r="K40" i="18"/>
  <c r="K24" i="18"/>
  <c r="K8" i="18"/>
  <c r="K28" i="18"/>
  <c r="K12" i="18"/>
  <c r="K39" i="14"/>
  <c r="K15" i="14"/>
  <c r="K41" i="14"/>
  <c r="K43" i="14"/>
  <c r="K37" i="14"/>
  <c r="K27" i="14"/>
  <c r="K17" i="14"/>
  <c r="K25" i="14"/>
  <c r="K19" i="14"/>
  <c r="K35" i="14"/>
  <c r="K42" i="14"/>
  <c r="K34" i="14"/>
  <c r="K30" i="14"/>
  <c r="K38" i="14"/>
  <c r="K6" i="14"/>
  <c r="K32" i="14"/>
  <c r="K16" i="14"/>
  <c r="K36" i="14"/>
  <c r="K20" i="14"/>
  <c r="I44" i="43"/>
  <c r="K5" i="43"/>
  <c r="K44" i="43" s="1"/>
  <c r="M44" i="43" s="1"/>
  <c r="K5" i="36"/>
  <c r="K44" i="36" s="1"/>
  <c r="M44" i="36" s="1"/>
  <c r="I44" i="36"/>
  <c r="K5" i="42"/>
  <c r="K44" i="42" s="1"/>
  <c r="M44" i="42" s="1"/>
  <c r="K5" i="30"/>
  <c r="K44" i="30" s="1"/>
  <c r="M44" i="30" s="1"/>
  <c r="I44" i="30"/>
  <c r="I44" i="12"/>
  <c r="K5" i="12"/>
  <c r="K44" i="12" s="1"/>
  <c r="M44" i="12" s="1"/>
  <c r="K5" i="22"/>
  <c r="K44" i="22" s="1"/>
  <c r="M44" i="22" s="1"/>
  <c r="I44" i="22"/>
  <c r="K40" i="49"/>
  <c r="K31" i="49"/>
  <c r="K15" i="49"/>
  <c r="K38" i="49"/>
  <c r="K22" i="49"/>
  <c r="K41" i="49"/>
  <c r="K30" i="49"/>
  <c r="K21" i="49"/>
  <c r="K20" i="49"/>
  <c r="K9" i="49"/>
  <c r="K37" i="49"/>
  <c r="K24" i="49"/>
  <c r="K7" i="49"/>
  <c r="K29" i="49"/>
  <c r="K6" i="49"/>
  <c r="K18" i="49"/>
  <c r="K34" i="49"/>
  <c r="K11" i="49"/>
  <c r="K27" i="49"/>
  <c r="K43" i="49"/>
  <c r="K15" i="48"/>
  <c r="K37" i="48"/>
  <c r="K18" i="48"/>
  <c r="K34" i="48"/>
  <c r="K11" i="48"/>
  <c r="K27" i="48"/>
  <c r="K43" i="48"/>
  <c r="K30" i="48"/>
  <c r="K16" i="48"/>
  <c r="K28" i="48"/>
  <c r="K14" i="48"/>
  <c r="K31" i="48"/>
  <c r="K36" i="48"/>
  <c r="K23" i="48"/>
  <c r="K8" i="48"/>
  <c r="K38" i="48"/>
  <c r="K29" i="48"/>
  <c r="K6" i="48"/>
  <c r="K22" i="48"/>
  <c r="K5" i="37"/>
  <c r="K44" i="37" s="1"/>
  <c r="M44" i="37" s="1"/>
  <c r="I44" i="37"/>
  <c r="I44" i="24"/>
  <c r="K5" i="24"/>
  <c r="K44" i="24" s="1"/>
  <c r="M44" i="24" s="1"/>
  <c r="K5" i="38"/>
  <c r="K44" i="38" s="1"/>
  <c r="M44" i="38" s="1"/>
  <c r="I44" i="38"/>
  <c r="I44" i="21"/>
  <c r="K5" i="21"/>
  <c r="K44" i="21" s="1"/>
  <c r="M44" i="21" s="1"/>
  <c r="I44" i="40"/>
  <c r="K5" i="40"/>
  <c r="K44" i="40" s="1"/>
  <c r="M44" i="40" s="1"/>
  <c r="K27" i="27"/>
  <c r="K41" i="27"/>
  <c r="K43" i="27"/>
  <c r="K11" i="27"/>
  <c r="K17" i="27"/>
  <c r="K35" i="27"/>
  <c r="K33" i="27"/>
  <c r="K7" i="27"/>
  <c r="K23" i="27"/>
  <c r="K39" i="27"/>
  <c r="K18" i="27"/>
  <c r="K30" i="27"/>
  <c r="K14" i="27"/>
  <c r="K38" i="27"/>
  <c r="K16" i="27"/>
  <c r="K42" i="27"/>
  <c r="K22" i="27"/>
  <c r="K36" i="27"/>
  <c r="K20" i="27"/>
  <c r="K39" i="16"/>
  <c r="K41" i="16"/>
  <c r="K21" i="16"/>
  <c r="K23" i="16"/>
  <c r="K15" i="16"/>
  <c r="K33" i="16"/>
  <c r="K17" i="16"/>
  <c r="K11" i="16"/>
  <c r="K27" i="16"/>
  <c r="K43" i="16"/>
  <c r="K26" i="16"/>
  <c r="K10" i="16"/>
  <c r="K38" i="16"/>
  <c r="K6" i="16"/>
  <c r="K14" i="16"/>
  <c r="K32" i="16"/>
  <c r="K16" i="16"/>
  <c r="K36" i="16"/>
  <c r="K20" i="16"/>
  <c r="I5" i="16"/>
  <c r="H44" i="16"/>
  <c r="K23" i="13"/>
  <c r="K19" i="13"/>
  <c r="K13" i="13"/>
  <c r="K7" i="13"/>
  <c r="K29" i="13"/>
  <c r="K37" i="13"/>
  <c r="K39" i="13"/>
  <c r="K9" i="13"/>
  <c r="K25" i="13"/>
  <c r="K41" i="13"/>
  <c r="K10" i="13"/>
  <c r="K26" i="13"/>
  <c r="K38" i="13"/>
  <c r="K6" i="13"/>
  <c r="K14" i="13"/>
  <c r="K32" i="13"/>
  <c r="K16" i="13"/>
  <c r="K36" i="13"/>
  <c r="K20" i="13"/>
  <c r="K5" i="51"/>
  <c r="K44" i="51" s="1"/>
  <c r="M44" i="51" s="1"/>
  <c r="I44" i="8"/>
  <c r="K5" i="8"/>
  <c r="K44" i="8" s="1"/>
  <c r="M44" i="8" s="1"/>
  <c r="K5" i="15"/>
  <c r="K44" i="15" s="1"/>
  <c r="M44" i="15" s="1"/>
  <c r="I44" i="15"/>
  <c r="K5" i="34"/>
  <c r="K44" i="34" s="1"/>
  <c r="M44" i="34" s="1"/>
  <c r="I44" i="34"/>
  <c r="K5" i="26"/>
  <c r="K44" i="26" s="1"/>
  <c r="M44" i="26" s="1"/>
  <c r="I44" i="19"/>
  <c r="K5" i="19"/>
  <c r="K44" i="19" s="1"/>
  <c r="M44" i="19" s="1"/>
  <c r="K21" i="18"/>
  <c r="K31" i="18"/>
  <c r="K25" i="18"/>
  <c r="K9" i="18"/>
  <c r="K43" i="18"/>
  <c r="K11" i="18"/>
  <c r="K33" i="18"/>
  <c r="K41" i="18"/>
  <c r="K19" i="18"/>
  <c r="K35" i="18"/>
  <c r="K34" i="18"/>
  <c r="K42" i="18"/>
  <c r="K30" i="18"/>
  <c r="K38" i="18"/>
  <c r="K6" i="18"/>
  <c r="K32" i="18"/>
  <c r="K16" i="18"/>
  <c r="K36" i="18"/>
  <c r="K20" i="18"/>
  <c r="I44" i="29"/>
  <c r="K5" i="29"/>
  <c r="K44" i="29" s="1"/>
  <c r="M44" i="29" s="1"/>
  <c r="H44" i="14"/>
  <c r="I5" i="14"/>
  <c r="K7" i="14"/>
  <c r="K33" i="14"/>
  <c r="K9" i="14"/>
  <c r="K11" i="14"/>
  <c r="K23" i="14"/>
  <c r="K31" i="14"/>
  <c r="K21" i="14"/>
  <c r="K13" i="14"/>
  <c r="K29" i="14"/>
  <c r="K10" i="14"/>
  <c r="K18" i="14"/>
  <c r="K26" i="14"/>
  <c r="K14" i="14"/>
  <c r="K22" i="14"/>
  <c r="K40" i="14"/>
  <c r="K24" i="14"/>
  <c r="K8" i="14"/>
  <c r="K28" i="14"/>
  <c r="K12" i="14"/>
  <c r="I44" i="31"/>
  <c r="K5" i="31"/>
  <c r="K44" i="31" s="1"/>
  <c r="M44" i="31" s="1"/>
  <c r="I44" i="52"/>
  <c r="K5" i="52"/>
  <c r="K44" i="52" s="1"/>
  <c r="M44" i="52" s="1"/>
  <c r="I44" i="39"/>
  <c r="K5" i="39"/>
  <c r="K44" i="39" s="1"/>
  <c r="M44" i="39" s="1"/>
  <c r="K12" i="49"/>
  <c r="K28" i="49"/>
  <c r="K8" i="49"/>
  <c r="K25" i="49"/>
  <c r="K13" i="49"/>
  <c r="K16" i="49"/>
  <c r="H44" i="49"/>
  <c r="I5" i="49"/>
  <c r="K33" i="49"/>
  <c r="K32" i="49"/>
  <c r="K23" i="49"/>
  <c r="K14" i="49"/>
  <c r="K36" i="49"/>
  <c r="K17" i="49"/>
  <c r="K39" i="49"/>
  <c r="K10" i="49"/>
  <c r="K26" i="49"/>
  <c r="K42" i="49"/>
  <c r="K19" i="49"/>
  <c r="K35" i="49"/>
  <c r="I5" i="48"/>
  <c r="H44" i="48"/>
  <c r="K25" i="48"/>
  <c r="K10" i="48"/>
  <c r="K26" i="48"/>
  <c r="K42" i="48"/>
  <c r="K19" i="48"/>
  <c r="K35" i="48"/>
  <c r="K21" i="48"/>
  <c r="K7" i="48"/>
  <c r="K33" i="48"/>
  <c r="K17" i="48"/>
  <c r="K40" i="48"/>
  <c r="K20" i="48"/>
  <c r="K9" i="48"/>
  <c r="K39" i="48"/>
  <c r="K24" i="48"/>
  <c r="K13" i="48"/>
  <c r="K41" i="48"/>
  <c r="K12" i="48"/>
  <c r="K32" i="48"/>
  <c r="I44" i="17"/>
  <c r="K5" i="17"/>
  <c r="K44" i="17" s="1"/>
  <c r="M44" i="17" s="1"/>
  <c r="K5" i="28"/>
  <c r="K44" i="28" s="1"/>
  <c r="M44" i="28" s="1"/>
  <c r="I44" i="28"/>
  <c r="K5" i="50"/>
  <c r="K44" i="50" s="1"/>
  <c r="M44" i="50" s="1"/>
  <c r="I44" i="50"/>
  <c r="I44" i="23"/>
  <c r="K5" i="23"/>
  <c r="K44" i="23" s="1"/>
  <c r="M44" i="23" s="1"/>
  <c r="K5" i="35"/>
  <c r="K44" i="35" s="1"/>
  <c r="M44" i="35" s="1"/>
  <c r="I44" i="35"/>
  <c r="I44" i="41"/>
  <c r="K5" i="41"/>
  <c r="K44" i="41" s="1"/>
  <c r="M44" i="41" s="1"/>
  <c r="I44" i="33"/>
  <c r="K5" i="33"/>
  <c r="K44" i="33" s="1"/>
  <c r="M44" i="33" s="1"/>
  <c r="K5" i="25"/>
  <c r="K44" i="25" s="1"/>
  <c r="M44" i="25" s="1"/>
  <c r="I44" i="25"/>
  <c r="I5" i="27"/>
  <c r="H44" i="27"/>
  <c r="K13" i="27"/>
  <c r="K29" i="27"/>
  <c r="K9" i="27"/>
  <c r="K25" i="27"/>
  <c r="K21" i="27"/>
  <c r="K19" i="27"/>
  <c r="K37" i="27"/>
  <c r="K15" i="27"/>
  <c r="K31" i="27"/>
  <c r="K40" i="27"/>
  <c r="K8" i="27"/>
  <c r="K34" i="27"/>
  <c r="K24" i="27"/>
  <c r="K26" i="27"/>
  <c r="K6" i="27"/>
  <c r="K32" i="27"/>
  <c r="K10" i="27"/>
  <c r="K28" i="27"/>
  <c r="K12" i="27"/>
  <c r="K25" i="16"/>
  <c r="K7" i="16"/>
  <c r="K9" i="16"/>
  <c r="K37" i="16"/>
  <c r="K29" i="16"/>
  <c r="K13" i="16"/>
  <c r="K31" i="16"/>
  <c r="K19" i="16"/>
  <c r="K35" i="16"/>
  <c r="K18" i="16"/>
  <c r="K42" i="16"/>
  <c r="K34" i="16"/>
  <c r="K22" i="16"/>
  <c r="K30" i="16"/>
  <c r="K40" i="16"/>
  <c r="K24" i="16"/>
  <c r="K8" i="16"/>
  <c r="K28" i="16"/>
  <c r="K12" i="16"/>
  <c r="H44" i="13"/>
  <c r="I5" i="13"/>
  <c r="K17" i="13"/>
  <c r="K27" i="13"/>
  <c r="K21" i="13"/>
  <c r="K11" i="13"/>
  <c r="K33" i="13"/>
  <c r="K35" i="13"/>
  <c r="K43" i="13"/>
  <c r="K15" i="13"/>
  <c r="K31" i="13"/>
  <c r="K34" i="13"/>
  <c r="K42" i="13"/>
  <c r="K18" i="13"/>
  <c r="K22" i="13"/>
  <c r="K30" i="13"/>
  <c r="K40" i="13"/>
  <c r="K24" i="13"/>
  <c r="K8" i="13"/>
  <c r="K28" i="13"/>
  <c r="K12" i="13"/>
  <c r="O16" i="44" l="1"/>
  <c r="Q16" i="44" s="1"/>
  <c r="I44" i="32"/>
  <c r="O15" i="44"/>
  <c r="Q15" i="44" s="1"/>
  <c r="O19" i="44"/>
  <c r="Q19" i="44" s="1"/>
  <c r="O33" i="44"/>
  <c r="Q33" i="44" s="1"/>
  <c r="O30" i="44"/>
  <c r="Q30" i="44" s="1"/>
  <c r="O17" i="44"/>
  <c r="Q17" i="44" s="1"/>
  <c r="O10" i="44"/>
  <c r="Q10" i="44" s="1"/>
  <c r="O39" i="44"/>
  <c r="Q39" i="44" s="1"/>
  <c r="O27" i="44"/>
  <c r="Q27" i="44" s="1"/>
  <c r="O5" i="44"/>
  <c r="Q5" i="44" s="1"/>
  <c r="O37" i="44"/>
  <c r="Q37" i="44" s="1"/>
  <c r="O34" i="44"/>
  <c r="Q34" i="44" s="1"/>
  <c r="O41" i="44"/>
  <c r="Q41" i="44" s="1"/>
  <c r="O18" i="44"/>
  <c r="Q18" i="44" s="1"/>
  <c r="O36" i="44"/>
  <c r="Q36" i="44" s="1"/>
  <c r="O22" i="44"/>
  <c r="Q22" i="44" s="1"/>
  <c r="O23" i="44"/>
  <c r="Q23" i="44" s="1"/>
  <c r="O35" i="44"/>
  <c r="Q35" i="44" s="1"/>
  <c r="O6" i="44"/>
  <c r="Q6" i="44" s="1"/>
  <c r="O25" i="44"/>
  <c r="Q25" i="44" s="1"/>
  <c r="O40" i="44"/>
  <c r="Q40" i="44" s="1"/>
  <c r="O8" i="44"/>
  <c r="Q8" i="44" s="1"/>
  <c r="O32" i="44"/>
  <c r="Q32" i="44" s="1"/>
  <c r="O43" i="44"/>
  <c r="Q43" i="44" s="1"/>
  <c r="O42" i="44"/>
  <c r="Q42" i="44" s="1"/>
  <c r="O24" i="44"/>
  <c r="Q24" i="44" s="1"/>
  <c r="O28" i="44"/>
  <c r="Q28" i="44" s="1"/>
  <c r="O7" i="44"/>
  <c r="Q7" i="44" s="1"/>
  <c r="O9" i="44"/>
  <c r="Q9" i="44" s="1"/>
  <c r="O31" i="44"/>
  <c r="Q31" i="44" s="1"/>
  <c r="O38" i="44"/>
  <c r="Q38" i="44" s="1"/>
  <c r="O29" i="44"/>
  <c r="Q29" i="44" s="1"/>
  <c r="O20" i="44"/>
  <c r="Q20" i="44" s="1"/>
  <c r="O14" i="44"/>
  <c r="Q14" i="44" s="1"/>
  <c r="O12" i="44"/>
  <c r="Q12" i="44" s="1"/>
  <c r="O21" i="44"/>
  <c r="Q21" i="44" s="1"/>
  <c r="O26" i="44"/>
  <c r="Q26" i="44" s="1"/>
  <c r="O11" i="44"/>
  <c r="Q11" i="44" s="1"/>
  <c r="J13" i="46"/>
  <c r="K5" i="13"/>
  <c r="K44" i="13" s="1"/>
  <c r="M44" i="13" s="1"/>
  <c r="I44" i="13"/>
  <c r="O40" i="25"/>
  <c r="Q40" i="25" s="1"/>
  <c r="O37" i="25"/>
  <c r="Q37" i="25" s="1"/>
  <c r="O24" i="25"/>
  <c r="Q24" i="25" s="1"/>
  <c r="O18" i="25"/>
  <c r="Q18" i="25" s="1"/>
  <c r="O33" i="25"/>
  <c r="Q33" i="25" s="1"/>
  <c r="O20" i="25"/>
  <c r="Q20" i="25" s="1"/>
  <c r="O38" i="25"/>
  <c r="Q38" i="25" s="1"/>
  <c r="O13" i="25"/>
  <c r="Q13" i="25" s="1"/>
  <c r="O22" i="25"/>
  <c r="Q22" i="25" s="1"/>
  <c r="O39" i="25"/>
  <c r="Q39" i="25" s="1"/>
  <c r="O28" i="25"/>
  <c r="Q28" i="25" s="1"/>
  <c r="O7" i="25"/>
  <c r="Q7" i="25" s="1"/>
  <c r="O25" i="25"/>
  <c r="Q25" i="25" s="1"/>
  <c r="O8" i="25"/>
  <c r="Q8" i="25" s="1"/>
  <c r="O9" i="25"/>
  <c r="Q9" i="25" s="1"/>
  <c r="O31" i="25"/>
  <c r="Q31" i="25" s="1"/>
  <c r="O16" i="25"/>
  <c r="Q16" i="25" s="1"/>
  <c r="O26" i="25"/>
  <c r="Q26" i="25" s="1"/>
  <c r="O10" i="25"/>
  <c r="Q10" i="25" s="1"/>
  <c r="O19" i="25"/>
  <c r="Q19" i="25" s="1"/>
  <c r="O34" i="25"/>
  <c r="Q34" i="25" s="1"/>
  <c r="O43" i="25"/>
  <c r="Q43" i="25" s="1"/>
  <c r="O17" i="25"/>
  <c r="Q17" i="25" s="1"/>
  <c r="O14" i="25"/>
  <c r="Q14" i="25" s="1"/>
  <c r="O29" i="25"/>
  <c r="Q29" i="25" s="1"/>
  <c r="O41" i="25"/>
  <c r="Q41" i="25" s="1"/>
  <c r="O11" i="25"/>
  <c r="Q11" i="25" s="1"/>
  <c r="O32" i="25"/>
  <c r="Q32" i="25" s="1"/>
  <c r="O30" i="25"/>
  <c r="Q30" i="25" s="1"/>
  <c r="O27" i="25"/>
  <c r="Q27" i="25" s="1"/>
  <c r="O23" i="25"/>
  <c r="Q23" i="25" s="1"/>
  <c r="O6" i="25"/>
  <c r="Q6" i="25" s="1"/>
  <c r="O36" i="25"/>
  <c r="Q36" i="25" s="1"/>
  <c r="O12" i="25"/>
  <c r="Q12" i="25" s="1"/>
  <c r="O35" i="25"/>
  <c r="Q35" i="25" s="1"/>
  <c r="O42" i="25"/>
  <c r="Q42" i="25" s="1"/>
  <c r="O15" i="25"/>
  <c r="Q15" i="25" s="1"/>
  <c r="O21" i="25"/>
  <c r="Q21" i="25" s="1"/>
  <c r="O5" i="25"/>
  <c r="O10" i="33"/>
  <c r="Q10" i="33" s="1"/>
  <c r="O29" i="33"/>
  <c r="Q29" i="33" s="1"/>
  <c r="O27" i="33"/>
  <c r="Q27" i="33" s="1"/>
  <c r="O15" i="33"/>
  <c r="Q15" i="33" s="1"/>
  <c r="O23" i="33"/>
  <c r="Q23" i="33" s="1"/>
  <c r="O37" i="33"/>
  <c r="Q37" i="33" s="1"/>
  <c r="O35" i="33"/>
  <c r="Q35" i="33" s="1"/>
  <c r="O6" i="33"/>
  <c r="Q6" i="33" s="1"/>
  <c r="O38" i="33"/>
  <c r="Q38" i="33" s="1"/>
  <c r="O12" i="33"/>
  <c r="Q12" i="33" s="1"/>
  <c r="O18" i="33"/>
  <c r="Q18" i="33" s="1"/>
  <c r="O25" i="33"/>
  <c r="Q25" i="33" s="1"/>
  <c r="O16" i="33"/>
  <c r="Q16" i="33" s="1"/>
  <c r="O26" i="33"/>
  <c r="Q26" i="33" s="1"/>
  <c r="O40" i="33"/>
  <c r="Q40" i="33" s="1"/>
  <c r="O41" i="33"/>
  <c r="Q41" i="33" s="1"/>
  <c r="O39" i="33"/>
  <c r="Q39" i="33" s="1"/>
  <c r="O34" i="33"/>
  <c r="Q34" i="33" s="1"/>
  <c r="O28" i="33"/>
  <c r="Q28" i="33" s="1"/>
  <c r="O43" i="33"/>
  <c r="Q43" i="33" s="1"/>
  <c r="O17" i="33"/>
  <c r="Q17" i="33" s="1"/>
  <c r="O32" i="33"/>
  <c r="Q32" i="33" s="1"/>
  <c r="O20" i="33"/>
  <c r="Q20" i="33" s="1"/>
  <c r="O11" i="33"/>
  <c r="Q11" i="33" s="1"/>
  <c r="O13" i="33"/>
  <c r="Q13" i="33" s="1"/>
  <c r="O42" i="33"/>
  <c r="Q42" i="33" s="1"/>
  <c r="O36" i="33"/>
  <c r="Q36" i="33" s="1"/>
  <c r="O31" i="33"/>
  <c r="Q31" i="33" s="1"/>
  <c r="O14" i="33"/>
  <c r="Q14" i="33" s="1"/>
  <c r="O19" i="33"/>
  <c r="Q19" i="33" s="1"/>
  <c r="O7" i="33"/>
  <c r="Q7" i="33" s="1"/>
  <c r="O21" i="33"/>
  <c r="Q21" i="33" s="1"/>
  <c r="O30" i="33"/>
  <c r="Q30" i="33" s="1"/>
  <c r="O33" i="33"/>
  <c r="Q33" i="33" s="1"/>
  <c r="O9" i="33"/>
  <c r="Q9" i="33" s="1"/>
  <c r="O5" i="33"/>
  <c r="O8" i="33"/>
  <c r="Q8" i="33" s="1"/>
  <c r="O24" i="33"/>
  <c r="Q24" i="33" s="1"/>
  <c r="O22" i="33"/>
  <c r="Q22" i="33" s="1"/>
  <c r="O30" i="23"/>
  <c r="Q30" i="23" s="1"/>
  <c r="O28" i="23"/>
  <c r="Q28" i="23" s="1"/>
  <c r="O34" i="23"/>
  <c r="Q34" i="23" s="1"/>
  <c r="O26" i="23"/>
  <c r="Q26" i="23" s="1"/>
  <c r="O6" i="23"/>
  <c r="Q6" i="23" s="1"/>
  <c r="O39" i="23"/>
  <c r="Q39" i="23" s="1"/>
  <c r="O8" i="23"/>
  <c r="Q8" i="23" s="1"/>
  <c r="O13" i="23"/>
  <c r="Q13" i="23" s="1"/>
  <c r="O15" i="23"/>
  <c r="Q15" i="23" s="1"/>
  <c r="O5" i="23"/>
  <c r="O36" i="23"/>
  <c r="Q36" i="23" s="1"/>
  <c r="O16" i="23"/>
  <c r="Q16" i="23" s="1"/>
  <c r="O41" i="23"/>
  <c r="Q41" i="23" s="1"/>
  <c r="O9" i="23"/>
  <c r="Q9" i="23" s="1"/>
  <c r="O12" i="23"/>
  <c r="Q12" i="23" s="1"/>
  <c r="O22" i="23"/>
  <c r="Q22" i="23" s="1"/>
  <c r="O11" i="23"/>
  <c r="Q11" i="23" s="1"/>
  <c r="O17" i="23"/>
  <c r="Q17" i="23" s="1"/>
  <c r="O31" i="23"/>
  <c r="Q31" i="23" s="1"/>
  <c r="O27" i="23"/>
  <c r="Q27" i="23" s="1"/>
  <c r="O7" i="23"/>
  <c r="Q7" i="23" s="1"/>
  <c r="O32" i="23"/>
  <c r="Q32" i="23" s="1"/>
  <c r="O21" i="23"/>
  <c r="Q21" i="23" s="1"/>
  <c r="O40" i="23"/>
  <c r="Q40" i="23" s="1"/>
  <c r="O33" i="23"/>
  <c r="Q33" i="23" s="1"/>
  <c r="O24" i="23"/>
  <c r="Q24" i="23" s="1"/>
  <c r="O29" i="23"/>
  <c r="Q29" i="23" s="1"/>
  <c r="O19" i="23"/>
  <c r="Q19" i="23" s="1"/>
  <c r="O37" i="23"/>
  <c r="Q37" i="23" s="1"/>
  <c r="O35" i="23"/>
  <c r="Q35" i="23" s="1"/>
  <c r="O43" i="23"/>
  <c r="Q43" i="23" s="1"/>
  <c r="O10" i="23"/>
  <c r="Q10" i="23" s="1"/>
  <c r="O38" i="23"/>
  <c r="Q38" i="23" s="1"/>
  <c r="O42" i="23"/>
  <c r="Q42" i="23" s="1"/>
  <c r="O23" i="23"/>
  <c r="Q23" i="23" s="1"/>
  <c r="O18" i="23"/>
  <c r="Q18" i="23" s="1"/>
  <c r="O25" i="23"/>
  <c r="Q25" i="23" s="1"/>
  <c r="O20" i="23"/>
  <c r="Q20" i="23" s="1"/>
  <c r="O14" i="23"/>
  <c r="Q14" i="23" s="1"/>
  <c r="O29" i="50"/>
  <c r="Q29" i="50" s="1"/>
  <c r="O10" i="50"/>
  <c r="Q10" i="50" s="1"/>
  <c r="O27" i="50"/>
  <c r="Q27" i="50" s="1"/>
  <c r="O25" i="50"/>
  <c r="Q25" i="50" s="1"/>
  <c r="O23" i="50"/>
  <c r="Q23" i="50" s="1"/>
  <c r="O34" i="50"/>
  <c r="Q34" i="50" s="1"/>
  <c r="O30" i="50"/>
  <c r="Q30" i="50" s="1"/>
  <c r="O22" i="50"/>
  <c r="Q22" i="50" s="1"/>
  <c r="O38" i="50"/>
  <c r="Q38" i="50" s="1"/>
  <c r="O6" i="50"/>
  <c r="Q6" i="50" s="1"/>
  <c r="O21" i="50"/>
  <c r="Q21" i="50" s="1"/>
  <c r="O32" i="50"/>
  <c r="Q32" i="50" s="1"/>
  <c r="O36" i="50"/>
  <c r="Q36" i="50" s="1"/>
  <c r="O15" i="50"/>
  <c r="Q15" i="50" s="1"/>
  <c r="O43" i="50"/>
  <c r="Q43" i="50" s="1"/>
  <c r="O14" i="50"/>
  <c r="Q14" i="50" s="1"/>
  <c r="O12" i="50"/>
  <c r="Q12" i="50" s="1"/>
  <c r="O33" i="50"/>
  <c r="Q33" i="50" s="1"/>
  <c r="O19" i="50"/>
  <c r="Q19" i="50" s="1"/>
  <c r="O35" i="50"/>
  <c r="Q35" i="50" s="1"/>
  <c r="O31" i="50"/>
  <c r="Q31" i="50" s="1"/>
  <c r="O26" i="50"/>
  <c r="Q26" i="50" s="1"/>
  <c r="O13" i="50"/>
  <c r="Q13" i="50" s="1"/>
  <c r="O37" i="50"/>
  <c r="Q37" i="50" s="1"/>
  <c r="O28" i="50"/>
  <c r="Q28" i="50" s="1"/>
  <c r="O18" i="50"/>
  <c r="Q18" i="50" s="1"/>
  <c r="O41" i="50"/>
  <c r="Q41" i="50" s="1"/>
  <c r="O7" i="50"/>
  <c r="Q7" i="50" s="1"/>
  <c r="O42" i="50"/>
  <c r="Q42" i="50" s="1"/>
  <c r="O16" i="50"/>
  <c r="Q16" i="50" s="1"/>
  <c r="O20" i="50"/>
  <c r="Q20" i="50" s="1"/>
  <c r="O17" i="50"/>
  <c r="Q17" i="50" s="1"/>
  <c r="O24" i="50"/>
  <c r="Q24" i="50" s="1"/>
  <c r="O40" i="50"/>
  <c r="Q40" i="50" s="1"/>
  <c r="O39" i="50"/>
  <c r="Q39" i="50" s="1"/>
  <c r="O11" i="50"/>
  <c r="Q11" i="50" s="1"/>
  <c r="O9" i="50"/>
  <c r="Q9" i="50" s="1"/>
  <c r="O8" i="50"/>
  <c r="Q8" i="50" s="1"/>
  <c r="O5" i="50"/>
  <c r="I44" i="48"/>
  <c r="K5" i="48"/>
  <c r="K44" i="48" s="1"/>
  <c r="M44" i="48" s="1"/>
  <c r="O25" i="39"/>
  <c r="Q25" i="39" s="1"/>
  <c r="O17" i="39"/>
  <c r="Q17" i="39" s="1"/>
  <c r="O29" i="39"/>
  <c r="Q29" i="39" s="1"/>
  <c r="O31" i="39"/>
  <c r="Q31" i="39" s="1"/>
  <c r="O43" i="39"/>
  <c r="Q43" i="39" s="1"/>
  <c r="O35" i="39"/>
  <c r="Q35" i="39" s="1"/>
  <c r="O30" i="39"/>
  <c r="Q30" i="39" s="1"/>
  <c r="O12" i="39"/>
  <c r="Q12" i="39" s="1"/>
  <c r="O20" i="39"/>
  <c r="Q20" i="39" s="1"/>
  <c r="O7" i="39"/>
  <c r="Q7" i="39" s="1"/>
  <c r="O14" i="39"/>
  <c r="Q14" i="39" s="1"/>
  <c r="O40" i="39"/>
  <c r="Q40" i="39" s="1"/>
  <c r="O18" i="39"/>
  <c r="Q18" i="39" s="1"/>
  <c r="O34" i="39"/>
  <c r="Q34" i="39" s="1"/>
  <c r="O38" i="39"/>
  <c r="Q38" i="39" s="1"/>
  <c r="O15" i="39"/>
  <c r="Q15" i="39" s="1"/>
  <c r="O28" i="39"/>
  <c r="Q28" i="39" s="1"/>
  <c r="O27" i="39"/>
  <c r="Q27" i="39" s="1"/>
  <c r="O26" i="39"/>
  <c r="Q26" i="39" s="1"/>
  <c r="O23" i="39"/>
  <c r="Q23" i="39" s="1"/>
  <c r="O36" i="39"/>
  <c r="Q36" i="39" s="1"/>
  <c r="O41" i="39"/>
  <c r="Q41" i="39" s="1"/>
  <c r="O37" i="39"/>
  <c r="Q37" i="39" s="1"/>
  <c r="O32" i="39"/>
  <c r="Q32" i="39" s="1"/>
  <c r="O42" i="39"/>
  <c r="Q42" i="39" s="1"/>
  <c r="O21" i="39"/>
  <c r="Q21" i="39" s="1"/>
  <c r="O33" i="39"/>
  <c r="Q33" i="39" s="1"/>
  <c r="O8" i="39"/>
  <c r="Q8" i="39" s="1"/>
  <c r="O11" i="39"/>
  <c r="Q11" i="39" s="1"/>
  <c r="O13" i="39"/>
  <c r="Q13" i="39" s="1"/>
  <c r="O19" i="39"/>
  <c r="Q19" i="39" s="1"/>
  <c r="O10" i="39"/>
  <c r="Q10" i="39" s="1"/>
  <c r="O24" i="39"/>
  <c r="Q24" i="39" s="1"/>
  <c r="O39" i="39"/>
  <c r="Q39" i="39" s="1"/>
  <c r="O22" i="39"/>
  <c r="Q22" i="39" s="1"/>
  <c r="O6" i="39"/>
  <c r="Q6" i="39" s="1"/>
  <c r="O9" i="39"/>
  <c r="Q9" i="39" s="1"/>
  <c r="O16" i="39"/>
  <c r="Q16" i="39" s="1"/>
  <c r="O5" i="39"/>
  <c r="O14" i="31"/>
  <c r="Q14" i="31" s="1"/>
  <c r="O33" i="31"/>
  <c r="Q33" i="31" s="1"/>
  <c r="O12" i="31"/>
  <c r="Q12" i="31" s="1"/>
  <c r="O10" i="31"/>
  <c r="Q10" i="31" s="1"/>
  <c r="O38" i="31"/>
  <c r="Q38" i="31" s="1"/>
  <c r="O32" i="31"/>
  <c r="Q32" i="31" s="1"/>
  <c r="O8" i="31"/>
  <c r="Q8" i="31" s="1"/>
  <c r="O25" i="31"/>
  <c r="Q25" i="31" s="1"/>
  <c r="O26" i="31"/>
  <c r="Q26" i="31" s="1"/>
  <c r="O13" i="31"/>
  <c r="Q13" i="31" s="1"/>
  <c r="O39" i="31"/>
  <c r="Q39" i="31" s="1"/>
  <c r="O11" i="31"/>
  <c r="Q11" i="31" s="1"/>
  <c r="O23" i="31"/>
  <c r="Q23" i="31" s="1"/>
  <c r="O41" i="31"/>
  <c r="Q41" i="31" s="1"/>
  <c r="O16" i="31"/>
  <c r="Q16" i="31" s="1"/>
  <c r="O31" i="31"/>
  <c r="Q31" i="31" s="1"/>
  <c r="O37" i="31"/>
  <c r="Q37" i="31" s="1"/>
  <c r="O22" i="31"/>
  <c r="Q22" i="31" s="1"/>
  <c r="O40" i="31"/>
  <c r="Q40" i="31" s="1"/>
  <c r="O34" i="31"/>
  <c r="Q34" i="31" s="1"/>
  <c r="O15" i="31"/>
  <c r="Q15" i="31" s="1"/>
  <c r="O9" i="31"/>
  <c r="Q9" i="31" s="1"/>
  <c r="O35" i="31"/>
  <c r="Q35" i="31" s="1"/>
  <c r="O36" i="31"/>
  <c r="Q36" i="31" s="1"/>
  <c r="O42" i="31"/>
  <c r="Q42" i="31" s="1"/>
  <c r="O19" i="31"/>
  <c r="Q19" i="31" s="1"/>
  <c r="O18" i="31"/>
  <c r="Q18" i="31" s="1"/>
  <c r="O27" i="31"/>
  <c r="Q27" i="31" s="1"/>
  <c r="O29" i="31"/>
  <c r="Q29" i="31" s="1"/>
  <c r="O21" i="31"/>
  <c r="Q21" i="31" s="1"/>
  <c r="O24" i="31"/>
  <c r="Q24" i="31" s="1"/>
  <c r="O20" i="31"/>
  <c r="Q20" i="31" s="1"/>
  <c r="O7" i="31"/>
  <c r="Q7" i="31" s="1"/>
  <c r="O30" i="31"/>
  <c r="Q30" i="31" s="1"/>
  <c r="O43" i="31"/>
  <c r="Q43" i="31" s="1"/>
  <c r="O28" i="31"/>
  <c r="Q28" i="31" s="1"/>
  <c r="O17" i="31"/>
  <c r="Q17" i="31" s="1"/>
  <c r="O6" i="31"/>
  <c r="Q6" i="31" s="1"/>
  <c r="O5" i="31"/>
  <c r="I44" i="14"/>
  <c r="K5" i="14"/>
  <c r="K44" i="14" s="1"/>
  <c r="M44" i="14" s="1"/>
  <c r="O10" i="19"/>
  <c r="Q10" i="19" s="1"/>
  <c r="O13" i="19"/>
  <c r="Q13" i="19" s="1"/>
  <c r="O34" i="19"/>
  <c r="Q34" i="19" s="1"/>
  <c r="O23" i="19"/>
  <c r="Q23" i="19" s="1"/>
  <c r="O43" i="19"/>
  <c r="Q43" i="19" s="1"/>
  <c r="O28" i="19"/>
  <c r="Q28" i="19" s="1"/>
  <c r="O25" i="19"/>
  <c r="Q25" i="19" s="1"/>
  <c r="O31" i="19"/>
  <c r="Q31" i="19" s="1"/>
  <c r="O29" i="19"/>
  <c r="Q29" i="19" s="1"/>
  <c r="O19" i="19"/>
  <c r="Q19" i="19" s="1"/>
  <c r="O42" i="19"/>
  <c r="Q42" i="19" s="1"/>
  <c r="O12" i="19"/>
  <c r="Q12" i="19" s="1"/>
  <c r="O36" i="19"/>
  <c r="Q36" i="19" s="1"/>
  <c r="O30" i="19"/>
  <c r="Q30" i="19" s="1"/>
  <c r="O15" i="19"/>
  <c r="Q15" i="19" s="1"/>
  <c r="O41" i="19"/>
  <c r="Q41" i="19" s="1"/>
  <c r="O21" i="19"/>
  <c r="Q21" i="19" s="1"/>
  <c r="O27" i="19"/>
  <c r="Q27" i="19" s="1"/>
  <c r="O24" i="19"/>
  <c r="Q24" i="19" s="1"/>
  <c r="O17" i="19"/>
  <c r="Q17" i="19" s="1"/>
  <c r="O7" i="19"/>
  <c r="Q7" i="19" s="1"/>
  <c r="O33" i="19"/>
  <c r="Q33" i="19" s="1"/>
  <c r="O16" i="19"/>
  <c r="Q16" i="19" s="1"/>
  <c r="O32" i="19"/>
  <c r="Q32" i="19" s="1"/>
  <c r="O20" i="19"/>
  <c r="Q20" i="19" s="1"/>
  <c r="O8" i="19"/>
  <c r="Q8" i="19" s="1"/>
  <c r="O39" i="19"/>
  <c r="Q39" i="19" s="1"/>
  <c r="O14" i="19"/>
  <c r="Q14" i="19" s="1"/>
  <c r="O40" i="19"/>
  <c r="Q40" i="19" s="1"/>
  <c r="O37" i="19"/>
  <c r="Q37" i="19" s="1"/>
  <c r="O11" i="19"/>
  <c r="Q11" i="19" s="1"/>
  <c r="O9" i="19"/>
  <c r="Q9" i="19" s="1"/>
  <c r="O26" i="19"/>
  <c r="Q26" i="19" s="1"/>
  <c r="O35" i="19"/>
  <c r="Q35" i="19" s="1"/>
  <c r="O6" i="19"/>
  <c r="Q6" i="19" s="1"/>
  <c r="O38" i="19"/>
  <c r="Q38" i="19" s="1"/>
  <c r="O18" i="19"/>
  <c r="Q18" i="19" s="1"/>
  <c r="O22" i="19"/>
  <c r="Q22" i="19" s="1"/>
  <c r="O5" i="19"/>
  <c r="O25" i="34"/>
  <c r="Q25" i="34" s="1"/>
  <c r="O15" i="34"/>
  <c r="Q15" i="34" s="1"/>
  <c r="O28" i="34"/>
  <c r="Q28" i="34" s="1"/>
  <c r="O39" i="34"/>
  <c r="Q39" i="34" s="1"/>
  <c r="O7" i="34"/>
  <c r="Q7" i="34" s="1"/>
  <c r="O23" i="34"/>
  <c r="Q23" i="34" s="1"/>
  <c r="O40" i="34"/>
  <c r="Q40" i="34" s="1"/>
  <c r="O43" i="34"/>
  <c r="Q43" i="34" s="1"/>
  <c r="O27" i="34"/>
  <c r="Q27" i="34" s="1"/>
  <c r="O42" i="34"/>
  <c r="Q42" i="34" s="1"/>
  <c r="O31" i="34"/>
  <c r="Q31" i="34" s="1"/>
  <c r="O33" i="34"/>
  <c r="Q33" i="34" s="1"/>
  <c r="O14" i="34"/>
  <c r="Q14" i="34" s="1"/>
  <c r="O20" i="34"/>
  <c r="Q20" i="34" s="1"/>
  <c r="O9" i="34"/>
  <c r="Q9" i="34" s="1"/>
  <c r="O6" i="34"/>
  <c r="Q6" i="34" s="1"/>
  <c r="O18" i="34"/>
  <c r="Q18" i="34" s="1"/>
  <c r="O36" i="34"/>
  <c r="Q36" i="34" s="1"/>
  <c r="O19" i="34"/>
  <c r="Q19" i="34" s="1"/>
  <c r="O8" i="34"/>
  <c r="Q8" i="34" s="1"/>
  <c r="O17" i="34"/>
  <c r="Q17" i="34" s="1"/>
  <c r="O22" i="34"/>
  <c r="Q22" i="34" s="1"/>
  <c r="O38" i="34"/>
  <c r="Q38" i="34" s="1"/>
  <c r="O41" i="34"/>
  <c r="Q41" i="34" s="1"/>
  <c r="O34" i="34"/>
  <c r="Q34" i="34" s="1"/>
  <c r="O12" i="34"/>
  <c r="Q12" i="34" s="1"/>
  <c r="O35" i="34"/>
  <c r="Q35" i="34" s="1"/>
  <c r="O37" i="34"/>
  <c r="Q37" i="34" s="1"/>
  <c r="O32" i="34"/>
  <c r="Q32" i="34" s="1"/>
  <c r="O11" i="34"/>
  <c r="Q11" i="34" s="1"/>
  <c r="O29" i="34"/>
  <c r="Q29" i="34" s="1"/>
  <c r="O21" i="34"/>
  <c r="Q21" i="34" s="1"/>
  <c r="O30" i="34"/>
  <c r="Q30" i="34" s="1"/>
  <c r="O5" i="34"/>
  <c r="O10" i="34"/>
  <c r="Q10" i="34" s="1"/>
  <c r="O26" i="34"/>
  <c r="Q26" i="34" s="1"/>
  <c r="O13" i="34"/>
  <c r="Q13" i="34" s="1"/>
  <c r="O24" i="34"/>
  <c r="Q24" i="34" s="1"/>
  <c r="O16" i="34"/>
  <c r="Q16" i="34" s="1"/>
  <c r="O17" i="8"/>
  <c r="Q17" i="8" s="1"/>
  <c r="O39" i="8"/>
  <c r="Q39" i="8" s="1"/>
  <c r="O25" i="8"/>
  <c r="Q25" i="8" s="1"/>
  <c r="O19" i="8"/>
  <c r="Q19" i="8" s="1"/>
  <c r="O37" i="8"/>
  <c r="Q37" i="8" s="1"/>
  <c r="O21" i="8"/>
  <c r="Q21" i="8" s="1"/>
  <c r="O8" i="8"/>
  <c r="Q8" i="8" s="1"/>
  <c r="O35" i="8"/>
  <c r="Q35" i="8" s="1"/>
  <c r="O28" i="8"/>
  <c r="Q28" i="8" s="1"/>
  <c r="O42" i="8"/>
  <c r="Q42" i="8" s="1"/>
  <c r="O13" i="8"/>
  <c r="Q13" i="8" s="1"/>
  <c r="O9" i="8"/>
  <c r="Q9" i="8" s="1"/>
  <c r="O14" i="8"/>
  <c r="Q14" i="8" s="1"/>
  <c r="O36" i="8"/>
  <c r="Q36" i="8" s="1"/>
  <c r="O32" i="8"/>
  <c r="Q32" i="8" s="1"/>
  <c r="O5" i="8"/>
  <c r="O6" i="8"/>
  <c r="Q6" i="8" s="1"/>
  <c r="O38" i="8"/>
  <c r="Q38" i="8" s="1"/>
  <c r="O7" i="8"/>
  <c r="Q7" i="8" s="1"/>
  <c r="O26" i="8"/>
  <c r="Q26" i="8" s="1"/>
  <c r="O18" i="8"/>
  <c r="Q18" i="8" s="1"/>
  <c r="O41" i="8"/>
  <c r="Q41" i="8" s="1"/>
  <c r="O31" i="8"/>
  <c r="Q31" i="8" s="1"/>
  <c r="O29" i="8"/>
  <c r="Q29" i="8" s="1"/>
  <c r="O10" i="8"/>
  <c r="Q10" i="8" s="1"/>
  <c r="O30" i="8"/>
  <c r="Q30" i="8" s="1"/>
  <c r="O12" i="8"/>
  <c r="Q12" i="8" s="1"/>
  <c r="O20" i="8"/>
  <c r="Q20" i="8" s="1"/>
  <c r="O27" i="8"/>
  <c r="Q27" i="8" s="1"/>
  <c r="O34" i="8"/>
  <c r="Q34" i="8" s="1"/>
  <c r="O23" i="8"/>
  <c r="Q23" i="8" s="1"/>
  <c r="O43" i="8"/>
  <c r="Q43" i="8" s="1"/>
  <c r="O33" i="8"/>
  <c r="Q33" i="8" s="1"/>
  <c r="O24" i="8"/>
  <c r="Q24" i="8" s="1"/>
  <c r="O16" i="8"/>
  <c r="Q16" i="8" s="1"/>
  <c r="O15" i="8"/>
  <c r="Q15" i="8" s="1"/>
  <c r="O40" i="8"/>
  <c r="Q40" i="8" s="1"/>
  <c r="O11" i="8"/>
  <c r="Q11" i="8" s="1"/>
  <c r="O22" i="8"/>
  <c r="Q22" i="8" s="1"/>
  <c r="O23" i="51"/>
  <c r="Q23" i="51" s="1"/>
  <c r="O13" i="51"/>
  <c r="Q13" i="51" s="1"/>
  <c r="O17" i="51"/>
  <c r="Q17" i="51" s="1"/>
  <c r="O27" i="51"/>
  <c r="Q27" i="51" s="1"/>
  <c r="O20" i="51"/>
  <c r="Q20" i="51" s="1"/>
  <c r="O9" i="51"/>
  <c r="Q9" i="51" s="1"/>
  <c r="O36" i="51"/>
  <c r="Q36" i="51" s="1"/>
  <c r="O28" i="51"/>
  <c r="Q28" i="51" s="1"/>
  <c r="O12" i="51"/>
  <c r="Q12" i="51" s="1"/>
  <c r="O14" i="51"/>
  <c r="Q14" i="51" s="1"/>
  <c r="O34" i="51"/>
  <c r="Q34" i="51" s="1"/>
  <c r="O42" i="51"/>
  <c r="Q42" i="51" s="1"/>
  <c r="O32" i="51"/>
  <c r="Q32" i="51" s="1"/>
  <c r="O43" i="51"/>
  <c r="Q43" i="51" s="1"/>
  <c r="O26" i="51"/>
  <c r="Q26" i="51" s="1"/>
  <c r="O25" i="51"/>
  <c r="Q25" i="51" s="1"/>
  <c r="O11" i="51"/>
  <c r="Q11" i="51" s="1"/>
  <c r="O18" i="51"/>
  <c r="Q18" i="51" s="1"/>
  <c r="O40" i="51"/>
  <c r="Q40" i="51" s="1"/>
  <c r="O37" i="51"/>
  <c r="Q37" i="51" s="1"/>
  <c r="O15" i="51"/>
  <c r="Q15" i="51" s="1"/>
  <c r="O8" i="51"/>
  <c r="Q8" i="51" s="1"/>
  <c r="O41" i="51"/>
  <c r="Q41" i="51" s="1"/>
  <c r="O29" i="51"/>
  <c r="Q29" i="51" s="1"/>
  <c r="O38" i="51"/>
  <c r="Q38" i="51" s="1"/>
  <c r="O30" i="51"/>
  <c r="Q30" i="51" s="1"/>
  <c r="O24" i="51"/>
  <c r="Q24" i="51" s="1"/>
  <c r="O6" i="51"/>
  <c r="Q6" i="51" s="1"/>
  <c r="O19" i="51"/>
  <c r="Q19" i="51" s="1"/>
  <c r="O22" i="51"/>
  <c r="Q22" i="51" s="1"/>
  <c r="O7" i="51"/>
  <c r="Q7" i="51" s="1"/>
  <c r="O35" i="51"/>
  <c r="Q35" i="51" s="1"/>
  <c r="O10" i="51"/>
  <c r="Q10" i="51" s="1"/>
  <c r="O33" i="51"/>
  <c r="Q33" i="51" s="1"/>
  <c r="O39" i="51"/>
  <c r="Q39" i="51" s="1"/>
  <c r="O16" i="51"/>
  <c r="Q16" i="51" s="1"/>
  <c r="O31" i="51"/>
  <c r="Q31" i="51" s="1"/>
  <c r="O5" i="51"/>
  <c r="O21" i="51"/>
  <c r="Q21" i="51" s="1"/>
  <c r="O43" i="21"/>
  <c r="Q43" i="21" s="1"/>
  <c r="O28" i="21"/>
  <c r="Q28" i="21" s="1"/>
  <c r="O17" i="21"/>
  <c r="Q17" i="21" s="1"/>
  <c r="O27" i="21"/>
  <c r="Q27" i="21" s="1"/>
  <c r="O37" i="21"/>
  <c r="Q37" i="21" s="1"/>
  <c r="O30" i="21"/>
  <c r="Q30" i="21" s="1"/>
  <c r="O32" i="21"/>
  <c r="Q32" i="21" s="1"/>
  <c r="O35" i="21"/>
  <c r="Q35" i="21" s="1"/>
  <c r="O22" i="21"/>
  <c r="Q22" i="21" s="1"/>
  <c r="O20" i="21"/>
  <c r="Q20" i="21" s="1"/>
  <c r="O6" i="21"/>
  <c r="Q6" i="21" s="1"/>
  <c r="O10" i="21"/>
  <c r="Q10" i="21" s="1"/>
  <c r="O15" i="21"/>
  <c r="Q15" i="21" s="1"/>
  <c r="O39" i="21"/>
  <c r="Q39" i="21" s="1"/>
  <c r="O12" i="21"/>
  <c r="Q12" i="21" s="1"/>
  <c r="O40" i="21"/>
  <c r="Q40" i="21" s="1"/>
  <c r="O23" i="21"/>
  <c r="Q23" i="21" s="1"/>
  <c r="O9" i="21"/>
  <c r="Q9" i="21" s="1"/>
  <c r="O38" i="21"/>
  <c r="Q38" i="21" s="1"/>
  <c r="O31" i="21"/>
  <c r="Q31" i="21" s="1"/>
  <c r="O25" i="21"/>
  <c r="Q25" i="21" s="1"/>
  <c r="O36" i="21"/>
  <c r="Q36" i="21" s="1"/>
  <c r="O42" i="21"/>
  <c r="Q42" i="21" s="1"/>
  <c r="O41" i="21"/>
  <c r="Q41" i="21" s="1"/>
  <c r="O29" i="21"/>
  <c r="Q29" i="21" s="1"/>
  <c r="O7" i="21"/>
  <c r="Q7" i="21" s="1"/>
  <c r="O11" i="21"/>
  <c r="Q11" i="21" s="1"/>
  <c r="O18" i="21"/>
  <c r="Q18" i="21" s="1"/>
  <c r="O21" i="21"/>
  <c r="Q21" i="21" s="1"/>
  <c r="O33" i="21"/>
  <c r="Q33" i="21" s="1"/>
  <c r="O26" i="21"/>
  <c r="Q26" i="21" s="1"/>
  <c r="O24" i="21"/>
  <c r="Q24" i="21" s="1"/>
  <c r="O8" i="21"/>
  <c r="Q8" i="21" s="1"/>
  <c r="O13" i="21"/>
  <c r="Q13" i="21" s="1"/>
  <c r="O16" i="21"/>
  <c r="Q16" i="21" s="1"/>
  <c r="O14" i="21"/>
  <c r="Q14" i="21" s="1"/>
  <c r="O34" i="21"/>
  <c r="Q34" i="21" s="1"/>
  <c r="O19" i="21"/>
  <c r="Q19" i="21" s="1"/>
  <c r="O5" i="21"/>
  <c r="O40" i="38"/>
  <c r="Q40" i="38" s="1"/>
  <c r="O20" i="38"/>
  <c r="Q20" i="38" s="1"/>
  <c r="O23" i="38"/>
  <c r="Q23" i="38" s="1"/>
  <c r="O18" i="38"/>
  <c r="Q18" i="38" s="1"/>
  <c r="O36" i="38"/>
  <c r="Q36" i="38" s="1"/>
  <c r="O43" i="38"/>
  <c r="Q43" i="38" s="1"/>
  <c r="O28" i="38"/>
  <c r="Q28" i="38" s="1"/>
  <c r="O7" i="38"/>
  <c r="Q7" i="38" s="1"/>
  <c r="O33" i="38"/>
  <c r="Q33" i="38" s="1"/>
  <c r="O24" i="38"/>
  <c r="Q24" i="38" s="1"/>
  <c r="O15" i="38"/>
  <c r="Q15" i="38" s="1"/>
  <c r="O10" i="38"/>
  <c r="Q10" i="38" s="1"/>
  <c r="O35" i="38"/>
  <c r="Q35" i="38" s="1"/>
  <c r="O34" i="38"/>
  <c r="Q34" i="38" s="1"/>
  <c r="O16" i="38"/>
  <c r="Q16" i="38" s="1"/>
  <c r="O17" i="38"/>
  <c r="Q17" i="38" s="1"/>
  <c r="O13" i="38"/>
  <c r="Q13" i="38" s="1"/>
  <c r="O42" i="38"/>
  <c r="Q42" i="38" s="1"/>
  <c r="O8" i="38"/>
  <c r="Q8" i="38" s="1"/>
  <c r="O31" i="38"/>
  <c r="Q31" i="38" s="1"/>
  <c r="O22" i="38"/>
  <c r="Q22" i="38" s="1"/>
  <c r="O19" i="38"/>
  <c r="Q19" i="38" s="1"/>
  <c r="O39" i="38"/>
  <c r="Q39" i="38" s="1"/>
  <c r="O25" i="38"/>
  <c r="Q25" i="38" s="1"/>
  <c r="O6" i="38"/>
  <c r="Q6" i="38" s="1"/>
  <c r="O9" i="38"/>
  <c r="Q9" i="38" s="1"/>
  <c r="O27" i="38"/>
  <c r="Q27" i="38" s="1"/>
  <c r="O29" i="38"/>
  <c r="Q29" i="38" s="1"/>
  <c r="O14" i="38"/>
  <c r="Q14" i="38" s="1"/>
  <c r="O41" i="38"/>
  <c r="Q41" i="38" s="1"/>
  <c r="O11" i="38"/>
  <c r="Q11" i="38" s="1"/>
  <c r="O12" i="38"/>
  <c r="Q12" i="38" s="1"/>
  <c r="O5" i="38"/>
  <c r="O21" i="38"/>
  <c r="Q21" i="38" s="1"/>
  <c r="O26" i="38"/>
  <c r="Q26" i="38" s="1"/>
  <c r="O37" i="38"/>
  <c r="Q37" i="38" s="1"/>
  <c r="O32" i="38"/>
  <c r="Q32" i="38" s="1"/>
  <c r="O38" i="38"/>
  <c r="Q38" i="38" s="1"/>
  <c r="O30" i="38"/>
  <c r="Q30" i="38" s="1"/>
  <c r="O40" i="24"/>
  <c r="Q40" i="24" s="1"/>
  <c r="O29" i="24"/>
  <c r="Q29" i="24" s="1"/>
  <c r="O22" i="24"/>
  <c r="Q22" i="24" s="1"/>
  <c r="O34" i="24"/>
  <c r="Q34" i="24" s="1"/>
  <c r="O42" i="24"/>
  <c r="Q42" i="24" s="1"/>
  <c r="O41" i="24"/>
  <c r="Q41" i="24" s="1"/>
  <c r="O11" i="24"/>
  <c r="Q11" i="24" s="1"/>
  <c r="O18" i="24"/>
  <c r="Q18" i="24" s="1"/>
  <c r="O28" i="24"/>
  <c r="Q28" i="24" s="1"/>
  <c r="O39" i="24"/>
  <c r="Q39" i="24" s="1"/>
  <c r="O36" i="24"/>
  <c r="Q36" i="24" s="1"/>
  <c r="O12" i="24"/>
  <c r="Q12" i="24" s="1"/>
  <c r="O43" i="24"/>
  <c r="Q43" i="24" s="1"/>
  <c r="O20" i="24"/>
  <c r="Q20" i="24" s="1"/>
  <c r="O16" i="24"/>
  <c r="Q16" i="24" s="1"/>
  <c r="O26" i="24"/>
  <c r="Q26" i="24" s="1"/>
  <c r="O7" i="24"/>
  <c r="Q7" i="24" s="1"/>
  <c r="O33" i="24"/>
  <c r="Q33" i="24" s="1"/>
  <c r="O14" i="24"/>
  <c r="Q14" i="24" s="1"/>
  <c r="O15" i="24"/>
  <c r="Q15" i="24" s="1"/>
  <c r="O23" i="24"/>
  <c r="Q23" i="24" s="1"/>
  <c r="O38" i="24"/>
  <c r="Q38" i="24" s="1"/>
  <c r="O10" i="24"/>
  <c r="Q10" i="24" s="1"/>
  <c r="O37" i="24"/>
  <c r="Q37" i="24" s="1"/>
  <c r="O32" i="24"/>
  <c r="Q32" i="24" s="1"/>
  <c r="O30" i="24"/>
  <c r="Q30" i="24" s="1"/>
  <c r="O6" i="24"/>
  <c r="Q6" i="24" s="1"/>
  <c r="O9" i="24"/>
  <c r="Q9" i="24" s="1"/>
  <c r="O19" i="24"/>
  <c r="Q19" i="24" s="1"/>
  <c r="O27" i="24"/>
  <c r="Q27" i="24" s="1"/>
  <c r="O8" i="24"/>
  <c r="Q8" i="24" s="1"/>
  <c r="O35" i="24"/>
  <c r="Q35" i="24" s="1"/>
  <c r="O25" i="24"/>
  <c r="Q25" i="24" s="1"/>
  <c r="O31" i="24"/>
  <c r="Q31" i="24" s="1"/>
  <c r="O21" i="24"/>
  <c r="Q21" i="24" s="1"/>
  <c r="O24" i="24"/>
  <c r="Q24" i="24" s="1"/>
  <c r="O17" i="24"/>
  <c r="Q17" i="24" s="1"/>
  <c r="O13" i="24"/>
  <c r="Q13" i="24" s="1"/>
  <c r="O5" i="24"/>
  <c r="O15" i="37"/>
  <c r="Q15" i="37" s="1"/>
  <c r="O29" i="37"/>
  <c r="Q29" i="37" s="1"/>
  <c r="O40" i="37"/>
  <c r="Q40" i="37" s="1"/>
  <c r="O18" i="37"/>
  <c r="Q18" i="37" s="1"/>
  <c r="O13" i="37"/>
  <c r="Q13" i="37" s="1"/>
  <c r="O9" i="37"/>
  <c r="Q9" i="37" s="1"/>
  <c r="O39" i="37"/>
  <c r="Q39" i="37" s="1"/>
  <c r="O25" i="37"/>
  <c r="Q25" i="37" s="1"/>
  <c r="O12" i="37"/>
  <c r="Q12" i="37" s="1"/>
  <c r="O37" i="37"/>
  <c r="Q37" i="37" s="1"/>
  <c r="O6" i="37"/>
  <c r="Q6" i="37" s="1"/>
  <c r="O27" i="37"/>
  <c r="Q27" i="37" s="1"/>
  <c r="O26" i="37"/>
  <c r="Q26" i="37" s="1"/>
  <c r="O42" i="37"/>
  <c r="Q42" i="37" s="1"/>
  <c r="O24" i="37"/>
  <c r="Q24" i="37" s="1"/>
  <c r="O22" i="37"/>
  <c r="Q22" i="37" s="1"/>
  <c r="O16" i="37"/>
  <c r="Q16" i="37" s="1"/>
  <c r="O32" i="37"/>
  <c r="Q32" i="37" s="1"/>
  <c r="O35" i="37"/>
  <c r="Q35" i="37" s="1"/>
  <c r="O41" i="37"/>
  <c r="Q41" i="37" s="1"/>
  <c r="O14" i="37"/>
  <c r="Q14" i="37" s="1"/>
  <c r="O23" i="37"/>
  <c r="Q23" i="37" s="1"/>
  <c r="O8" i="37"/>
  <c r="Q8" i="37" s="1"/>
  <c r="O20" i="37"/>
  <c r="Q20" i="37" s="1"/>
  <c r="O31" i="37"/>
  <c r="Q31" i="37" s="1"/>
  <c r="O10" i="37"/>
  <c r="Q10" i="37" s="1"/>
  <c r="O36" i="37"/>
  <c r="Q36" i="37" s="1"/>
  <c r="O17" i="37"/>
  <c r="Q17" i="37" s="1"/>
  <c r="O19" i="37"/>
  <c r="Q19" i="37" s="1"/>
  <c r="O43" i="37"/>
  <c r="Q43" i="37" s="1"/>
  <c r="O28" i="37"/>
  <c r="Q28" i="37" s="1"/>
  <c r="O7" i="37"/>
  <c r="Q7" i="37" s="1"/>
  <c r="O34" i="37"/>
  <c r="Q34" i="37" s="1"/>
  <c r="O11" i="37"/>
  <c r="Q11" i="37" s="1"/>
  <c r="O21" i="37"/>
  <c r="Q21" i="37" s="1"/>
  <c r="O38" i="37"/>
  <c r="Q38" i="37" s="1"/>
  <c r="O33" i="37"/>
  <c r="Q33" i="37" s="1"/>
  <c r="O30" i="37"/>
  <c r="Q30" i="37" s="1"/>
  <c r="O5" i="37"/>
  <c r="O34" i="22"/>
  <c r="Q34" i="22" s="1"/>
  <c r="O26" i="22"/>
  <c r="Q26" i="22" s="1"/>
  <c r="O25" i="22"/>
  <c r="Q25" i="22" s="1"/>
  <c r="O24" i="22"/>
  <c r="Q24" i="22" s="1"/>
  <c r="O36" i="22"/>
  <c r="Q36" i="22" s="1"/>
  <c r="O29" i="22"/>
  <c r="Q29" i="22" s="1"/>
  <c r="O41" i="22"/>
  <c r="Q41" i="22" s="1"/>
  <c r="O21" i="22"/>
  <c r="Q21" i="22" s="1"/>
  <c r="O9" i="22"/>
  <c r="Q9" i="22" s="1"/>
  <c r="O6" i="22"/>
  <c r="Q6" i="22" s="1"/>
  <c r="O32" i="22"/>
  <c r="Q32" i="22" s="1"/>
  <c r="O30" i="22"/>
  <c r="Q30" i="22" s="1"/>
  <c r="O11" i="22"/>
  <c r="Q11" i="22" s="1"/>
  <c r="O35" i="22"/>
  <c r="Q35" i="22" s="1"/>
  <c r="O38" i="22"/>
  <c r="Q38" i="22" s="1"/>
  <c r="O43" i="22"/>
  <c r="Q43" i="22" s="1"/>
  <c r="O13" i="22"/>
  <c r="Q13" i="22" s="1"/>
  <c r="O16" i="22"/>
  <c r="Q16" i="22" s="1"/>
  <c r="O18" i="22"/>
  <c r="Q18" i="22" s="1"/>
  <c r="O40" i="22"/>
  <c r="Q40" i="22" s="1"/>
  <c r="O39" i="22"/>
  <c r="Q39" i="22" s="1"/>
  <c r="O27" i="22"/>
  <c r="Q27" i="22" s="1"/>
  <c r="O12" i="22"/>
  <c r="Q12" i="22" s="1"/>
  <c r="O28" i="22"/>
  <c r="Q28" i="22" s="1"/>
  <c r="O17" i="22"/>
  <c r="Q17" i="22" s="1"/>
  <c r="O20" i="22"/>
  <c r="Q20" i="22" s="1"/>
  <c r="O31" i="22"/>
  <c r="Q31" i="22" s="1"/>
  <c r="O37" i="22"/>
  <c r="Q37" i="22" s="1"/>
  <c r="O14" i="22"/>
  <c r="Q14" i="22" s="1"/>
  <c r="O15" i="22"/>
  <c r="Q15" i="22" s="1"/>
  <c r="O8" i="22"/>
  <c r="Q8" i="22" s="1"/>
  <c r="O42" i="22"/>
  <c r="Q42" i="22" s="1"/>
  <c r="O22" i="22"/>
  <c r="Q22" i="22" s="1"/>
  <c r="O33" i="22"/>
  <c r="Q33" i="22" s="1"/>
  <c r="O19" i="22"/>
  <c r="Q19" i="22" s="1"/>
  <c r="O10" i="22"/>
  <c r="Q10" i="22" s="1"/>
  <c r="O7" i="22"/>
  <c r="Q7" i="22" s="1"/>
  <c r="O23" i="22"/>
  <c r="Q23" i="22" s="1"/>
  <c r="O5" i="22"/>
  <c r="O34" i="12"/>
  <c r="Q34" i="12" s="1"/>
  <c r="O22" i="12"/>
  <c r="Q22" i="12" s="1"/>
  <c r="O26" i="12"/>
  <c r="Q26" i="12" s="1"/>
  <c r="O11" i="12"/>
  <c r="Q11" i="12" s="1"/>
  <c r="O27" i="12"/>
  <c r="Q27" i="12" s="1"/>
  <c r="O10" i="12"/>
  <c r="Q10" i="12" s="1"/>
  <c r="O23" i="12"/>
  <c r="Q23" i="12" s="1"/>
  <c r="O43" i="12"/>
  <c r="Q43" i="12" s="1"/>
  <c r="O21" i="12"/>
  <c r="Q21" i="12" s="1"/>
  <c r="O18" i="12"/>
  <c r="Q18" i="12" s="1"/>
  <c r="O17" i="12"/>
  <c r="Q17" i="12" s="1"/>
  <c r="O41" i="12"/>
  <c r="Q41" i="12" s="1"/>
  <c r="O40" i="12"/>
  <c r="Q40" i="12" s="1"/>
  <c r="O14" i="12"/>
  <c r="Q14" i="12" s="1"/>
  <c r="O16" i="12"/>
  <c r="Q16" i="12" s="1"/>
  <c r="O25" i="12"/>
  <c r="Q25" i="12" s="1"/>
  <c r="O8" i="12"/>
  <c r="Q8" i="12" s="1"/>
  <c r="O6" i="12"/>
  <c r="Q6" i="12" s="1"/>
  <c r="O24" i="12"/>
  <c r="Q24" i="12" s="1"/>
  <c r="O7" i="12"/>
  <c r="Q7" i="12" s="1"/>
  <c r="O13" i="12"/>
  <c r="Q13" i="12" s="1"/>
  <c r="O28" i="12"/>
  <c r="Q28" i="12" s="1"/>
  <c r="O15" i="12"/>
  <c r="Q15" i="12" s="1"/>
  <c r="O29" i="12"/>
  <c r="Q29" i="12" s="1"/>
  <c r="O38" i="12"/>
  <c r="Q38" i="12" s="1"/>
  <c r="O9" i="12"/>
  <c r="Q9" i="12" s="1"/>
  <c r="O42" i="12"/>
  <c r="Q42" i="12" s="1"/>
  <c r="O36" i="12"/>
  <c r="Q36" i="12" s="1"/>
  <c r="O31" i="12"/>
  <c r="Q31" i="12" s="1"/>
  <c r="O19" i="12"/>
  <c r="Q19" i="12" s="1"/>
  <c r="O44" i="12"/>
  <c r="O5" i="12"/>
  <c r="Q5" i="12" s="1"/>
  <c r="O12" i="12"/>
  <c r="Q12" i="12" s="1"/>
  <c r="O37" i="12"/>
  <c r="Q37" i="12" s="1"/>
  <c r="O32" i="12"/>
  <c r="Q32" i="12" s="1"/>
  <c r="O39" i="12"/>
  <c r="Q39" i="12" s="1"/>
  <c r="O33" i="12"/>
  <c r="Q33" i="12" s="1"/>
  <c r="O30" i="12"/>
  <c r="Q30" i="12" s="1"/>
  <c r="O20" i="12"/>
  <c r="Q20" i="12" s="1"/>
  <c r="O35" i="12"/>
  <c r="Q35" i="12" s="1"/>
  <c r="O40" i="30"/>
  <c r="Q40" i="30" s="1"/>
  <c r="O30" i="30"/>
  <c r="Q30" i="30" s="1"/>
  <c r="O28" i="30"/>
  <c r="Q28" i="30" s="1"/>
  <c r="O35" i="30"/>
  <c r="Q35" i="30" s="1"/>
  <c r="O16" i="30"/>
  <c r="Q16" i="30" s="1"/>
  <c r="O15" i="30"/>
  <c r="Q15" i="30" s="1"/>
  <c r="O14" i="30"/>
  <c r="Q14" i="30" s="1"/>
  <c r="O23" i="30"/>
  <c r="Q23" i="30" s="1"/>
  <c r="O19" i="30"/>
  <c r="Q19" i="30" s="1"/>
  <c r="O27" i="30"/>
  <c r="Q27" i="30" s="1"/>
  <c r="O26" i="30"/>
  <c r="Q26" i="30" s="1"/>
  <c r="O12" i="30"/>
  <c r="Q12" i="30" s="1"/>
  <c r="O37" i="30"/>
  <c r="Q37" i="30" s="1"/>
  <c r="O11" i="30"/>
  <c r="Q11" i="30" s="1"/>
  <c r="O7" i="30"/>
  <c r="Q7" i="30" s="1"/>
  <c r="O43" i="30"/>
  <c r="Q43" i="30" s="1"/>
  <c r="O29" i="30"/>
  <c r="Q29" i="30" s="1"/>
  <c r="O32" i="30"/>
  <c r="Q32" i="30" s="1"/>
  <c r="O9" i="30"/>
  <c r="Q9" i="30" s="1"/>
  <c r="O39" i="30"/>
  <c r="Q39" i="30" s="1"/>
  <c r="O13" i="30"/>
  <c r="Q13" i="30" s="1"/>
  <c r="O33" i="30"/>
  <c r="Q33" i="30" s="1"/>
  <c r="O42" i="30"/>
  <c r="Q42" i="30" s="1"/>
  <c r="O41" i="30"/>
  <c r="Q41" i="30" s="1"/>
  <c r="O8" i="30"/>
  <c r="Q8" i="30" s="1"/>
  <c r="O25" i="30"/>
  <c r="Q25" i="30" s="1"/>
  <c r="O34" i="30"/>
  <c r="Q34" i="30" s="1"/>
  <c r="O20" i="30"/>
  <c r="Q20" i="30" s="1"/>
  <c r="O21" i="30"/>
  <c r="Q21" i="30" s="1"/>
  <c r="O17" i="30"/>
  <c r="Q17" i="30" s="1"/>
  <c r="O18" i="30"/>
  <c r="Q18" i="30" s="1"/>
  <c r="O10" i="30"/>
  <c r="Q10" i="30" s="1"/>
  <c r="O24" i="30"/>
  <c r="Q24" i="30" s="1"/>
  <c r="O6" i="30"/>
  <c r="Q6" i="30" s="1"/>
  <c r="O38" i="30"/>
  <c r="Q38" i="30" s="1"/>
  <c r="O36" i="30"/>
  <c r="Q36" i="30" s="1"/>
  <c r="O22" i="30"/>
  <c r="Q22" i="30" s="1"/>
  <c r="O31" i="30"/>
  <c r="Q31" i="30" s="1"/>
  <c r="O5" i="30"/>
  <c r="O30" i="42"/>
  <c r="Q30" i="42" s="1"/>
  <c r="O26" i="42"/>
  <c r="Q26" i="42" s="1"/>
  <c r="O15" i="42"/>
  <c r="Q15" i="42" s="1"/>
  <c r="O40" i="42"/>
  <c r="Q40" i="42" s="1"/>
  <c r="O23" i="42"/>
  <c r="Q23" i="42" s="1"/>
  <c r="O34" i="42"/>
  <c r="Q34" i="42" s="1"/>
  <c r="O19" i="42"/>
  <c r="Q19" i="42" s="1"/>
  <c r="O29" i="42"/>
  <c r="Q29" i="42" s="1"/>
  <c r="O11" i="42"/>
  <c r="Q11" i="42" s="1"/>
  <c r="O14" i="42"/>
  <c r="Q14" i="42" s="1"/>
  <c r="O16" i="42"/>
  <c r="Q16" i="42" s="1"/>
  <c r="O31" i="42"/>
  <c r="Q31" i="42" s="1"/>
  <c r="O27" i="42"/>
  <c r="Q27" i="42" s="1"/>
  <c r="O25" i="42"/>
  <c r="Q25" i="42" s="1"/>
  <c r="O24" i="42"/>
  <c r="Q24" i="42" s="1"/>
  <c r="O41" i="42"/>
  <c r="Q41" i="42" s="1"/>
  <c r="O32" i="42"/>
  <c r="Q32" i="42" s="1"/>
  <c r="O17" i="42"/>
  <c r="Q17" i="42" s="1"/>
  <c r="O9" i="42"/>
  <c r="Q9" i="42" s="1"/>
  <c r="O35" i="42"/>
  <c r="Q35" i="42" s="1"/>
  <c r="O18" i="42"/>
  <c r="Q18" i="42" s="1"/>
  <c r="O6" i="42"/>
  <c r="Q6" i="42" s="1"/>
  <c r="O20" i="42"/>
  <c r="Q20" i="42" s="1"/>
  <c r="O28" i="42"/>
  <c r="Q28" i="42" s="1"/>
  <c r="O8" i="42"/>
  <c r="Q8" i="42" s="1"/>
  <c r="O42" i="42"/>
  <c r="Q42" i="42" s="1"/>
  <c r="O39" i="42"/>
  <c r="Q39" i="42" s="1"/>
  <c r="O7" i="42"/>
  <c r="Q7" i="42" s="1"/>
  <c r="O13" i="42"/>
  <c r="Q13" i="42" s="1"/>
  <c r="O12" i="42"/>
  <c r="Q12" i="42" s="1"/>
  <c r="O38" i="42"/>
  <c r="Q38" i="42" s="1"/>
  <c r="O37" i="42"/>
  <c r="Q37" i="42" s="1"/>
  <c r="O43" i="42"/>
  <c r="Q43" i="42" s="1"/>
  <c r="O22" i="42"/>
  <c r="Q22" i="42" s="1"/>
  <c r="O33" i="42"/>
  <c r="Q33" i="42" s="1"/>
  <c r="O10" i="42"/>
  <c r="Q10" i="42" s="1"/>
  <c r="O21" i="42"/>
  <c r="Q21" i="42" s="1"/>
  <c r="O36" i="42"/>
  <c r="Q36" i="42" s="1"/>
  <c r="O5" i="42"/>
  <c r="O36" i="36"/>
  <c r="Q36" i="36" s="1"/>
  <c r="O24" i="36"/>
  <c r="Q24" i="36" s="1"/>
  <c r="O42" i="36"/>
  <c r="Q42" i="36" s="1"/>
  <c r="O16" i="36"/>
  <c r="Q16" i="36" s="1"/>
  <c r="O25" i="36"/>
  <c r="Q25" i="36" s="1"/>
  <c r="O21" i="36"/>
  <c r="Q21" i="36" s="1"/>
  <c r="O34" i="36"/>
  <c r="Q34" i="36" s="1"/>
  <c r="O11" i="36"/>
  <c r="Q11" i="36" s="1"/>
  <c r="O26" i="36"/>
  <c r="Q26" i="36" s="1"/>
  <c r="O33" i="36"/>
  <c r="Q33" i="36" s="1"/>
  <c r="O8" i="36"/>
  <c r="Q8" i="36" s="1"/>
  <c r="O23" i="36"/>
  <c r="Q23" i="36" s="1"/>
  <c r="O12" i="36"/>
  <c r="Q12" i="36" s="1"/>
  <c r="O13" i="36"/>
  <c r="Q13" i="36" s="1"/>
  <c r="O15" i="36"/>
  <c r="Q15" i="36" s="1"/>
  <c r="O39" i="36"/>
  <c r="Q39" i="36" s="1"/>
  <c r="O5" i="36"/>
  <c r="O27" i="36"/>
  <c r="Q27" i="36" s="1"/>
  <c r="O6" i="36"/>
  <c r="Q6" i="36" s="1"/>
  <c r="O17" i="36"/>
  <c r="Q17" i="36" s="1"/>
  <c r="O35" i="36"/>
  <c r="Q35" i="36" s="1"/>
  <c r="O28" i="36"/>
  <c r="Q28" i="36" s="1"/>
  <c r="O38" i="36"/>
  <c r="Q38" i="36" s="1"/>
  <c r="O40" i="36"/>
  <c r="Q40" i="36" s="1"/>
  <c r="O14" i="36"/>
  <c r="Q14" i="36" s="1"/>
  <c r="O9" i="36"/>
  <c r="Q9" i="36" s="1"/>
  <c r="O19" i="36"/>
  <c r="Q19" i="36" s="1"/>
  <c r="O31" i="36"/>
  <c r="Q31" i="36" s="1"/>
  <c r="O10" i="36"/>
  <c r="Q10" i="36" s="1"/>
  <c r="O20" i="36"/>
  <c r="Q20" i="36" s="1"/>
  <c r="O29" i="36"/>
  <c r="Q29" i="36" s="1"/>
  <c r="O32" i="36"/>
  <c r="Q32" i="36" s="1"/>
  <c r="O37" i="36"/>
  <c r="Q37" i="36" s="1"/>
  <c r="O18" i="36"/>
  <c r="Q18" i="36" s="1"/>
  <c r="O22" i="36"/>
  <c r="Q22" i="36" s="1"/>
  <c r="O41" i="36"/>
  <c r="Q41" i="36" s="1"/>
  <c r="O43" i="36"/>
  <c r="Q43" i="36" s="1"/>
  <c r="O7" i="36"/>
  <c r="Q7" i="36" s="1"/>
  <c r="O30" i="36"/>
  <c r="Q30" i="36" s="1"/>
  <c r="O15" i="43"/>
  <c r="Q15" i="43" s="1"/>
  <c r="O21" i="43"/>
  <c r="Q21" i="43" s="1"/>
  <c r="O28" i="43"/>
  <c r="Q28" i="43" s="1"/>
  <c r="O25" i="43"/>
  <c r="Q25" i="43" s="1"/>
  <c r="O27" i="43"/>
  <c r="Q27" i="43" s="1"/>
  <c r="O23" i="43"/>
  <c r="Q23" i="43" s="1"/>
  <c r="O42" i="43"/>
  <c r="Q42" i="43" s="1"/>
  <c r="O11" i="43"/>
  <c r="Q11" i="43" s="1"/>
  <c r="O29" i="43"/>
  <c r="Q29" i="43" s="1"/>
  <c r="O8" i="43"/>
  <c r="Q8" i="43" s="1"/>
  <c r="O5" i="43"/>
  <c r="O38" i="43"/>
  <c r="Q38" i="43" s="1"/>
  <c r="O31" i="43"/>
  <c r="Q31" i="43" s="1"/>
  <c r="O10" i="43"/>
  <c r="Q10" i="43" s="1"/>
  <c r="O26" i="43"/>
  <c r="Q26" i="43" s="1"/>
  <c r="O33" i="43"/>
  <c r="Q33" i="43" s="1"/>
  <c r="O7" i="43"/>
  <c r="Q7" i="43" s="1"/>
  <c r="O12" i="43"/>
  <c r="Q12" i="43" s="1"/>
  <c r="O14" i="43"/>
  <c r="Q14" i="43" s="1"/>
  <c r="O37" i="43"/>
  <c r="Q37" i="43" s="1"/>
  <c r="O6" i="43"/>
  <c r="Q6" i="43" s="1"/>
  <c r="O20" i="43"/>
  <c r="Q20" i="43" s="1"/>
  <c r="O19" i="43"/>
  <c r="Q19" i="43" s="1"/>
  <c r="O13" i="43"/>
  <c r="Q13" i="43" s="1"/>
  <c r="O18" i="43"/>
  <c r="Q18" i="43" s="1"/>
  <c r="O34" i="43"/>
  <c r="Q34" i="43" s="1"/>
  <c r="O39" i="43"/>
  <c r="Q39" i="43" s="1"/>
  <c r="O30" i="43"/>
  <c r="Q30" i="43" s="1"/>
  <c r="O16" i="43"/>
  <c r="Q16" i="43" s="1"/>
  <c r="O32" i="43"/>
  <c r="Q32" i="43" s="1"/>
  <c r="O35" i="43"/>
  <c r="Q35" i="43" s="1"/>
  <c r="O9" i="43"/>
  <c r="Q9" i="43" s="1"/>
  <c r="O41" i="43"/>
  <c r="Q41" i="43" s="1"/>
  <c r="O24" i="43"/>
  <c r="Q24" i="43" s="1"/>
  <c r="O36" i="43"/>
  <c r="Q36" i="43" s="1"/>
  <c r="O22" i="43"/>
  <c r="Q22" i="43" s="1"/>
  <c r="O43" i="43"/>
  <c r="Q43" i="43" s="1"/>
  <c r="O40" i="43"/>
  <c r="Q40" i="43" s="1"/>
  <c r="O17" i="43"/>
  <c r="Q17" i="43" s="1"/>
  <c r="O34" i="20"/>
  <c r="Q34" i="20" s="1"/>
  <c r="O10" i="20"/>
  <c r="Q10" i="20" s="1"/>
  <c r="O20" i="20"/>
  <c r="Q20" i="20" s="1"/>
  <c r="O16" i="20"/>
  <c r="Q16" i="20" s="1"/>
  <c r="O19" i="20"/>
  <c r="Q19" i="20" s="1"/>
  <c r="O9" i="20"/>
  <c r="Q9" i="20" s="1"/>
  <c r="O22" i="20"/>
  <c r="Q22" i="20" s="1"/>
  <c r="O8" i="20"/>
  <c r="Q8" i="20" s="1"/>
  <c r="O21" i="20"/>
  <c r="Q21" i="20" s="1"/>
  <c r="O38" i="20"/>
  <c r="Q38" i="20" s="1"/>
  <c r="O32" i="20"/>
  <c r="Q32" i="20" s="1"/>
  <c r="O39" i="20"/>
  <c r="Q39" i="20" s="1"/>
  <c r="O14" i="20"/>
  <c r="Q14" i="20" s="1"/>
  <c r="O15" i="20"/>
  <c r="Q15" i="20" s="1"/>
  <c r="O35" i="20"/>
  <c r="Q35" i="20" s="1"/>
  <c r="O13" i="20"/>
  <c r="Q13" i="20" s="1"/>
  <c r="O25" i="20"/>
  <c r="Q25" i="20" s="1"/>
  <c r="O6" i="20"/>
  <c r="Q6" i="20" s="1"/>
  <c r="O30" i="20"/>
  <c r="Q30" i="20" s="1"/>
  <c r="O17" i="20"/>
  <c r="Q17" i="20" s="1"/>
  <c r="O37" i="20"/>
  <c r="Q37" i="20" s="1"/>
  <c r="O31" i="20"/>
  <c r="Q31" i="20" s="1"/>
  <c r="O7" i="20"/>
  <c r="Q7" i="20" s="1"/>
  <c r="O18" i="20"/>
  <c r="Q18" i="20" s="1"/>
  <c r="O41" i="20"/>
  <c r="Q41" i="20" s="1"/>
  <c r="O12" i="20"/>
  <c r="Q12" i="20" s="1"/>
  <c r="O24" i="20"/>
  <c r="Q24" i="20" s="1"/>
  <c r="O36" i="20"/>
  <c r="Q36" i="20" s="1"/>
  <c r="O42" i="20"/>
  <c r="Q42" i="20" s="1"/>
  <c r="O23" i="20"/>
  <c r="Q23" i="20" s="1"/>
  <c r="O29" i="20"/>
  <c r="Q29" i="20" s="1"/>
  <c r="O40" i="20"/>
  <c r="Q40" i="20" s="1"/>
  <c r="O43" i="20"/>
  <c r="Q43" i="20" s="1"/>
  <c r="O26" i="20"/>
  <c r="Q26" i="20" s="1"/>
  <c r="O11" i="20"/>
  <c r="Q11" i="20" s="1"/>
  <c r="O27" i="20"/>
  <c r="Q27" i="20" s="1"/>
  <c r="O28" i="20"/>
  <c r="Q28" i="20" s="1"/>
  <c r="O33" i="20"/>
  <c r="Q33" i="20" s="1"/>
  <c r="O5" i="20"/>
  <c r="I44" i="27"/>
  <c r="K5" i="27"/>
  <c r="K44" i="27" s="1"/>
  <c r="M44" i="27" s="1"/>
  <c r="O12" i="41"/>
  <c r="Q12" i="41" s="1"/>
  <c r="O37" i="41"/>
  <c r="Q37" i="41" s="1"/>
  <c r="O43" i="41"/>
  <c r="Q43" i="41" s="1"/>
  <c r="O14" i="41"/>
  <c r="Q14" i="41" s="1"/>
  <c r="O35" i="41"/>
  <c r="Q35" i="41" s="1"/>
  <c r="O13" i="41"/>
  <c r="Q13" i="41" s="1"/>
  <c r="O22" i="41"/>
  <c r="Q22" i="41" s="1"/>
  <c r="O38" i="41"/>
  <c r="Q38" i="41" s="1"/>
  <c r="O25" i="41"/>
  <c r="Q25" i="41" s="1"/>
  <c r="O5" i="41"/>
  <c r="O10" i="41"/>
  <c r="Q10" i="41" s="1"/>
  <c r="O16" i="41"/>
  <c r="Q16" i="41" s="1"/>
  <c r="O26" i="41"/>
  <c r="Q26" i="41" s="1"/>
  <c r="O36" i="41"/>
  <c r="Q36" i="41" s="1"/>
  <c r="O40" i="41"/>
  <c r="Q40" i="41" s="1"/>
  <c r="O21" i="41"/>
  <c r="Q21" i="41" s="1"/>
  <c r="O30" i="41"/>
  <c r="Q30" i="41" s="1"/>
  <c r="O29" i="41"/>
  <c r="Q29" i="41" s="1"/>
  <c r="O28" i="41"/>
  <c r="Q28" i="41" s="1"/>
  <c r="O15" i="41"/>
  <c r="Q15" i="41" s="1"/>
  <c r="O6" i="41"/>
  <c r="Q6" i="41" s="1"/>
  <c r="O11" i="41"/>
  <c r="Q11" i="41" s="1"/>
  <c r="O24" i="41"/>
  <c r="Q24" i="41" s="1"/>
  <c r="O33" i="41"/>
  <c r="Q33" i="41" s="1"/>
  <c r="O32" i="41"/>
  <c r="Q32" i="41" s="1"/>
  <c r="O7" i="41"/>
  <c r="Q7" i="41" s="1"/>
  <c r="O39" i="41"/>
  <c r="Q39" i="41" s="1"/>
  <c r="O27" i="41"/>
  <c r="Q27" i="41" s="1"/>
  <c r="O8" i="41"/>
  <c r="Q8" i="41" s="1"/>
  <c r="O17" i="41"/>
  <c r="Q17" i="41" s="1"/>
  <c r="O23" i="41"/>
  <c r="Q23" i="41" s="1"/>
  <c r="O20" i="41"/>
  <c r="Q20" i="41" s="1"/>
  <c r="O42" i="41"/>
  <c r="Q42" i="41" s="1"/>
  <c r="O41" i="41"/>
  <c r="Q41" i="41" s="1"/>
  <c r="O19" i="41"/>
  <c r="Q19" i="41" s="1"/>
  <c r="O9" i="41"/>
  <c r="Q9" i="41" s="1"/>
  <c r="O34" i="41"/>
  <c r="Q34" i="41" s="1"/>
  <c r="O18" i="41"/>
  <c r="Q18" i="41" s="1"/>
  <c r="O31" i="41"/>
  <c r="Q31" i="41" s="1"/>
  <c r="O16" i="35"/>
  <c r="Q16" i="35" s="1"/>
  <c r="O33" i="35"/>
  <c r="Q33" i="35" s="1"/>
  <c r="O26" i="35"/>
  <c r="Q26" i="35" s="1"/>
  <c r="O28" i="35"/>
  <c r="Q28" i="35" s="1"/>
  <c r="O36" i="35"/>
  <c r="Q36" i="35" s="1"/>
  <c r="O41" i="35"/>
  <c r="Q41" i="35" s="1"/>
  <c r="O39" i="35"/>
  <c r="Q39" i="35" s="1"/>
  <c r="O18" i="35"/>
  <c r="Q18" i="35" s="1"/>
  <c r="O30" i="35"/>
  <c r="Q30" i="35" s="1"/>
  <c r="O23" i="35"/>
  <c r="Q23" i="35" s="1"/>
  <c r="O10" i="35"/>
  <c r="Q10" i="35" s="1"/>
  <c r="O13" i="35"/>
  <c r="Q13" i="35" s="1"/>
  <c r="O22" i="35"/>
  <c r="Q22" i="35" s="1"/>
  <c r="O37" i="35"/>
  <c r="Q37" i="35" s="1"/>
  <c r="O42" i="35"/>
  <c r="Q42" i="35" s="1"/>
  <c r="O5" i="35"/>
  <c r="O40" i="35"/>
  <c r="Q40" i="35" s="1"/>
  <c r="O19" i="35"/>
  <c r="Q19" i="35" s="1"/>
  <c r="O9" i="35"/>
  <c r="Q9" i="35" s="1"/>
  <c r="O43" i="35"/>
  <c r="Q43" i="35" s="1"/>
  <c r="O29" i="35"/>
  <c r="Q29" i="35" s="1"/>
  <c r="O6" i="35"/>
  <c r="Q6" i="35" s="1"/>
  <c r="O34" i="35"/>
  <c r="Q34" i="35" s="1"/>
  <c r="O17" i="35"/>
  <c r="Q17" i="35" s="1"/>
  <c r="O11" i="35"/>
  <c r="Q11" i="35" s="1"/>
  <c r="O21" i="35"/>
  <c r="Q21" i="35" s="1"/>
  <c r="O38" i="35"/>
  <c r="Q38" i="35" s="1"/>
  <c r="O24" i="35"/>
  <c r="Q24" i="35" s="1"/>
  <c r="O25" i="35"/>
  <c r="Q25" i="35" s="1"/>
  <c r="O20" i="35"/>
  <c r="Q20" i="35" s="1"/>
  <c r="O31" i="35"/>
  <c r="Q31" i="35" s="1"/>
  <c r="O12" i="35"/>
  <c r="Q12" i="35" s="1"/>
  <c r="O8" i="35"/>
  <c r="Q8" i="35" s="1"/>
  <c r="O35" i="35"/>
  <c r="Q35" i="35" s="1"/>
  <c r="O7" i="35"/>
  <c r="Q7" i="35" s="1"/>
  <c r="O14" i="35"/>
  <c r="Q14" i="35" s="1"/>
  <c r="O32" i="35"/>
  <c r="Q32" i="35" s="1"/>
  <c r="O15" i="35"/>
  <c r="Q15" i="35" s="1"/>
  <c r="O27" i="35"/>
  <c r="Q27" i="35" s="1"/>
  <c r="O27" i="32"/>
  <c r="Q27" i="32" s="1"/>
  <c r="O23" i="32"/>
  <c r="Q23" i="32" s="1"/>
  <c r="O21" i="32"/>
  <c r="Q21" i="32" s="1"/>
  <c r="O20" i="32"/>
  <c r="Q20" i="32" s="1"/>
  <c r="O12" i="32"/>
  <c r="Q12" i="32" s="1"/>
  <c r="O7" i="32"/>
  <c r="Q7" i="32" s="1"/>
  <c r="O11" i="32"/>
  <c r="Q11" i="32" s="1"/>
  <c r="O42" i="32"/>
  <c r="Q42" i="32" s="1"/>
  <c r="O5" i="32"/>
  <c r="O29" i="32"/>
  <c r="Q29" i="32" s="1"/>
  <c r="O35" i="32"/>
  <c r="Q35" i="32" s="1"/>
  <c r="O43" i="32"/>
  <c r="Q43" i="32" s="1"/>
  <c r="O24" i="32"/>
  <c r="Q24" i="32" s="1"/>
  <c r="O16" i="32"/>
  <c r="Q16" i="32" s="1"/>
  <c r="O9" i="32"/>
  <c r="Q9" i="32" s="1"/>
  <c r="O19" i="32"/>
  <c r="Q19" i="32" s="1"/>
  <c r="O15" i="32"/>
  <c r="Q15" i="32" s="1"/>
  <c r="O13" i="32"/>
  <c r="Q13" i="32" s="1"/>
  <c r="O30" i="32"/>
  <c r="Q30" i="32" s="1"/>
  <c r="O34" i="32"/>
  <c r="Q34" i="32" s="1"/>
  <c r="O41" i="32"/>
  <c r="Q41" i="32" s="1"/>
  <c r="O17" i="32"/>
  <c r="Q17" i="32" s="1"/>
  <c r="O14" i="32"/>
  <c r="Q14" i="32" s="1"/>
  <c r="O28" i="32"/>
  <c r="Q28" i="32" s="1"/>
  <c r="O40" i="32"/>
  <c r="Q40" i="32" s="1"/>
  <c r="O18" i="32"/>
  <c r="Q18" i="32" s="1"/>
  <c r="O39" i="32"/>
  <c r="Q39" i="32" s="1"/>
  <c r="O8" i="32"/>
  <c r="Q8" i="32" s="1"/>
  <c r="O31" i="32"/>
  <c r="Q31" i="32" s="1"/>
  <c r="O36" i="32"/>
  <c r="Q36" i="32" s="1"/>
  <c r="O37" i="32"/>
  <c r="Q37" i="32" s="1"/>
  <c r="O33" i="32"/>
  <c r="Q33" i="32" s="1"/>
  <c r="O10" i="32"/>
  <c r="Q10" i="32" s="1"/>
  <c r="O22" i="32"/>
  <c r="Q22" i="32" s="1"/>
  <c r="O32" i="32"/>
  <c r="Q32" i="32" s="1"/>
  <c r="O38" i="32"/>
  <c r="Q38" i="32" s="1"/>
  <c r="O25" i="32"/>
  <c r="Q25" i="32" s="1"/>
  <c r="O26" i="32"/>
  <c r="Q26" i="32" s="1"/>
  <c r="O6" i="32"/>
  <c r="Q6" i="32" s="1"/>
  <c r="O43" i="28"/>
  <c r="Q43" i="28" s="1"/>
  <c r="O30" i="28"/>
  <c r="Q30" i="28" s="1"/>
  <c r="O14" i="28"/>
  <c r="Q14" i="28" s="1"/>
  <c r="O31" i="28"/>
  <c r="Q31" i="28" s="1"/>
  <c r="O26" i="28"/>
  <c r="Q26" i="28" s="1"/>
  <c r="O38" i="28"/>
  <c r="Q38" i="28" s="1"/>
  <c r="O19" i="28"/>
  <c r="Q19" i="28" s="1"/>
  <c r="O12" i="28"/>
  <c r="Q12" i="28" s="1"/>
  <c r="O22" i="28"/>
  <c r="Q22" i="28" s="1"/>
  <c r="O9" i="28"/>
  <c r="Q9" i="28" s="1"/>
  <c r="O23" i="28"/>
  <c r="Q23" i="28" s="1"/>
  <c r="O40" i="28"/>
  <c r="Q40" i="28" s="1"/>
  <c r="O8" i="28"/>
  <c r="Q8" i="28" s="1"/>
  <c r="O36" i="28"/>
  <c r="Q36" i="28" s="1"/>
  <c r="O17" i="28"/>
  <c r="Q17" i="28" s="1"/>
  <c r="O11" i="28"/>
  <c r="Q11" i="28" s="1"/>
  <c r="O21" i="28"/>
  <c r="Q21" i="28" s="1"/>
  <c r="O42" i="28"/>
  <c r="Q42" i="28" s="1"/>
  <c r="O10" i="28"/>
  <c r="Q10" i="28" s="1"/>
  <c r="O28" i="28"/>
  <c r="Q28" i="28" s="1"/>
  <c r="O29" i="28"/>
  <c r="Q29" i="28" s="1"/>
  <c r="O7" i="28"/>
  <c r="Q7" i="28" s="1"/>
  <c r="O13" i="28"/>
  <c r="Q13" i="28" s="1"/>
  <c r="O25" i="28"/>
  <c r="Q25" i="28" s="1"/>
  <c r="O27" i="28"/>
  <c r="Q27" i="28" s="1"/>
  <c r="O32" i="28"/>
  <c r="Q32" i="28" s="1"/>
  <c r="O34" i="28"/>
  <c r="Q34" i="28" s="1"/>
  <c r="O41" i="28"/>
  <c r="Q41" i="28" s="1"/>
  <c r="O24" i="28"/>
  <c r="Q24" i="28" s="1"/>
  <c r="O39" i="28"/>
  <c r="Q39" i="28" s="1"/>
  <c r="O18" i="28"/>
  <c r="Q18" i="28" s="1"/>
  <c r="O16" i="28"/>
  <c r="Q16" i="28" s="1"/>
  <c r="O33" i="28"/>
  <c r="Q33" i="28" s="1"/>
  <c r="O20" i="28"/>
  <c r="Q20" i="28" s="1"/>
  <c r="O37" i="28"/>
  <c r="Q37" i="28" s="1"/>
  <c r="O15" i="28"/>
  <c r="Q15" i="28" s="1"/>
  <c r="O6" i="28"/>
  <c r="Q6" i="28" s="1"/>
  <c r="O35" i="28"/>
  <c r="Q35" i="28" s="1"/>
  <c r="O5" i="28"/>
  <c r="O9" i="17"/>
  <c r="Q9" i="17" s="1"/>
  <c r="O33" i="17"/>
  <c r="Q33" i="17" s="1"/>
  <c r="O23" i="17"/>
  <c r="Q23" i="17" s="1"/>
  <c r="O34" i="17"/>
  <c r="Q34" i="17" s="1"/>
  <c r="O43" i="17"/>
  <c r="Q43" i="17" s="1"/>
  <c r="O22" i="17"/>
  <c r="Q22" i="17" s="1"/>
  <c r="O7" i="17"/>
  <c r="Q7" i="17" s="1"/>
  <c r="O27" i="17"/>
  <c r="Q27" i="17" s="1"/>
  <c r="O35" i="17"/>
  <c r="Q35" i="17" s="1"/>
  <c r="O42" i="17"/>
  <c r="Q42" i="17" s="1"/>
  <c r="O41" i="17"/>
  <c r="Q41" i="17" s="1"/>
  <c r="O15" i="17"/>
  <c r="Q15" i="17" s="1"/>
  <c r="O18" i="17"/>
  <c r="Q18" i="17" s="1"/>
  <c r="O39" i="17"/>
  <c r="Q39" i="17" s="1"/>
  <c r="O21" i="17"/>
  <c r="Q21" i="17" s="1"/>
  <c r="O6" i="17"/>
  <c r="Q6" i="17" s="1"/>
  <c r="O40" i="17"/>
  <c r="Q40" i="17" s="1"/>
  <c r="O37" i="17"/>
  <c r="Q37" i="17" s="1"/>
  <c r="O30" i="17"/>
  <c r="Q30" i="17" s="1"/>
  <c r="O25" i="17"/>
  <c r="Q25" i="17" s="1"/>
  <c r="O13" i="17"/>
  <c r="Q13" i="17" s="1"/>
  <c r="O14" i="17"/>
  <c r="Q14" i="17" s="1"/>
  <c r="O11" i="17"/>
  <c r="Q11" i="17" s="1"/>
  <c r="O19" i="17"/>
  <c r="Q19" i="17" s="1"/>
  <c r="O28" i="17"/>
  <c r="Q28" i="17" s="1"/>
  <c r="O20" i="17"/>
  <c r="Q20" i="17" s="1"/>
  <c r="O26" i="17"/>
  <c r="Q26" i="17" s="1"/>
  <c r="O29" i="17"/>
  <c r="Q29" i="17" s="1"/>
  <c r="O38" i="17"/>
  <c r="Q38" i="17" s="1"/>
  <c r="O17" i="17"/>
  <c r="Q17" i="17" s="1"/>
  <c r="O16" i="17"/>
  <c r="Q16" i="17" s="1"/>
  <c r="O32" i="17"/>
  <c r="Q32" i="17" s="1"/>
  <c r="O24" i="17"/>
  <c r="Q24" i="17" s="1"/>
  <c r="O8" i="17"/>
  <c r="Q8" i="17" s="1"/>
  <c r="O31" i="17"/>
  <c r="Q31" i="17" s="1"/>
  <c r="O36" i="17"/>
  <c r="Q36" i="17" s="1"/>
  <c r="O10" i="17"/>
  <c r="Q10" i="17" s="1"/>
  <c r="O12" i="17"/>
  <c r="Q12" i="17" s="1"/>
  <c r="O5" i="17"/>
  <c r="I44" i="49"/>
  <c r="K5" i="49"/>
  <c r="K44" i="49" s="1"/>
  <c r="M44" i="49" s="1"/>
  <c r="O41" i="52"/>
  <c r="Q41" i="52" s="1"/>
  <c r="O13" i="52"/>
  <c r="Q13" i="52" s="1"/>
  <c r="O9" i="52"/>
  <c r="Q9" i="52" s="1"/>
  <c r="O26" i="52"/>
  <c r="Q26" i="52" s="1"/>
  <c r="O28" i="52"/>
  <c r="Q28" i="52" s="1"/>
  <c r="O35" i="52"/>
  <c r="Q35" i="52" s="1"/>
  <c r="O17" i="52"/>
  <c r="Q17" i="52" s="1"/>
  <c r="O40" i="52"/>
  <c r="Q40" i="52" s="1"/>
  <c r="O19" i="52"/>
  <c r="Q19" i="52" s="1"/>
  <c r="O42" i="52"/>
  <c r="Q42" i="52" s="1"/>
  <c r="O16" i="52"/>
  <c r="Q16" i="52" s="1"/>
  <c r="O6" i="52"/>
  <c r="Q6" i="52" s="1"/>
  <c r="O32" i="52"/>
  <c r="Q32" i="52" s="1"/>
  <c r="O22" i="52"/>
  <c r="Q22" i="52" s="1"/>
  <c r="O31" i="52"/>
  <c r="Q31" i="52" s="1"/>
  <c r="O14" i="52"/>
  <c r="Q14" i="52" s="1"/>
  <c r="O7" i="52"/>
  <c r="Q7" i="52" s="1"/>
  <c r="O21" i="52"/>
  <c r="Q21" i="52" s="1"/>
  <c r="O29" i="52"/>
  <c r="Q29" i="52" s="1"/>
  <c r="O10" i="52"/>
  <c r="Q10" i="52" s="1"/>
  <c r="O8" i="52"/>
  <c r="Q8" i="52" s="1"/>
  <c r="O37" i="52"/>
  <c r="Q37" i="52" s="1"/>
  <c r="O27" i="52"/>
  <c r="Q27" i="52" s="1"/>
  <c r="O39" i="52"/>
  <c r="Q39" i="52" s="1"/>
  <c r="O12" i="52"/>
  <c r="Q12" i="52" s="1"/>
  <c r="O15" i="52"/>
  <c r="Q15" i="52" s="1"/>
  <c r="O11" i="52"/>
  <c r="Q11" i="52" s="1"/>
  <c r="O20" i="52"/>
  <c r="Q20" i="52" s="1"/>
  <c r="O5" i="52"/>
  <c r="O38" i="52"/>
  <c r="Q38" i="52" s="1"/>
  <c r="O18" i="52"/>
  <c r="Q18" i="52" s="1"/>
  <c r="O33" i="52"/>
  <c r="Q33" i="52" s="1"/>
  <c r="O36" i="52"/>
  <c r="Q36" i="52" s="1"/>
  <c r="O34" i="52"/>
  <c r="Q34" i="52" s="1"/>
  <c r="O43" i="52"/>
  <c r="Q43" i="52" s="1"/>
  <c r="O25" i="52"/>
  <c r="Q25" i="52" s="1"/>
  <c r="O30" i="52"/>
  <c r="Q30" i="52" s="1"/>
  <c r="O23" i="52"/>
  <c r="Q23" i="52" s="1"/>
  <c r="O24" i="52"/>
  <c r="Q24" i="52" s="1"/>
  <c r="O10" i="29"/>
  <c r="Q10" i="29" s="1"/>
  <c r="O7" i="29"/>
  <c r="Q7" i="29" s="1"/>
  <c r="O9" i="29"/>
  <c r="Q9" i="29" s="1"/>
  <c r="O24" i="29"/>
  <c r="Q24" i="29" s="1"/>
  <c r="O25" i="29"/>
  <c r="Q25" i="29" s="1"/>
  <c r="O6" i="29"/>
  <c r="Q6" i="29" s="1"/>
  <c r="O17" i="29"/>
  <c r="Q17" i="29" s="1"/>
  <c r="O30" i="29"/>
  <c r="Q30" i="29" s="1"/>
  <c r="O22" i="29"/>
  <c r="Q22" i="29" s="1"/>
  <c r="O34" i="29"/>
  <c r="Q34" i="29" s="1"/>
  <c r="O33" i="29"/>
  <c r="Q33" i="29" s="1"/>
  <c r="O13" i="29"/>
  <c r="Q13" i="29" s="1"/>
  <c r="O37" i="29"/>
  <c r="Q37" i="29" s="1"/>
  <c r="O40" i="29"/>
  <c r="Q40" i="29" s="1"/>
  <c r="O43" i="29"/>
  <c r="Q43" i="29" s="1"/>
  <c r="O20" i="29"/>
  <c r="Q20" i="29" s="1"/>
  <c r="O8" i="29"/>
  <c r="Q8" i="29" s="1"/>
  <c r="O42" i="29"/>
  <c r="Q42" i="29" s="1"/>
  <c r="O36" i="29"/>
  <c r="Q36" i="29" s="1"/>
  <c r="O31" i="29"/>
  <c r="Q31" i="29" s="1"/>
  <c r="O15" i="29"/>
  <c r="Q15" i="29" s="1"/>
  <c r="O18" i="29"/>
  <c r="Q18" i="29" s="1"/>
  <c r="O38" i="29"/>
  <c r="Q38" i="29" s="1"/>
  <c r="O19" i="29"/>
  <c r="Q19" i="29" s="1"/>
  <c r="O41" i="29"/>
  <c r="Q41" i="29" s="1"/>
  <c r="O28" i="29"/>
  <c r="Q28" i="29" s="1"/>
  <c r="O32" i="29"/>
  <c r="Q32" i="29" s="1"/>
  <c r="O11" i="29"/>
  <c r="Q11" i="29" s="1"/>
  <c r="O23" i="29"/>
  <c r="Q23" i="29" s="1"/>
  <c r="O26" i="29"/>
  <c r="Q26" i="29" s="1"/>
  <c r="O27" i="29"/>
  <c r="Q27" i="29" s="1"/>
  <c r="O12" i="29"/>
  <c r="Q12" i="29" s="1"/>
  <c r="O39" i="29"/>
  <c r="Q39" i="29" s="1"/>
  <c r="O14" i="29"/>
  <c r="Q14" i="29" s="1"/>
  <c r="O16" i="29"/>
  <c r="Q16" i="29" s="1"/>
  <c r="O21" i="29"/>
  <c r="Q21" i="29" s="1"/>
  <c r="O35" i="29"/>
  <c r="Q35" i="29" s="1"/>
  <c r="O29" i="29"/>
  <c r="Q29" i="29" s="1"/>
  <c r="O5" i="29"/>
  <c r="O27" i="26"/>
  <c r="Q27" i="26" s="1"/>
  <c r="O39" i="26"/>
  <c r="Q39" i="26" s="1"/>
  <c r="O6" i="26"/>
  <c r="Q6" i="26" s="1"/>
  <c r="O42" i="26"/>
  <c r="Q42" i="26" s="1"/>
  <c r="O43" i="26"/>
  <c r="Q43" i="26" s="1"/>
  <c r="O33" i="26"/>
  <c r="Q33" i="26" s="1"/>
  <c r="O11" i="26"/>
  <c r="Q11" i="26" s="1"/>
  <c r="O31" i="26"/>
  <c r="Q31" i="26" s="1"/>
  <c r="O24" i="26"/>
  <c r="Q24" i="26" s="1"/>
  <c r="O9" i="26"/>
  <c r="Q9" i="26" s="1"/>
  <c r="O8" i="26"/>
  <c r="Q8" i="26" s="1"/>
  <c r="O32" i="26"/>
  <c r="Q32" i="26" s="1"/>
  <c r="O13" i="26"/>
  <c r="Q13" i="26" s="1"/>
  <c r="O19" i="26"/>
  <c r="Q19" i="26" s="1"/>
  <c r="O10" i="26"/>
  <c r="Q10" i="26" s="1"/>
  <c r="O38" i="26"/>
  <c r="Q38" i="26" s="1"/>
  <c r="O20" i="26"/>
  <c r="Q20" i="26" s="1"/>
  <c r="O40" i="26"/>
  <c r="Q40" i="26" s="1"/>
  <c r="O37" i="26"/>
  <c r="Q37" i="26" s="1"/>
  <c r="O25" i="26"/>
  <c r="Q25" i="26" s="1"/>
  <c r="O21" i="26"/>
  <c r="Q21" i="26" s="1"/>
  <c r="O16" i="26"/>
  <c r="Q16" i="26" s="1"/>
  <c r="O22" i="26"/>
  <c r="Q22" i="26" s="1"/>
  <c r="O36" i="26"/>
  <c r="Q36" i="26" s="1"/>
  <c r="O7" i="26"/>
  <c r="Q7" i="26" s="1"/>
  <c r="O23" i="26"/>
  <c r="Q23" i="26" s="1"/>
  <c r="O18" i="26"/>
  <c r="Q18" i="26" s="1"/>
  <c r="O17" i="26"/>
  <c r="Q17" i="26" s="1"/>
  <c r="O26" i="26"/>
  <c r="Q26" i="26" s="1"/>
  <c r="O41" i="26"/>
  <c r="Q41" i="26" s="1"/>
  <c r="O14" i="26"/>
  <c r="Q14" i="26" s="1"/>
  <c r="O15" i="26"/>
  <c r="Q15" i="26" s="1"/>
  <c r="O12" i="26"/>
  <c r="Q12" i="26" s="1"/>
  <c r="O28" i="26"/>
  <c r="Q28" i="26" s="1"/>
  <c r="O35" i="26"/>
  <c r="Q35" i="26" s="1"/>
  <c r="O34" i="26"/>
  <c r="Q34" i="26" s="1"/>
  <c r="O29" i="26"/>
  <c r="Q29" i="26" s="1"/>
  <c r="O30" i="26"/>
  <c r="Q30" i="26" s="1"/>
  <c r="O5" i="26"/>
  <c r="O16" i="15"/>
  <c r="Q16" i="15" s="1"/>
  <c r="O28" i="15"/>
  <c r="Q28" i="15" s="1"/>
  <c r="O13" i="15"/>
  <c r="Q13" i="15" s="1"/>
  <c r="O40" i="15"/>
  <c r="Q40" i="15" s="1"/>
  <c r="O17" i="15"/>
  <c r="Q17" i="15" s="1"/>
  <c r="O9" i="15"/>
  <c r="Q9" i="15" s="1"/>
  <c r="O43" i="15"/>
  <c r="Q43" i="15" s="1"/>
  <c r="O12" i="15"/>
  <c r="Q12" i="15" s="1"/>
  <c r="O20" i="15"/>
  <c r="Q20" i="15" s="1"/>
  <c r="O23" i="15"/>
  <c r="Q23" i="15" s="1"/>
  <c r="O36" i="15"/>
  <c r="Q36" i="15" s="1"/>
  <c r="O10" i="15"/>
  <c r="Q10" i="15" s="1"/>
  <c r="O6" i="15"/>
  <c r="Q6" i="15" s="1"/>
  <c r="O37" i="15"/>
  <c r="Q37" i="15" s="1"/>
  <c r="O27" i="15"/>
  <c r="Q27" i="15" s="1"/>
  <c r="O33" i="15"/>
  <c r="Q33" i="15" s="1"/>
  <c r="O7" i="15"/>
  <c r="Q7" i="15" s="1"/>
  <c r="O18" i="15"/>
  <c r="Q18" i="15" s="1"/>
  <c r="O25" i="15"/>
  <c r="Q25" i="15" s="1"/>
  <c r="O30" i="15"/>
  <c r="Q30" i="15" s="1"/>
  <c r="O35" i="15"/>
  <c r="Q35" i="15" s="1"/>
  <c r="O41" i="15"/>
  <c r="Q41" i="15" s="1"/>
  <c r="O8" i="15"/>
  <c r="Q8" i="15" s="1"/>
  <c r="O5" i="15"/>
  <c r="O31" i="15"/>
  <c r="Q31" i="15" s="1"/>
  <c r="O19" i="15"/>
  <c r="Q19" i="15" s="1"/>
  <c r="O15" i="15"/>
  <c r="Q15" i="15" s="1"/>
  <c r="O39" i="15"/>
  <c r="Q39" i="15" s="1"/>
  <c r="O29" i="15"/>
  <c r="Q29" i="15" s="1"/>
  <c r="O22" i="15"/>
  <c r="Q22" i="15" s="1"/>
  <c r="O21" i="15"/>
  <c r="Q21" i="15" s="1"/>
  <c r="O26" i="15"/>
  <c r="Q26" i="15" s="1"/>
  <c r="O38" i="15"/>
  <c r="Q38" i="15" s="1"/>
  <c r="O32" i="15"/>
  <c r="Q32" i="15" s="1"/>
  <c r="O14" i="15"/>
  <c r="Q14" i="15" s="1"/>
  <c r="O34" i="15"/>
  <c r="Q34" i="15" s="1"/>
  <c r="O11" i="15"/>
  <c r="Q11" i="15" s="1"/>
  <c r="O24" i="15"/>
  <c r="Q24" i="15" s="1"/>
  <c r="O42" i="15"/>
  <c r="Q42" i="15" s="1"/>
  <c r="K5" i="16"/>
  <c r="K44" i="16" s="1"/>
  <c r="M44" i="16" s="1"/>
  <c r="I44" i="16"/>
  <c r="O33" i="40"/>
  <c r="Q33" i="40" s="1"/>
  <c r="O37" i="40"/>
  <c r="Q37" i="40" s="1"/>
  <c r="O14" i="40"/>
  <c r="Q14" i="40" s="1"/>
  <c r="O35" i="40"/>
  <c r="Q35" i="40" s="1"/>
  <c r="O24" i="40"/>
  <c r="Q24" i="40" s="1"/>
  <c r="O25" i="40"/>
  <c r="Q25" i="40" s="1"/>
  <c r="O38" i="40"/>
  <c r="Q38" i="40" s="1"/>
  <c r="O20" i="40"/>
  <c r="Q20" i="40" s="1"/>
  <c r="O6" i="40"/>
  <c r="Q6" i="40" s="1"/>
  <c r="O19" i="40"/>
  <c r="Q19" i="40" s="1"/>
  <c r="O8" i="40"/>
  <c r="Q8" i="40" s="1"/>
  <c r="O27" i="40"/>
  <c r="Q27" i="40" s="1"/>
  <c r="O26" i="40"/>
  <c r="Q26" i="40" s="1"/>
  <c r="O28" i="40"/>
  <c r="Q28" i="40" s="1"/>
  <c r="O36" i="40"/>
  <c r="Q36" i="40" s="1"/>
  <c r="O17" i="40"/>
  <c r="Q17" i="40" s="1"/>
  <c r="O18" i="40"/>
  <c r="Q18" i="40" s="1"/>
  <c r="O40" i="40"/>
  <c r="Q40" i="40" s="1"/>
  <c r="O34" i="40"/>
  <c r="Q34" i="40" s="1"/>
  <c r="O11" i="40"/>
  <c r="Q11" i="40" s="1"/>
  <c r="O31" i="40"/>
  <c r="Q31" i="40" s="1"/>
  <c r="O30" i="40"/>
  <c r="Q30" i="40" s="1"/>
  <c r="O32" i="40"/>
  <c r="Q32" i="40" s="1"/>
  <c r="O13" i="40"/>
  <c r="Q13" i="40" s="1"/>
  <c r="O10" i="40"/>
  <c r="Q10" i="40" s="1"/>
  <c r="O41" i="40"/>
  <c r="Q41" i="40" s="1"/>
  <c r="O9" i="40"/>
  <c r="Q9" i="40" s="1"/>
  <c r="O39" i="40"/>
  <c r="Q39" i="40" s="1"/>
  <c r="O29" i="40"/>
  <c r="Q29" i="40" s="1"/>
  <c r="O21" i="40"/>
  <c r="Q21" i="40" s="1"/>
  <c r="O43" i="40"/>
  <c r="Q43" i="40" s="1"/>
  <c r="O12" i="40"/>
  <c r="Q12" i="40" s="1"/>
  <c r="O7" i="40"/>
  <c r="Q7" i="40" s="1"/>
  <c r="O22" i="40"/>
  <c r="Q22" i="40" s="1"/>
  <c r="O42" i="40"/>
  <c r="Q42" i="40" s="1"/>
  <c r="O15" i="40"/>
  <c r="Q15" i="40" s="1"/>
  <c r="O16" i="40"/>
  <c r="Q16" i="40" s="1"/>
  <c r="O23" i="40"/>
  <c r="Q23" i="40" s="1"/>
  <c r="O5" i="40"/>
  <c r="I44" i="18"/>
  <c r="K5" i="18"/>
  <c r="K44" i="18" s="1"/>
  <c r="M44" i="18" s="1"/>
  <c r="O44" i="44" l="1"/>
  <c r="O44" i="15"/>
  <c r="Q5" i="15"/>
  <c r="O44" i="26"/>
  <c r="Q5" i="26"/>
  <c r="O44" i="52"/>
  <c r="Q5" i="52"/>
  <c r="O25" i="49"/>
  <c r="Q25" i="49" s="1"/>
  <c r="O24" i="49"/>
  <c r="Q24" i="49" s="1"/>
  <c r="O40" i="49"/>
  <c r="Q40" i="49" s="1"/>
  <c r="O31" i="49"/>
  <c r="Q31" i="49" s="1"/>
  <c r="O39" i="49"/>
  <c r="Q39" i="49" s="1"/>
  <c r="O37" i="49"/>
  <c r="Q37" i="49" s="1"/>
  <c r="O8" i="49"/>
  <c r="Q8" i="49" s="1"/>
  <c r="O26" i="49"/>
  <c r="Q26" i="49" s="1"/>
  <c r="O34" i="49"/>
  <c r="Q34" i="49" s="1"/>
  <c r="O32" i="49"/>
  <c r="Q32" i="49" s="1"/>
  <c r="O35" i="49"/>
  <c r="Q35" i="49" s="1"/>
  <c r="O36" i="49"/>
  <c r="Q36" i="49" s="1"/>
  <c r="O11" i="49"/>
  <c r="Q11" i="49" s="1"/>
  <c r="O43" i="49"/>
  <c r="Q43" i="49" s="1"/>
  <c r="O41" i="49"/>
  <c r="Q41" i="49" s="1"/>
  <c r="O15" i="49"/>
  <c r="Q15" i="49" s="1"/>
  <c r="O18" i="49"/>
  <c r="Q18" i="49" s="1"/>
  <c r="O23" i="49"/>
  <c r="Q23" i="49" s="1"/>
  <c r="O27" i="49"/>
  <c r="Q27" i="49" s="1"/>
  <c r="O38" i="49"/>
  <c r="Q38" i="49" s="1"/>
  <c r="O29" i="49"/>
  <c r="Q29" i="49" s="1"/>
  <c r="O13" i="49"/>
  <c r="Q13" i="49" s="1"/>
  <c r="O28" i="49"/>
  <c r="Q28" i="49" s="1"/>
  <c r="O7" i="49"/>
  <c r="Q7" i="49" s="1"/>
  <c r="O12" i="49"/>
  <c r="Q12" i="49" s="1"/>
  <c r="O14" i="49"/>
  <c r="Q14" i="49" s="1"/>
  <c r="O42" i="49"/>
  <c r="Q42" i="49" s="1"/>
  <c r="O16" i="49"/>
  <c r="Q16" i="49" s="1"/>
  <c r="O22" i="49"/>
  <c r="Q22" i="49" s="1"/>
  <c r="O21" i="49"/>
  <c r="Q21" i="49" s="1"/>
  <c r="O9" i="49"/>
  <c r="Q9" i="49" s="1"/>
  <c r="O17" i="49"/>
  <c r="Q17" i="49" s="1"/>
  <c r="O6" i="49"/>
  <c r="Q6" i="49" s="1"/>
  <c r="O20" i="49"/>
  <c r="Q20" i="49" s="1"/>
  <c r="O19" i="49"/>
  <c r="Q19" i="49" s="1"/>
  <c r="O10" i="49"/>
  <c r="Q10" i="49" s="1"/>
  <c r="O30" i="49"/>
  <c r="Q30" i="49" s="1"/>
  <c r="O33" i="49"/>
  <c r="Q33" i="49" s="1"/>
  <c r="O5" i="49"/>
  <c r="O44" i="17"/>
  <c r="Q5" i="17"/>
  <c r="O44" i="32"/>
  <c r="Q5" i="32"/>
  <c r="O44" i="35"/>
  <c r="Q5" i="35"/>
  <c r="O10" i="27"/>
  <c r="Q10" i="27" s="1"/>
  <c r="O39" i="27"/>
  <c r="Q39" i="27" s="1"/>
  <c r="O9" i="27"/>
  <c r="Q9" i="27" s="1"/>
  <c r="O30" i="27"/>
  <c r="Q30" i="27" s="1"/>
  <c r="O11" i="27"/>
  <c r="Q11" i="27" s="1"/>
  <c r="O12" i="27"/>
  <c r="Q12" i="27" s="1"/>
  <c r="O21" i="27"/>
  <c r="Q21" i="27" s="1"/>
  <c r="O32" i="27"/>
  <c r="Q32" i="27" s="1"/>
  <c r="O28" i="27"/>
  <c r="Q28" i="27" s="1"/>
  <c r="O38" i="27"/>
  <c r="Q38" i="27" s="1"/>
  <c r="O36" i="27"/>
  <c r="Q36" i="27" s="1"/>
  <c r="O25" i="27"/>
  <c r="Q25" i="27" s="1"/>
  <c r="O29" i="27"/>
  <c r="Q29" i="27" s="1"/>
  <c r="O33" i="27"/>
  <c r="Q33" i="27" s="1"/>
  <c r="O5" i="27"/>
  <c r="O34" i="27"/>
  <c r="Q34" i="27" s="1"/>
  <c r="O24" i="27"/>
  <c r="Q24" i="27" s="1"/>
  <c r="O17" i="27"/>
  <c r="Q17" i="27" s="1"/>
  <c r="O27" i="27"/>
  <c r="Q27" i="27" s="1"/>
  <c r="O7" i="27"/>
  <c r="Q7" i="27" s="1"/>
  <c r="O15" i="27"/>
  <c r="Q15" i="27" s="1"/>
  <c r="O31" i="27"/>
  <c r="Q31" i="27" s="1"/>
  <c r="O19" i="27"/>
  <c r="Q19" i="27" s="1"/>
  <c r="O18" i="27"/>
  <c r="Q18" i="27" s="1"/>
  <c r="O16" i="27"/>
  <c r="Q16" i="27" s="1"/>
  <c r="O20" i="27"/>
  <c r="Q20" i="27" s="1"/>
  <c r="O6" i="27"/>
  <c r="Q6" i="27" s="1"/>
  <c r="O14" i="27"/>
  <c r="Q14" i="27" s="1"/>
  <c r="O13" i="27"/>
  <c r="Q13" i="27" s="1"/>
  <c r="O22" i="27"/>
  <c r="Q22" i="27" s="1"/>
  <c r="O8" i="27"/>
  <c r="Q8" i="27" s="1"/>
  <c r="O40" i="27"/>
  <c r="Q40" i="27" s="1"/>
  <c r="O43" i="27"/>
  <c r="Q43" i="27" s="1"/>
  <c r="O26" i="27"/>
  <c r="Q26" i="27" s="1"/>
  <c r="O41" i="27"/>
  <c r="Q41" i="27" s="1"/>
  <c r="O23" i="27"/>
  <c r="Q23" i="27" s="1"/>
  <c r="O35" i="27"/>
  <c r="Q35" i="27" s="1"/>
  <c r="O42" i="27"/>
  <c r="Q42" i="27" s="1"/>
  <c r="O37" i="27"/>
  <c r="Q37" i="27" s="1"/>
  <c r="Q5" i="20"/>
  <c r="O44" i="20"/>
  <c r="O44" i="36"/>
  <c r="Q5" i="36"/>
  <c r="Q5" i="30"/>
  <c r="O44" i="30"/>
  <c r="Q5" i="37"/>
  <c r="O44" i="37"/>
  <c r="Q5" i="38"/>
  <c r="O44" i="38"/>
  <c r="O44" i="8"/>
  <c r="Q5" i="8"/>
  <c r="Q5" i="39"/>
  <c r="O44" i="39"/>
  <c r="O42" i="48"/>
  <c r="Q42" i="48" s="1"/>
  <c r="O43" i="48"/>
  <c r="Q43" i="48" s="1"/>
  <c r="O34" i="48"/>
  <c r="Q34" i="48" s="1"/>
  <c r="O10" i="48"/>
  <c r="Q10" i="48" s="1"/>
  <c r="O11" i="48"/>
  <c r="Q11" i="48" s="1"/>
  <c r="O16" i="48"/>
  <c r="Q16" i="48" s="1"/>
  <c r="O18" i="48"/>
  <c r="Q18" i="48" s="1"/>
  <c r="O31" i="48"/>
  <c r="Q31" i="48" s="1"/>
  <c r="O26" i="48"/>
  <c r="Q26" i="48" s="1"/>
  <c r="O9" i="48"/>
  <c r="Q9" i="48" s="1"/>
  <c r="O15" i="48"/>
  <c r="Q15" i="48" s="1"/>
  <c r="O39" i="48"/>
  <c r="Q39" i="48" s="1"/>
  <c r="O28" i="48"/>
  <c r="Q28" i="48" s="1"/>
  <c r="O41" i="48"/>
  <c r="Q41" i="48" s="1"/>
  <c r="O23" i="48"/>
  <c r="Q23" i="48" s="1"/>
  <c r="O19" i="48"/>
  <c r="Q19" i="48" s="1"/>
  <c r="O20" i="48"/>
  <c r="Q20" i="48" s="1"/>
  <c r="O33" i="48"/>
  <c r="Q33" i="48" s="1"/>
  <c r="O8" i="48"/>
  <c r="Q8" i="48" s="1"/>
  <c r="O25" i="48"/>
  <c r="Q25" i="48" s="1"/>
  <c r="O13" i="48"/>
  <c r="Q13" i="48" s="1"/>
  <c r="O38" i="48"/>
  <c r="Q38" i="48" s="1"/>
  <c r="O40" i="48"/>
  <c r="Q40" i="48" s="1"/>
  <c r="O37" i="48"/>
  <c r="Q37" i="48" s="1"/>
  <c r="O22" i="48"/>
  <c r="Q22" i="48" s="1"/>
  <c r="O17" i="48"/>
  <c r="Q17" i="48" s="1"/>
  <c r="O27" i="48"/>
  <c r="Q27" i="48" s="1"/>
  <c r="O30" i="48"/>
  <c r="Q30" i="48" s="1"/>
  <c r="O29" i="48"/>
  <c r="Q29" i="48" s="1"/>
  <c r="O14" i="48"/>
  <c r="Q14" i="48" s="1"/>
  <c r="O32" i="48"/>
  <c r="Q32" i="48" s="1"/>
  <c r="O12" i="48"/>
  <c r="Q12" i="48" s="1"/>
  <c r="O35" i="48"/>
  <c r="Q35" i="48" s="1"/>
  <c r="O5" i="48"/>
  <c r="O24" i="48"/>
  <c r="Q24" i="48" s="1"/>
  <c r="O36" i="48"/>
  <c r="Q36" i="48" s="1"/>
  <c r="O21" i="48"/>
  <c r="Q21" i="48" s="1"/>
  <c r="O6" i="48"/>
  <c r="Q6" i="48" s="1"/>
  <c r="O7" i="48"/>
  <c r="Q7" i="48" s="1"/>
  <c r="Q5" i="50"/>
  <c r="O44" i="50"/>
  <c r="O44" i="23"/>
  <c r="Q5" i="23"/>
  <c r="O11" i="13"/>
  <c r="Q11" i="13" s="1"/>
  <c r="O21" i="13"/>
  <c r="Q21" i="13" s="1"/>
  <c r="O36" i="13"/>
  <c r="Q36" i="13" s="1"/>
  <c r="O5" i="13"/>
  <c r="O25" i="13"/>
  <c r="Q25" i="13" s="1"/>
  <c r="O40" i="13"/>
  <c r="Q40" i="13" s="1"/>
  <c r="O39" i="13"/>
  <c r="Q39" i="13" s="1"/>
  <c r="O43" i="13"/>
  <c r="Q43" i="13" s="1"/>
  <c r="O16" i="13"/>
  <c r="Q16" i="13" s="1"/>
  <c r="O42" i="13"/>
  <c r="Q42" i="13" s="1"/>
  <c r="O35" i="13"/>
  <c r="Q35" i="13" s="1"/>
  <c r="O24" i="13"/>
  <c r="Q24" i="13" s="1"/>
  <c r="O7" i="13"/>
  <c r="Q7" i="13" s="1"/>
  <c r="O41" i="13"/>
  <c r="Q41" i="13" s="1"/>
  <c r="O18" i="13"/>
  <c r="Q18" i="13" s="1"/>
  <c r="O34" i="13"/>
  <c r="Q34" i="13" s="1"/>
  <c r="O30" i="13"/>
  <c r="Q30" i="13" s="1"/>
  <c r="O14" i="13"/>
  <c r="Q14" i="13" s="1"/>
  <c r="O20" i="13"/>
  <c r="Q20" i="13" s="1"/>
  <c r="O29" i="13"/>
  <c r="Q29" i="13" s="1"/>
  <c r="O13" i="13"/>
  <c r="Q13" i="13" s="1"/>
  <c r="O23" i="13"/>
  <c r="Q23" i="13" s="1"/>
  <c r="O26" i="13"/>
  <c r="Q26" i="13" s="1"/>
  <c r="O8" i="13"/>
  <c r="Q8" i="13" s="1"/>
  <c r="O15" i="13"/>
  <c r="Q15" i="13" s="1"/>
  <c r="O27" i="13"/>
  <c r="Q27" i="13" s="1"/>
  <c r="O37" i="13"/>
  <c r="Q37" i="13" s="1"/>
  <c r="O6" i="13"/>
  <c r="Q6" i="13" s="1"/>
  <c r="O38" i="13"/>
  <c r="Q38" i="13" s="1"/>
  <c r="O22" i="13"/>
  <c r="Q22" i="13" s="1"/>
  <c r="O9" i="13"/>
  <c r="Q9" i="13" s="1"/>
  <c r="O32" i="13"/>
  <c r="Q32" i="13" s="1"/>
  <c r="O33" i="13"/>
  <c r="Q33" i="13" s="1"/>
  <c r="O28" i="13"/>
  <c r="Q28" i="13" s="1"/>
  <c r="O31" i="13"/>
  <c r="Q31" i="13" s="1"/>
  <c r="O12" i="13"/>
  <c r="Q12" i="13" s="1"/>
  <c r="O17" i="13"/>
  <c r="Q17" i="13" s="1"/>
  <c r="O19" i="13"/>
  <c r="Q19" i="13" s="1"/>
  <c r="O10" i="13"/>
  <c r="Q10" i="13" s="1"/>
  <c r="O8" i="16"/>
  <c r="Q8" i="16" s="1"/>
  <c r="O24" i="16"/>
  <c r="Q24" i="16" s="1"/>
  <c r="O7" i="16"/>
  <c r="Q7" i="16" s="1"/>
  <c r="O25" i="16"/>
  <c r="Q25" i="16" s="1"/>
  <c r="O30" i="16"/>
  <c r="Q30" i="16" s="1"/>
  <c r="O36" i="16"/>
  <c r="Q36" i="16" s="1"/>
  <c r="O40" i="16"/>
  <c r="Q40" i="16" s="1"/>
  <c r="O29" i="16"/>
  <c r="Q29" i="16" s="1"/>
  <c r="O41" i="16"/>
  <c r="Q41" i="16" s="1"/>
  <c r="O27" i="16"/>
  <c r="Q27" i="16" s="1"/>
  <c r="O43" i="16"/>
  <c r="Q43" i="16" s="1"/>
  <c r="O17" i="16"/>
  <c r="Q17" i="16" s="1"/>
  <c r="O28" i="16"/>
  <c r="Q28" i="16" s="1"/>
  <c r="O11" i="16"/>
  <c r="Q11" i="16" s="1"/>
  <c r="O12" i="16"/>
  <c r="Q12" i="16" s="1"/>
  <c r="O35" i="16"/>
  <c r="Q35" i="16" s="1"/>
  <c r="O26" i="16"/>
  <c r="Q26" i="16" s="1"/>
  <c r="O21" i="16"/>
  <c r="Q21" i="16" s="1"/>
  <c r="O6" i="16"/>
  <c r="Q6" i="16" s="1"/>
  <c r="O39" i="16"/>
  <c r="Q39" i="16" s="1"/>
  <c r="O18" i="16"/>
  <c r="Q18" i="16" s="1"/>
  <c r="O10" i="16"/>
  <c r="Q10" i="16" s="1"/>
  <c r="O33" i="16"/>
  <c r="Q33" i="16" s="1"/>
  <c r="O14" i="16"/>
  <c r="Q14" i="16" s="1"/>
  <c r="O32" i="16"/>
  <c r="Q32" i="16" s="1"/>
  <c r="O34" i="16"/>
  <c r="Q34" i="16" s="1"/>
  <c r="O38" i="16"/>
  <c r="Q38" i="16" s="1"/>
  <c r="O31" i="16"/>
  <c r="Q31" i="16" s="1"/>
  <c r="O42" i="16"/>
  <c r="Q42" i="16" s="1"/>
  <c r="O16" i="16"/>
  <c r="Q16" i="16" s="1"/>
  <c r="O22" i="16"/>
  <c r="Q22" i="16" s="1"/>
  <c r="O15" i="16"/>
  <c r="Q15" i="16" s="1"/>
  <c r="O23" i="16"/>
  <c r="Q23" i="16" s="1"/>
  <c r="O20" i="16"/>
  <c r="Q20" i="16" s="1"/>
  <c r="O37" i="16"/>
  <c r="Q37" i="16" s="1"/>
  <c r="O19" i="16"/>
  <c r="Q19" i="16" s="1"/>
  <c r="O13" i="16"/>
  <c r="Q13" i="16" s="1"/>
  <c r="O9" i="16"/>
  <c r="Q9" i="16" s="1"/>
  <c r="O5" i="16"/>
  <c r="O20" i="18"/>
  <c r="Q20" i="18" s="1"/>
  <c r="O10" i="18"/>
  <c r="Q10" i="18" s="1"/>
  <c r="O33" i="18"/>
  <c r="Q33" i="18" s="1"/>
  <c r="O23" i="18"/>
  <c r="Q23" i="18" s="1"/>
  <c r="O16" i="18"/>
  <c r="Q16" i="18" s="1"/>
  <c r="O6" i="18"/>
  <c r="Q6" i="18" s="1"/>
  <c r="O7" i="18"/>
  <c r="Q7" i="18" s="1"/>
  <c r="O12" i="18"/>
  <c r="Q12" i="18" s="1"/>
  <c r="O8" i="18"/>
  <c r="Q8" i="18" s="1"/>
  <c r="O19" i="18"/>
  <c r="Q19" i="18" s="1"/>
  <c r="O26" i="18"/>
  <c r="Q26" i="18" s="1"/>
  <c r="O17" i="18"/>
  <c r="Q17" i="18" s="1"/>
  <c r="O32" i="18"/>
  <c r="Q32" i="18" s="1"/>
  <c r="O24" i="18"/>
  <c r="Q24" i="18" s="1"/>
  <c r="O11" i="18"/>
  <c r="Q11" i="18" s="1"/>
  <c r="O34" i="18"/>
  <c r="Q34" i="18" s="1"/>
  <c r="O31" i="18"/>
  <c r="Q31" i="18" s="1"/>
  <c r="O42" i="18"/>
  <c r="Q42" i="18" s="1"/>
  <c r="O30" i="18"/>
  <c r="Q30" i="18" s="1"/>
  <c r="O29" i="18"/>
  <c r="Q29" i="18" s="1"/>
  <c r="O9" i="18"/>
  <c r="Q9" i="18" s="1"/>
  <c r="O15" i="18"/>
  <c r="Q15" i="18" s="1"/>
  <c r="O18" i="18"/>
  <c r="Q18" i="18" s="1"/>
  <c r="O27" i="18"/>
  <c r="Q27" i="18" s="1"/>
  <c r="O41" i="18"/>
  <c r="Q41" i="18" s="1"/>
  <c r="O39" i="18"/>
  <c r="Q39" i="18" s="1"/>
  <c r="O37" i="18"/>
  <c r="Q37" i="18" s="1"/>
  <c r="O28" i="18"/>
  <c r="Q28" i="18" s="1"/>
  <c r="O35" i="18"/>
  <c r="Q35" i="18" s="1"/>
  <c r="O5" i="18"/>
  <c r="O43" i="18"/>
  <c r="Q43" i="18" s="1"/>
  <c r="O36" i="18"/>
  <c r="Q36" i="18" s="1"/>
  <c r="O38" i="18"/>
  <c r="Q38" i="18" s="1"/>
  <c r="O13" i="18"/>
  <c r="Q13" i="18" s="1"/>
  <c r="O25" i="18"/>
  <c r="Q25" i="18" s="1"/>
  <c r="O21" i="18"/>
  <c r="Q21" i="18" s="1"/>
  <c r="O22" i="18"/>
  <c r="Q22" i="18" s="1"/>
  <c r="O14" i="18"/>
  <c r="Q14" i="18" s="1"/>
  <c r="O40" i="18"/>
  <c r="Q40" i="18" s="1"/>
  <c r="R5" i="44" a="1"/>
  <c r="Q44" i="44"/>
  <c r="Q5" i="40"/>
  <c r="O44" i="40"/>
  <c r="O44" i="29"/>
  <c r="Q5" i="29"/>
  <c r="O44" i="28"/>
  <c r="Q5" i="28"/>
  <c r="Q5" i="41"/>
  <c r="O44" i="41"/>
  <c r="Q5" i="43"/>
  <c r="O44" i="43"/>
  <c r="O44" i="42"/>
  <c r="Q5" i="42"/>
  <c r="Q44" i="12"/>
  <c r="R5" i="12" a="1"/>
  <c r="O44" i="22"/>
  <c r="Q5" i="22"/>
  <c r="O44" i="24"/>
  <c r="Q5" i="24"/>
  <c r="Q5" i="21"/>
  <c r="O44" i="21"/>
  <c r="O44" i="51"/>
  <c r="Q5" i="51"/>
  <c r="O44" i="34"/>
  <c r="Q5" i="34"/>
  <c r="Q5" i="19"/>
  <c r="O44" i="19"/>
  <c r="O23" i="14"/>
  <c r="Q23" i="14" s="1"/>
  <c r="O27" i="14"/>
  <c r="Q27" i="14" s="1"/>
  <c r="O42" i="14"/>
  <c r="Q42" i="14" s="1"/>
  <c r="O11" i="14"/>
  <c r="Q11" i="14" s="1"/>
  <c r="O38" i="14"/>
  <c r="Q38" i="14" s="1"/>
  <c r="O15" i="14"/>
  <c r="Q15" i="14" s="1"/>
  <c r="O18" i="14"/>
  <c r="Q18" i="14" s="1"/>
  <c r="O7" i="14"/>
  <c r="Q7" i="14" s="1"/>
  <c r="O20" i="14"/>
  <c r="Q20" i="14" s="1"/>
  <c r="O31" i="14"/>
  <c r="Q31" i="14" s="1"/>
  <c r="O29" i="14"/>
  <c r="Q29" i="14" s="1"/>
  <c r="O35" i="14"/>
  <c r="Q35" i="14" s="1"/>
  <c r="O8" i="14"/>
  <c r="Q8" i="14" s="1"/>
  <c r="O13" i="14"/>
  <c r="Q13" i="14" s="1"/>
  <c r="O41" i="14"/>
  <c r="Q41" i="14" s="1"/>
  <c r="O14" i="14"/>
  <c r="Q14" i="14" s="1"/>
  <c r="O37" i="14"/>
  <c r="Q37" i="14" s="1"/>
  <c r="O24" i="14"/>
  <c r="Q24" i="14" s="1"/>
  <c r="O6" i="14"/>
  <c r="Q6" i="14" s="1"/>
  <c r="O25" i="14"/>
  <c r="Q25" i="14" s="1"/>
  <c r="O28" i="14"/>
  <c r="Q28" i="14" s="1"/>
  <c r="O40" i="14"/>
  <c r="Q40" i="14" s="1"/>
  <c r="O17" i="14"/>
  <c r="Q17" i="14" s="1"/>
  <c r="O43" i="14"/>
  <c r="Q43" i="14" s="1"/>
  <c r="O32" i="14"/>
  <c r="Q32" i="14" s="1"/>
  <c r="O10" i="14"/>
  <c r="Q10" i="14" s="1"/>
  <c r="O9" i="14"/>
  <c r="Q9" i="14" s="1"/>
  <c r="O26" i="14"/>
  <c r="Q26" i="14" s="1"/>
  <c r="O21" i="14"/>
  <c r="Q21" i="14" s="1"/>
  <c r="O12" i="14"/>
  <c r="Q12" i="14" s="1"/>
  <c r="O33" i="14"/>
  <c r="Q33" i="14" s="1"/>
  <c r="O22" i="14"/>
  <c r="Q22" i="14" s="1"/>
  <c r="O34" i="14"/>
  <c r="Q34" i="14" s="1"/>
  <c r="O19" i="14"/>
  <c r="Q19" i="14" s="1"/>
  <c r="O30" i="14"/>
  <c r="Q30" i="14" s="1"/>
  <c r="O39" i="14"/>
  <c r="Q39" i="14" s="1"/>
  <c r="O36" i="14"/>
  <c r="Q36" i="14" s="1"/>
  <c r="O16" i="14"/>
  <c r="Q16" i="14" s="1"/>
  <c r="O5" i="14"/>
  <c r="Q5" i="31"/>
  <c r="O44" i="31"/>
  <c r="O44" i="33"/>
  <c r="Q5" i="33"/>
  <c r="O44" i="25"/>
  <c r="Q5" i="25"/>
  <c r="R5" i="31" l="1" a="1"/>
  <c r="Q44" i="31"/>
  <c r="R5" i="34" a="1"/>
  <c r="Q44" i="34"/>
  <c r="Q44" i="51"/>
  <c r="R5" i="51" a="1"/>
  <c r="R5" i="24" a="1"/>
  <c r="Q44" i="24"/>
  <c r="Q44" i="22"/>
  <c r="R5" i="22" a="1"/>
  <c r="R10" i="12"/>
  <c r="S10" i="12" s="1"/>
  <c r="R18" i="12"/>
  <c r="S18" i="12" s="1"/>
  <c r="R26" i="12"/>
  <c r="S26" i="12" s="1"/>
  <c r="R34" i="12"/>
  <c r="S34" i="12" s="1"/>
  <c r="R42" i="12"/>
  <c r="S42" i="12" s="1"/>
  <c r="R6" i="12"/>
  <c r="S6" i="12" s="1"/>
  <c r="R14" i="12"/>
  <c r="S14" i="12" s="1"/>
  <c r="R22" i="12"/>
  <c r="S22" i="12" s="1"/>
  <c r="R30" i="12"/>
  <c r="S30" i="12" s="1"/>
  <c r="R38" i="12"/>
  <c r="S38" i="12" s="1"/>
  <c r="R12" i="12"/>
  <c r="S12" i="12" s="1"/>
  <c r="R28" i="12"/>
  <c r="S28" i="12" s="1"/>
  <c r="R5" i="12"/>
  <c r="R20" i="12"/>
  <c r="S20" i="12" s="1"/>
  <c r="R36" i="12"/>
  <c r="S36" i="12" s="1"/>
  <c r="R16" i="12"/>
  <c r="S16" i="12" s="1"/>
  <c r="R24" i="12"/>
  <c r="S24" i="12" s="1"/>
  <c r="R40" i="12"/>
  <c r="S40" i="12" s="1"/>
  <c r="R8" i="12"/>
  <c r="S8" i="12" s="1"/>
  <c r="R32" i="12"/>
  <c r="S32" i="12" s="1"/>
  <c r="R43" i="12"/>
  <c r="S43" i="12" s="1"/>
  <c r="R35" i="12"/>
  <c r="S35" i="12" s="1"/>
  <c r="R27" i="12"/>
  <c r="S27" i="12" s="1"/>
  <c r="R19" i="12"/>
  <c r="S19" i="12" s="1"/>
  <c r="R11" i="12"/>
  <c r="S11" i="12" s="1"/>
  <c r="R33" i="12"/>
  <c r="S33" i="12" s="1"/>
  <c r="R23" i="12"/>
  <c r="S23" i="12" s="1"/>
  <c r="R13" i="12"/>
  <c r="S13" i="12" s="1"/>
  <c r="R39" i="12"/>
  <c r="S39" i="12" s="1"/>
  <c r="R29" i="12"/>
  <c r="S29" i="12" s="1"/>
  <c r="R17" i="12"/>
  <c r="S17" i="12" s="1"/>
  <c r="R41" i="12"/>
  <c r="S41" i="12" s="1"/>
  <c r="R21" i="12"/>
  <c r="S21" i="12" s="1"/>
  <c r="R37" i="12"/>
  <c r="S37" i="12" s="1"/>
  <c r="R15" i="12"/>
  <c r="S15" i="12" s="1"/>
  <c r="R31" i="12"/>
  <c r="S31" i="12" s="1"/>
  <c r="R9" i="12"/>
  <c r="S9" i="12" s="1"/>
  <c r="R25" i="12"/>
  <c r="S25" i="12" s="1"/>
  <c r="R7" i="12"/>
  <c r="S7" i="12" s="1"/>
  <c r="R5" i="42" a="1"/>
  <c r="Q44" i="42"/>
  <c r="Q44" i="28"/>
  <c r="R5" i="28" a="1"/>
  <c r="R5" i="29" a="1"/>
  <c r="Q44" i="29"/>
  <c r="R5" i="50" a="1"/>
  <c r="Q44" i="50"/>
  <c r="O44" i="48"/>
  <c r="Q5" i="48"/>
  <c r="R5" i="8" a="1"/>
  <c r="Q44" i="8"/>
  <c r="Q44" i="36"/>
  <c r="R5" i="36" a="1"/>
  <c r="Q5" i="27"/>
  <c r="O44" i="27"/>
  <c r="Q44" i="52"/>
  <c r="R5" i="52" a="1"/>
  <c r="R5" i="26" a="1"/>
  <c r="Q44" i="26"/>
  <c r="Q44" i="15"/>
  <c r="R5" i="15" a="1"/>
  <c r="R5" i="25" a="1"/>
  <c r="Q44" i="25"/>
  <c r="Q44" i="33"/>
  <c r="R5" i="33" a="1"/>
  <c r="O44" i="14"/>
  <c r="Q5" i="14"/>
  <c r="R5" i="19" a="1"/>
  <c r="Q44" i="19"/>
  <c r="R5" i="21" a="1"/>
  <c r="Q44" i="21"/>
  <c r="R5" i="43" a="1"/>
  <c r="Q44" i="43"/>
  <c r="R5" i="41" a="1"/>
  <c r="Q44" i="41"/>
  <c r="R5" i="40" a="1"/>
  <c r="Q44" i="40"/>
  <c r="R41" i="44"/>
  <c r="S41" i="44" s="1"/>
  <c r="R33" i="44"/>
  <c r="S33" i="44" s="1"/>
  <c r="R25" i="44"/>
  <c r="S25" i="44" s="1"/>
  <c r="R17" i="44"/>
  <c r="S17" i="44" s="1"/>
  <c r="R9" i="44"/>
  <c r="S9" i="44" s="1"/>
  <c r="R40" i="44"/>
  <c r="S40" i="44" s="1"/>
  <c r="R32" i="44"/>
  <c r="S32" i="44" s="1"/>
  <c r="R24" i="44"/>
  <c r="S24" i="44" s="1"/>
  <c r="R16" i="44"/>
  <c r="S16" i="44" s="1"/>
  <c r="R8" i="44"/>
  <c r="S8" i="44" s="1"/>
  <c r="R6" i="44"/>
  <c r="S6" i="44" s="1"/>
  <c r="R39" i="44"/>
  <c r="S39" i="44" s="1"/>
  <c r="R29" i="44"/>
  <c r="S29" i="44" s="1"/>
  <c r="R19" i="44"/>
  <c r="S19" i="44" s="1"/>
  <c r="R7" i="44"/>
  <c r="S7" i="44" s="1"/>
  <c r="R36" i="44"/>
  <c r="S36" i="44" s="1"/>
  <c r="R26" i="44"/>
  <c r="S26" i="44" s="1"/>
  <c r="R14" i="44"/>
  <c r="S14" i="44" s="1"/>
  <c r="R43" i="44"/>
  <c r="S43" i="44" s="1"/>
  <c r="R27" i="44"/>
  <c r="S27" i="44" s="1"/>
  <c r="R13" i="44"/>
  <c r="S13" i="44" s="1"/>
  <c r="R38" i="44"/>
  <c r="S38" i="44" s="1"/>
  <c r="R22" i="44"/>
  <c r="S22" i="44" s="1"/>
  <c r="R10" i="44"/>
  <c r="S10" i="44" s="1"/>
  <c r="R35" i="44"/>
  <c r="S35" i="44" s="1"/>
  <c r="R21" i="44"/>
  <c r="S21" i="44" s="1"/>
  <c r="R5" i="44"/>
  <c r="R30" i="44"/>
  <c r="S30" i="44" s="1"/>
  <c r="R18" i="44"/>
  <c r="S18" i="44" s="1"/>
  <c r="R15" i="44"/>
  <c r="S15" i="44" s="1"/>
  <c r="R28" i="44"/>
  <c r="S28" i="44" s="1"/>
  <c r="R31" i="44"/>
  <c r="S31" i="44" s="1"/>
  <c r="R42" i="44"/>
  <c r="S42" i="44" s="1"/>
  <c r="R12" i="44"/>
  <c r="S12" i="44" s="1"/>
  <c r="R37" i="44"/>
  <c r="S37" i="44" s="1"/>
  <c r="R20" i="44"/>
  <c r="S20" i="44" s="1"/>
  <c r="R11" i="44"/>
  <c r="S11" i="44" s="1"/>
  <c r="R23" i="44"/>
  <c r="S23" i="44" s="1"/>
  <c r="R34" i="44"/>
  <c r="S34" i="44" s="1"/>
  <c r="Q5" i="18"/>
  <c r="O44" i="18"/>
  <c r="O44" i="16"/>
  <c r="Q5" i="16"/>
  <c r="O44" i="13"/>
  <c r="Q5" i="13"/>
  <c r="Q44" i="23"/>
  <c r="R5" i="23" a="1"/>
  <c r="R5" i="39" a="1"/>
  <c r="Q44" i="39"/>
  <c r="Q44" i="38"/>
  <c r="R5" i="38" a="1"/>
  <c r="R5" i="37" a="1"/>
  <c r="Q44" i="37"/>
  <c r="R5" i="30" a="1"/>
  <c r="Q44" i="30"/>
  <c r="R5" i="20" a="1"/>
  <c r="Q44" i="20"/>
  <c r="R5" i="35" a="1"/>
  <c r="Q44" i="35"/>
  <c r="R5" i="32" a="1"/>
  <c r="Q44" i="32"/>
  <c r="R5" i="17" a="1"/>
  <c r="Q44" i="17"/>
  <c r="O44" i="49"/>
  <c r="Q5" i="49"/>
  <c r="Q44" i="49" l="1"/>
  <c r="R5" i="49" a="1"/>
  <c r="R37" i="38"/>
  <c r="S37" i="38" s="1"/>
  <c r="R29" i="38"/>
  <c r="S29" i="38" s="1"/>
  <c r="R21" i="38"/>
  <c r="S21" i="38" s="1"/>
  <c r="R13" i="38"/>
  <c r="S13" i="38" s="1"/>
  <c r="R5" i="38"/>
  <c r="R36" i="38"/>
  <c r="S36" i="38" s="1"/>
  <c r="R28" i="38"/>
  <c r="S28" i="38" s="1"/>
  <c r="R20" i="38"/>
  <c r="S20" i="38" s="1"/>
  <c r="R12" i="38"/>
  <c r="S12" i="38" s="1"/>
  <c r="R41" i="38"/>
  <c r="S41" i="38" s="1"/>
  <c r="R31" i="38"/>
  <c r="S31" i="38" s="1"/>
  <c r="R19" i="38"/>
  <c r="S19" i="38" s="1"/>
  <c r="R9" i="38"/>
  <c r="S9" i="38" s="1"/>
  <c r="R38" i="38"/>
  <c r="S38" i="38" s="1"/>
  <c r="R26" i="38"/>
  <c r="S26" i="38" s="1"/>
  <c r="R16" i="38"/>
  <c r="S16" i="38" s="1"/>
  <c r="R6" i="38"/>
  <c r="S6" i="38" s="1"/>
  <c r="R33" i="38"/>
  <c r="S33" i="38" s="1"/>
  <c r="R17" i="38"/>
  <c r="S17" i="38" s="1"/>
  <c r="R42" i="38"/>
  <c r="S42" i="38" s="1"/>
  <c r="R30" i="38"/>
  <c r="S30" i="38" s="1"/>
  <c r="R14" i="38"/>
  <c r="S14" i="38" s="1"/>
  <c r="R35" i="38"/>
  <c r="S35" i="38" s="1"/>
  <c r="R15" i="38"/>
  <c r="S15" i="38" s="1"/>
  <c r="R34" i="38"/>
  <c r="S34" i="38" s="1"/>
  <c r="R18" i="38"/>
  <c r="S18" i="38" s="1"/>
  <c r="R43" i="38"/>
  <c r="S43" i="38" s="1"/>
  <c r="R25" i="38"/>
  <c r="S25" i="38" s="1"/>
  <c r="R7" i="38"/>
  <c r="S7" i="38" s="1"/>
  <c r="R24" i="38"/>
  <c r="S24" i="38" s="1"/>
  <c r="R8" i="38"/>
  <c r="S8" i="38" s="1"/>
  <c r="R11" i="38"/>
  <c r="S11" i="38" s="1"/>
  <c r="R10" i="38"/>
  <c r="S10" i="38" s="1"/>
  <c r="R27" i="38"/>
  <c r="S27" i="38" s="1"/>
  <c r="R32" i="38"/>
  <c r="S32" i="38" s="1"/>
  <c r="R39" i="38"/>
  <c r="S39" i="38" s="1"/>
  <c r="R40" i="38"/>
  <c r="S40" i="38" s="1"/>
  <c r="R22" i="38"/>
  <c r="S22" i="38" s="1"/>
  <c r="R23" i="38"/>
  <c r="S23" i="38" s="1"/>
  <c r="R18" i="23"/>
  <c r="S18" i="23" s="1"/>
  <c r="R34" i="23"/>
  <c r="S34" i="23" s="1"/>
  <c r="R16" i="23"/>
  <c r="S16" i="23" s="1"/>
  <c r="R28" i="23"/>
  <c r="S28" i="23" s="1"/>
  <c r="R24" i="23"/>
  <c r="S24" i="23" s="1"/>
  <c r="R36" i="23"/>
  <c r="S36" i="23" s="1"/>
  <c r="R8" i="23"/>
  <c r="S8" i="23" s="1"/>
  <c r="R39" i="23"/>
  <c r="S39" i="23" s="1"/>
  <c r="R31" i="23"/>
  <c r="S31" i="23" s="1"/>
  <c r="R23" i="23"/>
  <c r="S23" i="23" s="1"/>
  <c r="R15" i="23"/>
  <c r="S15" i="23" s="1"/>
  <c r="R35" i="23"/>
  <c r="S35" i="23" s="1"/>
  <c r="R25" i="23"/>
  <c r="S25" i="23" s="1"/>
  <c r="R13" i="23"/>
  <c r="S13" i="23" s="1"/>
  <c r="R41" i="23"/>
  <c r="S41" i="23" s="1"/>
  <c r="R29" i="23"/>
  <c r="S29" i="23" s="1"/>
  <c r="R19" i="23"/>
  <c r="S19" i="23" s="1"/>
  <c r="R9" i="23"/>
  <c r="S9" i="23" s="1"/>
  <c r="R33" i="23"/>
  <c r="S33" i="23" s="1"/>
  <c r="R11" i="23"/>
  <c r="S11" i="23" s="1"/>
  <c r="R27" i="23"/>
  <c r="S27" i="23" s="1"/>
  <c r="R7" i="23"/>
  <c r="S7" i="23" s="1"/>
  <c r="R43" i="23"/>
  <c r="S43" i="23" s="1"/>
  <c r="R21" i="23"/>
  <c r="S21" i="23" s="1"/>
  <c r="R37" i="23"/>
  <c r="S37" i="23" s="1"/>
  <c r="R17" i="23"/>
  <c r="S17" i="23" s="1"/>
  <c r="R14" i="23"/>
  <c r="S14" i="23" s="1"/>
  <c r="R30" i="23"/>
  <c r="S30" i="23" s="1"/>
  <c r="R10" i="23"/>
  <c r="S10" i="23" s="1"/>
  <c r="R32" i="23"/>
  <c r="S32" i="23" s="1"/>
  <c r="R12" i="23"/>
  <c r="S12" i="23" s="1"/>
  <c r="R40" i="23"/>
  <c r="S40" i="23" s="1"/>
  <c r="R6" i="23"/>
  <c r="S6" i="23" s="1"/>
  <c r="R22" i="23"/>
  <c r="S22" i="23" s="1"/>
  <c r="R38" i="23"/>
  <c r="S38" i="23" s="1"/>
  <c r="R20" i="23"/>
  <c r="S20" i="23" s="1"/>
  <c r="R42" i="23"/>
  <c r="S42" i="23" s="1"/>
  <c r="R26" i="23"/>
  <c r="S26" i="23" s="1"/>
  <c r="R5" i="23"/>
  <c r="Q44" i="13"/>
  <c r="R5" i="13" a="1"/>
  <c r="R5" i="16" a="1"/>
  <c r="Q44" i="16"/>
  <c r="W34" i="44"/>
  <c r="U34" i="44"/>
  <c r="Y34" i="44"/>
  <c r="W11" i="44"/>
  <c r="Y11" i="44"/>
  <c r="U11" i="44"/>
  <c r="Y37" i="44"/>
  <c r="U37" i="44"/>
  <c r="W37" i="44"/>
  <c r="W42" i="44"/>
  <c r="Y42" i="44"/>
  <c r="U42" i="44"/>
  <c r="Y28" i="44"/>
  <c r="U28" i="44"/>
  <c r="W28" i="44"/>
  <c r="W18" i="44"/>
  <c r="Y18" i="44"/>
  <c r="U18" i="44"/>
  <c r="R44" i="44"/>
  <c r="S5" i="44"/>
  <c r="Y35" i="44"/>
  <c r="U35" i="44"/>
  <c r="W35" i="44"/>
  <c r="U22" i="44"/>
  <c r="Y22" i="44"/>
  <c r="W22" i="44"/>
  <c r="W13" i="44"/>
  <c r="U13" i="44"/>
  <c r="Y13" i="44"/>
  <c r="Y43" i="44"/>
  <c r="U43" i="44"/>
  <c r="W43" i="44"/>
  <c r="W26" i="44"/>
  <c r="Y26" i="44"/>
  <c r="U26" i="44"/>
  <c r="Y7" i="44"/>
  <c r="W7" i="44"/>
  <c r="U7" i="44"/>
  <c r="Y29" i="44"/>
  <c r="U29" i="44"/>
  <c r="W29" i="44"/>
  <c r="W6" i="44"/>
  <c r="Y6" i="44"/>
  <c r="U6" i="44"/>
  <c r="W16" i="44"/>
  <c r="Y16" i="44"/>
  <c r="U16" i="44"/>
  <c r="Y32" i="44"/>
  <c r="U32" i="44"/>
  <c r="W32" i="44"/>
  <c r="W9" i="44"/>
  <c r="U9" i="44"/>
  <c r="Y9" i="44"/>
  <c r="W25" i="44"/>
  <c r="Y25" i="44"/>
  <c r="U25" i="44"/>
  <c r="W41" i="44"/>
  <c r="Y41" i="44"/>
  <c r="U41" i="44"/>
  <c r="R36" i="40"/>
  <c r="S36" i="40" s="1"/>
  <c r="R28" i="40"/>
  <c r="S28" i="40" s="1"/>
  <c r="R20" i="40"/>
  <c r="S20" i="40" s="1"/>
  <c r="R12" i="40"/>
  <c r="S12" i="40" s="1"/>
  <c r="R35" i="40"/>
  <c r="S35" i="40" s="1"/>
  <c r="R25" i="40"/>
  <c r="S25" i="40" s="1"/>
  <c r="R15" i="40"/>
  <c r="S15" i="40" s="1"/>
  <c r="R42" i="40"/>
  <c r="S42" i="40" s="1"/>
  <c r="R32" i="40"/>
  <c r="S32" i="40" s="1"/>
  <c r="R22" i="40"/>
  <c r="S22" i="40" s="1"/>
  <c r="R10" i="40"/>
  <c r="S10" i="40" s="1"/>
  <c r="R39" i="40"/>
  <c r="S39" i="40" s="1"/>
  <c r="R23" i="40"/>
  <c r="S23" i="40" s="1"/>
  <c r="R9" i="40"/>
  <c r="S9" i="40" s="1"/>
  <c r="R34" i="40"/>
  <c r="S34" i="40" s="1"/>
  <c r="R18" i="40"/>
  <c r="S18" i="40" s="1"/>
  <c r="R43" i="40"/>
  <c r="S43" i="40" s="1"/>
  <c r="R31" i="40"/>
  <c r="S31" i="40" s="1"/>
  <c r="R17" i="40"/>
  <c r="S17" i="40" s="1"/>
  <c r="R40" i="40"/>
  <c r="S40" i="40" s="1"/>
  <c r="R26" i="40"/>
  <c r="S26" i="40" s="1"/>
  <c r="R14" i="40"/>
  <c r="S14" i="40" s="1"/>
  <c r="R27" i="40"/>
  <c r="S27" i="40" s="1"/>
  <c r="R38" i="40"/>
  <c r="S38" i="40" s="1"/>
  <c r="R8" i="40"/>
  <c r="S8" i="40" s="1"/>
  <c r="R41" i="40"/>
  <c r="S41" i="40" s="1"/>
  <c r="R11" i="40"/>
  <c r="S11" i="40" s="1"/>
  <c r="R24" i="40"/>
  <c r="S24" i="40" s="1"/>
  <c r="R19" i="40"/>
  <c r="S19" i="40" s="1"/>
  <c r="R30" i="40"/>
  <c r="S30" i="40" s="1"/>
  <c r="R7" i="40"/>
  <c r="S7" i="40" s="1"/>
  <c r="R16" i="40"/>
  <c r="S16" i="40" s="1"/>
  <c r="R33" i="40"/>
  <c r="S33" i="40" s="1"/>
  <c r="R37" i="40"/>
  <c r="S37" i="40" s="1"/>
  <c r="R21" i="40"/>
  <c r="S21" i="40" s="1"/>
  <c r="R5" i="40"/>
  <c r="R6" i="40"/>
  <c r="S6" i="40" s="1"/>
  <c r="R29" i="40"/>
  <c r="S29" i="40" s="1"/>
  <c r="R13" i="40"/>
  <c r="S13" i="40" s="1"/>
  <c r="R6" i="41"/>
  <c r="S6" i="41" s="1"/>
  <c r="R37" i="41"/>
  <c r="S37" i="41" s="1"/>
  <c r="R29" i="41"/>
  <c r="S29" i="41" s="1"/>
  <c r="R21" i="41"/>
  <c r="S21" i="41" s="1"/>
  <c r="R13" i="41"/>
  <c r="S13" i="41" s="1"/>
  <c r="R5" i="41"/>
  <c r="R36" i="41"/>
  <c r="S36" i="41" s="1"/>
  <c r="R28" i="41"/>
  <c r="S28" i="41" s="1"/>
  <c r="R20" i="41"/>
  <c r="S20" i="41" s="1"/>
  <c r="R12" i="41"/>
  <c r="S12" i="41" s="1"/>
  <c r="R43" i="41"/>
  <c r="S43" i="41" s="1"/>
  <c r="R33" i="41"/>
  <c r="S33" i="41" s="1"/>
  <c r="R23" i="41"/>
  <c r="S23" i="41" s="1"/>
  <c r="R11" i="41"/>
  <c r="S11" i="41" s="1"/>
  <c r="R40" i="41"/>
  <c r="S40" i="41" s="1"/>
  <c r="R30" i="41"/>
  <c r="S30" i="41" s="1"/>
  <c r="R18" i="41"/>
  <c r="S18" i="41" s="1"/>
  <c r="R8" i="41"/>
  <c r="S8" i="41" s="1"/>
  <c r="R41" i="41"/>
  <c r="S41" i="41" s="1"/>
  <c r="R27" i="41"/>
  <c r="S27" i="41" s="1"/>
  <c r="R15" i="41"/>
  <c r="S15" i="41" s="1"/>
  <c r="R38" i="41"/>
  <c r="S38" i="41" s="1"/>
  <c r="R24" i="41"/>
  <c r="S24" i="41" s="1"/>
  <c r="R10" i="41"/>
  <c r="S10" i="41" s="1"/>
  <c r="R35" i="41"/>
  <c r="S35" i="41" s="1"/>
  <c r="R19" i="41"/>
  <c r="S19" i="41" s="1"/>
  <c r="R7" i="41"/>
  <c r="S7" i="41" s="1"/>
  <c r="R32" i="41"/>
  <c r="S32" i="41" s="1"/>
  <c r="R16" i="41"/>
  <c r="S16" i="41" s="1"/>
  <c r="R17" i="41"/>
  <c r="S17" i="41" s="1"/>
  <c r="R26" i="41"/>
  <c r="S26" i="41" s="1"/>
  <c r="R31" i="41"/>
  <c r="S31" i="41" s="1"/>
  <c r="R42" i="41"/>
  <c r="S42" i="41" s="1"/>
  <c r="R14" i="41"/>
  <c r="S14" i="41" s="1"/>
  <c r="R39" i="41"/>
  <c r="S39" i="41" s="1"/>
  <c r="R22" i="41"/>
  <c r="S22" i="41" s="1"/>
  <c r="R9" i="41"/>
  <c r="S9" i="41" s="1"/>
  <c r="R25" i="41"/>
  <c r="S25" i="41" s="1"/>
  <c r="R34" i="41"/>
  <c r="S34" i="41" s="1"/>
  <c r="R25" i="43"/>
  <c r="S25" i="43" s="1"/>
  <c r="R36" i="43"/>
  <c r="S36" i="43" s="1"/>
  <c r="R14" i="43"/>
  <c r="S14" i="43" s="1"/>
  <c r="R6" i="43"/>
  <c r="S6" i="43" s="1"/>
  <c r="R39" i="43"/>
  <c r="S39" i="43" s="1"/>
  <c r="R13" i="43"/>
  <c r="S13" i="43" s="1"/>
  <c r="R24" i="43"/>
  <c r="S24" i="43" s="1"/>
  <c r="R8" i="43"/>
  <c r="S8" i="43" s="1"/>
  <c r="R40" i="43"/>
  <c r="S40" i="43" s="1"/>
  <c r="R29" i="43"/>
  <c r="S29" i="43" s="1"/>
  <c r="R22" i="43"/>
  <c r="S22" i="43" s="1"/>
  <c r="R30" i="43"/>
  <c r="S30" i="43" s="1"/>
  <c r="R15" i="43"/>
  <c r="S15" i="43" s="1"/>
  <c r="R12" i="43"/>
  <c r="S12" i="43" s="1"/>
  <c r="R43" i="43"/>
  <c r="S43" i="43" s="1"/>
  <c r="R27" i="43"/>
  <c r="S27" i="43" s="1"/>
  <c r="R11" i="43"/>
  <c r="S11" i="43" s="1"/>
  <c r="R34" i="43"/>
  <c r="S34" i="43" s="1"/>
  <c r="R18" i="43"/>
  <c r="S18" i="43" s="1"/>
  <c r="R41" i="43"/>
  <c r="S41" i="43" s="1"/>
  <c r="R21" i="43"/>
  <c r="S21" i="43" s="1"/>
  <c r="R38" i="43"/>
  <c r="S38" i="43" s="1"/>
  <c r="R16" i="43"/>
  <c r="S16" i="43" s="1"/>
  <c r="R23" i="43"/>
  <c r="S23" i="43" s="1"/>
  <c r="R32" i="43"/>
  <c r="S32" i="43" s="1"/>
  <c r="R33" i="43"/>
  <c r="S33" i="43" s="1"/>
  <c r="R5" i="43"/>
  <c r="R35" i="43"/>
  <c r="S35" i="43" s="1"/>
  <c r="R19" i="43"/>
  <c r="S19" i="43" s="1"/>
  <c r="R42" i="43"/>
  <c r="S42" i="43" s="1"/>
  <c r="R26" i="43"/>
  <c r="S26" i="43" s="1"/>
  <c r="R10" i="43"/>
  <c r="S10" i="43" s="1"/>
  <c r="R31" i="43"/>
  <c r="S31" i="43" s="1"/>
  <c r="R9" i="43"/>
  <c r="S9" i="43" s="1"/>
  <c r="R28" i="43"/>
  <c r="S28" i="43" s="1"/>
  <c r="R37" i="43"/>
  <c r="S37" i="43" s="1"/>
  <c r="R7" i="43"/>
  <c r="S7" i="43" s="1"/>
  <c r="R20" i="43"/>
  <c r="S20" i="43" s="1"/>
  <c r="R17" i="43"/>
  <c r="S17" i="43" s="1"/>
  <c r="R12" i="21"/>
  <c r="S12" i="21" s="1"/>
  <c r="R20" i="21"/>
  <c r="S20" i="21" s="1"/>
  <c r="R28" i="21"/>
  <c r="S28" i="21" s="1"/>
  <c r="R36" i="21"/>
  <c r="S36" i="21" s="1"/>
  <c r="R18" i="21"/>
  <c r="S18" i="21" s="1"/>
  <c r="R34" i="21"/>
  <c r="S34" i="21" s="1"/>
  <c r="R10" i="21"/>
  <c r="S10" i="21" s="1"/>
  <c r="R26" i="21"/>
  <c r="S26" i="21" s="1"/>
  <c r="R42" i="21"/>
  <c r="S42" i="21" s="1"/>
  <c r="R22" i="21"/>
  <c r="S22" i="21" s="1"/>
  <c r="R30" i="21"/>
  <c r="S30" i="21" s="1"/>
  <c r="R14" i="21"/>
  <c r="S14" i="21" s="1"/>
  <c r="R6" i="21"/>
  <c r="S6" i="21" s="1"/>
  <c r="R35" i="21"/>
  <c r="S35" i="21" s="1"/>
  <c r="R29" i="21"/>
  <c r="S29" i="21" s="1"/>
  <c r="R19" i="21"/>
  <c r="S19" i="21" s="1"/>
  <c r="R13" i="21"/>
  <c r="S13" i="21" s="1"/>
  <c r="R43" i="21"/>
  <c r="S43" i="21" s="1"/>
  <c r="R37" i="21"/>
  <c r="S37" i="21" s="1"/>
  <c r="R27" i="21"/>
  <c r="S27" i="21" s="1"/>
  <c r="R21" i="21"/>
  <c r="S21" i="21" s="1"/>
  <c r="R11" i="21"/>
  <c r="S11" i="21" s="1"/>
  <c r="R39" i="21"/>
  <c r="S39" i="21" s="1"/>
  <c r="R17" i="21"/>
  <c r="S17" i="21" s="1"/>
  <c r="R7" i="21"/>
  <c r="S7" i="21" s="1"/>
  <c r="R25" i="21"/>
  <c r="S25" i="21" s="1"/>
  <c r="R15" i="21"/>
  <c r="S15" i="21" s="1"/>
  <c r="R33" i="21"/>
  <c r="S33" i="21" s="1"/>
  <c r="R23" i="21"/>
  <c r="S23" i="21" s="1"/>
  <c r="R31" i="21"/>
  <c r="S31" i="21" s="1"/>
  <c r="R38" i="21"/>
  <c r="S38" i="21" s="1"/>
  <c r="R9" i="21"/>
  <c r="S9" i="21" s="1"/>
  <c r="R41" i="21"/>
  <c r="S41" i="21" s="1"/>
  <c r="R8" i="21"/>
  <c r="S8" i="21" s="1"/>
  <c r="R16" i="21"/>
  <c r="S16" i="21" s="1"/>
  <c r="R24" i="21"/>
  <c r="S24" i="21" s="1"/>
  <c r="R32" i="21"/>
  <c r="S32" i="21" s="1"/>
  <c r="R40" i="21"/>
  <c r="S40" i="21" s="1"/>
  <c r="R5" i="21"/>
  <c r="R20" i="19"/>
  <c r="S20" i="19" s="1"/>
  <c r="R36" i="19"/>
  <c r="S36" i="19" s="1"/>
  <c r="R12" i="19"/>
  <c r="S12" i="19" s="1"/>
  <c r="R28" i="19"/>
  <c r="S28" i="19" s="1"/>
  <c r="R8" i="19"/>
  <c r="S8" i="19" s="1"/>
  <c r="R40" i="19"/>
  <c r="S40" i="19" s="1"/>
  <c r="R16" i="19"/>
  <c r="S16" i="19" s="1"/>
  <c r="R32" i="19"/>
  <c r="S32" i="19" s="1"/>
  <c r="R24" i="19"/>
  <c r="S24" i="19" s="1"/>
  <c r="R37" i="19"/>
  <c r="S37" i="19" s="1"/>
  <c r="R29" i="19"/>
  <c r="S29" i="19" s="1"/>
  <c r="R21" i="19"/>
  <c r="S21" i="19" s="1"/>
  <c r="R13" i="19"/>
  <c r="S13" i="19" s="1"/>
  <c r="R7" i="19"/>
  <c r="S7" i="19" s="1"/>
  <c r="R39" i="19"/>
  <c r="S39" i="19" s="1"/>
  <c r="R27" i="19"/>
  <c r="S27" i="19" s="1"/>
  <c r="R17" i="19"/>
  <c r="S17" i="19" s="1"/>
  <c r="R43" i="19"/>
  <c r="S43" i="19" s="1"/>
  <c r="R33" i="19"/>
  <c r="S33" i="19" s="1"/>
  <c r="R23" i="19"/>
  <c r="S23" i="19" s="1"/>
  <c r="R11" i="19"/>
  <c r="S11" i="19" s="1"/>
  <c r="R35" i="19"/>
  <c r="S35" i="19" s="1"/>
  <c r="R15" i="19"/>
  <c r="S15" i="19" s="1"/>
  <c r="R31" i="19"/>
  <c r="S31" i="19" s="1"/>
  <c r="R9" i="19"/>
  <c r="S9" i="19" s="1"/>
  <c r="R25" i="19"/>
  <c r="S25" i="19" s="1"/>
  <c r="R41" i="19"/>
  <c r="S41" i="19" s="1"/>
  <c r="R19" i="19"/>
  <c r="S19" i="19" s="1"/>
  <c r="R10" i="19"/>
  <c r="S10" i="19" s="1"/>
  <c r="R18" i="19"/>
  <c r="S18" i="19" s="1"/>
  <c r="R26" i="19"/>
  <c r="S26" i="19" s="1"/>
  <c r="R34" i="19"/>
  <c r="S34" i="19" s="1"/>
  <c r="R42" i="19"/>
  <c r="S42" i="19" s="1"/>
  <c r="R6" i="19"/>
  <c r="S6" i="19" s="1"/>
  <c r="R14" i="19"/>
  <c r="S14" i="19" s="1"/>
  <c r="R22" i="19"/>
  <c r="S22" i="19" s="1"/>
  <c r="R30" i="19"/>
  <c r="S30" i="19" s="1"/>
  <c r="R38" i="19"/>
  <c r="S38" i="19" s="1"/>
  <c r="R5" i="19"/>
  <c r="R43" i="25"/>
  <c r="S43" i="25" s="1"/>
  <c r="R35" i="25"/>
  <c r="S35" i="25" s="1"/>
  <c r="R27" i="25"/>
  <c r="S27" i="25" s="1"/>
  <c r="R19" i="25"/>
  <c r="S19" i="25" s="1"/>
  <c r="R11" i="25"/>
  <c r="S11" i="25" s="1"/>
  <c r="R39" i="25"/>
  <c r="S39" i="25" s="1"/>
  <c r="R29" i="25"/>
  <c r="S29" i="25" s="1"/>
  <c r="R17" i="25"/>
  <c r="S17" i="25" s="1"/>
  <c r="R33" i="25"/>
  <c r="S33" i="25" s="1"/>
  <c r="R23" i="25"/>
  <c r="S23" i="25" s="1"/>
  <c r="R13" i="25"/>
  <c r="S13" i="25" s="1"/>
  <c r="R37" i="25"/>
  <c r="S37" i="25" s="1"/>
  <c r="R15" i="25"/>
  <c r="S15" i="25" s="1"/>
  <c r="R31" i="25"/>
  <c r="S31" i="25" s="1"/>
  <c r="R9" i="25"/>
  <c r="S9" i="25" s="1"/>
  <c r="R25" i="25"/>
  <c r="S25" i="25" s="1"/>
  <c r="R7" i="25"/>
  <c r="S7" i="25" s="1"/>
  <c r="R41" i="25"/>
  <c r="S41" i="25" s="1"/>
  <c r="R21" i="25"/>
  <c r="S21" i="25" s="1"/>
  <c r="R6" i="25"/>
  <c r="S6" i="25" s="1"/>
  <c r="R14" i="25"/>
  <c r="S14" i="25" s="1"/>
  <c r="R22" i="25"/>
  <c r="S22" i="25" s="1"/>
  <c r="R30" i="25"/>
  <c r="S30" i="25" s="1"/>
  <c r="R38" i="25"/>
  <c r="S38" i="25" s="1"/>
  <c r="R8" i="25"/>
  <c r="S8" i="25" s="1"/>
  <c r="R18" i="25"/>
  <c r="S18" i="25" s="1"/>
  <c r="R28" i="25"/>
  <c r="S28" i="25" s="1"/>
  <c r="R40" i="25"/>
  <c r="S40" i="25" s="1"/>
  <c r="R10" i="25"/>
  <c r="S10" i="25" s="1"/>
  <c r="R24" i="25"/>
  <c r="S24" i="25" s="1"/>
  <c r="R36" i="25"/>
  <c r="S36" i="25" s="1"/>
  <c r="R16" i="25"/>
  <c r="S16" i="25" s="1"/>
  <c r="R32" i="25"/>
  <c r="S32" i="25" s="1"/>
  <c r="R12" i="25"/>
  <c r="S12" i="25" s="1"/>
  <c r="R42" i="25"/>
  <c r="S42" i="25" s="1"/>
  <c r="R26" i="25"/>
  <c r="S26" i="25" s="1"/>
  <c r="R20" i="25"/>
  <c r="S20" i="25" s="1"/>
  <c r="R34" i="25"/>
  <c r="S34" i="25" s="1"/>
  <c r="R5" i="25"/>
  <c r="R10" i="26"/>
  <c r="S10" i="26" s="1"/>
  <c r="R18" i="26"/>
  <c r="S18" i="26" s="1"/>
  <c r="R26" i="26"/>
  <c r="S26" i="26" s="1"/>
  <c r="R34" i="26"/>
  <c r="S34" i="26" s="1"/>
  <c r="R42" i="26"/>
  <c r="S42" i="26" s="1"/>
  <c r="R12" i="26"/>
  <c r="S12" i="26" s="1"/>
  <c r="R22" i="26"/>
  <c r="S22" i="26" s="1"/>
  <c r="R32" i="26"/>
  <c r="S32" i="26" s="1"/>
  <c r="R6" i="26"/>
  <c r="S6" i="26" s="1"/>
  <c r="R16" i="26"/>
  <c r="S16" i="26" s="1"/>
  <c r="R28" i="26"/>
  <c r="S28" i="26" s="1"/>
  <c r="R38" i="26"/>
  <c r="S38" i="26" s="1"/>
  <c r="R5" i="26"/>
  <c r="R24" i="26"/>
  <c r="S24" i="26" s="1"/>
  <c r="R14" i="26"/>
  <c r="S14" i="26" s="1"/>
  <c r="R36" i="26"/>
  <c r="S36" i="26" s="1"/>
  <c r="R30" i="26"/>
  <c r="S30" i="26" s="1"/>
  <c r="R8" i="26"/>
  <c r="S8" i="26" s="1"/>
  <c r="R40" i="26"/>
  <c r="S40" i="26" s="1"/>
  <c r="R20" i="26"/>
  <c r="S20" i="26" s="1"/>
  <c r="R43" i="26"/>
  <c r="S43" i="26" s="1"/>
  <c r="R35" i="26"/>
  <c r="S35" i="26" s="1"/>
  <c r="R27" i="26"/>
  <c r="S27" i="26" s="1"/>
  <c r="R19" i="26"/>
  <c r="S19" i="26" s="1"/>
  <c r="R11" i="26"/>
  <c r="S11" i="26" s="1"/>
  <c r="R33" i="26"/>
  <c r="S33" i="26" s="1"/>
  <c r="R23" i="26"/>
  <c r="S23" i="26" s="1"/>
  <c r="R13" i="26"/>
  <c r="S13" i="26" s="1"/>
  <c r="R39" i="26"/>
  <c r="S39" i="26" s="1"/>
  <c r="R29" i="26"/>
  <c r="S29" i="26" s="1"/>
  <c r="R17" i="26"/>
  <c r="S17" i="26" s="1"/>
  <c r="R41" i="26"/>
  <c r="S41" i="26" s="1"/>
  <c r="R21" i="26"/>
  <c r="S21" i="26" s="1"/>
  <c r="R37" i="26"/>
  <c r="S37" i="26" s="1"/>
  <c r="R15" i="26"/>
  <c r="S15" i="26" s="1"/>
  <c r="R31" i="26"/>
  <c r="S31" i="26" s="1"/>
  <c r="R9" i="26"/>
  <c r="S9" i="26" s="1"/>
  <c r="R7" i="26"/>
  <c r="S7" i="26" s="1"/>
  <c r="R25" i="26"/>
  <c r="S25" i="26" s="1"/>
  <c r="R5" i="27" a="1"/>
  <c r="Q44" i="27"/>
  <c r="R7" i="8"/>
  <c r="S7" i="8" s="1"/>
  <c r="R6" i="8"/>
  <c r="S6" i="8" s="1"/>
  <c r="R9" i="8"/>
  <c r="S9" i="8" s="1"/>
  <c r="R12" i="8"/>
  <c r="S12" i="8" s="1"/>
  <c r="R14" i="8"/>
  <c r="S14" i="8" s="1"/>
  <c r="R17" i="8"/>
  <c r="S17" i="8" s="1"/>
  <c r="R20" i="8"/>
  <c r="S20" i="8" s="1"/>
  <c r="R22" i="8"/>
  <c r="S22" i="8" s="1"/>
  <c r="R25" i="8"/>
  <c r="S25" i="8" s="1"/>
  <c r="R28" i="8"/>
  <c r="S28" i="8" s="1"/>
  <c r="R30" i="8"/>
  <c r="S30" i="8" s="1"/>
  <c r="R33" i="8"/>
  <c r="S33" i="8" s="1"/>
  <c r="R36" i="8"/>
  <c r="S36" i="8" s="1"/>
  <c r="R38" i="8"/>
  <c r="S38" i="8" s="1"/>
  <c r="R41" i="8"/>
  <c r="S41" i="8" s="1"/>
  <c r="R5" i="8"/>
  <c r="R8" i="8"/>
  <c r="S8" i="8" s="1"/>
  <c r="R10" i="8"/>
  <c r="S10" i="8" s="1"/>
  <c r="R13" i="8"/>
  <c r="S13" i="8" s="1"/>
  <c r="R16" i="8"/>
  <c r="S16" i="8" s="1"/>
  <c r="R18" i="8"/>
  <c r="S18" i="8" s="1"/>
  <c r="R21" i="8"/>
  <c r="S21" i="8" s="1"/>
  <c r="R24" i="8"/>
  <c r="S24" i="8" s="1"/>
  <c r="R26" i="8"/>
  <c r="S26" i="8" s="1"/>
  <c r="R29" i="8"/>
  <c r="S29" i="8" s="1"/>
  <c r="R32" i="8"/>
  <c r="S32" i="8" s="1"/>
  <c r="R34" i="8"/>
  <c r="S34" i="8" s="1"/>
  <c r="R37" i="8"/>
  <c r="S37" i="8" s="1"/>
  <c r="R40" i="8"/>
  <c r="S40" i="8" s="1"/>
  <c r="R42" i="8"/>
  <c r="S42" i="8" s="1"/>
  <c r="R39" i="8"/>
  <c r="S39" i="8" s="1"/>
  <c r="R31" i="8"/>
  <c r="S31" i="8" s="1"/>
  <c r="R23" i="8"/>
  <c r="S23" i="8" s="1"/>
  <c r="R15" i="8"/>
  <c r="S15" i="8" s="1"/>
  <c r="R43" i="8"/>
  <c r="S43" i="8" s="1"/>
  <c r="R35" i="8"/>
  <c r="S35" i="8" s="1"/>
  <c r="R27" i="8"/>
  <c r="S27" i="8" s="1"/>
  <c r="R19" i="8"/>
  <c r="S19" i="8" s="1"/>
  <c r="R11" i="8"/>
  <c r="S11" i="8" s="1"/>
  <c r="R43" i="50"/>
  <c r="S43" i="50" s="1"/>
  <c r="R35" i="50"/>
  <c r="S35" i="50" s="1"/>
  <c r="R27" i="50"/>
  <c r="S27" i="50" s="1"/>
  <c r="R19" i="50"/>
  <c r="S19" i="50" s="1"/>
  <c r="R11" i="50"/>
  <c r="S11" i="50" s="1"/>
  <c r="R42" i="50"/>
  <c r="S42" i="50" s="1"/>
  <c r="R34" i="50"/>
  <c r="S34" i="50" s="1"/>
  <c r="R26" i="50"/>
  <c r="S26" i="50" s="1"/>
  <c r="R18" i="50"/>
  <c r="S18" i="50" s="1"/>
  <c r="R10" i="50"/>
  <c r="S10" i="50" s="1"/>
  <c r="R6" i="50"/>
  <c r="S6" i="50" s="1"/>
  <c r="R33" i="50"/>
  <c r="S33" i="50" s="1"/>
  <c r="R23" i="50"/>
  <c r="S23" i="50" s="1"/>
  <c r="R13" i="50"/>
  <c r="S13" i="50" s="1"/>
  <c r="R40" i="50"/>
  <c r="S40" i="50" s="1"/>
  <c r="R30" i="50"/>
  <c r="S30" i="50" s="1"/>
  <c r="R20" i="50"/>
  <c r="S20" i="50" s="1"/>
  <c r="R8" i="50"/>
  <c r="S8" i="50" s="1"/>
  <c r="R37" i="50"/>
  <c r="S37" i="50" s="1"/>
  <c r="R21" i="50"/>
  <c r="S21" i="50" s="1"/>
  <c r="R7" i="50"/>
  <c r="S7" i="50" s="1"/>
  <c r="R32" i="50"/>
  <c r="S32" i="50" s="1"/>
  <c r="R16" i="50"/>
  <c r="S16" i="50" s="1"/>
  <c r="R31" i="50"/>
  <c r="S31" i="50" s="1"/>
  <c r="R17" i="50"/>
  <c r="S17" i="50" s="1"/>
  <c r="R5" i="50"/>
  <c r="R28" i="50"/>
  <c r="S28" i="50" s="1"/>
  <c r="R25" i="50"/>
  <c r="S25" i="50" s="1"/>
  <c r="R39" i="50"/>
  <c r="S39" i="50" s="1"/>
  <c r="R22" i="50"/>
  <c r="S22" i="50" s="1"/>
  <c r="R29" i="50"/>
  <c r="S29" i="50" s="1"/>
  <c r="R41" i="50"/>
  <c r="S41" i="50" s="1"/>
  <c r="R15" i="50"/>
  <c r="S15" i="50" s="1"/>
  <c r="R14" i="50"/>
  <c r="S14" i="50" s="1"/>
  <c r="R36" i="50"/>
  <c r="S36" i="50" s="1"/>
  <c r="R9" i="50"/>
  <c r="S9" i="50" s="1"/>
  <c r="R38" i="50"/>
  <c r="S38" i="50" s="1"/>
  <c r="R12" i="50"/>
  <c r="S12" i="50" s="1"/>
  <c r="R24" i="50"/>
  <c r="S24" i="50" s="1"/>
  <c r="R36" i="29"/>
  <c r="S36" i="29" s="1"/>
  <c r="R16" i="29"/>
  <c r="S16" i="29" s="1"/>
  <c r="R41" i="29"/>
  <c r="S41" i="29" s="1"/>
  <c r="R33" i="29"/>
  <c r="S33" i="29" s="1"/>
  <c r="R25" i="29"/>
  <c r="S25" i="29" s="1"/>
  <c r="R17" i="29"/>
  <c r="S17" i="29" s="1"/>
  <c r="R9" i="29"/>
  <c r="S9" i="29" s="1"/>
  <c r="R39" i="29"/>
  <c r="S39" i="29" s="1"/>
  <c r="R29" i="29"/>
  <c r="S29" i="29" s="1"/>
  <c r="R19" i="29"/>
  <c r="S19" i="29" s="1"/>
  <c r="R35" i="29"/>
  <c r="S35" i="29" s="1"/>
  <c r="R23" i="29"/>
  <c r="S23" i="29" s="1"/>
  <c r="R13" i="29"/>
  <c r="S13" i="29" s="1"/>
  <c r="R37" i="29"/>
  <c r="S37" i="29" s="1"/>
  <c r="R15" i="29"/>
  <c r="S15" i="29" s="1"/>
  <c r="R31" i="29"/>
  <c r="S31" i="29" s="1"/>
  <c r="R11" i="29"/>
  <c r="S11" i="29" s="1"/>
  <c r="R27" i="29"/>
  <c r="S27" i="29" s="1"/>
  <c r="R7" i="29"/>
  <c r="S7" i="29" s="1"/>
  <c r="R43" i="29"/>
  <c r="S43" i="29" s="1"/>
  <c r="R21" i="29"/>
  <c r="S21" i="29" s="1"/>
  <c r="R6" i="29"/>
  <c r="S6" i="29" s="1"/>
  <c r="R14" i="29"/>
  <c r="S14" i="29" s="1"/>
  <c r="R22" i="29"/>
  <c r="S22" i="29" s="1"/>
  <c r="R30" i="29"/>
  <c r="S30" i="29" s="1"/>
  <c r="R38" i="29"/>
  <c r="S38" i="29" s="1"/>
  <c r="R8" i="29"/>
  <c r="S8" i="29" s="1"/>
  <c r="R18" i="29"/>
  <c r="S18" i="29" s="1"/>
  <c r="R28" i="29"/>
  <c r="S28" i="29" s="1"/>
  <c r="R40" i="29"/>
  <c r="S40" i="29" s="1"/>
  <c r="R12" i="29"/>
  <c r="S12" i="29" s="1"/>
  <c r="R24" i="29"/>
  <c r="S24" i="29" s="1"/>
  <c r="R34" i="29"/>
  <c r="S34" i="29" s="1"/>
  <c r="R20" i="29"/>
  <c r="S20" i="29" s="1"/>
  <c r="R42" i="29"/>
  <c r="S42" i="29" s="1"/>
  <c r="R10" i="29"/>
  <c r="S10" i="29" s="1"/>
  <c r="R32" i="29"/>
  <c r="S32" i="29" s="1"/>
  <c r="R26" i="29"/>
  <c r="S26" i="29" s="1"/>
  <c r="R5" i="29"/>
  <c r="R7" i="42"/>
  <c r="S7" i="42" s="1"/>
  <c r="R11" i="42"/>
  <c r="S11" i="42" s="1"/>
  <c r="R15" i="42"/>
  <c r="S15" i="42" s="1"/>
  <c r="R19" i="42"/>
  <c r="S19" i="42" s="1"/>
  <c r="R23" i="42"/>
  <c r="S23" i="42" s="1"/>
  <c r="R27" i="42"/>
  <c r="S27" i="42" s="1"/>
  <c r="R31" i="42"/>
  <c r="S31" i="42" s="1"/>
  <c r="R35" i="42"/>
  <c r="S35" i="42" s="1"/>
  <c r="R39" i="42"/>
  <c r="S39" i="42" s="1"/>
  <c r="R43" i="42"/>
  <c r="S43" i="42" s="1"/>
  <c r="R9" i="42"/>
  <c r="S9" i="42" s="1"/>
  <c r="R14" i="42"/>
  <c r="S14" i="42" s="1"/>
  <c r="R20" i="42"/>
  <c r="S20" i="42" s="1"/>
  <c r="R25" i="42"/>
  <c r="S25" i="42" s="1"/>
  <c r="R30" i="42"/>
  <c r="S30" i="42" s="1"/>
  <c r="R36" i="42"/>
  <c r="S36" i="42" s="1"/>
  <c r="R41" i="42"/>
  <c r="S41" i="42" s="1"/>
  <c r="R6" i="42"/>
  <c r="S6" i="42" s="1"/>
  <c r="R13" i="42"/>
  <c r="S13" i="42" s="1"/>
  <c r="R21" i="42"/>
  <c r="S21" i="42" s="1"/>
  <c r="R28" i="42"/>
  <c r="S28" i="42" s="1"/>
  <c r="R34" i="42"/>
  <c r="S34" i="42" s="1"/>
  <c r="R42" i="42"/>
  <c r="S42" i="42" s="1"/>
  <c r="R10" i="42"/>
  <c r="S10" i="42" s="1"/>
  <c r="R18" i="42"/>
  <c r="S18" i="42" s="1"/>
  <c r="R29" i="42"/>
  <c r="S29" i="42" s="1"/>
  <c r="R38" i="42"/>
  <c r="S38" i="42" s="1"/>
  <c r="R12" i="42"/>
  <c r="S12" i="42" s="1"/>
  <c r="R22" i="42"/>
  <c r="S22" i="42" s="1"/>
  <c r="R32" i="42"/>
  <c r="S32" i="42" s="1"/>
  <c r="R40" i="42"/>
  <c r="S40" i="42" s="1"/>
  <c r="R8" i="42"/>
  <c r="S8" i="42" s="1"/>
  <c r="R26" i="42"/>
  <c r="S26" i="42" s="1"/>
  <c r="R17" i="42"/>
  <c r="S17" i="42" s="1"/>
  <c r="R37" i="42"/>
  <c r="S37" i="42" s="1"/>
  <c r="R24" i="42"/>
  <c r="S24" i="42" s="1"/>
  <c r="R5" i="42"/>
  <c r="R33" i="42"/>
  <c r="S33" i="42" s="1"/>
  <c r="R16" i="42"/>
  <c r="S16" i="42" s="1"/>
  <c r="Y25" i="12"/>
  <c r="W25" i="12"/>
  <c r="U25" i="12"/>
  <c r="U31" i="12"/>
  <c r="W31" i="12"/>
  <c r="Y31" i="12"/>
  <c r="Y37" i="12"/>
  <c r="U37" i="12"/>
  <c r="W37" i="12"/>
  <c r="Y41" i="12"/>
  <c r="U41" i="12"/>
  <c r="W41" i="12"/>
  <c r="U29" i="12"/>
  <c r="W29" i="12"/>
  <c r="Y29" i="12"/>
  <c r="Y13" i="12"/>
  <c r="U13" i="12"/>
  <c r="W13" i="12"/>
  <c r="Y33" i="12"/>
  <c r="U33" i="12"/>
  <c r="W33" i="12"/>
  <c r="Y19" i="12"/>
  <c r="W19" i="12"/>
  <c r="U19" i="12"/>
  <c r="W35" i="12"/>
  <c r="Y35" i="12"/>
  <c r="U35" i="12"/>
  <c r="Y32" i="12"/>
  <c r="W32" i="12"/>
  <c r="U32" i="12"/>
  <c r="W40" i="12"/>
  <c r="U40" i="12"/>
  <c r="Y40" i="12"/>
  <c r="Y16" i="12"/>
  <c r="U16" i="12"/>
  <c r="W16" i="12"/>
  <c r="Y20" i="12"/>
  <c r="W20" i="12"/>
  <c r="U20" i="12"/>
  <c r="Y28" i="12"/>
  <c r="W28" i="12"/>
  <c r="U28" i="12"/>
  <c r="W38" i="12"/>
  <c r="U38" i="12"/>
  <c r="Y38" i="12"/>
  <c r="W22" i="12"/>
  <c r="U22" i="12"/>
  <c r="Y22" i="12"/>
  <c r="W6" i="12"/>
  <c r="Y6" i="12"/>
  <c r="U6" i="12"/>
  <c r="W34" i="12"/>
  <c r="Y34" i="12"/>
  <c r="U34" i="12"/>
  <c r="W18" i="12"/>
  <c r="U18" i="12"/>
  <c r="Y18" i="12"/>
  <c r="R10" i="22"/>
  <c r="S10" i="22" s="1"/>
  <c r="R18" i="22"/>
  <c r="S18" i="22" s="1"/>
  <c r="R26" i="22"/>
  <c r="S26" i="22" s="1"/>
  <c r="R34" i="22"/>
  <c r="S34" i="22" s="1"/>
  <c r="R42" i="22"/>
  <c r="S42" i="22" s="1"/>
  <c r="R12" i="22"/>
  <c r="S12" i="22" s="1"/>
  <c r="R22" i="22"/>
  <c r="S22" i="22" s="1"/>
  <c r="R32" i="22"/>
  <c r="S32" i="22" s="1"/>
  <c r="R6" i="22"/>
  <c r="S6" i="22" s="1"/>
  <c r="R16" i="22"/>
  <c r="S16" i="22" s="1"/>
  <c r="R28" i="22"/>
  <c r="S28" i="22" s="1"/>
  <c r="R38" i="22"/>
  <c r="S38" i="22" s="1"/>
  <c r="R14" i="22"/>
  <c r="S14" i="22" s="1"/>
  <c r="R36" i="22"/>
  <c r="S36" i="22" s="1"/>
  <c r="R5" i="22"/>
  <c r="R24" i="22"/>
  <c r="S24" i="22" s="1"/>
  <c r="R8" i="22"/>
  <c r="S8" i="22" s="1"/>
  <c r="R20" i="22"/>
  <c r="S20" i="22" s="1"/>
  <c r="R31" i="22"/>
  <c r="S31" i="22" s="1"/>
  <c r="R15" i="22"/>
  <c r="S15" i="22" s="1"/>
  <c r="R25" i="22"/>
  <c r="S25" i="22" s="1"/>
  <c r="R41" i="22"/>
  <c r="S41" i="22" s="1"/>
  <c r="R19" i="22"/>
  <c r="S19" i="22" s="1"/>
  <c r="R43" i="22"/>
  <c r="S43" i="22" s="1"/>
  <c r="R37" i="22"/>
  <c r="S37" i="22" s="1"/>
  <c r="R33" i="22"/>
  <c r="S33" i="22" s="1"/>
  <c r="R27" i="22"/>
  <c r="S27" i="22" s="1"/>
  <c r="R40" i="22"/>
  <c r="S40" i="22" s="1"/>
  <c r="R30" i="22"/>
  <c r="S30" i="22" s="1"/>
  <c r="R39" i="22"/>
  <c r="S39" i="22" s="1"/>
  <c r="R23" i="22"/>
  <c r="S23" i="22" s="1"/>
  <c r="R35" i="22"/>
  <c r="S35" i="22" s="1"/>
  <c r="R13" i="22"/>
  <c r="S13" i="22" s="1"/>
  <c r="R29" i="22"/>
  <c r="S29" i="22" s="1"/>
  <c r="R9" i="22"/>
  <c r="S9" i="22" s="1"/>
  <c r="R21" i="22"/>
  <c r="S21" i="22" s="1"/>
  <c r="R17" i="22"/>
  <c r="S17" i="22" s="1"/>
  <c r="R11" i="22"/>
  <c r="S11" i="22" s="1"/>
  <c r="R7" i="22"/>
  <c r="S7" i="22" s="1"/>
  <c r="R42" i="51"/>
  <c r="S42" i="51" s="1"/>
  <c r="R34" i="51"/>
  <c r="S34" i="51" s="1"/>
  <c r="R26" i="51"/>
  <c r="S26" i="51" s="1"/>
  <c r="R18" i="51"/>
  <c r="S18" i="51" s="1"/>
  <c r="R10" i="51"/>
  <c r="S10" i="51" s="1"/>
  <c r="R41" i="51"/>
  <c r="S41" i="51" s="1"/>
  <c r="R33" i="51"/>
  <c r="S33" i="51" s="1"/>
  <c r="R25" i="51"/>
  <c r="S25" i="51" s="1"/>
  <c r="R17" i="51"/>
  <c r="S17" i="51" s="1"/>
  <c r="R9" i="51"/>
  <c r="S9" i="51" s="1"/>
  <c r="R36" i="51"/>
  <c r="S36" i="51" s="1"/>
  <c r="R24" i="51"/>
  <c r="S24" i="51" s="1"/>
  <c r="R14" i="51"/>
  <c r="S14" i="51" s="1"/>
  <c r="R43" i="51"/>
  <c r="S43" i="51" s="1"/>
  <c r="R31" i="51"/>
  <c r="S31" i="51" s="1"/>
  <c r="R21" i="51"/>
  <c r="S21" i="51" s="1"/>
  <c r="R11" i="51"/>
  <c r="S11" i="51" s="1"/>
  <c r="R30" i="51"/>
  <c r="S30" i="51" s="1"/>
  <c r="R16" i="51"/>
  <c r="S16" i="51" s="1"/>
  <c r="R39" i="51"/>
  <c r="S39" i="51" s="1"/>
  <c r="R27" i="51"/>
  <c r="S27" i="51" s="1"/>
  <c r="R13" i="51"/>
  <c r="S13" i="51" s="1"/>
  <c r="R40" i="51"/>
  <c r="S40" i="51" s="1"/>
  <c r="R28" i="51"/>
  <c r="S28" i="51" s="1"/>
  <c r="R12" i="51"/>
  <c r="S12" i="51" s="1"/>
  <c r="R37" i="51"/>
  <c r="S37" i="51" s="1"/>
  <c r="R23" i="51"/>
  <c r="S23" i="51" s="1"/>
  <c r="R7" i="51"/>
  <c r="S7" i="51" s="1"/>
  <c r="R5" i="51"/>
  <c r="R32" i="51"/>
  <c r="S32" i="51" s="1"/>
  <c r="R15" i="51"/>
  <c r="S15" i="51" s="1"/>
  <c r="R29" i="51"/>
  <c r="S29" i="51" s="1"/>
  <c r="R19" i="51"/>
  <c r="S19" i="51" s="1"/>
  <c r="R22" i="51"/>
  <c r="S22" i="51" s="1"/>
  <c r="R6" i="51"/>
  <c r="S6" i="51" s="1"/>
  <c r="R20" i="51"/>
  <c r="S20" i="51" s="1"/>
  <c r="R38" i="51"/>
  <c r="S38" i="51" s="1"/>
  <c r="R8" i="51"/>
  <c r="S8" i="51" s="1"/>
  <c r="R35" i="51"/>
  <c r="S35" i="51" s="1"/>
  <c r="R20" i="17"/>
  <c r="S20" i="17" s="1"/>
  <c r="R36" i="17"/>
  <c r="S36" i="17" s="1"/>
  <c r="R32" i="17"/>
  <c r="S32" i="17" s="1"/>
  <c r="R8" i="17"/>
  <c r="S8" i="17" s="1"/>
  <c r="R40" i="17"/>
  <c r="S40" i="17" s="1"/>
  <c r="R24" i="17"/>
  <c r="S24" i="17" s="1"/>
  <c r="R16" i="17"/>
  <c r="S16" i="17" s="1"/>
  <c r="R43" i="17"/>
  <c r="S43" i="17" s="1"/>
  <c r="R35" i="17"/>
  <c r="S35" i="17" s="1"/>
  <c r="R27" i="17"/>
  <c r="S27" i="17" s="1"/>
  <c r="R19" i="17"/>
  <c r="S19" i="17" s="1"/>
  <c r="R11" i="17"/>
  <c r="S11" i="17" s="1"/>
  <c r="R41" i="17"/>
  <c r="S41" i="17" s="1"/>
  <c r="R31" i="17"/>
  <c r="S31" i="17" s="1"/>
  <c r="R21" i="17"/>
  <c r="S21" i="17" s="1"/>
  <c r="R9" i="17"/>
  <c r="S9" i="17" s="1"/>
  <c r="R37" i="17"/>
  <c r="S37" i="17" s="1"/>
  <c r="R25" i="17"/>
  <c r="S25" i="17" s="1"/>
  <c r="R15" i="17"/>
  <c r="S15" i="17" s="1"/>
  <c r="R7" i="17"/>
  <c r="S7" i="17" s="1"/>
  <c r="R39" i="17"/>
  <c r="S39" i="17" s="1"/>
  <c r="R17" i="17"/>
  <c r="S17" i="17" s="1"/>
  <c r="R33" i="17"/>
  <c r="S33" i="17" s="1"/>
  <c r="R13" i="17"/>
  <c r="S13" i="17" s="1"/>
  <c r="R29" i="17"/>
  <c r="S29" i="17" s="1"/>
  <c r="R23" i="17"/>
  <c r="S23" i="17" s="1"/>
  <c r="R18" i="17"/>
  <c r="S18" i="17" s="1"/>
  <c r="R34" i="17"/>
  <c r="S34" i="17" s="1"/>
  <c r="R6" i="17"/>
  <c r="S6" i="17" s="1"/>
  <c r="R22" i="17"/>
  <c r="S22" i="17" s="1"/>
  <c r="R38" i="17"/>
  <c r="S38" i="17" s="1"/>
  <c r="R28" i="17"/>
  <c r="S28" i="17" s="1"/>
  <c r="R10" i="17"/>
  <c r="S10" i="17" s="1"/>
  <c r="R26" i="17"/>
  <c r="S26" i="17" s="1"/>
  <c r="R42" i="17"/>
  <c r="S42" i="17" s="1"/>
  <c r="R14" i="17"/>
  <c r="S14" i="17" s="1"/>
  <c r="R30" i="17"/>
  <c r="S30" i="17" s="1"/>
  <c r="R12" i="17"/>
  <c r="S12" i="17" s="1"/>
  <c r="R5" i="17"/>
  <c r="R5" i="32"/>
  <c r="R12" i="32"/>
  <c r="S12" i="32" s="1"/>
  <c r="R20" i="32"/>
  <c r="S20" i="32" s="1"/>
  <c r="R28" i="32"/>
  <c r="S28" i="32" s="1"/>
  <c r="R36" i="32"/>
  <c r="S36" i="32" s="1"/>
  <c r="R10" i="32"/>
  <c r="S10" i="32" s="1"/>
  <c r="R22" i="32"/>
  <c r="S22" i="32" s="1"/>
  <c r="R32" i="32"/>
  <c r="S32" i="32" s="1"/>
  <c r="R42" i="32"/>
  <c r="S42" i="32" s="1"/>
  <c r="R16" i="32"/>
  <c r="S16" i="32" s="1"/>
  <c r="R30" i="32"/>
  <c r="S30" i="32" s="1"/>
  <c r="R6" i="32"/>
  <c r="S6" i="32" s="1"/>
  <c r="R24" i="32"/>
  <c r="S24" i="32" s="1"/>
  <c r="R40" i="32"/>
  <c r="S40" i="32" s="1"/>
  <c r="R14" i="32"/>
  <c r="S14" i="32" s="1"/>
  <c r="R34" i="32"/>
  <c r="S34" i="32" s="1"/>
  <c r="R8" i="32"/>
  <c r="S8" i="32" s="1"/>
  <c r="R26" i="32"/>
  <c r="S26" i="32" s="1"/>
  <c r="R18" i="32"/>
  <c r="S18" i="32" s="1"/>
  <c r="R38" i="32"/>
  <c r="S38" i="32" s="1"/>
  <c r="R39" i="32"/>
  <c r="S39" i="32" s="1"/>
  <c r="R31" i="32"/>
  <c r="S31" i="32" s="1"/>
  <c r="R23" i="32"/>
  <c r="S23" i="32" s="1"/>
  <c r="R15" i="32"/>
  <c r="S15" i="32" s="1"/>
  <c r="R41" i="32"/>
  <c r="S41" i="32" s="1"/>
  <c r="R29" i="32"/>
  <c r="S29" i="32" s="1"/>
  <c r="R19" i="32"/>
  <c r="S19" i="32" s="1"/>
  <c r="R9" i="32"/>
  <c r="S9" i="32" s="1"/>
  <c r="R35" i="32"/>
  <c r="S35" i="32" s="1"/>
  <c r="R25" i="32"/>
  <c r="S25" i="32" s="1"/>
  <c r="R13" i="32"/>
  <c r="S13" i="32" s="1"/>
  <c r="R27" i="32"/>
  <c r="S27" i="32" s="1"/>
  <c r="R7" i="32"/>
  <c r="S7" i="32" s="1"/>
  <c r="R43" i="32"/>
  <c r="S43" i="32" s="1"/>
  <c r="R21" i="32"/>
  <c r="S21" i="32" s="1"/>
  <c r="R37" i="32"/>
  <c r="S37" i="32" s="1"/>
  <c r="R17" i="32"/>
  <c r="S17" i="32" s="1"/>
  <c r="R11" i="32"/>
  <c r="S11" i="32" s="1"/>
  <c r="R33" i="32"/>
  <c r="S33" i="32" s="1"/>
  <c r="R41" i="35"/>
  <c r="S41" i="35" s="1"/>
  <c r="R33" i="35"/>
  <c r="S33" i="35" s="1"/>
  <c r="R25" i="35"/>
  <c r="S25" i="35" s="1"/>
  <c r="R17" i="35"/>
  <c r="S17" i="35" s="1"/>
  <c r="R9" i="35"/>
  <c r="S9" i="35" s="1"/>
  <c r="R37" i="35"/>
  <c r="S37" i="35" s="1"/>
  <c r="R29" i="35"/>
  <c r="S29" i="35" s="1"/>
  <c r="R21" i="35"/>
  <c r="S21" i="35" s="1"/>
  <c r="R13" i="35"/>
  <c r="S13" i="35" s="1"/>
  <c r="R7" i="35"/>
  <c r="S7" i="35" s="1"/>
  <c r="R43" i="35"/>
  <c r="S43" i="35" s="1"/>
  <c r="R27" i="35"/>
  <c r="S27" i="35" s="1"/>
  <c r="R11" i="35"/>
  <c r="S11" i="35" s="1"/>
  <c r="R22" i="35"/>
  <c r="S22" i="35" s="1"/>
  <c r="R35" i="35"/>
  <c r="S35" i="35" s="1"/>
  <c r="R19" i="35"/>
  <c r="S19" i="35" s="1"/>
  <c r="R23" i="35"/>
  <c r="S23" i="35" s="1"/>
  <c r="R15" i="35"/>
  <c r="S15" i="35" s="1"/>
  <c r="R39" i="35"/>
  <c r="S39" i="35" s="1"/>
  <c r="R31" i="35"/>
  <c r="S31" i="35" s="1"/>
  <c r="R8" i="35"/>
  <c r="S8" i="35" s="1"/>
  <c r="R16" i="35"/>
  <c r="S16" i="35" s="1"/>
  <c r="R24" i="35"/>
  <c r="S24" i="35" s="1"/>
  <c r="R32" i="35"/>
  <c r="S32" i="35" s="1"/>
  <c r="R40" i="35"/>
  <c r="S40" i="35" s="1"/>
  <c r="R6" i="35"/>
  <c r="S6" i="35" s="1"/>
  <c r="R18" i="35"/>
  <c r="S18" i="35" s="1"/>
  <c r="R28" i="35"/>
  <c r="S28" i="35" s="1"/>
  <c r="R38" i="35"/>
  <c r="S38" i="35" s="1"/>
  <c r="R12" i="35"/>
  <c r="S12" i="35" s="1"/>
  <c r="R26" i="35"/>
  <c r="S26" i="35" s="1"/>
  <c r="R42" i="35"/>
  <c r="S42" i="35" s="1"/>
  <c r="R10" i="35"/>
  <c r="S10" i="35" s="1"/>
  <c r="R30" i="35"/>
  <c r="S30" i="35" s="1"/>
  <c r="R20" i="35"/>
  <c r="S20" i="35" s="1"/>
  <c r="R36" i="35"/>
  <c r="S36" i="35" s="1"/>
  <c r="R34" i="35"/>
  <c r="S34" i="35" s="1"/>
  <c r="R14" i="35"/>
  <c r="S14" i="35" s="1"/>
  <c r="R5" i="35"/>
  <c r="R36" i="20"/>
  <c r="S36" i="20" s="1"/>
  <c r="R20" i="20"/>
  <c r="S20" i="20" s="1"/>
  <c r="R12" i="20"/>
  <c r="S12" i="20" s="1"/>
  <c r="R37" i="20"/>
  <c r="S37" i="20" s="1"/>
  <c r="R29" i="20"/>
  <c r="S29" i="20" s="1"/>
  <c r="R21" i="20"/>
  <c r="S21" i="20" s="1"/>
  <c r="R13" i="20"/>
  <c r="S13" i="20" s="1"/>
  <c r="R7" i="20"/>
  <c r="S7" i="20" s="1"/>
  <c r="R39" i="20"/>
  <c r="S39" i="20" s="1"/>
  <c r="R27" i="20"/>
  <c r="S27" i="20" s="1"/>
  <c r="R17" i="20"/>
  <c r="S17" i="20" s="1"/>
  <c r="R43" i="20"/>
  <c r="S43" i="20" s="1"/>
  <c r="R33" i="20"/>
  <c r="S33" i="20" s="1"/>
  <c r="R23" i="20"/>
  <c r="S23" i="20" s="1"/>
  <c r="R11" i="20"/>
  <c r="S11" i="20" s="1"/>
  <c r="R25" i="20"/>
  <c r="S25" i="20" s="1"/>
  <c r="R41" i="20"/>
  <c r="S41" i="20" s="1"/>
  <c r="R19" i="20"/>
  <c r="S19" i="20" s="1"/>
  <c r="R35" i="20"/>
  <c r="S35" i="20" s="1"/>
  <c r="R15" i="20"/>
  <c r="S15" i="20" s="1"/>
  <c r="R9" i="20"/>
  <c r="S9" i="20" s="1"/>
  <c r="R31" i="20"/>
  <c r="S31" i="20" s="1"/>
  <c r="R6" i="20"/>
  <c r="S6" i="20" s="1"/>
  <c r="R14" i="20"/>
  <c r="S14" i="20" s="1"/>
  <c r="R22" i="20"/>
  <c r="S22" i="20" s="1"/>
  <c r="R30" i="20"/>
  <c r="S30" i="20" s="1"/>
  <c r="R38" i="20"/>
  <c r="S38" i="20" s="1"/>
  <c r="R10" i="20"/>
  <c r="S10" i="20" s="1"/>
  <c r="R18" i="20"/>
  <c r="S18" i="20" s="1"/>
  <c r="R26" i="20"/>
  <c r="S26" i="20" s="1"/>
  <c r="R34" i="20"/>
  <c r="S34" i="20" s="1"/>
  <c r="R42" i="20"/>
  <c r="S42" i="20" s="1"/>
  <c r="R8" i="20"/>
  <c r="S8" i="20" s="1"/>
  <c r="R24" i="20"/>
  <c r="S24" i="20" s="1"/>
  <c r="R40" i="20"/>
  <c r="S40" i="20" s="1"/>
  <c r="R16" i="20"/>
  <c r="S16" i="20" s="1"/>
  <c r="R32" i="20"/>
  <c r="S32" i="20" s="1"/>
  <c r="R28" i="20"/>
  <c r="S28" i="20" s="1"/>
  <c r="R5" i="20"/>
  <c r="R5" i="30"/>
  <c r="S5" i="30" s="1"/>
  <c r="R12" i="30"/>
  <c r="S12" i="30" s="1"/>
  <c r="R20" i="30"/>
  <c r="S20" i="30" s="1"/>
  <c r="R28" i="30"/>
  <c r="S28" i="30" s="1"/>
  <c r="R36" i="30"/>
  <c r="S36" i="30" s="1"/>
  <c r="R6" i="30"/>
  <c r="S6" i="30" s="1"/>
  <c r="R16" i="30"/>
  <c r="S16" i="30" s="1"/>
  <c r="R26" i="30"/>
  <c r="S26" i="30" s="1"/>
  <c r="R38" i="30"/>
  <c r="S38" i="30" s="1"/>
  <c r="R8" i="30"/>
  <c r="S8" i="30" s="1"/>
  <c r="R22" i="30"/>
  <c r="S22" i="30" s="1"/>
  <c r="R34" i="30"/>
  <c r="S34" i="30" s="1"/>
  <c r="R14" i="30"/>
  <c r="S14" i="30" s="1"/>
  <c r="R30" i="30"/>
  <c r="S30" i="30" s="1"/>
  <c r="R42" i="30"/>
  <c r="S42" i="30" s="1"/>
  <c r="R24" i="30"/>
  <c r="S24" i="30" s="1"/>
  <c r="R10" i="30"/>
  <c r="S10" i="30" s="1"/>
  <c r="R40" i="30"/>
  <c r="S40" i="30" s="1"/>
  <c r="R32" i="30"/>
  <c r="S32" i="30" s="1"/>
  <c r="R18" i="30"/>
  <c r="S18" i="30" s="1"/>
  <c r="R41" i="30"/>
  <c r="S41" i="30" s="1"/>
  <c r="R33" i="30"/>
  <c r="S33" i="30" s="1"/>
  <c r="R25" i="30"/>
  <c r="S25" i="30" s="1"/>
  <c r="R17" i="30"/>
  <c r="S17" i="30" s="1"/>
  <c r="R9" i="30"/>
  <c r="S9" i="30" s="1"/>
  <c r="R39" i="30"/>
  <c r="S39" i="30" s="1"/>
  <c r="R29" i="30"/>
  <c r="S29" i="30" s="1"/>
  <c r="R19" i="30"/>
  <c r="S19" i="30" s="1"/>
  <c r="R7" i="30"/>
  <c r="R35" i="30"/>
  <c r="S35" i="30" s="1"/>
  <c r="R13" i="30"/>
  <c r="S13" i="30" s="1"/>
  <c r="R43" i="30"/>
  <c r="S43" i="30" s="1"/>
  <c r="R37" i="30"/>
  <c r="S37" i="30" s="1"/>
  <c r="R31" i="30"/>
  <c r="S31" i="30" s="1"/>
  <c r="R23" i="30"/>
  <c r="S23" i="30" s="1"/>
  <c r="R27" i="30"/>
  <c r="S27" i="30" s="1"/>
  <c r="R21" i="30"/>
  <c r="S21" i="30" s="1"/>
  <c r="R15" i="30"/>
  <c r="S15" i="30" s="1"/>
  <c r="R11" i="30"/>
  <c r="S11" i="30" s="1"/>
  <c r="R36" i="37"/>
  <c r="S36" i="37" s="1"/>
  <c r="R28" i="37"/>
  <c r="S28" i="37" s="1"/>
  <c r="R20" i="37"/>
  <c r="S20" i="37" s="1"/>
  <c r="R12" i="37"/>
  <c r="S12" i="37" s="1"/>
  <c r="R43" i="37"/>
  <c r="S43" i="37" s="1"/>
  <c r="R35" i="37"/>
  <c r="S35" i="37" s="1"/>
  <c r="R27" i="37"/>
  <c r="S27" i="37" s="1"/>
  <c r="R19" i="37"/>
  <c r="S19" i="37" s="1"/>
  <c r="R11" i="37"/>
  <c r="S11" i="37" s="1"/>
  <c r="R42" i="37"/>
  <c r="S42" i="37" s="1"/>
  <c r="R32" i="37"/>
  <c r="S32" i="37" s="1"/>
  <c r="R22" i="37"/>
  <c r="S22" i="37" s="1"/>
  <c r="R10" i="37"/>
  <c r="S10" i="37" s="1"/>
  <c r="R39" i="37"/>
  <c r="S39" i="37" s="1"/>
  <c r="R29" i="37"/>
  <c r="S29" i="37" s="1"/>
  <c r="R17" i="37"/>
  <c r="S17" i="37" s="1"/>
  <c r="R7" i="37"/>
  <c r="S7" i="37" s="1"/>
  <c r="R40" i="37"/>
  <c r="S40" i="37" s="1"/>
  <c r="R26" i="37"/>
  <c r="S26" i="37" s="1"/>
  <c r="R14" i="37"/>
  <c r="S14" i="37" s="1"/>
  <c r="R37" i="37"/>
  <c r="S37" i="37" s="1"/>
  <c r="R23" i="37"/>
  <c r="S23" i="37" s="1"/>
  <c r="R9" i="37"/>
  <c r="S9" i="37" s="1"/>
  <c r="R34" i="37"/>
  <c r="S34" i="37" s="1"/>
  <c r="R16" i="37"/>
  <c r="S16" i="37" s="1"/>
  <c r="R33" i="37"/>
  <c r="S33" i="37" s="1"/>
  <c r="R15" i="37"/>
  <c r="S15" i="37" s="1"/>
  <c r="R24" i="37"/>
  <c r="S24" i="37" s="1"/>
  <c r="R6" i="37"/>
  <c r="S6" i="37" s="1"/>
  <c r="R25" i="37"/>
  <c r="S25" i="37" s="1"/>
  <c r="R8" i="37"/>
  <c r="S8" i="37" s="1"/>
  <c r="R13" i="37"/>
  <c r="S13" i="37" s="1"/>
  <c r="R30" i="37"/>
  <c r="S30" i="37" s="1"/>
  <c r="R31" i="37"/>
  <c r="S31" i="37" s="1"/>
  <c r="R38" i="37"/>
  <c r="S38" i="37" s="1"/>
  <c r="R41" i="37"/>
  <c r="S41" i="37" s="1"/>
  <c r="R5" i="37"/>
  <c r="R21" i="37"/>
  <c r="S21" i="37" s="1"/>
  <c r="R18" i="37"/>
  <c r="S18" i="37" s="1"/>
  <c r="R37" i="39"/>
  <c r="S37" i="39" s="1"/>
  <c r="R29" i="39"/>
  <c r="S29" i="39" s="1"/>
  <c r="R21" i="39"/>
  <c r="S21" i="39" s="1"/>
  <c r="R13" i="39"/>
  <c r="S13" i="39" s="1"/>
  <c r="R5" i="39"/>
  <c r="R36" i="39"/>
  <c r="S36" i="39" s="1"/>
  <c r="R28" i="39"/>
  <c r="S28" i="39" s="1"/>
  <c r="R20" i="39"/>
  <c r="S20" i="39" s="1"/>
  <c r="R12" i="39"/>
  <c r="S12" i="39" s="1"/>
  <c r="R39" i="39"/>
  <c r="S39" i="39" s="1"/>
  <c r="R27" i="39"/>
  <c r="S27" i="39" s="1"/>
  <c r="R17" i="39"/>
  <c r="S17" i="39" s="1"/>
  <c r="R7" i="39"/>
  <c r="S7" i="39" s="1"/>
  <c r="R34" i="39"/>
  <c r="S34" i="39" s="1"/>
  <c r="R24" i="39"/>
  <c r="S24" i="39" s="1"/>
  <c r="R14" i="39"/>
  <c r="S14" i="39" s="1"/>
  <c r="R35" i="39"/>
  <c r="S35" i="39" s="1"/>
  <c r="R23" i="39"/>
  <c r="S23" i="39" s="1"/>
  <c r="R9" i="39"/>
  <c r="S9" i="39" s="1"/>
  <c r="R32" i="39"/>
  <c r="S32" i="39" s="1"/>
  <c r="R18" i="39"/>
  <c r="S18" i="39" s="1"/>
  <c r="R6" i="39"/>
  <c r="S6" i="39" s="1"/>
  <c r="R33" i="39"/>
  <c r="S33" i="39" s="1"/>
  <c r="R15" i="39"/>
  <c r="S15" i="39" s="1"/>
  <c r="R38" i="39"/>
  <c r="S38" i="39" s="1"/>
  <c r="R16" i="39"/>
  <c r="S16" i="39" s="1"/>
  <c r="R43" i="39"/>
  <c r="S43" i="39" s="1"/>
  <c r="R25" i="39"/>
  <c r="S25" i="39" s="1"/>
  <c r="R42" i="39"/>
  <c r="S42" i="39" s="1"/>
  <c r="R26" i="39"/>
  <c r="S26" i="39" s="1"/>
  <c r="R8" i="39"/>
  <c r="S8" i="39" s="1"/>
  <c r="R11" i="39"/>
  <c r="S11" i="39" s="1"/>
  <c r="R10" i="39"/>
  <c r="S10" i="39" s="1"/>
  <c r="R31" i="39"/>
  <c r="S31" i="39" s="1"/>
  <c r="R30" i="39"/>
  <c r="S30" i="39" s="1"/>
  <c r="R41" i="39"/>
  <c r="S41" i="39" s="1"/>
  <c r="R40" i="39"/>
  <c r="S40" i="39" s="1"/>
  <c r="R22" i="39"/>
  <c r="S22" i="39" s="1"/>
  <c r="R19" i="39"/>
  <c r="S19" i="39" s="1"/>
  <c r="R5" i="18" a="1"/>
  <c r="Q44" i="18"/>
  <c r="W23" i="44"/>
  <c r="U23" i="44"/>
  <c r="Y23" i="44"/>
  <c r="Y20" i="44"/>
  <c r="W20" i="44"/>
  <c r="U20" i="44"/>
  <c r="Y12" i="44"/>
  <c r="U12" i="44"/>
  <c r="W12" i="44"/>
  <c r="W31" i="44"/>
  <c r="U31" i="44"/>
  <c r="Y31" i="44"/>
  <c r="W15" i="44"/>
  <c r="Y15" i="44"/>
  <c r="U15" i="44"/>
  <c r="Y30" i="44"/>
  <c r="U30" i="44"/>
  <c r="W30" i="44"/>
  <c r="W21" i="44"/>
  <c r="U21" i="44"/>
  <c r="Y21" i="44"/>
  <c r="Y10" i="44"/>
  <c r="U10" i="44"/>
  <c r="W10" i="44"/>
  <c r="W38" i="44"/>
  <c r="U38" i="44"/>
  <c r="Y38" i="44"/>
  <c r="Y27" i="44"/>
  <c r="W27" i="44"/>
  <c r="U27" i="44"/>
  <c r="W14" i="44"/>
  <c r="U14" i="44"/>
  <c r="Y14" i="44"/>
  <c r="W36" i="44"/>
  <c r="U36" i="44"/>
  <c r="Y36" i="44"/>
  <c r="W19" i="44"/>
  <c r="Y19" i="44"/>
  <c r="U19" i="44"/>
  <c r="W39" i="44"/>
  <c r="U39" i="44"/>
  <c r="Y39" i="44"/>
  <c r="Y8" i="44"/>
  <c r="W8" i="44"/>
  <c r="U8" i="44"/>
  <c r="Y24" i="44"/>
  <c r="U24" i="44"/>
  <c r="W24" i="44"/>
  <c r="U40" i="44"/>
  <c r="W40" i="44"/>
  <c r="Y40" i="44"/>
  <c r="W17" i="44"/>
  <c r="Y17" i="44"/>
  <c r="U17" i="44"/>
  <c r="Y33" i="44"/>
  <c r="U33" i="44"/>
  <c r="W33" i="44"/>
  <c r="Q44" i="14"/>
  <c r="R5" i="14" a="1"/>
  <c r="R8" i="33"/>
  <c r="S8" i="33" s="1"/>
  <c r="R16" i="33"/>
  <c r="S16" i="33" s="1"/>
  <c r="R24" i="33"/>
  <c r="S24" i="33" s="1"/>
  <c r="R32" i="33"/>
  <c r="S32" i="33" s="1"/>
  <c r="R40" i="33"/>
  <c r="S40" i="33" s="1"/>
  <c r="R10" i="33"/>
  <c r="S10" i="33" s="1"/>
  <c r="R20" i="33"/>
  <c r="S20" i="33" s="1"/>
  <c r="R30" i="33"/>
  <c r="S30" i="33" s="1"/>
  <c r="R42" i="33"/>
  <c r="S42" i="33" s="1"/>
  <c r="R14" i="33"/>
  <c r="S14" i="33" s="1"/>
  <c r="R28" i="33"/>
  <c r="S28" i="33" s="1"/>
  <c r="R12" i="33"/>
  <c r="S12" i="33" s="1"/>
  <c r="R34" i="33"/>
  <c r="S34" i="33" s="1"/>
  <c r="R5" i="33"/>
  <c r="R22" i="33"/>
  <c r="S22" i="33" s="1"/>
  <c r="R38" i="33"/>
  <c r="S38" i="33" s="1"/>
  <c r="R18" i="33"/>
  <c r="S18" i="33" s="1"/>
  <c r="R36" i="33"/>
  <c r="S36" i="33" s="1"/>
  <c r="R26" i="33"/>
  <c r="S26" i="33" s="1"/>
  <c r="R6" i="33"/>
  <c r="S6" i="33" s="1"/>
  <c r="R39" i="33"/>
  <c r="S39" i="33" s="1"/>
  <c r="R31" i="33"/>
  <c r="S31" i="33" s="1"/>
  <c r="R23" i="33"/>
  <c r="S23" i="33" s="1"/>
  <c r="R15" i="33"/>
  <c r="S15" i="33" s="1"/>
  <c r="R7" i="33"/>
  <c r="S7" i="33" s="1"/>
  <c r="R41" i="33"/>
  <c r="S41" i="33" s="1"/>
  <c r="R29" i="33"/>
  <c r="S29" i="33" s="1"/>
  <c r="R19" i="33"/>
  <c r="S19" i="33" s="1"/>
  <c r="R9" i="33"/>
  <c r="S9" i="33" s="1"/>
  <c r="R35" i="33"/>
  <c r="S35" i="33" s="1"/>
  <c r="R25" i="33"/>
  <c r="S25" i="33" s="1"/>
  <c r="R13" i="33"/>
  <c r="S13" i="33" s="1"/>
  <c r="R37" i="33"/>
  <c r="S37" i="33" s="1"/>
  <c r="R17" i="33"/>
  <c r="S17" i="33" s="1"/>
  <c r="R33" i="33"/>
  <c r="S33" i="33" s="1"/>
  <c r="R11" i="33"/>
  <c r="S11" i="33" s="1"/>
  <c r="R27" i="33"/>
  <c r="S27" i="33" s="1"/>
  <c r="R21" i="33"/>
  <c r="S21" i="33" s="1"/>
  <c r="R43" i="33"/>
  <c r="S43" i="33" s="1"/>
  <c r="R10" i="15"/>
  <c r="S10" i="15" s="1"/>
  <c r="R18" i="15"/>
  <c r="S18" i="15" s="1"/>
  <c r="R26" i="15"/>
  <c r="S26" i="15" s="1"/>
  <c r="R34" i="15"/>
  <c r="S34" i="15" s="1"/>
  <c r="R42" i="15"/>
  <c r="S42" i="15" s="1"/>
  <c r="R6" i="15"/>
  <c r="S6" i="15" s="1"/>
  <c r="R14" i="15"/>
  <c r="S14" i="15" s="1"/>
  <c r="R22" i="15"/>
  <c r="S22" i="15" s="1"/>
  <c r="R30" i="15"/>
  <c r="S30" i="15" s="1"/>
  <c r="R38" i="15"/>
  <c r="S38" i="15" s="1"/>
  <c r="R5" i="15"/>
  <c r="R20" i="15"/>
  <c r="S20" i="15" s="1"/>
  <c r="R36" i="15"/>
  <c r="S36" i="15" s="1"/>
  <c r="R12" i="15"/>
  <c r="S12" i="15" s="1"/>
  <c r="R28" i="15"/>
  <c r="S28" i="15" s="1"/>
  <c r="R24" i="15"/>
  <c r="S24" i="15" s="1"/>
  <c r="R32" i="15"/>
  <c r="S32" i="15" s="1"/>
  <c r="R16" i="15"/>
  <c r="S16" i="15" s="1"/>
  <c r="R40" i="15"/>
  <c r="S40" i="15" s="1"/>
  <c r="R39" i="15"/>
  <c r="S39" i="15" s="1"/>
  <c r="R31" i="15"/>
  <c r="S31" i="15" s="1"/>
  <c r="R23" i="15"/>
  <c r="S23" i="15" s="1"/>
  <c r="R15" i="15"/>
  <c r="S15" i="15" s="1"/>
  <c r="R37" i="15"/>
  <c r="S37" i="15" s="1"/>
  <c r="R27" i="15"/>
  <c r="S27" i="15" s="1"/>
  <c r="R17" i="15"/>
  <c r="S17" i="15" s="1"/>
  <c r="R7" i="15"/>
  <c r="S7" i="15" s="1"/>
  <c r="R43" i="15"/>
  <c r="S43" i="15" s="1"/>
  <c r="R33" i="15"/>
  <c r="S33" i="15" s="1"/>
  <c r="R21" i="15"/>
  <c r="S21" i="15" s="1"/>
  <c r="R11" i="15"/>
  <c r="S11" i="15" s="1"/>
  <c r="R8" i="15"/>
  <c r="S8" i="15" s="1"/>
  <c r="R35" i="15"/>
  <c r="S35" i="15" s="1"/>
  <c r="R13" i="15"/>
  <c r="S13" i="15" s="1"/>
  <c r="R29" i="15"/>
  <c r="S29" i="15" s="1"/>
  <c r="R9" i="15"/>
  <c r="S9" i="15" s="1"/>
  <c r="R25" i="15"/>
  <c r="S25" i="15" s="1"/>
  <c r="R19" i="15"/>
  <c r="S19" i="15" s="1"/>
  <c r="R41" i="15"/>
  <c r="S41" i="15" s="1"/>
  <c r="R6" i="52"/>
  <c r="S6" i="52" s="1"/>
  <c r="R43" i="52"/>
  <c r="S43" i="52" s="1"/>
  <c r="R35" i="52"/>
  <c r="S35" i="52" s="1"/>
  <c r="R27" i="52"/>
  <c r="S27" i="52" s="1"/>
  <c r="R19" i="52"/>
  <c r="S19" i="52" s="1"/>
  <c r="R11" i="52"/>
  <c r="S11" i="52" s="1"/>
  <c r="R42" i="52"/>
  <c r="S42" i="52" s="1"/>
  <c r="R34" i="52"/>
  <c r="S34" i="52" s="1"/>
  <c r="R26" i="52"/>
  <c r="S26" i="52" s="1"/>
  <c r="R18" i="52"/>
  <c r="S18" i="52" s="1"/>
  <c r="R10" i="52"/>
  <c r="S10" i="52" s="1"/>
  <c r="R39" i="52"/>
  <c r="S39" i="52" s="1"/>
  <c r="R29" i="52"/>
  <c r="S29" i="52" s="1"/>
  <c r="R17" i="52"/>
  <c r="S17" i="52" s="1"/>
  <c r="R7" i="52"/>
  <c r="S7" i="52" s="1"/>
  <c r="R36" i="52"/>
  <c r="S36" i="52" s="1"/>
  <c r="R24" i="52"/>
  <c r="S24" i="52" s="1"/>
  <c r="R14" i="52"/>
  <c r="S14" i="52" s="1"/>
  <c r="R41" i="52"/>
  <c r="S41" i="52" s="1"/>
  <c r="R25" i="52"/>
  <c r="S25" i="52" s="1"/>
  <c r="R13" i="52"/>
  <c r="S13" i="52" s="1"/>
  <c r="R38" i="52"/>
  <c r="S38" i="52" s="1"/>
  <c r="R22" i="52"/>
  <c r="S22" i="52" s="1"/>
  <c r="R8" i="52"/>
  <c r="S8" i="52" s="1"/>
  <c r="R37" i="52"/>
  <c r="S37" i="52" s="1"/>
  <c r="R23" i="52"/>
  <c r="S23" i="52" s="1"/>
  <c r="R9" i="52"/>
  <c r="S9" i="52" s="1"/>
  <c r="R32" i="52"/>
  <c r="S32" i="52" s="1"/>
  <c r="R20" i="52"/>
  <c r="S20" i="52" s="1"/>
  <c r="R15" i="52"/>
  <c r="S15" i="52" s="1"/>
  <c r="R28" i="52"/>
  <c r="S28" i="52" s="1"/>
  <c r="R31" i="52"/>
  <c r="S31" i="52" s="1"/>
  <c r="R40" i="52"/>
  <c r="S40" i="52" s="1"/>
  <c r="R12" i="52"/>
  <c r="S12" i="52" s="1"/>
  <c r="R21" i="52"/>
  <c r="S21" i="52" s="1"/>
  <c r="R30" i="52"/>
  <c r="S30" i="52" s="1"/>
  <c r="R5" i="52"/>
  <c r="R33" i="52"/>
  <c r="S33" i="52" s="1"/>
  <c r="R16" i="52"/>
  <c r="S16" i="52" s="1"/>
  <c r="R34" i="36"/>
  <c r="S34" i="36" s="1"/>
  <c r="R24" i="36"/>
  <c r="S24" i="36" s="1"/>
  <c r="R14" i="36"/>
  <c r="S14" i="36" s="1"/>
  <c r="R41" i="36"/>
  <c r="S41" i="36" s="1"/>
  <c r="R31" i="36"/>
  <c r="S31" i="36" s="1"/>
  <c r="R21" i="36"/>
  <c r="S21" i="36" s="1"/>
  <c r="R9" i="36"/>
  <c r="S9" i="36" s="1"/>
  <c r="R38" i="36"/>
  <c r="S38" i="36" s="1"/>
  <c r="R22" i="36"/>
  <c r="S22" i="36" s="1"/>
  <c r="R8" i="36"/>
  <c r="S8" i="36" s="1"/>
  <c r="R33" i="36"/>
  <c r="S33" i="36" s="1"/>
  <c r="R17" i="36"/>
  <c r="S17" i="36" s="1"/>
  <c r="R32" i="36"/>
  <c r="S32" i="36" s="1"/>
  <c r="R16" i="36"/>
  <c r="S16" i="36" s="1"/>
  <c r="R37" i="36"/>
  <c r="S37" i="36" s="1"/>
  <c r="R15" i="36"/>
  <c r="S15" i="36" s="1"/>
  <c r="R42" i="36"/>
  <c r="S42" i="36" s="1"/>
  <c r="R26" i="36"/>
  <c r="S26" i="36" s="1"/>
  <c r="R6" i="36"/>
  <c r="S6" i="36" s="1"/>
  <c r="R25" i="36"/>
  <c r="S25" i="36" s="1"/>
  <c r="R7" i="36"/>
  <c r="S7" i="36" s="1"/>
  <c r="R10" i="36"/>
  <c r="S10" i="36" s="1"/>
  <c r="R13" i="36"/>
  <c r="S13" i="36" s="1"/>
  <c r="R30" i="36"/>
  <c r="S30" i="36" s="1"/>
  <c r="R29" i="36"/>
  <c r="S29" i="36" s="1"/>
  <c r="R40" i="36"/>
  <c r="S40" i="36" s="1"/>
  <c r="R39" i="36"/>
  <c r="S39" i="36" s="1"/>
  <c r="R23" i="36"/>
  <c r="S23" i="36" s="1"/>
  <c r="R18" i="36"/>
  <c r="S18" i="36" s="1"/>
  <c r="R36" i="36"/>
  <c r="S36" i="36" s="1"/>
  <c r="R20" i="36"/>
  <c r="S20" i="36" s="1"/>
  <c r="R43" i="36"/>
  <c r="S43" i="36" s="1"/>
  <c r="R27" i="36"/>
  <c r="S27" i="36" s="1"/>
  <c r="R11" i="36"/>
  <c r="S11" i="36" s="1"/>
  <c r="R28" i="36"/>
  <c r="S28" i="36" s="1"/>
  <c r="R12" i="36"/>
  <c r="S12" i="36" s="1"/>
  <c r="R35" i="36"/>
  <c r="S35" i="36" s="1"/>
  <c r="R19" i="36"/>
  <c r="S19" i="36" s="1"/>
  <c r="R5" i="36"/>
  <c r="Q44" i="48"/>
  <c r="R5" i="48" a="1"/>
  <c r="R10" i="28"/>
  <c r="S10" i="28" s="1"/>
  <c r="R18" i="28"/>
  <c r="S18" i="28" s="1"/>
  <c r="R26" i="28"/>
  <c r="S26" i="28" s="1"/>
  <c r="R34" i="28"/>
  <c r="S34" i="28" s="1"/>
  <c r="R42" i="28"/>
  <c r="S42" i="28" s="1"/>
  <c r="R8" i="28"/>
  <c r="S8" i="28" s="1"/>
  <c r="R20" i="28"/>
  <c r="S20" i="28" s="1"/>
  <c r="R30" i="28"/>
  <c r="S30" i="28" s="1"/>
  <c r="R40" i="28"/>
  <c r="S40" i="28" s="1"/>
  <c r="R5" i="28"/>
  <c r="R14" i="28"/>
  <c r="S14" i="28" s="1"/>
  <c r="R36" i="28"/>
  <c r="S36" i="28" s="1"/>
  <c r="R12" i="28"/>
  <c r="S12" i="28" s="1"/>
  <c r="R28" i="28"/>
  <c r="S28" i="28" s="1"/>
  <c r="R38" i="28"/>
  <c r="S38" i="28" s="1"/>
  <c r="R39" i="28"/>
  <c r="S39" i="28" s="1"/>
  <c r="R23" i="28"/>
  <c r="S23" i="28" s="1"/>
  <c r="R37" i="28"/>
  <c r="S37" i="28" s="1"/>
  <c r="R17" i="28"/>
  <c r="S17" i="28" s="1"/>
  <c r="R43" i="28"/>
  <c r="S43" i="28" s="1"/>
  <c r="R21" i="28"/>
  <c r="S21" i="28" s="1"/>
  <c r="R25" i="28"/>
  <c r="S25" i="28" s="1"/>
  <c r="R19" i="28"/>
  <c r="S19" i="28" s="1"/>
  <c r="R13" i="28"/>
  <c r="S13" i="28" s="1"/>
  <c r="R9" i="28"/>
  <c r="S9" i="28" s="1"/>
  <c r="R24" i="28"/>
  <c r="S24" i="28" s="1"/>
  <c r="R22" i="28"/>
  <c r="S22" i="28" s="1"/>
  <c r="R32" i="28"/>
  <c r="S32" i="28" s="1"/>
  <c r="R6" i="28"/>
  <c r="S6" i="28" s="1"/>
  <c r="R16" i="28"/>
  <c r="S16" i="28" s="1"/>
  <c r="R31" i="28"/>
  <c r="S31" i="28" s="1"/>
  <c r="R15" i="28"/>
  <c r="S15" i="28" s="1"/>
  <c r="R27" i="28"/>
  <c r="S27" i="28" s="1"/>
  <c r="R7" i="28"/>
  <c r="S7" i="28" s="1"/>
  <c r="R33" i="28"/>
  <c r="S33" i="28" s="1"/>
  <c r="R11" i="28"/>
  <c r="S11" i="28" s="1"/>
  <c r="R41" i="28"/>
  <c r="S41" i="28" s="1"/>
  <c r="R35" i="28"/>
  <c r="S35" i="28" s="1"/>
  <c r="R29" i="28"/>
  <c r="S29" i="28" s="1"/>
  <c r="W7" i="12"/>
  <c r="Y7" i="12"/>
  <c r="U7" i="12"/>
  <c r="Y9" i="12"/>
  <c r="W9" i="12"/>
  <c r="U9" i="12"/>
  <c r="W15" i="12"/>
  <c r="U15" i="12"/>
  <c r="Y15" i="12"/>
  <c r="Y21" i="12"/>
  <c r="W21" i="12"/>
  <c r="U21" i="12"/>
  <c r="U17" i="12"/>
  <c r="Y17" i="12"/>
  <c r="W17" i="12"/>
  <c r="U39" i="12"/>
  <c r="W39" i="12"/>
  <c r="Y39" i="12"/>
  <c r="Y23" i="12"/>
  <c r="U23" i="12"/>
  <c r="W23" i="12"/>
  <c r="Y11" i="12"/>
  <c r="W11" i="12"/>
  <c r="U11" i="12"/>
  <c r="U27" i="12"/>
  <c r="W27" i="12"/>
  <c r="Y27" i="12"/>
  <c r="U43" i="12"/>
  <c r="W43" i="12"/>
  <c r="Y43" i="12"/>
  <c r="W8" i="12"/>
  <c r="U8" i="12"/>
  <c r="Y8" i="12"/>
  <c r="W24" i="12"/>
  <c r="U24" i="12"/>
  <c r="Y24" i="12"/>
  <c r="U36" i="12"/>
  <c r="W36" i="12"/>
  <c r="Y36" i="12"/>
  <c r="R44" i="12"/>
  <c r="S5" i="12"/>
  <c r="W12" i="12"/>
  <c r="U12" i="12"/>
  <c r="Y12" i="12"/>
  <c r="Y30" i="12"/>
  <c r="W30" i="12"/>
  <c r="U30" i="12"/>
  <c r="Y14" i="12"/>
  <c r="W14" i="12"/>
  <c r="U14" i="12"/>
  <c r="W42" i="12"/>
  <c r="Y42" i="12"/>
  <c r="U42" i="12"/>
  <c r="Y26" i="12"/>
  <c r="U26" i="12"/>
  <c r="W26" i="12"/>
  <c r="Y10" i="12"/>
  <c r="W10" i="12"/>
  <c r="U10" i="12"/>
  <c r="R10" i="24"/>
  <c r="S10" i="24" s="1"/>
  <c r="R18" i="24"/>
  <c r="S18" i="24" s="1"/>
  <c r="R26" i="24"/>
  <c r="S26" i="24" s="1"/>
  <c r="R34" i="24"/>
  <c r="S34" i="24" s="1"/>
  <c r="R42" i="24"/>
  <c r="S42" i="24" s="1"/>
  <c r="R8" i="24"/>
  <c r="S8" i="24" s="1"/>
  <c r="R20" i="24"/>
  <c r="S20" i="24" s="1"/>
  <c r="R30" i="24"/>
  <c r="S30" i="24" s="1"/>
  <c r="R40" i="24"/>
  <c r="S40" i="24" s="1"/>
  <c r="R12" i="24"/>
  <c r="S12" i="24" s="1"/>
  <c r="R24" i="24"/>
  <c r="S24" i="24" s="1"/>
  <c r="R38" i="24"/>
  <c r="S38" i="24" s="1"/>
  <c r="R5" i="24"/>
  <c r="R16" i="24"/>
  <c r="S16" i="24" s="1"/>
  <c r="R32" i="24"/>
  <c r="S32" i="24" s="1"/>
  <c r="R14" i="24"/>
  <c r="S14" i="24" s="1"/>
  <c r="R28" i="24"/>
  <c r="S28" i="24" s="1"/>
  <c r="R6" i="24"/>
  <c r="S6" i="24" s="1"/>
  <c r="R36" i="24"/>
  <c r="S36" i="24" s="1"/>
  <c r="R22" i="24"/>
  <c r="S22" i="24" s="1"/>
  <c r="R41" i="24"/>
  <c r="S41" i="24" s="1"/>
  <c r="R33" i="24"/>
  <c r="S33" i="24" s="1"/>
  <c r="R25" i="24"/>
  <c r="S25" i="24" s="1"/>
  <c r="R17" i="24"/>
  <c r="S17" i="24" s="1"/>
  <c r="R9" i="24"/>
  <c r="S9" i="24" s="1"/>
  <c r="R37" i="24"/>
  <c r="S37" i="24" s="1"/>
  <c r="R27" i="24"/>
  <c r="S27" i="24" s="1"/>
  <c r="R15" i="24"/>
  <c r="S15" i="24" s="1"/>
  <c r="R7" i="24"/>
  <c r="S7" i="24" s="1"/>
  <c r="R43" i="24"/>
  <c r="S43" i="24" s="1"/>
  <c r="R31" i="24"/>
  <c r="S31" i="24" s="1"/>
  <c r="R21" i="24"/>
  <c r="S21" i="24" s="1"/>
  <c r="R11" i="24"/>
  <c r="S11" i="24" s="1"/>
  <c r="R23" i="24"/>
  <c r="S23" i="24" s="1"/>
  <c r="R39" i="24"/>
  <c r="S39" i="24" s="1"/>
  <c r="R19" i="24"/>
  <c r="S19" i="24" s="1"/>
  <c r="R35" i="24"/>
  <c r="S35" i="24" s="1"/>
  <c r="R13" i="24"/>
  <c r="S13" i="24" s="1"/>
  <c r="R29" i="24"/>
  <c r="S29" i="24" s="1"/>
  <c r="R43" i="34"/>
  <c r="S43" i="34" s="1"/>
  <c r="R33" i="34"/>
  <c r="S33" i="34" s="1"/>
  <c r="R23" i="34"/>
  <c r="S23" i="34" s="1"/>
  <c r="R11" i="34"/>
  <c r="S11" i="34" s="1"/>
  <c r="R25" i="34"/>
  <c r="S25" i="34" s="1"/>
  <c r="R41" i="34"/>
  <c r="S41" i="34" s="1"/>
  <c r="R19" i="34"/>
  <c r="S19" i="34" s="1"/>
  <c r="R35" i="34"/>
  <c r="S35" i="34" s="1"/>
  <c r="R15" i="34"/>
  <c r="S15" i="34" s="1"/>
  <c r="R31" i="34"/>
  <c r="S31" i="34" s="1"/>
  <c r="R9" i="34"/>
  <c r="S9" i="34" s="1"/>
  <c r="R5" i="34"/>
  <c r="S5" i="34" s="1"/>
  <c r="R20" i="34"/>
  <c r="S20" i="34" s="1"/>
  <c r="R36" i="34"/>
  <c r="S36" i="34" s="1"/>
  <c r="R18" i="34"/>
  <c r="S18" i="34" s="1"/>
  <c r="R40" i="34"/>
  <c r="S40" i="34" s="1"/>
  <c r="R26" i="34"/>
  <c r="S26" i="34" s="1"/>
  <c r="R22" i="34"/>
  <c r="S22" i="34" s="1"/>
  <c r="R10" i="34"/>
  <c r="S10" i="34" s="1"/>
  <c r="R24" i="34"/>
  <c r="S24" i="34" s="1"/>
  <c r="R34" i="34"/>
  <c r="S34" i="34" s="1"/>
  <c r="R37" i="34"/>
  <c r="S37" i="34" s="1"/>
  <c r="R21" i="34"/>
  <c r="S21" i="34" s="1"/>
  <c r="R39" i="34"/>
  <c r="S39" i="34" s="1"/>
  <c r="R17" i="34"/>
  <c r="S17" i="34" s="1"/>
  <c r="R12" i="34"/>
  <c r="S12" i="34" s="1"/>
  <c r="R28" i="34"/>
  <c r="S28" i="34" s="1"/>
  <c r="R8" i="34"/>
  <c r="S8" i="34" s="1"/>
  <c r="R30" i="34"/>
  <c r="S30" i="34" s="1"/>
  <c r="R14" i="34"/>
  <c r="S14" i="34" s="1"/>
  <c r="R42" i="34"/>
  <c r="S42" i="34" s="1"/>
  <c r="R38" i="34"/>
  <c r="S38" i="34" s="1"/>
  <c r="R32" i="34"/>
  <c r="S32" i="34" s="1"/>
  <c r="R6" i="34"/>
  <c r="S6" i="34" s="1"/>
  <c r="R16" i="34"/>
  <c r="S16" i="34" s="1"/>
  <c r="R29" i="34"/>
  <c r="S29" i="34" s="1"/>
  <c r="R13" i="34"/>
  <c r="S13" i="34" s="1"/>
  <c r="R27" i="34"/>
  <c r="S27" i="34" s="1"/>
  <c r="R7" i="34"/>
  <c r="R18" i="31"/>
  <c r="S18" i="31" s="1"/>
  <c r="R30" i="31"/>
  <c r="S30" i="31" s="1"/>
  <c r="R14" i="31"/>
  <c r="S14" i="31" s="1"/>
  <c r="R36" i="31"/>
  <c r="S36" i="31" s="1"/>
  <c r="R6" i="31"/>
  <c r="S6" i="31" s="1"/>
  <c r="R26" i="31"/>
  <c r="S26" i="31" s="1"/>
  <c r="R42" i="31"/>
  <c r="S42" i="31" s="1"/>
  <c r="R38" i="31"/>
  <c r="S38" i="31" s="1"/>
  <c r="R20" i="31"/>
  <c r="S20" i="31" s="1"/>
  <c r="R10" i="31"/>
  <c r="S10" i="31" s="1"/>
  <c r="R28" i="31"/>
  <c r="S28" i="31" s="1"/>
  <c r="R37" i="31"/>
  <c r="S37" i="31" s="1"/>
  <c r="R29" i="31"/>
  <c r="S29" i="31" s="1"/>
  <c r="R21" i="31"/>
  <c r="S21" i="31" s="1"/>
  <c r="R13" i="31"/>
  <c r="S13" i="31" s="1"/>
  <c r="R7" i="31"/>
  <c r="S7" i="31" s="1"/>
  <c r="R39" i="31"/>
  <c r="S39" i="31" s="1"/>
  <c r="R27" i="31"/>
  <c r="S27" i="31" s="1"/>
  <c r="R17" i="31"/>
  <c r="S17" i="31" s="1"/>
  <c r="R43" i="31"/>
  <c r="S43" i="31" s="1"/>
  <c r="R33" i="31"/>
  <c r="S33" i="31" s="1"/>
  <c r="R23" i="31"/>
  <c r="S23" i="31" s="1"/>
  <c r="R11" i="31"/>
  <c r="S11" i="31" s="1"/>
  <c r="R35" i="31"/>
  <c r="S35" i="31" s="1"/>
  <c r="R15" i="31"/>
  <c r="S15" i="31" s="1"/>
  <c r="R31" i="31"/>
  <c r="S31" i="31" s="1"/>
  <c r="R9" i="31"/>
  <c r="S9" i="31" s="1"/>
  <c r="R25" i="31"/>
  <c r="S25" i="31" s="1"/>
  <c r="R41" i="31"/>
  <c r="S41" i="31" s="1"/>
  <c r="R19" i="31"/>
  <c r="S19" i="31" s="1"/>
  <c r="R8" i="31"/>
  <c r="S8" i="31" s="1"/>
  <c r="R16" i="31"/>
  <c r="S16" i="31" s="1"/>
  <c r="R24" i="31"/>
  <c r="S24" i="31" s="1"/>
  <c r="R32" i="31"/>
  <c r="S32" i="31" s="1"/>
  <c r="R40" i="31"/>
  <c r="S40" i="31" s="1"/>
  <c r="R12" i="31"/>
  <c r="S12" i="31" s="1"/>
  <c r="R22" i="31"/>
  <c r="S22" i="31" s="1"/>
  <c r="R34" i="31"/>
  <c r="S34" i="31" s="1"/>
  <c r="R5" i="31"/>
  <c r="W34" i="31" l="1"/>
  <c r="Y34" i="31"/>
  <c r="U34" i="31"/>
  <c r="W12" i="31"/>
  <c r="U12" i="31"/>
  <c r="Y12" i="31"/>
  <c r="Y32" i="31"/>
  <c r="U32" i="31"/>
  <c r="W32" i="31"/>
  <c r="Y16" i="31"/>
  <c r="U16" i="31"/>
  <c r="W16" i="31"/>
  <c r="U19" i="31"/>
  <c r="W19" i="31"/>
  <c r="Y19" i="31"/>
  <c r="Y25" i="31"/>
  <c r="U25" i="31"/>
  <c r="W25" i="31"/>
  <c r="U31" i="31"/>
  <c r="Y31" i="31"/>
  <c r="W31" i="31"/>
  <c r="W35" i="31"/>
  <c r="U35" i="31"/>
  <c r="Y35" i="31"/>
  <c r="Y23" i="31"/>
  <c r="U23" i="31"/>
  <c r="W23" i="31"/>
  <c r="W43" i="31"/>
  <c r="U43" i="31"/>
  <c r="Y43" i="31"/>
  <c r="W27" i="31"/>
  <c r="Y27" i="31"/>
  <c r="U27" i="31"/>
  <c r="U7" i="31"/>
  <c r="W7" i="31"/>
  <c r="Y7" i="31"/>
  <c r="U21" i="31"/>
  <c r="Y21" i="31"/>
  <c r="W21" i="31"/>
  <c r="Y37" i="31"/>
  <c r="U37" i="31"/>
  <c r="W37" i="31"/>
  <c r="W10" i="31"/>
  <c r="U10" i="31"/>
  <c r="Y10" i="31"/>
  <c r="Y38" i="31"/>
  <c r="U38" i="31"/>
  <c r="W38" i="31"/>
  <c r="Y26" i="31"/>
  <c r="U26" i="31"/>
  <c r="W26" i="31"/>
  <c r="W36" i="31"/>
  <c r="Y36" i="31"/>
  <c r="U36" i="31"/>
  <c r="W30" i="31"/>
  <c r="U30" i="31"/>
  <c r="Y30" i="31"/>
  <c r="R44" i="34"/>
  <c r="S7" i="34"/>
  <c r="W13" i="34"/>
  <c r="Y13" i="34"/>
  <c r="U13" i="34"/>
  <c r="Y16" i="34"/>
  <c r="W16" i="34"/>
  <c r="U16" i="34"/>
  <c r="Y32" i="34"/>
  <c r="U32" i="34"/>
  <c r="W32" i="34"/>
  <c r="Y42" i="34"/>
  <c r="W42" i="34"/>
  <c r="U42" i="34"/>
  <c r="W30" i="34"/>
  <c r="U30" i="34"/>
  <c r="Y30" i="34"/>
  <c r="Y28" i="34"/>
  <c r="W28" i="34"/>
  <c r="U28" i="34"/>
  <c r="U17" i="34"/>
  <c r="Y17" i="34"/>
  <c r="W17" i="34"/>
  <c r="W21" i="34"/>
  <c r="Y21" i="34"/>
  <c r="U21" i="34"/>
  <c r="Y34" i="34"/>
  <c r="W34" i="34"/>
  <c r="U34" i="34"/>
  <c r="W10" i="34"/>
  <c r="U10" i="34"/>
  <c r="Y10" i="34"/>
  <c r="Y26" i="34"/>
  <c r="W26" i="34"/>
  <c r="U26" i="34"/>
  <c r="Y18" i="34"/>
  <c r="U18" i="34"/>
  <c r="W18" i="34"/>
  <c r="W20" i="34"/>
  <c r="Y20" i="34"/>
  <c r="U20" i="34"/>
  <c r="W9" i="34"/>
  <c r="Y9" i="34"/>
  <c r="U9" i="34"/>
  <c r="W15" i="34"/>
  <c r="Y15" i="34"/>
  <c r="U15" i="34"/>
  <c r="U19" i="34"/>
  <c r="Y19" i="34"/>
  <c r="W19" i="34"/>
  <c r="U25" i="34"/>
  <c r="Y25" i="34"/>
  <c r="W25" i="34"/>
  <c r="Y23" i="34"/>
  <c r="W23" i="34"/>
  <c r="U23" i="34"/>
  <c r="U43" i="34"/>
  <c r="W43" i="34"/>
  <c r="Y43" i="34"/>
  <c r="Y13" i="24"/>
  <c r="W13" i="24"/>
  <c r="U13" i="24"/>
  <c r="W19" i="24"/>
  <c r="Y19" i="24"/>
  <c r="U19" i="24"/>
  <c r="U23" i="24"/>
  <c r="Y23" i="24"/>
  <c r="W23" i="24"/>
  <c r="W21" i="24"/>
  <c r="U21" i="24"/>
  <c r="Y21" i="24"/>
  <c r="W43" i="24"/>
  <c r="Y43" i="24"/>
  <c r="U43" i="24"/>
  <c r="Y15" i="24"/>
  <c r="U15" i="24"/>
  <c r="W15" i="24"/>
  <c r="W37" i="24"/>
  <c r="U37" i="24"/>
  <c r="Y37" i="24"/>
  <c r="W17" i="24"/>
  <c r="U17" i="24"/>
  <c r="Y17" i="24"/>
  <c r="Y33" i="24"/>
  <c r="W33" i="24"/>
  <c r="U33" i="24"/>
  <c r="Y22" i="24"/>
  <c r="W22" i="24"/>
  <c r="U22" i="24"/>
  <c r="U6" i="24"/>
  <c r="Y6" i="24"/>
  <c r="W6" i="24"/>
  <c r="Y14" i="24"/>
  <c r="W14" i="24"/>
  <c r="U14" i="24"/>
  <c r="Y16" i="24"/>
  <c r="U16" i="24"/>
  <c r="W16" i="24"/>
  <c r="W38" i="24"/>
  <c r="U38" i="24"/>
  <c r="Y38" i="24"/>
  <c r="Y12" i="24"/>
  <c r="U12" i="24"/>
  <c r="W12" i="24"/>
  <c r="Y30" i="24"/>
  <c r="U30" i="24"/>
  <c r="W30" i="24"/>
  <c r="Y8" i="24"/>
  <c r="U8" i="24"/>
  <c r="W8" i="24"/>
  <c r="Y34" i="24"/>
  <c r="U34" i="24"/>
  <c r="W34" i="24"/>
  <c r="W18" i="24"/>
  <c r="Y18" i="24"/>
  <c r="U18" i="24"/>
  <c r="U5" i="12"/>
  <c r="U44" i="12" s="1"/>
  <c r="E8" i="7" s="1"/>
  <c r="S44" i="12"/>
  <c r="D8" i="7" s="1"/>
  <c r="W5" i="12"/>
  <c r="W44" i="12" s="1"/>
  <c r="F8" i="7" s="1"/>
  <c r="Y5" i="12"/>
  <c r="Y44" i="12" s="1"/>
  <c r="G8" i="7" s="1"/>
  <c r="Y35" i="28"/>
  <c r="U35" i="28"/>
  <c r="W35" i="28"/>
  <c r="W11" i="28"/>
  <c r="Y11" i="28"/>
  <c r="U11" i="28"/>
  <c r="W7" i="28"/>
  <c r="U7" i="28"/>
  <c r="Y7" i="28"/>
  <c r="U15" i="28"/>
  <c r="W15" i="28"/>
  <c r="Y15" i="28"/>
  <c r="Y16" i="28"/>
  <c r="U16" i="28"/>
  <c r="W16" i="28"/>
  <c r="Y32" i="28"/>
  <c r="W32" i="28"/>
  <c r="U32" i="28"/>
  <c r="Y24" i="28"/>
  <c r="U24" i="28"/>
  <c r="W24" i="28"/>
  <c r="Y13" i="28"/>
  <c r="U13" i="28"/>
  <c r="W13" i="28"/>
  <c r="U25" i="28"/>
  <c r="Y25" i="28"/>
  <c r="W25" i="28"/>
  <c r="Y43" i="28"/>
  <c r="W43" i="28"/>
  <c r="U43" i="28"/>
  <c r="U37" i="28"/>
  <c r="W37" i="28"/>
  <c r="Y37" i="28"/>
  <c r="Y39" i="28"/>
  <c r="U39" i="28"/>
  <c r="W39" i="28"/>
  <c r="W28" i="28"/>
  <c r="Y28" i="28"/>
  <c r="U28" i="28"/>
  <c r="W36" i="28"/>
  <c r="U36" i="28"/>
  <c r="Y36" i="28"/>
  <c r="R44" i="28"/>
  <c r="S5" i="28"/>
  <c r="W30" i="28"/>
  <c r="Y30" i="28"/>
  <c r="U30" i="28"/>
  <c r="W8" i="28"/>
  <c r="U8" i="28"/>
  <c r="Y8" i="28"/>
  <c r="W34" i="28"/>
  <c r="Y34" i="28"/>
  <c r="U34" i="28"/>
  <c r="Y18" i="28"/>
  <c r="W18" i="28"/>
  <c r="U18" i="28"/>
  <c r="R5" i="48"/>
  <c r="R32" i="48"/>
  <c r="S32" i="48" s="1"/>
  <c r="R16" i="48"/>
  <c r="S16" i="48" s="1"/>
  <c r="R39" i="48"/>
  <c r="S39" i="48" s="1"/>
  <c r="R23" i="48"/>
  <c r="S23" i="48" s="1"/>
  <c r="R26" i="48"/>
  <c r="S26" i="48" s="1"/>
  <c r="R43" i="48"/>
  <c r="S43" i="48" s="1"/>
  <c r="R21" i="48"/>
  <c r="S21" i="48" s="1"/>
  <c r="R38" i="48"/>
  <c r="S38" i="48" s="1"/>
  <c r="R10" i="48"/>
  <c r="S10" i="48" s="1"/>
  <c r="R19" i="48"/>
  <c r="S19" i="48" s="1"/>
  <c r="R34" i="48"/>
  <c r="S34" i="48" s="1"/>
  <c r="R37" i="48"/>
  <c r="S37" i="48" s="1"/>
  <c r="R30" i="48"/>
  <c r="S30" i="48" s="1"/>
  <c r="R29" i="48"/>
  <c r="S29" i="48" s="1"/>
  <c r="R20" i="48"/>
  <c r="S20" i="48" s="1"/>
  <c r="R42" i="48"/>
  <c r="S42" i="48" s="1"/>
  <c r="R7" i="48"/>
  <c r="S7" i="48" s="1"/>
  <c r="R27" i="48"/>
  <c r="S27" i="48" s="1"/>
  <c r="R6" i="48"/>
  <c r="S6" i="48" s="1"/>
  <c r="R40" i="48"/>
  <c r="S40" i="48" s="1"/>
  <c r="R24" i="48"/>
  <c r="S24" i="48" s="1"/>
  <c r="R8" i="48"/>
  <c r="S8" i="48" s="1"/>
  <c r="R31" i="48"/>
  <c r="S31" i="48" s="1"/>
  <c r="R36" i="48"/>
  <c r="S36" i="48" s="1"/>
  <c r="R14" i="48"/>
  <c r="S14" i="48" s="1"/>
  <c r="R33" i="48"/>
  <c r="S33" i="48" s="1"/>
  <c r="R13" i="48"/>
  <c r="S13" i="48" s="1"/>
  <c r="R22" i="48"/>
  <c r="S22" i="48" s="1"/>
  <c r="R35" i="48"/>
  <c r="S35" i="48" s="1"/>
  <c r="R9" i="48"/>
  <c r="S9" i="48" s="1"/>
  <c r="R18" i="48"/>
  <c r="S18" i="48" s="1"/>
  <c r="R17" i="48"/>
  <c r="S17" i="48" s="1"/>
  <c r="R12" i="48"/>
  <c r="S12" i="48" s="1"/>
  <c r="R15" i="48"/>
  <c r="S15" i="48" s="1"/>
  <c r="R25" i="48"/>
  <c r="S25" i="48" s="1"/>
  <c r="R41" i="48"/>
  <c r="S41" i="48" s="1"/>
  <c r="R28" i="48"/>
  <c r="S28" i="48" s="1"/>
  <c r="R11" i="48"/>
  <c r="S11" i="48" s="1"/>
  <c r="R44" i="36"/>
  <c r="S5" i="36"/>
  <c r="Y35" i="36"/>
  <c r="W35" i="36"/>
  <c r="U35" i="36"/>
  <c r="W28" i="36"/>
  <c r="U28" i="36"/>
  <c r="Y28" i="36"/>
  <c r="W27" i="36"/>
  <c r="Y27" i="36"/>
  <c r="U27" i="36"/>
  <c r="Y20" i="36"/>
  <c r="U20" i="36"/>
  <c r="W20" i="36"/>
  <c r="W18" i="36"/>
  <c r="Y18" i="36"/>
  <c r="U18" i="36"/>
  <c r="Y39" i="36"/>
  <c r="U39" i="36"/>
  <c r="W39" i="36"/>
  <c r="W29" i="36"/>
  <c r="U29" i="36"/>
  <c r="Y29" i="36"/>
  <c r="U13" i="36"/>
  <c r="W13" i="36"/>
  <c r="Y13" i="36"/>
  <c r="W7" i="36"/>
  <c r="Y7" i="36"/>
  <c r="U7" i="36"/>
  <c r="Y6" i="36"/>
  <c r="W6" i="36"/>
  <c r="U6" i="36"/>
  <c r="W42" i="36"/>
  <c r="U42" i="36"/>
  <c r="Y42" i="36"/>
  <c r="W37" i="36"/>
  <c r="U37" i="36"/>
  <c r="Y37" i="36"/>
  <c r="U32" i="36"/>
  <c r="W32" i="36"/>
  <c r="Y32" i="36"/>
  <c r="W33" i="36"/>
  <c r="U33" i="36"/>
  <c r="Y33" i="36"/>
  <c r="Y22" i="36"/>
  <c r="U22" i="36"/>
  <c r="W22" i="36"/>
  <c r="W9" i="36"/>
  <c r="Y9" i="36"/>
  <c r="U9" i="36"/>
  <c r="W31" i="36"/>
  <c r="Y31" i="36"/>
  <c r="U31" i="36"/>
  <c r="U14" i="36"/>
  <c r="Y14" i="36"/>
  <c r="W14" i="36"/>
  <c r="W34" i="36"/>
  <c r="U34" i="36"/>
  <c r="Y34" i="36"/>
  <c r="W33" i="52"/>
  <c r="Y33" i="52"/>
  <c r="U33" i="52"/>
  <c r="W30" i="52"/>
  <c r="Y30" i="52"/>
  <c r="U30" i="52"/>
  <c r="W12" i="52"/>
  <c r="U12" i="52"/>
  <c r="Y12" i="52"/>
  <c r="Y31" i="52"/>
  <c r="W31" i="52"/>
  <c r="U31" i="52"/>
  <c r="Y15" i="52"/>
  <c r="U15" i="52"/>
  <c r="W15" i="52"/>
  <c r="Y32" i="52"/>
  <c r="U32" i="52"/>
  <c r="W32" i="52"/>
  <c r="W23" i="52"/>
  <c r="Y23" i="52"/>
  <c r="U23" i="52"/>
  <c r="W8" i="52"/>
  <c r="Y8" i="52"/>
  <c r="U8" i="52"/>
  <c r="W38" i="52"/>
  <c r="Y38" i="52"/>
  <c r="U38" i="52"/>
  <c r="Y25" i="52"/>
  <c r="U25" i="52"/>
  <c r="W25" i="52"/>
  <c r="Y14" i="52"/>
  <c r="U14" i="52"/>
  <c r="W14" i="52"/>
  <c r="Y36" i="52"/>
  <c r="W36" i="52"/>
  <c r="U36" i="52"/>
  <c r="Y17" i="52"/>
  <c r="U17" i="52"/>
  <c r="W17" i="52"/>
  <c r="W39" i="52"/>
  <c r="U39" i="52"/>
  <c r="Y39" i="52"/>
  <c r="Y18" i="52"/>
  <c r="W18" i="52"/>
  <c r="U18" i="52"/>
  <c r="Y34" i="52"/>
  <c r="W34" i="52"/>
  <c r="U34" i="52"/>
  <c r="U11" i="52"/>
  <c r="Y11" i="52"/>
  <c r="W11" i="52"/>
  <c r="W27" i="52"/>
  <c r="U27" i="52"/>
  <c r="Y27" i="52"/>
  <c r="W43" i="52"/>
  <c r="U43" i="52"/>
  <c r="Y43" i="52"/>
  <c r="W41" i="15"/>
  <c r="Y41" i="15"/>
  <c r="U41" i="15"/>
  <c r="Y25" i="15"/>
  <c r="U25" i="15"/>
  <c r="W25" i="15"/>
  <c r="U29" i="15"/>
  <c r="W29" i="15"/>
  <c r="Y29" i="15"/>
  <c r="U35" i="15"/>
  <c r="Y35" i="15"/>
  <c r="W35" i="15"/>
  <c r="Y11" i="15"/>
  <c r="W11" i="15"/>
  <c r="U11" i="15"/>
  <c r="U33" i="15"/>
  <c r="W33" i="15"/>
  <c r="Y33" i="15"/>
  <c r="Y7" i="15"/>
  <c r="U7" i="15"/>
  <c r="W7" i="15"/>
  <c r="U27" i="15"/>
  <c r="Y27" i="15"/>
  <c r="W27" i="15"/>
  <c r="Y15" i="15"/>
  <c r="U15" i="15"/>
  <c r="W15" i="15"/>
  <c r="W31" i="15"/>
  <c r="Y31" i="15"/>
  <c r="U31" i="15"/>
  <c r="Y40" i="15"/>
  <c r="W40" i="15"/>
  <c r="U40" i="15"/>
  <c r="U32" i="15"/>
  <c r="Y32" i="15"/>
  <c r="W32" i="15"/>
  <c r="W28" i="15"/>
  <c r="U28" i="15"/>
  <c r="Y28" i="15"/>
  <c r="W36" i="15"/>
  <c r="U36" i="15"/>
  <c r="Y36" i="15"/>
  <c r="R44" i="15"/>
  <c r="S5" i="15"/>
  <c r="W30" i="15"/>
  <c r="Y30" i="15"/>
  <c r="U30" i="15"/>
  <c r="Y14" i="15"/>
  <c r="W14" i="15"/>
  <c r="U14" i="15"/>
  <c r="W42" i="15"/>
  <c r="Y42" i="15"/>
  <c r="U42" i="15"/>
  <c r="Y26" i="15"/>
  <c r="W26" i="15"/>
  <c r="U26" i="15"/>
  <c r="W10" i="15"/>
  <c r="Y10" i="15"/>
  <c r="U10" i="15"/>
  <c r="W21" i="33"/>
  <c r="Y21" i="33"/>
  <c r="U21" i="33"/>
  <c r="Y11" i="33"/>
  <c r="W11" i="33"/>
  <c r="U11" i="33"/>
  <c r="U17" i="33"/>
  <c r="W17" i="33"/>
  <c r="Y17" i="33"/>
  <c r="U13" i="33"/>
  <c r="Y13" i="33"/>
  <c r="W13" i="33"/>
  <c r="Y35" i="33"/>
  <c r="W35" i="33"/>
  <c r="U35" i="33"/>
  <c r="Y19" i="33"/>
  <c r="W19" i="33"/>
  <c r="U19" i="33"/>
  <c r="U41" i="33"/>
  <c r="W41" i="33"/>
  <c r="Y41" i="33"/>
  <c r="U15" i="33"/>
  <c r="W15" i="33"/>
  <c r="Y15" i="33"/>
  <c r="Y31" i="33"/>
  <c r="U31" i="33"/>
  <c r="W31" i="33"/>
  <c r="W6" i="33"/>
  <c r="U6" i="33"/>
  <c r="Y6" i="33"/>
  <c r="W36" i="33"/>
  <c r="Y36" i="33"/>
  <c r="U36" i="33"/>
  <c r="Y38" i="33"/>
  <c r="U38" i="33"/>
  <c r="W38" i="33"/>
  <c r="R44" i="33"/>
  <c r="S5" i="33"/>
  <c r="W12" i="33"/>
  <c r="U12" i="33"/>
  <c r="Y12" i="33"/>
  <c r="W14" i="33"/>
  <c r="U14" i="33"/>
  <c r="Y14" i="33"/>
  <c r="W30" i="33"/>
  <c r="Y30" i="33"/>
  <c r="U30" i="33"/>
  <c r="Y10" i="33"/>
  <c r="W10" i="33"/>
  <c r="U10" i="33"/>
  <c r="Y32" i="33"/>
  <c r="U32" i="33"/>
  <c r="W32" i="33"/>
  <c r="Y16" i="33"/>
  <c r="U16" i="33"/>
  <c r="W16" i="33"/>
  <c r="R6" i="14"/>
  <c r="S6" i="14" s="1"/>
  <c r="R14" i="14"/>
  <c r="S14" i="14" s="1"/>
  <c r="R22" i="14"/>
  <c r="S22" i="14" s="1"/>
  <c r="R30" i="14"/>
  <c r="S30" i="14" s="1"/>
  <c r="R38" i="14"/>
  <c r="S38" i="14" s="1"/>
  <c r="R10" i="14"/>
  <c r="S10" i="14" s="1"/>
  <c r="R18" i="14"/>
  <c r="S18" i="14" s="1"/>
  <c r="R26" i="14"/>
  <c r="S26" i="14" s="1"/>
  <c r="R34" i="14"/>
  <c r="S34" i="14" s="1"/>
  <c r="R42" i="14"/>
  <c r="S42" i="14" s="1"/>
  <c r="R16" i="14"/>
  <c r="S16" i="14" s="1"/>
  <c r="R32" i="14"/>
  <c r="S32" i="14" s="1"/>
  <c r="R8" i="14"/>
  <c r="S8" i="14" s="1"/>
  <c r="R24" i="14"/>
  <c r="S24" i="14" s="1"/>
  <c r="R40" i="14"/>
  <c r="S40" i="14" s="1"/>
  <c r="R5" i="14"/>
  <c r="R36" i="14"/>
  <c r="S36" i="14" s="1"/>
  <c r="R12" i="14"/>
  <c r="S12" i="14" s="1"/>
  <c r="R28" i="14"/>
  <c r="S28" i="14" s="1"/>
  <c r="R20" i="14"/>
  <c r="S20" i="14" s="1"/>
  <c r="R43" i="14"/>
  <c r="S43" i="14" s="1"/>
  <c r="R35" i="14"/>
  <c r="S35" i="14" s="1"/>
  <c r="R27" i="14"/>
  <c r="S27" i="14" s="1"/>
  <c r="R19" i="14"/>
  <c r="S19" i="14" s="1"/>
  <c r="R11" i="14"/>
  <c r="S11" i="14" s="1"/>
  <c r="R39" i="14"/>
  <c r="S39" i="14" s="1"/>
  <c r="R29" i="14"/>
  <c r="S29" i="14" s="1"/>
  <c r="R17" i="14"/>
  <c r="S17" i="14" s="1"/>
  <c r="R33" i="14"/>
  <c r="S33" i="14" s="1"/>
  <c r="R23" i="14"/>
  <c r="S23" i="14" s="1"/>
  <c r="R13" i="14"/>
  <c r="S13" i="14" s="1"/>
  <c r="R25" i="14"/>
  <c r="S25" i="14" s="1"/>
  <c r="R7" i="14"/>
  <c r="S7" i="14" s="1"/>
  <c r="R41" i="14"/>
  <c r="S41" i="14" s="1"/>
  <c r="R21" i="14"/>
  <c r="S21" i="14" s="1"/>
  <c r="R37" i="14"/>
  <c r="S37" i="14" s="1"/>
  <c r="R15" i="14"/>
  <c r="S15" i="14" s="1"/>
  <c r="R31" i="14"/>
  <c r="S31" i="14" s="1"/>
  <c r="R9" i="14"/>
  <c r="S9" i="14" s="1"/>
  <c r="R6" i="18"/>
  <c r="S6" i="18" s="1"/>
  <c r="R14" i="18"/>
  <c r="S14" i="18" s="1"/>
  <c r="R22" i="18"/>
  <c r="S22" i="18" s="1"/>
  <c r="R30" i="18"/>
  <c r="S30" i="18" s="1"/>
  <c r="R38" i="18"/>
  <c r="S38" i="18" s="1"/>
  <c r="R10" i="18"/>
  <c r="S10" i="18" s="1"/>
  <c r="R18" i="18"/>
  <c r="S18" i="18" s="1"/>
  <c r="R26" i="18"/>
  <c r="S26" i="18" s="1"/>
  <c r="R34" i="18"/>
  <c r="S34" i="18" s="1"/>
  <c r="R42" i="18"/>
  <c r="S42" i="18" s="1"/>
  <c r="R16" i="18"/>
  <c r="S16" i="18" s="1"/>
  <c r="R32" i="18"/>
  <c r="S32" i="18" s="1"/>
  <c r="R8" i="18"/>
  <c r="S8" i="18" s="1"/>
  <c r="R24" i="18"/>
  <c r="S24" i="18" s="1"/>
  <c r="R40" i="18"/>
  <c r="S40" i="18" s="1"/>
  <c r="R20" i="18"/>
  <c r="S20" i="18" s="1"/>
  <c r="R28" i="18"/>
  <c r="S28" i="18" s="1"/>
  <c r="R12" i="18"/>
  <c r="S12" i="18" s="1"/>
  <c r="R36" i="18"/>
  <c r="S36" i="18" s="1"/>
  <c r="R43" i="18"/>
  <c r="S43" i="18" s="1"/>
  <c r="R35" i="18"/>
  <c r="S35" i="18" s="1"/>
  <c r="R27" i="18"/>
  <c r="S27" i="18" s="1"/>
  <c r="R19" i="18"/>
  <c r="S19" i="18" s="1"/>
  <c r="R11" i="18"/>
  <c r="S11" i="18" s="1"/>
  <c r="R37" i="18"/>
  <c r="S37" i="18" s="1"/>
  <c r="R25" i="18"/>
  <c r="S25" i="18" s="1"/>
  <c r="R15" i="18"/>
  <c r="S15" i="18" s="1"/>
  <c r="R7" i="18"/>
  <c r="S7" i="18" s="1"/>
  <c r="R5" i="18"/>
  <c r="R31" i="18"/>
  <c r="S31" i="18" s="1"/>
  <c r="R9" i="18"/>
  <c r="S9" i="18" s="1"/>
  <c r="R39" i="18"/>
  <c r="S39" i="18" s="1"/>
  <c r="R33" i="18"/>
  <c r="S33" i="18" s="1"/>
  <c r="R29" i="18"/>
  <c r="S29" i="18" s="1"/>
  <c r="R41" i="18"/>
  <c r="S41" i="18" s="1"/>
  <c r="R21" i="18"/>
  <c r="S21" i="18" s="1"/>
  <c r="R23" i="18"/>
  <c r="S23" i="18" s="1"/>
  <c r="R17" i="18"/>
  <c r="S17" i="18" s="1"/>
  <c r="R13" i="18"/>
  <c r="S13" i="18" s="1"/>
  <c r="Y22" i="39"/>
  <c r="W22" i="39"/>
  <c r="U22" i="39"/>
  <c r="W41" i="39"/>
  <c r="Y41" i="39"/>
  <c r="U41" i="39"/>
  <c r="W31" i="39"/>
  <c r="U31" i="39"/>
  <c r="Y31" i="39"/>
  <c r="W11" i="39"/>
  <c r="U11" i="39"/>
  <c r="Y11" i="39"/>
  <c r="W26" i="39"/>
  <c r="U26" i="39"/>
  <c r="Y26" i="39"/>
  <c r="W25" i="39"/>
  <c r="U25" i="39"/>
  <c r="Y25" i="39"/>
  <c r="Y16" i="39"/>
  <c r="U16" i="39"/>
  <c r="W16" i="39"/>
  <c r="Y15" i="39"/>
  <c r="U15" i="39"/>
  <c r="W15" i="39"/>
  <c r="U6" i="39"/>
  <c r="W6" i="39"/>
  <c r="Y6" i="39"/>
  <c r="Y32" i="39"/>
  <c r="W32" i="39"/>
  <c r="U32" i="39"/>
  <c r="W23" i="39"/>
  <c r="U23" i="39"/>
  <c r="Y23" i="39"/>
  <c r="W14" i="39"/>
  <c r="U14" i="39"/>
  <c r="Y14" i="39"/>
  <c r="Y34" i="39"/>
  <c r="U34" i="39"/>
  <c r="W34" i="39"/>
  <c r="Y17" i="39"/>
  <c r="U17" i="39"/>
  <c r="W17" i="39"/>
  <c r="Y39" i="39"/>
  <c r="U39" i="39"/>
  <c r="W39" i="39"/>
  <c r="W20" i="39"/>
  <c r="U20" i="39"/>
  <c r="Y20" i="39"/>
  <c r="Y36" i="39"/>
  <c r="W36" i="39"/>
  <c r="U36" i="39"/>
  <c r="Y13" i="39"/>
  <c r="W13" i="39"/>
  <c r="U13" i="39"/>
  <c r="Y29" i="39"/>
  <c r="W29" i="39"/>
  <c r="U29" i="39"/>
  <c r="Y18" i="37"/>
  <c r="U18" i="37"/>
  <c r="W18" i="37"/>
  <c r="R44" i="37"/>
  <c r="S5" i="37"/>
  <c r="Y38" i="37"/>
  <c r="W38" i="37"/>
  <c r="U38" i="37"/>
  <c r="Y30" i="37"/>
  <c r="U30" i="37"/>
  <c r="W30" i="37"/>
  <c r="Y8" i="37"/>
  <c r="U8" i="37"/>
  <c r="W8" i="37"/>
  <c r="Y6" i="37"/>
  <c r="W6" i="37"/>
  <c r="U6" i="37"/>
  <c r="W15" i="37"/>
  <c r="Y15" i="37"/>
  <c r="U15" i="37"/>
  <c r="Y16" i="37"/>
  <c r="W16" i="37"/>
  <c r="U16" i="37"/>
  <c r="W9" i="37"/>
  <c r="U9" i="37"/>
  <c r="Y9" i="37"/>
  <c r="Y37" i="37"/>
  <c r="U37" i="37"/>
  <c r="W37" i="37"/>
  <c r="W26" i="37"/>
  <c r="Y26" i="37"/>
  <c r="U26" i="37"/>
  <c r="W7" i="37"/>
  <c r="Y7" i="37"/>
  <c r="U7" i="37"/>
  <c r="W29" i="37"/>
  <c r="U29" i="37"/>
  <c r="Y29" i="37"/>
  <c r="W10" i="37"/>
  <c r="U10" i="37"/>
  <c r="Y10" i="37"/>
  <c r="Y32" i="37"/>
  <c r="W32" i="37"/>
  <c r="U32" i="37"/>
  <c r="Y11" i="37"/>
  <c r="W11" i="37"/>
  <c r="U11" i="37"/>
  <c r="W27" i="37"/>
  <c r="U27" i="37"/>
  <c r="Y27" i="37"/>
  <c r="Y43" i="37"/>
  <c r="W43" i="37"/>
  <c r="U43" i="37"/>
  <c r="W20" i="37"/>
  <c r="Y20" i="37"/>
  <c r="U20" i="37"/>
  <c r="Y36" i="37"/>
  <c r="W36" i="37"/>
  <c r="U36" i="37"/>
  <c r="Y15" i="30"/>
  <c r="U15" i="30"/>
  <c r="W15" i="30"/>
  <c r="W27" i="30"/>
  <c r="Y27" i="30"/>
  <c r="U27" i="30"/>
  <c r="U31" i="30"/>
  <c r="W31" i="30"/>
  <c r="Y31" i="30"/>
  <c r="U43" i="30"/>
  <c r="W43" i="30"/>
  <c r="Y43" i="30"/>
  <c r="W35" i="30"/>
  <c r="Y35" i="30"/>
  <c r="U35" i="30"/>
  <c r="U19" i="30"/>
  <c r="Y19" i="30"/>
  <c r="W19" i="30"/>
  <c r="Y39" i="30"/>
  <c r="U39" i="30"/>
  <c r="W39" i="30"/>
  <c r="W17" i="30"/>
  <c r="Y17" i="30"/>
  <c r="U17" i="30"/>
  <c r="Y33" i="30"/>
  <c r="W33" i="30"/>
  <c r="U33" i="30"/>
  <c r="W18" i="30"/>
  <c r="U18" i="30"/>
  <c r="Y18" i="30"/>
  <c r="W40" i="30"/>
  <c r="Y40" i="30"/>
  <c r="U40" i="30"/>
  <c r="Y24" i="30"/>
  <c r="U24" i="30"/>
  <c r="W24" i="30"/>
  <c r="W30" i="30"/>
  <c r="Y30" i="30"/>
  <c r="U30" i="30"/>
  <c r="W34" i="30"/>
  <c r="Y34" i="30"/>
  <c r="U34" i="30"/>
  <c r="Y8" i="30"/>
  <c r="U8" i="30"/>
  <c r="W8" i="30"/>
  <c r="W26" i="30"/>
  <c r="Y26" i="30"/>
  <c r="U26" i="30"/>
  <c r="Y6" i="30"/>
  <c r="W6" i="30"/>
  <c r="U6" i="30"/>
  <c r="Y28" i="30"/>
  <c r="U28" i="30"/>
  <c r="W28" i="30"/>
  <c r="W12" i="30"/>
  <c r="U12" i="30"/>
  <c r="Y12" i="30"/>
  <c r="R44" i="20"/>
  <c r="S5" i="20"/>
  <c r="Y32" i="20"/>
  <c r="U32" i="20"/>
  <c r="W32" i="20"/>
  <c r="Y40" i="20"/>
  <c r="U40" i="20"/>
  <c r="W40" i="20"/>
  <c r="Y8" i="20"/>
  <c r="W8" i="20"/>
  <c r="U8" i="20"/>
  <c r="W34" i="20"/>
  <c r="Y34" i="20"/>
  <c r="U34" i="20"/>
  <c r="Y18" i="20"/>
  <c r="W18" i="20"/>
  <c r="U18" i="20"/>
  <c r="W38" i="20"/>
  <c r="U38" i="20"/>
  <c r="Y38" i="20"/>
  <c r="U22" i="20"/>
  <c r="Y22" i="20"/>
  <c r="W22" i="20"/>
  <c r="Y6" i="20"/>
  <c r="U6" i="20"/>
  <c r="W6" i="20"/>
  <c r="Y9" i="20"/>
  <c r="W9" i="20"/>
  <c r="U9" i="20"/>
  <c r="W35" i="20"/>
  <c r="Y35" i="20"/>
  <c r="U35" i="20"/>
  <c r="Y41" i="20"/>
  <c r="U41" i="20"/>
  <c r="W41" i="20"/>
  <c r="Y11" i="20"/>
  <c r="U11" i="20"/>
  <c r="W11" i="20"/>
  <c r="U33" i="20"/>
  <c r="Y33" i="20"/>
  <c r="W33" i="20"/>
  <c r="W17" i="20"/>
  <c r="U17" i="20"/>
  <c r="Y17" i="20"/>
  <c r="Y39" i="20"/>
  <c r="U39" i="20"/>
  <c r="W39" i="20"/>
  <c r="U13" i="20"/>
  <c r="Y13" i="20"/>
  <c r="W13" i="20"/>
  <c r="U29" i="20"/>
  <c r="W29" i="20"/>
  <c r="Y29" i="20"/>
  <c r="Y12" i="20"/>
  <c r="U12" i="20"/>
  <c r="W12" i="20"/>
  <c r="W36" i="20"/>
  <c r="Y36" i="20"/>
  <c r="U36" i="20"/>
  <c r="Y14" i="35"/>
  <c r="U14" i="35"/>
  <c r="W14" i="35"/>
  <c r="Y36" i="35"/>
  <c r="U36" i="35"/>
  <c r="W36" i="35"/>
  <c r="U30" i="35"/>
  <c r="W30" i="35"/>
  <c r="Y30" i="35"/>
  <c r="W42" i="35"/>
  <c r="U42" i="35"/>
  <c r="Y42" i="35"/>
  <c r="W12" i="35"/>
  <c r="U12" i="35"/>
  <c r="Y12" i="35"/>
  <c r="Y28" i="35"/>
  <c r="U28" i="35"/>
  <c r="W28" i="35"/>
  <c r="Y6" i="35"/>
  <c r="W6" i="35"/>
  <c r="U6" i="35"/>
  <c r="Y32" i="35"/>
  <c r="W32" i="35"/>
  <c r="U32" i="35"/>
  <c r="Y16" i="35"/>
  <c r="W16" i="35"/>
  <c r="U16" i="35"/>
  <c r="U31" i="35"/>
  <c r="Y31" i="35"/>
  <c r="W31" i="35"/>
  <c r="Y15" i="35"/>
  <c r="U15" i="35"/>
  <c r="W15" i="35"/>
  <c r="W19" i="35"/>
  <c r="Y19" i="35"/>
  <c r="U19" i="35"/>
  <c r="Y22" i="35"/>
  <c r="U22" i="35"/>
  <c r="W22" i="35"/>
  <c r="U27" i="35"/>
  <c r="W27" i="35"/>
  <c r="Y27" i="35"/>
  <c r="W7" i="35"/>
  <c r="Y7" i="35"/>
  <c r="U7" i="35"/>
  <c r="Y21" i="35"/>
  <c r="W21" i="35"/>
  <c r="U21" i="35"/>
  <c r="W37" i="35"/>
  <c r="Y37" i="35"/>
  <c r="U37" i="35"/>
  <c r="Y17" i="35"/>
  <c r="W17" i="35"/>
  <c r="U17" i="35"/>
  <c r="Y33" i="35"/>
  <c r="U33" i="35"/>
  <c r="W33" i="35"/>
  <c r="U33" i="32"/>
  <c r="W33" i="32"/>
  <c r="Y33" i="32"/>
  <c r="U17" i="32"/>
  <c r="W17" i="32"/>
  <c r="Y17" i="32"/>
  <c r="Y21" i="32"/>
  <c r="U21" i="32"/>
  <c r="W21" i="32"/>
  <c r="W7" i="32"/>
  <c r="Y7" i="32"/>
  <c r="U7" i="32"/>
  <c r="Y13" i="32"/>
  <c r="U13" i="32"/>
  <c r="W13" i="32"/>
  <c r="W35" i="32"/>
  <c r="Y35" i="32"/>
  <c r="U35" i="32"/>
  <c r="W19" i="32"/>
  <c r="Y19" i="32"/>
  <c r="U19" i="32"/>
  <c r="Y41" i="32"/>
  <c r="W41" i="32"/>
  <c r="U41" i="32"/>
  <c r="U23" i="32"/>
  <c r="Y23" i="32"/>
  <c r="W23" i="32"/>
  <c r="W39" i="32"/>
  <c r="Y39" i="32"/>
  <c r="U39" i="32"/>
  <c r="W18" i="32"/>
  <c r="U18" i="32"/>
  <c r="Y18" i="32"/>
  <c r="W8" i="32"/>
  <c r="U8" i="32"/>
  <c r="Y8" i="32"/>
  <c r="Y14" i="32"/>
  <c r="U14" i="32"/>
  <c r="W14" i="32"/>
  <c r="Y24" i="32"/>
  <c r="W24" i="32"/>
  <c r="U24" i="32"/>
  <c r="W30" i="32"/>
  <c r="U30" i="32"/>
  <c r="Y30" i="32"/>
  <c r="W42" i="32"/>
  <c r="U42" i="32"/>
  <c r="Y42" i="32"/>
  <c r="Y22" i="32"/>
  <c r="W22" i="32"/>
  <c r="U22" i="32"/>
  <c r="W36" i="32"/>
  <c r="U36" i="32"/>
  <c r="Y36" i="32"/>
  <c r="Y20" i="32"/>
  <c r="U20" i="32"/>
  <c r="W20" i="32"/>
  <c r="R44" i="32"/>
  <c r="S5" i="32"/>
  <c r="Y12" i="17"/>
  <c r="U12" i="17"/>
  <c r="W12" i="17"/>
  <c r="W14" i="17"/>
  <c r="Y14" i="17"/>
  <c r="U14" i="17"/>
  <c r="Y26" i="17"/>
  <c r="W26" i="17"/>
  <c r="U26" i="17"/>
  <c r="Y28" i="17"/>
  <c r="W28" i="17"/>
  <c r="U28" i="17"/>
  <c r="U22" i="17"/>
  <c r="Y22" i="17"/>
  <c r="W22" i="17"/>
  <c r="Y34" i="17"/>
  <c r="U34" i="17"/>
  <c r="W34" i="17"/>
  <c r="Y23" i="17"/>
  <c r="U23" i="17"/>
  <c r="W23" i="17"/>
  <c r="W13" i="17"/>
  <c r="Y13" i="17"/>
  <c r="U13" i="17"/>
  <c r="Y17" i="17"/>
  <c r="W17" i="17"/>
  <c r="U17" i="17"/>
  <c r="U7" i="17"/>
  <c r="W7" i="17"/>
  <c r="Y7" i="17"/>
  <c r="Y25" i="17"/>
  <c r="U25" i="17"/>
  <c r="W25" i="17"/>
  <c r="Y9" i="17"/>
  <c r="W9" i="17"/>
  <c r="U9" i="17"/>
  <c r="Y31" i="17"/>
  <c r="W31" i="17"/>
  <c r="U31" i="17"/>
  <c r="U11" i="17"/>
  <c r="Y11" i="17"/>
  <c r="W11" i="17"/>
  <c r="U27" i="17"/>
  <c r="W27" i="17"/>
  <c r="Y27" i="17"/>
  <c r="W43" i="17"/>
  <c r="Y43" i="17"/>
  <c r="U43" i="17"/>
  <c r="U24" i="17"/>
  <c r="W24" i="17"/>
  <c r="Y24" i="17"/>
  <c r="Y8" i="17"/>
  <c r="W8" i="17"/>
  <c r="U8" i="17"/>
  <c r="Y36" i="17"/>
  <c r="U36" i="17"/>
  <c r="W36" i="17"/>
  <c r="W35" i="51"/>
  <c r="U35" i="51"/>
  <c r="Y35" i="51"/>
  <c r="U38" i="51"/>
  <c r="W38" i="51"/>
  <c r="Y38" i="51"/>
  <c r="Y6" i="51"/>
  <c r="U6" i="51"/>
  <c r="W6" i="51"/>
  <c r="W19" i="51"/>
  <c r="Y19" i="51"/>
  <c r="U19" i="51"/>
  <c r="U15" i="51"/>
  <c r="Y15" i="51"/>
  <c r="W15" i="51"/>
  <c r="R44" i="51"/>
  <c r="S5" i="51"/>
  <c r="Y23" i="51"/>
  <c r="W23" i="51"/>
  <c r="U23" i="51"/>
  <c r="W12" i="51"/>
  <c r="U12" i="51"/>
  <c r="Y12" i="51"/>
  <c r="W40" i="51"/>
  <c r="U40" i="51"/>
  <c r="Y40" i="51"/>
  <c r="W27" i="51"/>
  <c r="U27" i="51"/>
  <c r="Y27" i="51"/>
  <c r="Y16" i="51"/>
  <c r="W16" i="51"/>
  <c r="U16" i="51"/>
  <c r="U11" i="51"/>
  <c r="W11" i="51"/>
  <c r="Y11" i="51"/>
  <c r="Y31" i="51"/>
  <c r="U31" i="51"/>
  <c r="W31" i="51"/>
  <c r="W14" i="51"/>
  <c r="U14" i="51"/>
  <c r="Y14" i="51"/>
  <c r="W36" i="51"/>
  <c r="Y36" i="51"/>
  <c r="U36" i="51"/>
  <c r="Y17" i="51"/>
  <c r="W17" i="51"/>
  <c r="U17" i="51"/>
  <c r="Y33" i="51"/>
  <c r="U33" i="51"/>
  <c r="W33" i="51"/>
  <c r="Y10" i="51"/>
  <c r="W10" i="51"/>
  <c r="U10" i="51"/>
  <c r="W26" i="51"/>
  <c r="Y26" i="51"/>
  <c r="U26" i="51"/>
  <c r="W42" i="51"/>
  <c r="U42" i="51"/>
  <c r="Y42" i="51"/>
  <c r="U11" i="22"/>
  <c r="Y11" i="22"/>
  <c r="W11" i="22"/>
  <c r="Y21" i="22"/>
  <c r="U21" i="22"/>
  <c r="W21" i="22"/>
  <c r="W29" i="22"/>
  <c r="U29" i="22"/>
  <c r="Y29" i="22"/>
  <c r="U35" i="22"/>
  <c r="Y35" i="22"/>
  <c r="W35" i="22"/>
  <c r="Y39" i="22"/>
  <c r="W39" i="22"/>
  <c r="U39" i="22"/>
  <c r="W40" i="22"/>
  <c r="U40" i="22"/>
  <c r="Y40" i="22"/>
  <c r="W33" i="22"/>
  <c r="Y33" i="22"/>
  <c r="U33" i="22"/>
  <c r="Y43" i="22"/>
  <c r="U43" i="22"/>
  <c r="W43" i="22"/>
  <c r="Y41" i="22"/>
  <c r="W41" i="22"/>
  <c r="U41" i="22"/>
  <c r="U15" i="22"/>
  <c r="Y15" i="22"/>
  <c r="W15" i="22"/>
  <c r="Y20" i="22"/>
  <c r="W20" i="22"/>
  <c r="U20" i="22"/>
  <c r="Y24" i="22"/>
  <c r="U24" i="22"/>
  <c r="W24" i="22"/>
  <c r="Y36" i="22"/>
  <c r="U36" i="22"/>
  <c r="W36" i="22"/>
  <c r="Y38" i="22"/>
  <c r="U38" i="22"/>
  <c r="W38" i="22"/>
  <c r="Y16" i="22"/>
  <c r="W16" i="22"/>
  <c r="U16" i="22"/>
  <c r="W32" i="22"/>
  <c r="Y32" i="22"/>
  <c r="U32" i="22"/>
  <c r="Y12" i="22"/>
  <c r="U12" i="22"/>
  <c r="W12" i="22"/>
  <c r="Y34" i="22"/>
  <c r="W34" i="22"/>
  <c r="U34" i="22"/>
  <c r="Y18" i="22"/>
  <c r="W18" i="22"/>
  <c r="U18" i="22"/>
  <c r="W33" i="42"/>
  <c r="Y33" i="42"/>
  <c r="U33" i="42"/>
  <c r="W24" i="42"/>
  <c r="Y24" i="42"/>
  <c r="U24" i="42"/>
  <c r="U17" i="42"/>
  <c r="Y17" i="42"/>
  <c r="W17" i="42"/>
  <c r="W8" i="42"/>
  <c r="U8" i="42"/>
  <c r="Y8" i="42"/>
  <c r="Y32" i="42"/>
  <c r="U32" i="42"/>
  <c r="W32" i="42"/>
  <c r="Y12" i="42"/>
  <c r="W12" i="42"/>
  <c r="U12" i="42"/>
  <c r="Y29" i="42"/>
  <c r="W29" i="42"/>
  <c r="U29" i="42"/>
  <c r="W10" i="42"/>
  <c r="U10" i="42"/>
  <c r="Y10" i="42"/>
  <c r="Y34" i="42"/>
  <c r="W34" i="42"/>
  <c r="U34" i="42"/>
  <c r="U21" i="42"/>
  <c r="W21" i="42"/>
  <c r="Y21" i="42"/>
  <c r="W6" i="42"/>
  <c r="U6" i="42"/>
  <c r="Y6" i="42"/>
  <c r="W36" i="42"/>
  <c r="U36" i="42"/>
  <c r="Y36" i="42"/>
  <c r="Y25" i="42"/>
  <c r="U25" i="42"/>
  <c r="W25" i="42"/>
  <c r="Y14" i="42"/>
  <c r="W14" i="42"/>
  <c r="U14" i="42"/>
  <c r="W43" i="42"/>
  <c r="Y43" i="42"/>
  <c r="U43" i="42"/>
  <c r="Y35" i="42"/>
  <c r="W35" i="42"/>
  <c r="U35" i="42"/>
  <c r="U27" i="42"/>
  <c r="W27" i="42"/>
  <c r="Y27" i="42"/>
  <c r="U19" i="42"/>
  <c r="Y19" i="42"/>
  <c r="W19" i="42"/>
  <c r="Y11" i="42"/>
  <c r="U11" i="42"/>
  <c r="W11" i="42"/>
  <c r="R44" i="29"/>
  <c r="S5" i="29"/>
  <c r="W32" i="29"/>
  <c r="U32" i="29"/>
  <c r="Y32" i="29"/>
  <c r="Y42" i="29"/>
  <c r="U42" i="29"/>
  <c r="W42" i="29"/>
  <c r="Y34" i="29"/>
  <c r="W34" i="29"/>
  <c r="U34" i="29"/>
  <c r="W12" i="29"/>
  <c r="U12" i="29"/>
  <c r="Y12" i="29"/>
  <c r="U28" i="29"/>
  <c r="W28" i="29"/>
  <c r="Y28" i="29"/>
  <c r="Y8" i="29"/>
  <c r="U8" i="29"/>
  <c r="W8" i="29"/>
  <c r="W30" i="29"/>
  <c r="U30" i="29"/>
  <c r="Y30" i="29"/>
  <c r="Y14" i="29"/>
  <c r="U14" i="29"/>
  <c r="W14" i="29"/>
  <c r="W21" i="29"/>
  <c r="U21" i="29"/>
  <c r="Y21" i="29"/>
  <c r="W7" i="29"/>
  <c r="Y7" i="29"/>
  <c r="U7" i="29"/>
  <c r="U11" i="29"/>
  <c r="Y11" i="29"/>
  <c r="W11" i="29"/>
  <c r="Y15" i="29"/>
  <c r="W15" i="29"/>
  <c r="U15" i="29"/>
  <c r="W13" i="29"/>
  <c r="Y13" i="29"/>
  <c r="U13" i="29"/>
  <c r="W35" i="29"/>
  <c r="U35" i="29"/>
  <c r="Y35" i="29"/>
  <c r="U29" i="29"/>
  <c r="W29" i="29"/>
  <c r="Y29" i="29"/>
  <c r="W9" i="29"/>
  <c r="U9" i="29"/>
  <c r="Y9" i="29"/>
  <c r="Y25" i="29"/>
  <c r="W25" i="29"/>
  <c r="U25" i="29"/>
  <c r="U41" i="29"/>
  <c r="W41" i="29"/>
  <c r="Y41" i="29"/>
  <c r="Y36" i="29"/>
  <c r="U36" i="29"/>
  <c r="W36" i="29"/>
  <c r="W12" i="50"/>
  <c r="U12" i="50"/>
  <c r="Y12" i="50"/>
  <c r="W9" i="50"/>
  <c r="Y9" i="50"/>
  <c r="U9" i="50"/>
  <c r="W14" i="50"/>
  <c r="U14" i="50"/>
  <c r="Y14" i="50"/>
  <c r="Y41" i="50"/>
  <c r="U41" i="50"/>
  <c r="W41" i="50"/>
  <c r="W22" i="50"/>
  <c r="Y22" i="50"/>
  <c r="U22" i="50"/>
  <c r="W25" i="50"/>
  <c r="Y25" i="50"/>
  <c r="U25" i="50"/>
  <c r="R44" i="50"/>
  <c r="S5" i="50"/>
  <c r="W31" i="50"/>
  <c r="Y31" i="50"/>
  <c r="U31" i="50"/>
  <c r="W32" i="50"/>
  <c r="Y32" i="50"/>
  <c r="U32" i="50"/>
  <c r="Y21" i="50"/>
  <c r="U21" i="50"/>
  <c r="W21" i="50"/>
  <c r="W8" i="50"/>
  <c r="U8" i="50"/>
  <c r="Y8" i="50"/>
  <c r="Y30" i="50"/>
  <c r="W30" i="50"/>
  <c r="U30" i="50"/>
  <c r="W13" i="50"/>
  <c r="Y13" i="50"/>
  <c r="U13" i="50"/>
  <c r="W33" i="50"/>
  <c r="U33" i="50"/>
  <c r="Y33" i="50"/>
  <c r="W10" i="50"/>
  <c r="Y10" i="50"/>
  <c r="U10" i="50"/>
  <c r="W26" i="50"/>
  <c r="Y26" i="50"/>
  <c r="U26" i="50"/>
  <c r="W42" i="50"/>
  <c r="U42" i="50"/>
  <c r="Y42" i="50"/>
  <c r="Y19" i="50"/>
  <c r="W19" i="50"/>
  <c r="U19" i="50"/>
  <c r="Y35" i="50"/>
  <c r="W35" i="50"/>
  <c r="U35" i="50"/>
  <c r="U11" i="8"/>
  <c r="Y11" i="8"/>
  <c r="W11" i="8"/>
  <c r="Y27" i="8"/>
  <c r="U27" i="8"/>
  <c r="W27" i="8"/>
  <c r="U43" i="8"/>
  <c r="W43" i="8"/>
  <c r="Y43" i="8"/>
  <c r="U23" i="8"/>
  <c r="Y23" i="8"/>
  <c r="W23" i="8"/>
  <c r="U39" i="8"/>
  <c r="Y39" i="8"/>
  <c r="W39" i="8"/>
  <c r="W40" i="8"/>
  <c r="U40" i="8"/>
  <c r="Y40" i="8"/>
  <c r="Y34" i="8"/>
  <c r="U34" i="8"/>
  <c r="W34" i="8"/>
  <c r="U29" i="8"/>
  <c r="W29" i="8"/>
  <c r="Y29" i="8"/>
  <c r="W24" i="8"/>
  <c r="U24" i="8"/>
  <c r="Y24" i="8"/>
  <c r="W18" i="8"/>
  <c r="Y18" i="8"/>
  <c r="U18" i="8"/>
  <c r="Y13" i="8"/>
  <c r="U13" i="8"/>
  <c r="W13" i="8"/>
  <c r="Y8" i="8"/>
  <c r="W8" i="8"/>
  <c r="U8" i="8"/>
  <c r="Y41" i="8"/>
  <c r="W41" i="8"/>
  <c r="U41" i="8"/>
  <c r="Y36" i="8"/>
  <c r="U36" i="8"/>
  <c r="W36" i="8"/>
  <c r="W30" i="8"/>
  <c r="U30" i="8"/>
  <c r="Y30" i="8"/>
  <c r="Y25" i="8"/>
  <c r="W25" i="8"/>
  <c r="U25" i="8"/>
  <c r="Y20" i="8"/>
  <c r="W20" i="8"/>
  <c r="U20" i="8"/>
  <c r="W14" i="8"/>
  <c r="U14" i="8"/>
  <c r="Y14" i="8"/>
  <c r="Y9" i="8"/>
  <c r="W9" i="8"/>
  <c r="U9" i="8"/>
  <c r="W7" i="8"/>
  <c r="U7" i="8"/>
  <c r="Y7" i="8"/>
  <c r="R6" i="27"/>
  <c r="S6" i="27" s="1"/>
  <c r="R14" i="27"/>
  <c r="S14" i="27" s="1"/>
  <c r="R22" i="27"/>
  <c r="S22" i="27" s="1"/>
  <c r="R30" i="27"/>
  <c r="S30" i="27" s="1"/>
  <c r="R38" i="27"/>
  <c r="S38" i="27" s="1"/>
  <c r="R10" i="27"/>
  <c r="S10" i="27" s="1"/>
  <c r="R20" i="27"/>
  <c r="S20" i="27" s="1"/>
  <c r="R32" i="27"/>
  <c r="S32" i="27" s="1"/>
  <c r="R42" i="27"/>
  <c r="S42" i="27" s="1"/>
  <c r="R5" i="27"/>
  <c r="R16" i="27"/>
  <c r="S16" i="27" s="1"/>
  <c r="R26" i="27"/>
  <c r="S26" i="27" s="1"/>
  <c r="R36" i="27"/>
  <c r="S36" i="27" s="1"/>
  <c r="R24" i="27"/>
  <c r="S24" i="27" s="1"/>
  <c r="R12" i="27"/>
  <c r="S12" i="27" s="1"/>
  <c r="R34" i="27"/>
  <c r="S34" i="27" s="1"/>
  <c r="R28" i="27"/>
  <c r="S28" i="27" s="1"/>
  <c r="R8" i="27"/>
  <c r="S8" i="27" s="1"/>
  <c r="R40" i="27"/>
  <c r="S40" i="27" s="1"/>
  <c r="R18" i="27"/>
  <c r="S18" i="27" s="1"/>
  <c r="R37" i="27"/>
  <c r="S37" i="27" s="1"/>
  <c r="R29" i="27"/>
  <c r="S29" i="27" s="1"/>
  <c r="R21" i="27"/>
  <c r="S21" i="27" s="1"/>
  <c r="R13" i="27"/>
  <c r="S13" i="27" s="1"/>
  <c r="R7" i="27"/>
  <c r="S7" i="27" s="1"/>
  <c r="R35" i="27"/>
  <c r="S35" i="27" s="1"/>
  <c r="R25" i="27"/>
  <c r="S25" i="27" s="1"/>
  <c r="R15" i="27"/>
  <c r="S15" i="27" s="1"/>
  <c r="R41" i="27"/>
  <c r="S41" i="27" s="1"/>
  <c r="R31" i="27"/>
  <c r="S31" i="27" s="1"/>
  <c r="R19" i="27"/>
  <c r="S19" i="27" s="1"/>
  <c r="R9" i="27"/>
  <c r="S9" i="27" s="1"/>
  <c r="R33" i="27"/>
  <c r="S33" i="27" s="1"/>
  <c r="R11" i="27"/>
  <c r="S11" i="27" s="1"/>
  <c r="R27" i="27"/>
  <c r="S27" i="27" s="1"/>
  <c r="R43" i="27"/>
  <c r="S43" i="27" s="1"/>
  <c r="R23" i="27"/>
  <c r="S23" i="27" s="1"/>
  <c r="R17" i="27"/>
  <c r="S17" i="27" s="1"/>
  <c r="R39" i="27"/>
  <c r="S39" i="27" s="1"/>
  <c r="Y7" i="26"/>
  <c r="W7" i="26"/>
  <c r="U7" i="26"/>
  <c r="W31" i="26"/>
  <c r="Y31" i="26"/>
  <c r="U31" i="26"/>
  <c r="Y37" i="26"/>
  <c r="U37" i="26"/>
  <c r="W37" i="26"/>
  <c r="W41" i="26"/>
  <c r="Y41" i="26"/>
  <c r="U41" i="26"/>
  <c r="W29" i="26"/>
  <c r="Y29" i="26"/>
  <c r="U29" i="26"/>
  <c r="W13" i="26"/>
  <c r="U13" i="26"/>
  <c r="Y13" i="26"/>
  <c r="U33" i="26"/>
  <c r="Y33" i="26"/>
  <c r="W33" i="26"/>
  <c r="U19" i="26"/>
  <c r="Y19" i="26"/>
  <c r="W19" i="26"/>
  <c r="Y35" i="26"/>
  <c r="U35" i="26"/>
  <c r="W35" i="26"/>
  <c r="W20" i="26"/>
  <c r="U20" i="26"/>
  <c r="Y20" i="26"/>
  <c r="W8" i="26"/>
  <c r="U8" i="26"/>
  <c r="Y8" i="26"/>
  <c r="W36" i="26"/>
  <c r="U36" i="26"/>
  <c r="Y36" i="26"/>
  <c r="Y24" i="26"/>
  <c r="U24" i="26"/>
  <c r="W24" i="26"/>
  <c r="Y38" i="26"/>
  <c r="U38" i="26"/>
  <c r="W38" i="26"/>
  <c r="W16" i="26"/>
  <c r="Y16" i="26"/>
  <c r="U16" i="26"/>
  <c r="W32" i="26"/>
  <c r="Y32" i="26"/>
  <c r="U32" i="26"/>
  <c r="Y12" i="26"/>
  <c r="U12" i="26"/>
  <c r="W12" i="26"/>
  <c r="W34" i="26"/>
  <c r="U34" i="26"/>
  <c r="Y34" i="26"/>
  <c r="Y18" i="26"/>
  <c r="U18" i="26"/>
  <c r="W18" i="26"/>
  <c r="R44" i="25"/>
  <c r="S5" i="25"/>
  <c r="Y20" i="25"/>
  <c r="U20" i="25"/>
  <c r="W20" i="25"/>
  <c r="U42" i="25"/>
  <c r="Y42" i="25"/>
  <c r="W42" i="25"/>
  <c r="Y32" i="25"/>
  <c r="U32" i="25"/>
  <c r="W32" i="25"/>
  <c r="W36" i="25"/>
  <c r="U36" i="25"/>
  <c r="Y36" i="25"/>
  <c r="W10" i="25"/>
  <c r="U10" i="25"/>
  <c r="Y10" i="25"/>
  <c r="W28" i="25"/>
  <c r="U28" i="25"/>
  <c r="Y28" i="25"/>
  <c r="Y8" i="25"/>
  <c r="W8" i="25"/>
  <c r="U8" i="25"/>
  <c r="W30" i="25"/>
  <c r="U30" i="25"/>
  <c r="Y30" i="25"/>
  <c r="W14" i="25"/>
  <c r="Y14" i="25"/>
  <c r="U14" i="25"/>
  <c r="Y21" i="25"/>
  <c r="U21" i="25"/>
  <c r="W21" i="25"/>
  <c r="Y7" i="25"/>
  <c r="U7" i="25"/>
  <c r="W7" i="25"/>
  <c r="W9" i="25"/>
  <c r="U9" i="25"/>
  <c r="Y9" i="25"/>
  <c r="Y15" i="25"/>
  <c r="W15" i="25"/>
  <c r="U15" i="25"/>
  <c r="W13" i="25"/>
  <c r="U13" i="25"/>
  <c r="Y13" i="25"/>
  <c r="U33" i="25"/>
  <c r="Y33" i="25"/>
  <c r="W33" i="25"/>
  <c r="Y29" i="25"/>
  <c r="U29" i="25"/>
  <c r="W29" i="25"/>
  <c r="Y11" i="25"/>
  <c r="W11" i="25"/>
  <c r="U11" i="25"/>
  <c r="U27" i="25"/>
  <c r="W27" i="25"/>
  <c r="Y27" i="25"/>
  <c r="U43" i="25"/>
  <c r="W43" i="25"/>
  <c r="Y43" i="25"/>
  <c r="W38" i="19"/>
  <c r="U38" i="19"/>
  <c r="Y38" i="19"/>
  <c r="W22" i="19"/>
  <c r="U22" i="19"/>
  <c r="Y22" i="19"/>
  <c r="W6" i="19"/>
  <c r="U6" i="19"/>
  <c r="Y6" i="19"/>
  <c r="W34" i="19"/>
  <c r="U34" i="19"/>
  <c r="Y34" i="19"/>
  <c r="W18" i="19"/>
  <c r="U18" i="19"/>
  <c r="Y18" i="19"/>
  <c r="Y19" i="19"/>
  <c r="W19" i="19"/>
  <c r="U19" i="19"/>
  <c r="Y25" i="19"/>
  <c r="U25" i="19"/>
  <c r="W25" i="19"/>
  <c r="W31" i="19"/>
  <c r="U31" i="19"/>
  <c r="Y31" i="19"/>
  <c r="Y35" i="19"/>
  <c r="W35" i="19"/>
  <c r="U35" i="19"/>
  <c r="U23" i="19"/>
  <c r="Y23" i="19"/>
  <c r="W23" i="19"/>
  <c r="Y43" i="19"/>
  <c r="U43" i="19"/>
  <c r="W43" i="19"/>
  <c r="U27" i="19"/>
  <c r="Y27" i="19"/>
  <c r="W27" i="19"/>
  <c r="W7" i="19"/>
  <c r="Y7" i="19"/>
  <c r="U7" i="19"/>
  <c r="Y21" i="19"/>
  <c r="W21" i="19"/>
  <c r="U21" i="19"/>
  <c r="W37" i="19"/>
  <c r="U37" i="19"/>
  <c r="Y37" i="19"/>
  <c r="W32" i="19"/>
  <c r="U32" i="19"/>
  <c r="Y32" i="19"/>
  <c r="Y40" i="19"/>
  <c r="W40" i="19"/>
  <c r="U40" i="19"/>
  <c r="U28" i="19"/>
  <c r="W28" i="19"/>
  <c r="Y28" i="19"/>
  <c r="W36" i="19"/>
  <c r="U36" i="19"/>
  <c r="Y36" i="19"/>
  <c r="R44" i="21"/>
  <c r="S5" i="21"/>
  <c r="Y32" i="21"/>
  <c r="W32" i="21"/>
  <c r="U32" i="21"/>
  <c r="W16" i="21"/>
  <c r="Y16" i="21"/>
  <c r="U16" i="21"/>
  <c r="Y41" i="21"/>
  <c r="W41" i="21"/>
  <c r="U41" i="21"/>
  <c r="W38" i="21"/>
  <c r="Y38" i="21"/>
  <c r="U38" i="21"/>
  <c r="U23" i="21"/>
  <c r="W23" i="21"/>
  <c r="Y23" i="21"/>
  <c r="Y15" i="21"/>
  <c r="W15" i="21"/>
  <c r="U15" i="21"/>
  <c r="W7" i="21"/>
  <c r="Y7" i="21"/>
  <c r="U7" i="21"/>
  <c r="Y39" i="21"/>
  <c r="W39" i="21"/>
  <c r="U39" i="21"/>
  <c r="U21" i="21"/>
  <c r="W21" i="21"/>
  <c r="Y21" i="21"/>
  <c r="W37" i="21"/>
  <c r="U37" i="21"/>
  <c r="Y37" i="21"/>
  <c r="W13" i="21"/>
  <c r="Y13" i="21"/>
  <c r="U13" i="21"/>
  <c r="Y29" i="21"/>
  <c r="W29" i="21"/>
  <c r="U29" i="21"/>
  <c r="Y6" i="21"/>
  <c r="W6" i="21"/>
  <c r="U6" i="21"/>
  <c r="W30" i="21"/>
  <c r="Y30" i="21"/>
  <c r="U30" i="21"/>
  <c r="Y42" i="21"/>
  <c r="W42" i="21"/>
  <c r="U42" i="21"/>
  <c r="W10" i="21"/>
  <c r="U10" i="21"/>
  <c r="Y10" i="21"/>
  <c r="W18" i="21"/>
  <c r="U18" i="21"/>
  <c r="Y18" i="21"/>
  <c r="Y28" i="21"/>
  <c r="U28" i="21"/>
  <c r="W28" i="21"/>
  <c r="Y12" i="21"/>
  <c r="U12" i="21"/>
  <c r="W12" i="21"/>
  <c r="Y20" i="43"/>
  <c r="U20" i="43"/>
  <c r="W20" i="43"/>
  <c r="Y37" i="43"/>
  <c r="W37" i="43"/>
  <c r="U37" i="43"/>
  <c r="Y9" i="43"/>
  <c r="U9" i="43"/>
  <c r="W9" i="43"/>
  <c r="W10" i="43"/>
  <c r="Y10" i="43"/>
  <c r="U10" i="43"/>
  <c r="Y42" i="43"/>
  <c r="W42" i="43"/>
  <c r="U42" i="43"/>
  <c r="W35" i="43"/>
  <c r="Y35" i="43"/>
  <c r="U35" i="43"/>
  <c r="Y33" i="43"/>
  <c r="W33" i="43"/>
  <c r="U33" i="43"/>
  <c r="W23" i="43"/>
  <c r="U23" i="43"/>
  <c r="Y23" i="43"/>
  <c r="W38" i="43"/>
  <c r="Y38" i="43"/>
  <c r="U38" i="43"/>
  <c r="Y41" i="43"/>
  <c r="U41" i="43"/>
  <c r="W41" i="43"/>
  <c r="U34" i="43"/>
  <c r="W34" i="43"/>
  <c r="Y34" i="43"/>
  <c r="Y27" i="43"/>
  <c r="U27" i="43"/>
  <c r="W27" i="43"/>
  <c r="U12" i="43"/>
  <c r="Y12" i="43"/>
  <c r="W12" i="43"/>
  <c r="W30" i="43"/>
  <c r="Y30" i="43"/>
  <c r="U30" i="43"/>
  <c r="W29" i="43"/>
  <c r="U29" i="43"/>
  <c r="Y29" i="43"/>
  <c r="W8" i="43"/>
  <c r="U8" i="43"/>
  <c r="Y8" i="43"/>
  <c r="W13" i="43"/>
  <c r="Y13" i="43"/>
  <c r="U13" i="43"/>
  <c r="W6" i="43"/>
  <c r="Y6" i="43"/>
  <c r="U6" i="43"/>
  <c r="Y36" i="43"/>
  <c r="U36" i="43"/>
  <c r="W36" i="43"/>
  <c r="Y34" i="41"/>
  <c r="U34" i="41"/>
  <c r="W34" i="41"/>
  <c r="W9" i="41"/>
  <c r="U9" i="41"/>
  <c r="Y9" i="41"/>
  <c r="Y39" i="41"/>
  <c r="W39" i="41"/>
  <c r="U39" i="41"/>
  <c r="W42" i="41"/>
  <c r="U42" i="41"/>
  <c r="Y42" i="41"/>
  <c r="W26" i="41"/>
  <c r="U26" i="41"/>
  <c r="Y26" i="41"/>
  <c r="Y16" i="41"/>
  <c r="W16" i="41"/>
  <c r="U16" i="41"/>
  <c r="Y7" i="41"/>
  <c r="U7" i="41"/>
  <c r="W7" i="41"/>
  <c r="W35" i="41"/>
  <c r="U35" i="41"/>
  <c r="Y35" i="41"/>
  <c r="U24" i="41"/>
  <c r="Y24" i="41"/>
  <c r="W24" i="41"/>
  <c r="Y15" i="41"/>
  <c r="U15" i="41"/>
  <c r="W15" i="41"/>
  <c r="W41" i="41"/>
  <c r="U41" i="41"/>
  <c r="Y41" i="41"/>
  <c r="W18" i="41"/>
  <c r="U18" i="41"/>
  <c r="Y18" i="41"/>
  <c r="W40" i="41"/>
  <c r="Y40" i="41"/>
  <c r="U40" i="41"/>
  <c r="Y23" i="41"/>
  <c r="W23" i="41"/>
  <c r="U23" i="41"/>
  <c r="Y43" i="41"/>
  <c r="W43" i="41"/>
  <c r="U43" i="41"/>
  <c r="Y20" i="41"/>
  <c r="U20" i="41"/>
  <c r="W20" i="41"/>
  <c r="W36" i="41"/>
  <c r="Y36" i="41"/>
  <c r="U36" i="41"/>
  <c r="U13" i="41"/>
  <c r="Y13" i="41"/>
  <c r="W13" i="41"/>
  <c r="W29" i="41"/>
  <c r="U29" i="41"/>
  <c r="Y29" i="41"/>
  <c r="W6" i="41"/>
  <c r="U6" i="41"/>
  <c r="Y6" i="41"/>
  <c r="Y29" i="40"/>
  <c r="W29" i="40"/>
  <c r="U29" i="40"/>
  <c r="R44" i="40"/>
  <c r="S5" i="40"/>
  <c r="W37" i="40"/>
  <c r="Y37" i="40"/>
  <c r="U37" i="40"/>
  <c r="Y16" i="40"/>
  <c r="U16" i="40"/>
  <c r="W16" i="40"/>
  <c r="Y30" i="40"/>
  <c r="U30" i="40"/>
  <c r="W30" i="40"/>
  <c r="Y24" i="40"/>
  <c r="W24" i="40"/>
  <c r="U24" i="40"/>
  <c r="Y41" i="40"/>
  <c r="W41" i="40"/>
  <c r="U41" i="40"/>
  <c r="W38" i="40"/>
  <c r="Y38" i="40"/>
  <c r="U38" i="40"/>
  <c r="W14" i="40"/>
  <c r="Y14" i="40"/>
  <c r="U14" i="40"/>
  <c r="Y40" i="40"/>
  <c r="U40" i="40"/>
  <c r="W40" i="40"/>
  <c r="U31" i="40"/>
  <c r="W31" i="40"/>
  <c r="Y31" i="40"/>
  <c r="Y18" i="40"/>
  <c r="U18" i="40"/>
  <c r="W18" i="40"/>
  <c r="W9" i="40"/>
  <c r="U9" i="40"/>
  <c r="Y9" i="40"/>
  <c r="Y39" i="40"/>
  <c r="W39" i="40"/>
  <c r="U39" i="40"/>
  <c r="U22" i="40"/>
  <c r="Y22" i="40"/>
  <c r="W22" i="40"/>
  <c r="Y42" i="40"/>
  <c r="U42" i="40"/>
  <c r="W42" i="40"/>
  <c r="Y25" i="40"/>
  <c r="U25" i="40"/>
  <c r="W25" i="40"/>
  <c r="W12" i="40"/>
  <c r="U12" i="40"/>
  <c r="Y12" i="40"/>
  <c r="W28" i="40"/>
  <c r="Y28" i="40"/>
  <c r="U28" i="40"/>
  <c r="R28" i="16"/>
  <c r="S28" i="16" s="1"/>
  <c r="R41" i="16"/>
  <c r="S41" i="16" s="1"/>
  <c r="R33" i="16"/>
  <c r="S33" i="16" s="1"/>
  <c r="R25" i="16"/>
  <c r="S25" i="16" s="1"/>
  <c r="R17" i="16"/>
  <c r="S17" i="16" s="1"/>
  <c r="R9" i="16"/>
  <c r="S9" i="16" s="1"/>
  <c r="R39" i="16"/>
  <c r="S39" i="16" s="1"/>
  <c r="R29" i="16"/>
  <c r="S29" i="16" s="1"/>
  <c r="R19" i="16"/>
  <c r="S19" i="16" s="1"/>
  <c r="R35" i="16"/>
  <c r="S35" i="16" s="1"/>
  <c r="R23" i="16"/>
  <c r="S23" i="16" s="1"/>
  <c r="R13" i="16"/>
  <c r="S13" i="16" s="1"/>
  <c r="R27" i="16"/>
  <c r="S27" i="16" s="1"/>
  <c r="R7" i="16"/>
  <c r="S7" i="16" s="1"/>
  <c r="R43" i="16"/>
  <c r="S43" i="16" s="1"/>
  <c r="R21" i="16"/>
  <c r="S21" i="16" s="1"/>
  <c r="R37" i="16"/>
  <c r="S37" i="16" s="1"/>
  <c r="R15" i="16"/>
  <c r="S15" i="16" s="1"/>
  <c r="R31" i="16"/>
  <c r="S31" i="16" s="1"/>
  <c r="R11" i="16"/>
  <c r="S11" i="16" s="1"/>
  <c r="R6" i="16"/>
  <c r="S6" i="16" s="1"/>
  <c r="R14" i="16"/>
  <c r="S14" i="16" s="1"/>
  <c r="R22" i="16"/>
  <c r="S22" i="16" s="1"/>
  <c r="R30" i="16"/>
  <c r="S30" i="16" s="1"/>
  <c r="R38" i="16"/>
  <c r="S38" i="16" s="1"/>
  <c r="R10" i="16"/>
  <c r="S10" i="16" s="1"/>
  <c r="R18" i="16"/>
  <c r="S18" i="16" s="1"/>
  <c r="R26" i="16"/>
  <c r="S26" i="16" s="1"/>
  <c r="R34" i="16"/>
  <c r="S34" i="16" s="1"/>
  <c r="R42" i="16"/>
  <c r="S42" i="16" s="1"/>
  <c r="R8" i="16"/>
  <c r="S8" i="16" s="1"/>
  <c r="R24" i="16"/>
  <c r="S24" i="16" s="1"/>
  <c r="R40" i="16"/>
  <c r="S40" i="16" s="1"/>
  <c r="R16" i="16"/>
  <c r="S16" i="16" s="1"/>
  <c r="R32" i="16"/>
  <c r="S32" i="16" s="1"/>
  <c r="R12" i="16"/>
  <c r="S12" i="16" s="1"/>
  <c r="R20" i="16"/>
  <c r="S20" i="16" s="1"/>
  <c r="R36" i="16"/>
  <c r="S36" i="16" s="1"/>
  <c r="R5" i="16"/>
  <c r="Y26" i="23"/>
  <c r="U26" i="23"/>
  <c r="W26" i="23"/>
  <c r="Y20" i="23"/>
  <c r="W20" i="23"/>
  <c r="U20" i="23"/>
  <c r="W22" i="23"/>
  <c r="Y22" i="23"/>
  <c r="U22" i="23"/>
  <c r="Y40" i="23"/>
  <c r="W40" i="23"/>
  <c r="U40" i="23"/>
  <c r="Y32" i="23"/>
  <c r="U32" i="23"/>
  <c r="W32" i="23"/>
  <c r="Y30" i="23"/>
  <c r="U30" i="23"/>
  <c r="W30" i="23"/>
  <c r="W17" i="23"/>
  <c r="U17" i="23"/>
  <c r="Y17" i="23"/>
  <c r="U21" i="23"/>
  <c r="Y21" i="23"/>
  <c r="W21" i="23"/>
  <c r="U7" i="23"/>
  <c r="W7" i="23"/>
  <c r="Y7" i="23"/>
  <c r="W11" i="23"/>
  <c r="Y11" i="23"/>
  <c r="U11" i="23"/>
  <c r="Y9" i="23"/>
  <c r="W9" i="23"/>
  <c r="U9" i="23"/>
  <c r="U29" i="23"/>
  <c r="Y29" i="23"/>
  <c r="W29" i="23"/>
  <c r="Y13" i="23"/>
  <c r="W13" i="23"/>
  <c r="U13" i="23"/>
  <c r="W35" i="23"/>
  <c r="U35" i="23"/>
  <c r="Y35" i="23"/>
  <c r="W23" i="23"/>
  <c r="U23" i="23"/>
  <c r="Y23" i="23"/>
  <c r="Y39" i="23"/>
  <c r="U39" i="23"/>
  <c r="W39" i="23"/>
  <c r="U36" i="23"/>
  <c r="Y36" i="23"/>
  <c r="W36" i="23"/>
  <c r="Y28" i="23"/>
  <c r="U28" i="23"/>
  <c r="W28" i="23"/>
  <c r="Y34" i="23"/>
  <c r="W34" i="23"/>
  <c r="U34" i="23"/>
  <c r="W23" i="38"/>
  <c r="U23" i="38"/>
  <c r="Y23" i="38"/>
  <c r="W40" i="38"/>
  <c r="U40" i="38"/>
  <c r="Y40" i="38"/>
  <c r="Y32" i="38"/>
  <c r="W32" i="38"/>
  <c r="U32" i="38"/>
  <c r="W10" i="38"/>
  <c r="U10" i="38"/>
  <c r="Y10" i="38"/>
  <c r="Y8" i="38"/>
  <c r="U8" i="38"/>
  <c r="W8" i="38"/>
  <c r="W7" i="38"/>
  <c r="Y7" i="38"/>
  <c r="U7" i="38"/>
  <c r="W43" i="38"/>
  <c r="Y43" i="38"/>
  <c r="U43" i="38"/>
  <c r="Y34" i="38"/>
  <c r="W34" i="38"/>
  <c r="U34" i="38"/>
  <c r="W35" i="38"/>
  <c r="U35" i="38"/>
  <c r="Y35" i="38"/>
  <c r="Y30" i="38"/>
  <c r="W30" i="38"/>
  <c r="U30" i="38"/>
  <c r="W17" i="38"/>
  <c r="Y17" i="38"/>
  <c r="U17" i="38"/>
  <c r="W6" i="38"/>
  <c r="U6" i="38"/>
  <c r="Y6" i="38"/>
  <c r="Y26" i="38"/>
  <c r="U26" i="38"/>
  <c r="W26" i="38"/>
  <c r="Y9" i="38"/>
  <c r="W9" i="38"/>
  <c r="U9" i="38"/>
  <c r="Y31" i="38"/>
  <c r="W31" i="38"/>
  <c r="U31" i="38"/>
  <c r="Y12" i="38"/>
  <c r="W12" i="38"/>
  <c r="U12" i="38"/>
  <c r="Y28" i="38"/>
  <c r="U28" i="38"/>
  <c r="W28" i="38"/>
  <c r="R44" i="38"/>
  <c r="S5" i="38"/>
  <c r="Y21" i="38"/>
  <c r="W21" i="38"/>
  <c r="U21" i="38"/>
  <c r="W37" i="38"/>
  <c r="U37" i="38"/>
  <c r="Y37" i="38"/>
  <c r="R44" i="31"/>
  <c r="S5" i="31"/>
  <c r="W22" i="31"/>
  <c r="Y22" i="31"/>
  <c r="U22" i="31"/>
  <c r="W40" i="31"/>
  <c r="U40" i="31"/>
  <c r="Y40" i="31"/>
  <c r="W24" i="31"/>
  <c r="U24" i="31"/>
  <c r="Y24" i="31"/>
  <c r="W8" i="31"/>
  <c r="U8" i="31"/>
  <c r="Y8" i="31"/>
  <c r="U41" i="31"/>
  <c r="Y41" i="31"/>
  <c r="W41" i="31"/>
  <c r="W9" i="31"/>
  <c r="U9" i="31"/>
  <c r="Y9" i="31"/>
  <c r="Y15" i="31"/>
  <c r="W15" i="31"/>
  <c r="U15" i="31"/>
  <c r="U11" i="31"/>
  <c r="W11" i="31"/>
  <c r="Y11" i="31"/>
  <c r="W33" i="31"/>
  <c r="Y33" i="31"/>
  <c r="U33" i="31"/>
  <c r="Y17" i="31"/>
  <c r="W17" i="31"/>
  <c r="U17" i="31"/>
  <c r="W39" i="31"/>
  <c r="Y39" i="31"/>
  <c r="U39" i="31"/>
  <c r="W13" i="31"/>
  <c r="Y13" i="31"/>
  <c r="U13" i="31"/>
  <c r="U29" i="31"/>
  <c r="Y29" i="31"/>
  <c r="W29" i="31"/>
  <c r="Y28" i="31"/>
  <c r="U28" i="31"/>
  <c r="W28" i="31"/>
  <c r="W20" i="31"/>
  <c r="U20" i="31"/>
  <c r="Y20" i="31"/>
  <c r="W42" i="31"/>
  <c r="Y42" i="31"/>
  <c r="U42" i="31"/>
  <c r="W6" i="31"/>
  <c r="Y6" i="31"/>
  <c r="U6" i="31"/>
  <c r="W14" i="31"/>
  <c r="Y14" i="31"/>
  <c r="U14" i="31"/>
  <c r="W18" i="31"/>
  <c r="U18" i="31"/>
  <c r="Y18" i="31"/>
  <c r="U27" i="34"/>
  <c r="Y27" i="34"/>
  <c r="W27" i="34"/>
  <c r="U29" i="34"/>
  <c r="Y29" i="34"/>
  <c r="W29" i="34"/>
  <c r="W6" i="34"/>
  <c r="Y6" i="34"/>
  <c r="U6" i="34"/>
  <c r="U38" i="34"/>
  <c r="W38" i="34"/>
  <c r="Y38" i="34"/>
  <c r="Y14" i="34"/>
  <c r="U14" i="34"/>
  <c r="W14" i="34"/>
  <c r="Y8" i="34"/>
  <c r="U8" i="34"/>
  <c r="W8" i="34"/>
  <c r="Y12" i="34"/>
  <c r="W12" i="34"/>
  <c r="U12" i="34"/>
  <c r="W39" i="34"/>
  <c r="U39" i="34"/>
  <c r="Y39" i="34"/>
  <c r="W37" i="34"/>
  <c r="U37" i="34"/>
  <c r="Y37" i="34"/>
  <c r="W24" i="34"/>
  <c r="Y24" i="34"/>
  <c r="U24" i="34"/>
  <c r="U22" i="34"/>
  <c r="W22" i="34"/>
  <c r="Y22" i="34"/>
  <c r="W40" i="34"/>
  <c r="U40" i="34"/>
  <c r="Y40" i="34"/>
  <c r="W36" i="34"/>
  <c r="Y36" i="34"/>
  <c r="U36" i="34"/>
  <c r="Y5" i="34"/>
  <c r="W5" i="34"/>
  <c r="U5" i="34"/>
  <c r="Y31" i="34"/>
  <c r="W31" i="34"/>
  <c r="U31" i="34"/>
  <c r="W35" i="34"/>
  <c r="Y35" i="34"/>
  <c r="U35" i="34"/>
  <c r="U41" i="34"/>
  <c r="Y41" i="34"/>
  <c r="W41" i="34"/>
  <c r="U11" i="34"/>
  <c r="Y11" i="34"/>
  <c r="W11" i="34"/>
  <c r="W33" i="34"/>
  <c r="Y33" i="34"/>
  <c r="U33" i="34"/>
  <c r="U29" i="24"/>
  <c r="W29" i="24"/>
  <c r="Y29" i="24"/>
  <c r="U35" i="24"/>
  <c r="Y35" i="24"/>
  <c r="W35" i="24"/>
  <c r="U39" i="24"/>
  <c r="Y39" i="24"/>
  <c r="W39" i="24"/>
  <c r="W11" i="24"/>
  <c r="Y11" i="24"/>
  <c r="U11" i="24"/>
  <c r="U31" i="24"/>
  <c r="W31" i="24"/>
  <c r="Y31" i="24"/>
  <c r="W7" i="24"/>
  <c r="Y7" i="24"/>
  <c r="U7" i="24"/>
  <c r="Y27" i="24"/>
  <c r="W27" i="24"/>
  <c r="U27" i="24"/>
  <c r="Y9" i="24"/>
  <c r="U9" i="24"/>
  <c r="W9" i="24"/>
  <c r="W25" i="24"/>
  <c r="Y25" i="24"/>
  <c r="U25" i="24"/>
  <c r="Y41" i="24"/>
  <c r="U41" i="24"/>
  <c r="W41" i="24"/>
  <c r="W36" i="24"/>
  <c r="U36" i="24"/>
  <c r="Y36" i="24"/>
  <c r="W28" i="24"/>
  <c r="U28" i="24"/>
  <c r="Y28" i="24"/>
  <c r="W32" i="24"/>
  <c r="U32" i="24"/>
  <c r="Y32" i="24"/>
  <c r="R44" i="24"/>
  <c r="S5" i="24"/>
  <c r="W24" i="24"/>
  <c r="Y24" i="24"/>
  <c r="U24" i="24"/>
  <c r="Y40" i="24"/>
  <c r="U40" i="24"/>
  <c r="W40" i="24"/>
  <c r="Y20" i="24"/>
  <c r="W20" i="24"/>
  <c r="U20" i="24"/>
  <c r="W42" i="24"/>
  <c r="U42" i="24"/>
  <c r="Y42" i="24"/>
  <c r="Y26" i="24"/>
  <c r="U26" i="24"/>
  <c r="W26" i="24"/>
  <c r="W10" i="24"/>
  <c r="Y10" i="24"/>
  <c r="U10" i="24"/>
  <c r="Y29" i="28"/>
  <c r="W29" i="28"/>
  <c r="U29" i="28"/>
  <c r="Y41" i="28"/>
  <c r="U41" i="28"/>
  <c r="W41" i="28"/>
  <c r="W33" i="28"/>
  <c r="Y33" i="28"/>
  <c r="U33" i="28"/>
  <c r="Y27" i="28"/>
  <c r="W27" i="28"/>
  <c r="U27" i="28"/>
  <c r="W31" i="28"/>
  <c r="Y31" i="28"/>
  <c r="U31" i="28"/>
  <c r="U6" i="28"/>
  <c r="Y6" i="28"/>
  <c r="W6" i="28"/>
  <c r="Y22" i="28"/>
  <c r="W22" i="28"/>
  <c r="U22" i="28"/>
  <c r="U9" i="28"/>
  <c r="Y9" i="28"/>
  <c r="W9" i="28"/>
  <c r="W19" i="28"/>
  <c r="Y19" i="28"/>
  <c r="U19" i="28"/>
  <c r="Y21" i="28"/>
  <c r="W21" i="28"/>
  <c r="U21" i="28"/>
  <c r="Y17" i="28"/>
  <c r="U17" i="28"/>
  <c r="W17" i="28"/>
  <c r="U23" i="28"/>
  <c r="W23" i="28"/>
  <c r="Y23" i="28"/>
  <c r="Y38" i="28"/>
  <c r="W38" i="28"/>
  <c r="U38" i="28"/>
  <c r="W12" i="28"/>
  <c r="U12" i="28"/>
  <c r="Y12" i="28"/>
  <c r="Y14" i="28"/>
  <c r="U14" i="28"/>
  <c r="W14" i="28"/>
  <c r="U40" i="28"/>
  <c r="W40" i="28"/>
  <c r="Y40" i="28"/>
  <c r="W20" i="28"/>
  <c r="Y20" i="28"/>
  <c r="U20" i="28"/>
  <c r="U42" i="28"/>
  <c r="W42" i="28"/>
  <c r="Y42" i="28"/>
  <c r="W26" i="28"/>
  <c r="Y26" i="28"/>
  <c r="U26" i="28"/>
  <c r="Y10" i="28"/>
  <c r="W10" i="28"/>
  <c r="U10" i="28"/>
  <c r="Y19" i="36"/>
  <c r="W19" i="36"/>
  <c r="U19" i="36"/>
  <c r="W12" i="36"/>
  <c r="U12" i="36"/>
  <c r="Y12" i="36"/>
  <c r="W11" i="36"/>
  <c r="U11" i="36"/>
  <c r="Y11" i="36"/>
  <c r="W43" i="36"/>
  <c r="U43" i="36"/>
  <c r="Y43" i="36"/>
  <c r="W36" i="36"/>
  <c r="Y36" i="36"/>
  <c r="U36" i="36"/>
  <c r="W23" i="36"/>
  <c r="U23" i="36"/>
  <c r="Y23" i="36"/>
  <c r="Y40" i="36"/>
  <c r="U40" i="36"/>
  <c r="W40" i="36"/>
  <c r="W30" i="36"/>
  <c r="Y30" i="36"/>
  <c r="U30" i="36"/>
  <c r="Y10" i="36"/>
  <c r="W10" i="36"/>
  <c r="U10" i="36"/>
  <c r="Y25" i="36"/>
  <c r="U25" i="36"/>
  <c r="W25" i="36"/>
  <c r="Y26" i="36"/>
  <c r="W26" i="36"/>
  <c r="U26" i="36"/>
  <c r="Y15" i="36"/>
  <c r="W15" i="36"/>
  <c r="U15" i="36"/>
  <c r="W16" i="36"/>
  <c r="Y16" i="36"/>
  <c r="U16" i="36"/>
  <c r="W17" i="36"/>
  <c r="U17" i="36"/>
  <c r="Y17" i="36"/>
  <c r="W8" i="36"/>
  <c r="U8" i="36"/>
  <c r="Y8" i="36"/>
  <c r="U38" i="36"/>
  <c r="W38" i="36"/>
  <c r="Y38" i="36"/>
  <c r="Y21" i="36"/>
  <c r="W21" i="36"/>
  <c r="U21" i="36"/>
  <c r="Y41" i="36"/>
  <c r="U41" i="36"/>
  <c r="W41" i="36"/>
  <c r="Y24" i="36"/>
  <c r="U24" i="36"/>
  <c r="W24" i="36"/>
  <c r="W16" i="52"/>
  <c r="Y16" i="52"/>
  <c r="U16" i="52"/>
  <c r="R44" i="52"/>
  <c r="S5" i="52"/>
  <c r="Y21" i="52"/>
  <c r="W21" i="52"/>
  <c r="U21" i="52"/>
  <c r="Y40" i="52"/>
  <c r="U40" i="52"/>
  <c r="W40" i="52"/>
  <c r="Y28" i="52"/>
  <c r="U28" i="52"/>
  <c r="W28" i="52"/>
  <c r="W20" i="52"/>
  <c r="U20" i="52"/>
  <c r="Y20" i="52"/>
  <c r="Y9" i="52"/>
  <c r="W9" i="52"/>
  <c r="U9" i="52"/>
  <c r="W37" i="52"/>
  <c r="Y37" i="52"/>
  <c r="U37" i="52"/>
  <c r="Y22" i="52"/>
  <c r="U22" i="52"/>
  <c r="W22" i="52"/>
  <c r="Y13" i="52"/>
  <c r="W13" i="52"/>
  <c r="U13" i="52"/>
  <c r="W41" i="52"/>
  <c r="Y41" i="52"/>
  <c r="U41" i="52"/>
  <c r="W24" i="52"/>
  <c r="Y24" i="52"/>
  <c r="U24" i="52"/>
  <c r="Y7" i="52"/>
  <c r="U7" i="52"/>
  <c r="W7" i="52"/>
  <c r="Y29" i="52"/>
  <c r="W29" i="52"/>
  <c r="U29" i="52"/>
  <c r="Y10" i="52"/>
  <c r="W10" i="52"/>
  <c r="U10" i="52"/>
  <c r="W26" i="52"/>
  <c r="Y26" i="52"/>
  <c r="U26" i="52"/>
  <c r="U42" i="52"/>
  <c r="W42" i="52"/>
  <c r="Y42" i="52"/>
  <c r="Y19" i="52"/>
  <c r="U19" i="52"/>
  <c r="W19" i="52"/>
  <c r="W35" i="52"/>
  <c r="Y35" i="52"/>
  <c r="U35" i="52"/>
  <c r="Y6" i="52"/>
  <c r="W6" i="52"/>
  <c r="U6" i="52"/>
  <c r="Y19" i="15"/>
  <c r="W19" i="15"/>
  <c r="U19" i="15"/>
  <c r="W9" i="15"/>
  <c r="U9" i="15"/>
  <c r="Y9" i="15"/>
  <c r="Y13" i="15"/>
  <c r="W13" i="15"/>
  <c r="U13" i="15"/>
  <c r="W8" i="15"/>
  <c r="U8" i="15"/>
  <c r="Y8" i="15"/>
  <c r="W21" i="15"/>
  <c r="U21" i="15"/>
  <c r="Y21" i="15"/>
  <c r="Y43" i="15"/>
  <c r="W43" i="15"/>
  <c r="U43" i="15"/>
  <c r="U17" i="15"/>
  <c r="Y17" i="15"/>
  <c r="W17" i="15"/>
  <c r="Y37" i="15"/>
  <c r="W37" i="15"/>
  <c r="U37" i="15"/>
  <c r="Y23" i="15"/>
  <c r="W23" i="15"/>
  <c r="U23" i="15"/>
  <c r="Y39" i="15"/>
  <c r="W39" i="15"/>
  <c r="U39" i="15"/>
  <c r="W16" i="15"/>
  <c r="Y16" i="15"/>
  <c r="U16" i="15"/>
  <c r="W24" i="15"/>
  <c r="Y24" i="15"/>
  <c r="U24" i="15"/>
  <c r="W12" i="15"/>
  <c r="Y12" i="15"/>
  <c r="U12" i="15"/>
  <c r="Y20" i="15"/>
  <c r="U20" i="15"/>
  <c r="W20" i="15"/>
  <c r="W38" i="15"/>
  <c r="U38" i="15"/>
  <c r="Y38" i="15"/>
  <c r="Y22" i="15"/>
  <c r="U22" i="15"/>
  <c r="W22" i="15"/>
  <c r="W6" i="15"/>
  <c r="U6" i="15"/>
  <c r="Y6" i="15"/>
  <c r="W34" i="15"/>
  <c r="U34" i="15"/>
  <c r="Y34" i="15"/>
  <c r="Y18" i="15"/>
  <c r="W18" i="15"/>
  <c r="U18" i="15"/>
  <c r="Y43" i="33"/>
  <c r="W43" i="33"/>
  <c r="U43" i="33"/>
  <c r="U27" i="33"/>
  <c r="W27" i="33"/>
  <c r="Y27" i="33"/>
  <c r="W33" i="33"/>
  <c r="U33" i="33"/>
  <c r="Y33" i="33"/>
  <c r="Y37" i="33"/>
  <c r="U37" i="33"/>
  <c r="W37" i="33"/>
  <c r="U25" i="33"/>
  <c r="Y25" i="33"/>
  <c r="W25" i="33"/>
  <c r="U9" i="33"/>
  <c r="W9" i="33"/>
  <c r="Y9" i="33"/>
  <c r="W29" i="33"/>
  <c r="Y29" i="33"/>
  <c r="U29" i="33"/>
  <c r="Y7" i="33"/>
  <c r="U7" i="33"/>
  <c r="W7" i="33"/>
  <c r="U23" i="33"/>
  <c r="Y23" i="33"/>
  <c r="W23" i="33"/>
  <c r="U39" i="33"/>
  <c r="W39" i="33"/>
  <c r="Y39" i="33"/>
  <c r="Y26" i="33"/>
  <c r="U26" i="33"/>
  <c r="W26" i="33"/>
  <c r="Y18" i="33"/>
  <c r="U18" i="33"/>
  <c r="W18" i="33"/>
  <c r="U22" i="33"/>
  <c r="W22" i="33"/>
  <c r="Y22" i="33"/>
  <c r="Y34" i="33"/>
  <c r="U34" i="33"/>
  <c r="W34" i="33"/>
  <c r="Y28" i="33"/>
  <c r="U28" i="33"/>
  <c r="W28" i="33"/>
  <c r="Y42" i="33"/>
  <c r="U42" i="33"/>
  <c r="W42" i="33"/>
  <c r="U20" i="33"/>
  <c r="Y20" i="33"/>
  <c r="W20" i="33"/>
  <c r="Y40" i="33"/>
  <c r="W40" i="33"/>
  <c r="U40" i="33"/>
  <c r="W24" i="33"/>
  <c r="U24" i="33"/>
  <c r="Y24" i="33"/>
  <c r="Y8" i="33"/>
  <c r="U8" i="33"/>
  <c r="W8" i="33"/>
  <c r="W19" i="39"/>
  <c r="Y19" i="39"/>
  <c r="U19" i="39"/>
  <c r="Y40" i="39"/>
  <c r="W40" i="39"/>
  <c r="U40" i="39"/>
  <c r="Y30" i="39"/>
  <c r="U30" i="39"/>
  <c r="W30" i="39"/>
  <c r="W10" i="39"/>
  <c r="Y10" i="39"/>
  <c r="U10" i="39"/>
  <c r="U8" i="39"/>
  <c r="Y8" i="39"/>
  <c r="W8" i="39"/>
  <c r="Y42" i="39"/>
  <c r="W42" i="39"/>
  <c r="U42" i="39"/>
  <c r="Y43" i="39"/>
  <c r="U43" i="39"/>
  <c r="W43" i="39"/>
  <c r="W38" i="39"/>
  <c r="U38" i="39"/>
  <c r="Y38" i="39"/>
  <c r="Y33" i="39"/>
  <c r="W33" i="39"/>
  <c r="U33" i="39"/>
  <c r="Y18" i="39"/>
  <c r="W18" i="39"/>
  <c r="U18" i="39"/>
  <c r="W9" i="39"/>
  <c r="U9" i="39"/>
  <c r="Y9" i="39"/>
  <c r="W35" i="39"/>
  <c r="U35" i="39"/>
  <c r="Y35" i="39"/>
  <c r="Y24" i="39"/>
  <c r="W24" i="39"/>
  <c r="U24" i="39"/>
  <c r="Y7" i="39"/>
  <c r="U7" i="39"/>
  <c r="W7" i="39"/>
  <c r="W27" i="39"/>
  <c r="U27" i="39"/>
  <c r="Y27" i="39"/>
  <c r="Y12" i="39"/>
  <c r="U12" i="39"/>
  <c r="W12" i="39"/>
  <c r="Y28" i="39"/>
  <c r="W28" i="39"/>
  <c r="U28" i="39"/>
  <c r="R44" i="39"/>
  <c r="S5" i="39"/>
  <c r="Y21" i="39"/>
  <c r="U21" i="39"/>
  <c r="W21" i="39"/>
  <c r="W37" i="39"/>
  <c r="U37" i="39"/>
  <c r="Y37" i="39"/>
  <c r="Y21" i="37"/>
  <c r="W21" i="37"/>
  <c r="U21" i="37"/>
  <c r="W41" i="37"/>
  <c r="Y41" i="37"/>
  <c r="U41" i="37"/>
  <c r="W31" i="37"/>
  <c r="U31" i="37"/>
  <c r="Y31" i="37"/>
  <c r="W13" i="37"/>
  <c r="U13" i="37"/>
  <c r="Y13" i="37"/>
  <c r="Y25" i="37"/>
  <c r="U25" i="37"/>
  <c r="W25" i="37"/>
  <c r="Y24" i="37"/>
  <c r="W24" i="37"/>
  <c r="U24" i="37"/>
  <c r="U33" i="37"/>
  <c r="Y33" i="37"/>
  <c r="W33" i="37"/>
  <c r="W34" i="37"/>
  <c r="U34" i="37"/>
  <c r="Y34" i="37"/>
  <c r="U23" i="37"/>
  <c r="W23" i="37"/>
  <c r="Y23" i="37"/>
  <c r="Y14" i="37"/>
  <c r="W14" i="37"/>
  <c r="U14" i="37"/>
  <c r="Y40" i="37"/>
  <c r="W40" i="37"/>
  <c r="U40" i="37"/>
  <c r="W17" i="37"/>
  <c r="U17" i="37"/>
  <c r="Y17" i="37"/>
  <c r="W39" i="37"/>
  <c r="U39" i="37"/>
  <c r="Y39" i="37"/>
  <c r="Y22" i="37"/>
  <c r="W22" i="37"/>
  <c r="U22" i="37"/>
  <c r="Y42" i="37"/>
  <c r="W42" i="37"/>
  <c r="U42" i="37"/>
  <c r="Y19" i="37"/>
  <c r="U19" i="37"/>
  <c r="W19" i="37"/>
  <c r="W35" i="37"/>
  <c r="Y35" i="37"/>
  <c r="U35" i="37"/>
  <c r="Y12" i="37"/>
  <c r="W12" i="37"/>
  <c r="U12" i="37"/>
  <c r="W28" i="37"/>
  <c r="U28" i="37"/>
  <c r="Y28" i="37"/>
  <c r="U11" i="30"/>
  <c r="W11" i="30"/>
  <c r="Y11" i="30"/>
  <c r="Y21" i="30"/>
  <c r="W21" i="30"/>
  <c r="U21" i="30"/>
  <c r="Y23" i="30"/>
  <c r="W23" i="30"/>
  <c r="U23" i="30"/>
  <c r="Y37" i="30"/>
  <c r="W37" i="30"/>
  <c r="U37" i="30"/>
  <c r="Y13" i="30"/>
  <c r="U13" i="30"/>
  <c r="W13" i="30"/>
  <c r="R44" i="30"/>
  <c r="S7" i="30"/>
  <c r="S44" i="30" s="1"/>
  <c r="D25" i="7" s="1"/>
  <c r="W29" i="30"/>
  <c r="Y29" i="30"/>
  <c r="U29" i="30"/>
  <c r="W9" i="30"/>
  <c r="Y9" i="30"/>
  <c r="U9" i="30"/>
  <c r="Y25" i="30"/>
  <c r="W25" i="30"/>
  <c r="U25" i="30"/>
  <c r="U41" i="30"/>
  <c r="W41" i="30"/>
  <c r="Y41" i="30"/>
  <c r="W32" i="30"/>
  <c r="U32" i="30"/>
  <c r="Y32" i="30"/>
  <c r="W10" i="30"/>
  <c r="U10" i="30"/>
  <c r="Y10" i="30"/>
  <c r="U42" i="30"/>
  <c r="Y42" i="30"/>
  <c r="W42" i="30"/>
  <c r="W14" i="30"/>
  <c r="U14" i="30"/>
  <c r="Y14" i="30"/>
  <c r="Y22" i="30"/>
  <c r="U22" i="30"/>
  <c r="W22" i="30"/>
  <c r="W38" i="30"/>
  <c r="Y38" i="30"/>
  <c r="U38" i="30"/>
  <c r="Y16" i="30"/>
  <c r="W16" i="30"/>
  <c r="U16" i="30"/>
  <c r="Y36" i="30"/>
  <c r="W36" i="30"/>
  <c r="U36" i="30"/>
  <c r="Y20" i="30"/>
  <c r="U20" i="30"/>
  <c r="W20" i="30"/>
  <c r="U5" i="30"/>
  <c r="Y5" i="30"/>
  <c r="W5" i="30"/>
  <c r="Y28" i="20"/>
  <c r="W28" i="20"/>
  <c r="U28" i="20"/>
  <c r="Y16" i="20"/>
  <c r="U16" i="20"/>
  <c r="W16" i="20"/>
  <c r="W24" i="20"/>
  <c r="U24" i="20"/>
  <c r="Y24" i="20"/>
  <c r="Y42" i="20"/>
  <c r="W42" i="20"/>
  <c r="U42" i="20"/>
  <c r="Y26" i="20"/>
  <c r="U26" i="20"/>
  <c r="W26" i="20"/>
  <c r="W10" i="20"/>
  <c r="Y10" i="20"/>
  <c r="U10" i="20"/>
  <c r="W30" i="20"/>
  <c r="Y30" i="20"/>
  <c r="U30" i="20"/>
  <c r="Y14" i="20"/>
  <c r="U14" i="20"/>
  <c r="W14" i="20"/>
  <c r="Y31" i="20"/>
  <c r="U31" i="20"/>
  <c r="W31" i="20"/>
  <c r="W15" i="20"/>
  <c r="Y15" i="20"/>
  <c r="U15" i="20"/>
  <c r="U19" i="20"/>
  <c r="Y19" i="20"/>
  <c r="W19" i="20"/>
  <c r="W25" i="20"/>
  <c r="U25" i="20"/>
  <c r="Y25" i="20"/>
  <c r="Y23" i="20"/>
  <c r="U23" i="20"/>
  <c r="W23" i="20"/>
  <c r="U43" i="20"/>
  <c r="Y43" i="20"/>
  <c r="W43" i="20"/>
  <c r="U27" i="20"/>
  <c r="W27" i="20"/>
  <c r="Y27" i="20"/>
  <c r="Y7" i="20"/>
  <c r="U7" i="20"/>
  <c r="W7" i="20"/>
  <c r="U21" i="20"/>
  <c r="Y21" i="20"/>
  <c r="W21" i="20"/>
  <c r="U37" i="20"/>
  <c r="W37" i="20"/>
  <c r="Y37" i="20"/>
  <c r="W20" i="20"/>
  <c r="U20" i="20"/>
  <c r="Y20" i="20"/>
  <c r="R44" i="35"/>
  <c r="S5" i="35"/>
  <c r="Y34" i="35"/>
  <c r="U34" i="35"/>
  <c r="W34" i="35"/>
  <c r="W20" i="35"/>
  <c r="U20" i="35"/>
  <c r="Y20" i="35"/>
  <c r="W10" i="35"/>
  <c r="Y10" i="35"/>
  <c r="U10" i="35"/>
  <c r="Y26" i="35"/>
  <c r="W26" i="35"/>
  <c r="U26" i="35"/>
  <c r="Y38" i="35"/>
  <c r="U38" i="35"/>
  <c r="W38" i="35"/>
  <c r="Y18" i="35"/>
  <c r="U18" i="35"/>
  <c r="W18" i="35"/>
  <c r="Y40" i="35"/>
  <c r="U40" i="35"/>
  <c r="W40" i="35"/>
  <c r="W24" i="35"/>
  <c r="U24" i="35"/>
  <c r="Y24" i="35"/>
  <c r="Y8" i="35"/>
  <c r="U8" i="35"/>
  <c r="W8" i="35"/>
  <c r="W39" i="35"/>
  <c r="Y39" i="35"/>
  <c r="U39" i="35"/>
  <c r="W23" i="35"/>
  <c r="Y23" i="35"/>
  <c r="U23" i="35"/>
  <c r="W35" i="35"/>
  <c r="U35" i="35"/>
  <c r="Y35" i="35"/>
  <c r="W11" i="35"/>
  <c r="U11" i="35"/>
  <c r="Y11" i="35"/>
  <c r="Y43" i="35"/>
  <c r="W43" i="35"/>
  <c r="U43" i="35"/>
  <c r="Y13" i="35"/>
  <c r="W13" i="35"/>
  <c r="U13" i="35"/>
  <c r="W29" i="35"/>
  <c r="Y29" i="35"/>
  <c r="U29" i="35"/>
  <c r="W9" i="35"/>
  <c r="U9" i="35"/>
  <c r="Y9" i="35"/>
  <c r="Y25" i="35"/>
  <c r="W25" i="35"/>
  <c r="U25" i="35"/>
  <c r="W41" i="35"/>
  <c r="Y41" i="35"/>
  <c r="U41" i="35"/>
  <c r="U11" i="32"/>
  <c r="Y11" i="32"/>
  <c r="W11" i="32"/>
  <c r="W37" i="32"/>
  <c r="Y37" i="32"/>
  <c r="U37" i="32"/>
  <c r="Y43" i="32"/>
  <c r="W43" i="32"/>
  <c r="U43" i="32"/>
  <c r="W27" i="32"/>
  <c r="Y27" i="32"/>
  <c r="U27" i="32"/>
  <c r="Y25" i="32"/>
  <c r="W25" i="32"/>
  <c r="U25" i="32"/>
  <c r="W9" i="32"/>
  <c r="Y9" i="32"/>
  <c r="U9" i="32"/>
  <c r="Y29" i="32"/>
  <c r="W29" i="32"/>
  <c r="U29" i="32"/>
  <c r="W15" i="32"/>
  <c r="Y15" i="32"/>
  <c r="U15" i="32"/>
  <c r="U31" i="32"/>
  <c r="W31" i="32"/>
  <c r="Y31" i="32"/>
  <c r="W38" i="32"/>
  <c r="Y38" i="32"/>
  <c r="U38" i="32"/>
  <c r="W26" i="32"/>
  <c r="U26" i="32"/>
  <c r="Y26" i="32"/>
  <c r="Y34" i="32"/>
  <c r="U34" i="32"/>
  <c r="W34" i="32"/>
  <c r="W40" i="32"/>
  <c r="Y40" i="32"/>
  <c r="U40" i="32"/>
  <c r="Y6" i="32"/>
  <c r="W6" i="32"/>
  <c r="U6" i="32"/>
  <c r="Y16" i="32"/>
  <c r="U16" i="32"/>
  <c r="W16" i="32"/>
  <c r="Y32" i="32"/>
  <c r="W32" i="32"/>
  <c r="U32" i="32"/>
  <c r="W10" i="32"/>
  <c r="U10" i="32"/>
  <c r="Y10" i="32"/>
  <c r="W28" i="32"/>
  <c r="Y28" i="32"/>
  <c r="U28" i="32"/>
  <c r="W12" i="32"/>
  <c r="U12" i="32"/>
  <c r="Y12" i="32"/>
  <c r="R44" i="17"/>
  <c r="S5" i="17"/>
  <c r="W30" i="17"/>
  <c r="U30" i="17"/>
  <c r="Y30" i="17"/>
  <c r="W42" i="17"/>
  <c r="Y42" i="17"/>
  <c r="U42" i="17"/>
  <c r="W10" i="17"/>
  <c r="U10" i="17"/>
  <c r="Y10" i="17"/>
  <c r="W38" i="17"/>
  <c r="Y38" i="17"/>
  <c r="U38" i="17"/>
  <c r="W6" i="17"/>
  <c r="U6" i="17"/>
  <c r="Y6" i="17"/>
  <c r="Y18" i="17"/>
  <c r="W18" i="17"/>
  <c r="U18" i="17"/>
  <c r="Y29" i="17"/>
  <c r="U29" i="17"/>
  <c r="W29" i="17"/>
  <c r="U33" i="17"/>
  <c r="Y33" i="17"/>
  <c r="W33" i="17"/>
  <c r="U39" i="17"/>
  <c r="W39" i="17"/>
  <c r="Y39" i="17"/>
  <c r="U15" i="17"/>
  <c r="W15" i="17"/>
  <c r="Y15" i="17"/>
  <c r="Y37" i="17"/>
  <c r="U37" i="17"/>
  <c r="W37" i="17"/>
  <c r="W21" i="17"/>
  <c r="Y21" i="17"/>
  <c r="U21" i="17"/>
  <c r="U41" i="17"/>
  <c r="W41" i="17"/>
  <c r="Y41" i="17"/>
  <c r="W19" i="17"/>
  <c r="U19" i="17"/>
  <c r="Y19" i="17"/>
  <c r="W35" i="17"/>
  <c r="U35" i="17"/>
  <c r="Y35" i="17"/>
  <c r="W16" i="17"/>
  <c r="Y16" i="17"/>
  <c r="U16" i="17"/>
  <c r="Y40" i="17"/>
  <c r="W40" i="17"/>
  <c r="U40" i="17"/>
  <c r="W32" i="17"/>
  <c r="U32" i="17"/>
  <c r="Y32" i="17"/>
  <c r="W20" i="17"/>
  <c r="U20" i="17"/>
  <c r="Y20" i="17"/>
  <c r="Y8" i="51"/>
  <c r="W8" i="51"/>
  <c r="U8" i="51"/>
  <c r="Y20" i="51"/>
  <c r="W20" i="51"/>
  <c r="U20" i="51"/>
  <c r="Y22" i="51"/>
  <c r="W22" i="51"/>
  <c r="U22" i="51"/>
  <c r="Y29" i="51"/>
  <c r="U29" i="51"/>
  <c r="W29" i="51"/>
  <c r="Y32" i="51"/>
  <c r="W32" i="51"/>
  <c r="U32" i="51"/>
  <c r="Y7" i="51"/>
  <c r="U7" i="51"/>
  <c r="W7" i="51"/>
  <c r="W37" i="51"/>
  <c r="U37" i="51"/>
  <c r="Y37" i="51"/>
  <c r="W28" i="51"/>
  <c r="U28" i="51"/>
  <c r="Y28" i="51"/>
  <c r="U13" i="51"/>
  <c r="W13" i="51"/>
  <c r="Y13" i="51"/>
  <c r="W39" i="51"/>
  <c r="Y39" i="51"/>
  <c r="U39" i="51"/>
  <c r="Y30" i="51"/>
  <c r="U30" i="51"/>
  <c r="W30" i="51"/>
  <c r="W21" i="51"/>
  <c r="Y21" i="51"/>
  <c r="U21" i="51"/>
  <c r="W43" i="51"/>
  <c r="Y43" i="51"/>
  <c r="U43" i="51"/>
  <c r="W24" i="51"/>
  <c r="Y24" i="51"/>
  <c r="U24" i="51"/>
  <c r="W9" i="51"/>
  <c r="U9" i="51"/>
  <c r="Y9" i="51"/>
  <c r="W25" i="51"/>
  <c r="Y25" i="51"/>
  <c r="U25" i="51"/>
  <c r="W41" i="51"/>
  <c r="Y41" i="51"/>
  <c r="U41" i="51"/>
  <c r="Y18" i="51"/>
  <c r="W18" i="51"/>
  <c r="U18" i="51"/>
  <c r="Y34" i="51"/>
  <c r="U34" i="51"/>
  <c r="W34" i="51"/>
  <c r="U7" i="22"/>
  <c r="W7" i="22"/>
  <c r="Y7" i="22"/>
  <c r="Y17" i="22"/>
  <c r="U17" i="22"/>
  <c r="W17" i="22"/>
  <c r="U9" i="22"/>
  <c r="W9" i="22"/>
  <c r="Y9" i="22"/>
  <c r="Y13" i="22"/>
  <c r="U13" i="22"/>
  <c r="W13" i="22"/>
  <c r="Y23" i="22"/>
  <c r="W23" i="22"/>
  <c r="U23" i="22"/>
  <c r="Y30" i="22"/>
  <c r="U30" i="22"/>
  <c r="W30" i="22"/>
  <c r="W27" i="22"/>
  <c r="Y27" i="22"/>
  <c r="U27" i="22"/>
  <c r="Y37" i="22"/>
  <c r="W37" i="22"/>
  <c r="U37" i="22"/>
  <c r="Y19" i="22"/>
  <c r="W19" i="22"/>
  <c r="U19" i="22"/>
  <c r="U25" i="22"/>
  <c r="Y25" i="22"/>
  <c r="W25" i="22"/>
  <c r="W31" i="22"/>
  <c r="Y31" i="22"/>
  <c r="U31" i="22"/>
  <c r="U8" i="22"/>
  <c r="Y8" i="22"/>
  <c r="W8" i="22"/>
  <c r="R44" i="22"/>
  <c r="S5" i="22"/>
  <c r="W14" i="22"/>
  <c r="Y14" i="22"/>
  <c r="U14" i="22"/>
  <c r="W28" i="22"/>
  <c r="Y28" i="22"/>
  <c r="U28" i="22"/>
  <c r="W6" i="22"/>
  <c r="Y6" i="22"/>
  <c r="U6" i="22"/>
  <c r="Y22" i="22"/>
  <c r="W22" i="22"/>
  <c r="U22" i="22"/>
  <c r="W42" i="22"/>
  <c r="U42" i="22"/>
  <c r="Y42" i="22"/>
  <c r="Y26" i="22"/>
  <c r="W26" i="22"/>
  <c r="U26" i="22"/>
  <c r="W10" i="22"/>
  <c r="Y10" i="22"/>
  <c r="U10" i="22"/>
  <c r="W16" i="42"/>
  <c r="U16" i="42"/>
  <c r="Y16" i="42"/>
  <c r="R44" i="42"/>
  <c r="S5" i="42"/>
  <c r="W37" i="42"/>
  <c r="U37" i="42"/>
  <c r="Y37" i="42"/>
  <c r="W26" i="42"/>
  <c r="Y26" i="42"/>
  <c r="U26" i="42"/>
  <c r="Y40" i="42"/>
  <c r="U40" i="42"/>
  <c r="W40" i="42"/>
  <c r="Y22" i="42"/>
  <c r="U22" i="42"/>
  <c r="W22" i="42"/>
  <c r="W38" i="42"/>
  <c r="Y38" i="42"/>
  <c r="U38" i="42"/>
  <c r="W18" i="42"/>
  <c r="Y18" i="42"/>
  <c r="U18" i="42"/>
  <c r="W42" i="42"/>
  <c r="U42" i="42"/>
  <c r="Y42" i="42"/>
  <c r="W28" i="42"/>
  <c r="U28" i="42"/>
  <c r="Y28" i="42"/>
  <c r="Y13" i="42"/>
  <c r="U13" i="42"/>
  <c r="W13" i="42"/>
  <c r="Y41" i="42"/>
  <c r="W41" i="42"/>
  <c r="U41" i="42"/>
  <c r="Y30" i="42"/>
  <c r="U30" i="42"/>
  <c r="W30" i="42"/>
  <c r="W20" i="42"/>
  <c r="U20" i="42"/>
  <c r="Y20" i="42"/>
  <c r="W9" i="42"/>
  <c r="Y9" i="42"/>
  <c r="U9" i="42"/>
  <c r="Y39" i="42"/>
  <c r="W39" i="42"/>
  <c r="U39" i="42"/>
  <c r="W31" i="42"/>
  <c r="Y31" i="42"/>
  <c r="U31" i="42"/>
  <c r="Y23" i="42"/>
  <c r="U23" i="42"/>
  <c r="W23" i="42"/>
  <c r="W15" i="42"/>
  <c r="U15" i="42"/>
  <c r="Y15" i="42"/>
  <c r="Y7" i="42"/>
  <c r="W7" i="42"/>
  <c r="U7" i="42"/>
  <c r="W26" i="29"/>
  <c r="U26" i="29"/>
  <c r="Y26" i="29"/>
  <c r="Y10" i="29"/>
  <c r="U10" i="29"/>
  <c r="W10" i="29"/>
  <c r="W20" i="29"/>
  <c r="U20" i="29"/>
  <c r="Y20" i="29"/>
  <c r="Y24" i="29"/>
  <c r="W24" i="29"/>
  <c r="U24" i="29"/>
  <c r="W40" i="29"/>
  <c r="U40" i="29"/>
  <c r="Y40" i="29"/>
  <c r="Y18" i="29"/>
  <c r="U18" i="29"/>
  <c r="W18" i="29"/>
  <c r="W38" i="29"/>
  <c r="Y38" i="29"/>
  <c r="U38" i="29"/>
  <c r="W22" i="29"/>
  <c r="Y22" i="29"/>
  <c r="U22" i="29"/>
  <c r="W6" i="29"/>
  <c r="U6" i="29"/>
  <c r="Y6" i="29"/>
  <c r="Y43" i="29"/>
  <c r="W43" i="29"/>
  <c r="U43" i="29"/>
  <c r="W27" i="29"/>
  <c r="Y27" i="29"/>
  <c r="U27" i="29"/>
  <c r="W31" i="29"/>
  <c r="U31" i="29"/>
  <c r="Y31" i="29"/>
  <c r="U37" i="29"/>
  <c r="Y37" i="29"/>
  <c r="W37" i="29"/>
  <c r="W23" i="29"/>
  <c r="U23" i="29"/>
  <c r="Y23" i="29"/>
  <c r="Y19" i="29"/>
  <c r="W19" i="29"/>
  <c r="U19" i="29"/>
  <c r="U39" i="29"/>
  <c r="Y39" i="29"/>
  <c r="W39" i="29"/>
  <c r="Y17" i="29"/>
  <c r="W17" i="29"/>
  <c r="U17" i="29"/>
  <c r="W33" i="29"/>
  <c r="U33" i="29"/>
  <c r="Y33" i="29"/>
  <c r="W16" i="29"/>
  <c r="U16" i="29"/>
  <c r="Y16" i="29"/>
  <c r="W24" i="50"/>
  <c r="U24" i="50"/>
  <c r="Y24" i="50"/>
  <c r="W38" i="50"/>
  <c r="U38" i="50"/>
  <c r="Y38" i="50"/>
  <c r="W36" i="50"/>
  <c r="Y36" i="50"/>
  <c r="U36" i="50"/>
  <c r="Y15" i="50"/>
  <c r="W15" i="50"/>
  <c r="U15" i="50"/>
  <c r="Y29" i="50"/>
  <c r="W29" i="50"/>
  <c r="U29" i="50"/>
  <c r="Y39" i="50"/>
  <c r="W39" i="50"/>
  <c r="U39" i="50"/>
  <c r="W28" i="50"/>
  <c r="U28" i="50"/>
  <c r="Y28" i="50"/>
  <c r="W17" i="50"/>
  <c r="U17" i="50"/>
  <c r="Y17" i="50"/>
  <c r="Y16" i="50"/>
  <c r="W16" i="50"/>
  <c r="U16" i="50"/>
  <c r="W7" i="50"/>
  <c r="Y7" i="50"/>
  <c r="U7" i="50"/>
  <c r="W37" i="50"/>
  <c r="U37" i="50"/>
  <c r="Y37" i="50"/>
  <c r="Y20" i="50"/>
  <c r="W20" i="50"/>
  <c r="U20" i="50"/>
  <c r="Y40" i="50"/>
  <c r="W40" i="50"/>
  <c r="U40" i="50"/>
  <c r="Y23" i="50"/>
  <c r="W23" i="50"/>
  <c r="U23" i="50"/>
  <c r="W6" i="50"/>
  <c r="U6" i="50"/>
  <c r="Y6" i="50"/>
  <c r="Y18" i="50"/>
  <c r="W18" i="50"/>
  <c r="U18" i="50"/>
  <c r="U34" i="50"/>
  <c r="W34" i="50"/>
  <c r="Y34" i="50"/>
  <c r="W11" i="50"/>
  <c r="Y11" i="50"/>
  <c r="U11" i="50"/>
  <c r="Y27" i="50"/>
  <c r="U27" i="50"/>
  <c r="W27" i="50"/>
  <c r="Y43" i="50"/>
  <c r="U43" i="50"/>
  <c r="W43" i="50"/>
  <c r="W19" i="8"/>
  <c r="Y19" i="8"/>
  <c r="U19" i="8"/>
  <c r="Y35" i="8"/>
  <c r="U35" i="8"/>
  <c r="W35" i="8"/>
  <c r="U15" i="8"/>
  <c r="Y15" i="8"/>
  <c r="W15" i="8"/>
  <c r="Y31" i="8"/>
  <c r="W31" i="8"/>
  <c r="U31" i="8"/>
  <c r="Y42" i="8"/>
  <c r="U42" i="8"/>
  <c r="W42" i="8"/>
  <c r="U37" i="8"/>
  <c r="W37" i="8"/>
  <c r="Y37" i="8"/>
  <c r="Y32" i="8"/>
  <c r="W32" i="8"/>
  <c r="U32" i="8"/>
  <c r="W26" i="8"/>
  <c r="U26" i="8"/>
  <c r="Y26" i="8"/>
  <c r="U21" i="8"/>
  <c r="W21" i="8"/>
  <c r="Y21" i="8"/>
  <c r="Y16" i="8"/>
  <c r="W16" i="8"/>
  <c r="U16" i="8"/>
  <c r="Y10" i="8"/>
  <c r="U10" i="8"/>
  <c r="W10" i="8"/>
  <c r="R44" i="8"/>
  <c r="S5" i="8"/>
  <c r="Y38" i="8"/>
  <c r="W38" i="8"/>
  <c r="U38" i="8"/>
  <c r="U33" i="8"/>
  <c r="W33" i="8"/>
  <c r="Y33" i="8"/>
  <c r="W28" i="8"/>
  <c r="U28" i="8"/>
  <c r="Y28" i="8"/>
  <c r="W22" i="8"/>
  <c r="Y22" i="8"/>
  <c r="U22" i="8"/>
  <c r="Y17" i="8"/>
  <c r="U17" i="8"/>
  <c r="W17" i="8"/>
  <c r="U12" i="8"/>
  <c r="Y12" i="8"/>
  <c r="W12" i="8"/>
  <c r="U6" i="8"/>
  <c r="Y6" i="8"/>
  <c r="W6" i="8"/>
  <c r="Y25" i="26"/>
  <c r="W25" i="26"/>
  <c r="U25" i="26"/>
  <c r="Y9" i="26"/>
  <c r="W9" i="26"/>
  <c r="U9" i="26"/>
  <c r="W15" i="26"/>
  <c r="U15" i="26"/>
  <c r="Y15" i="26"/>
  <c r="Y21" i="26"/>
  <c r="W21" i="26"/>
  <c r="U21" i="26"/>
  <c r="W17" i="26"/>
  <c r="Y17" i="26"/>
  <c r="U17" i="26"/>
  <c r="U39" i="26"/>
  <c r="W39" i="26"/>
  <c r="Y39" i="26"/>
  <c r="W23" i="26"/>
  <c r="Y23" i="26"/>
  <c r="U23" i="26"/>
  <c r="U11" i="26"/>
  <c r="Y11" i="26"/>
  <c r="W11" i="26"/>
  <c r="U27" i="26"/>
  <c r="W27" i="26"/>
  <c r="Y27" i="26"/>
  <c r="U43" i="26"/>
  <c r="Y43" i="26"/>
  <c r="W43" i="26"/>
  <c r="W40" i="26"/>
  <c r="U40" i="26"/>
  <c r="Y40" i="26"/>
  <c r="Y30" i="26"/>
  <c r="U30" i="26"/>
  <c r="W30" i="26"/>
  <c r="W14" i="26"/>
  <c r="U14" i="26"/>
  <c r="Y14" i="26"/>
  <c r="R44" i="26"/>
  <c r="S5" i="26"/>
  <c r="Y28" i="26"/>
  <c r="W28" i="26"/>
  <c r="U28" i="26"/>
  <c r="U6" i="26"/>
  <c r="Y6" i="26"/>
  <c r="W6" i="26"/>
  <c r="Y22" i="26"/>
  <c r="U22" i="26"/>
  <c r="W22" i="26"/>
  <c r="W42" i="26"/>
  <c r="Y42" i="26"/>
  <c r="U42" i="26"/>
  <c r="Y26" i="26"/>
  <c r="U26" i="26"/>
  <c r="W26" i="26"/>
  <c r="Y10" i="26"/>
  <c r="U10" i="26"/>
  <c r="W10" i="26"/>
  <c r="W34" i="25"/>
  <c r="U34" i="25"/>
  <c r="Y34" i="25"/>
  <c r="W26" i="25"/>
  <c r="U26" i="25"/>
  <c r="Y26" i="25"/>
  <c r="Y12" i="25"/>
  <c r="U12" i="25"/>
  <c r="W12" i="25"/>
  <c r="Y16" i="25"/>
  <c r="W16" i="25"/>
  <c r="U16" i="25"/>
  <c r="Y24" i="25"/>
  <c r="W24" i="25"/>
  <c r="U24" i="25"/>
  <c r="Y40" i="25"/>
  <c r="U40" i="25"/>
  <c r="W40" i="25"/>
  <c r="Y18" i="25"/>
  <c r="U18" i="25"/>
  <c r="W18" i="25"/>
  <c r="U38" i="25"/>
  <c r="W38" i="25"/>
  <c r="Y38" i="25"/>
  <c r="U22" i="25"/>
  <c r="Y22" i="25"/>
  <c r="W22" i="25"/>
  <c r="W6" i="25"/>
  <c r="U6" i="25"/>
  <c r="Y6" i="25"/>
  <c r="W41" i="25"/>
  <c r="Y41" i="25"/>
  <c r="U41" i="25"/>
  <c r="U25" i="25"/>
  <c r="Y25" i="25"/>
  <c r="W25" i="25"/>
  <c r="Y31" i="25"/>
  <c r="W31" i="25"/>
  <c r="U31" i="25"/>
  <c r="Y37" i="25"/>
  <c r="W37" i="25"/>
  <c r="U37" i="25"/>
  <c r="W23" i="25"/>
  <c r="U23" i="25"/>
  <c r="Y23" i="25"/>
  <c r="U17" i="25"/>
  <c r="Y17" i="25"/>
  <c r="W17" i="25"/>
  <c r="W39" i="25"/>
  <c r="Y39" i="25"/>
  <c r="U39" i="25"/>
  <c r="U19" i="25"/>
  <c r="Y19" i="25"/>
  <c r="W19" i="25"/>
  <c r="Y35" i="25"/>
  <c r="W35" i="25"/>
  <c r="U35" i="25"/>
  <c r="R44" i="19"/>
  <c r="S5" i="19"/>
  <c r="U30" i="19"/>
  <c r="W30" i="19"/>
  <c r="Y30" i="19"/>
  <c r="W14" i="19"/>
  <c r="U14" i="19"/>
  <c r="Y14" i="19"/>
  <c r="U42" i="19"/>
  <c r="Y42" i="19"/>
  <c r="W42" i="19"/>
  <c r="W26" i="19"/>
  <c r="Y26" i="19"/>
  <c r="U26" i="19"/>
  <c r="W10" i="19"/>
  <c r="Y10" i="19"/>
  <c r="U10" i="19"/>
  <c r="U41" i="19"/>
  <c r="W41" i="19"/>
  <c r="Y41" i="19"/>
  <c r="W9" i="19"/>
  <c r="Y9" i="19"/>
  <c r="U9" i="19"/>
  <c r="W15" i="19"/>
  <c r="Y15" i="19"/>
  <c r="U15" i="19"/>
  <c r="Y11" i="19"/>
  <c r="W11" i="19"/>
  <c r="U11" i="19"/>
  <c r="U33" i="19"/>
  <c r="Y33" i="19"/>
  <c r="W33" i="19"/>
  <c r="W17" i="19"/>
  <c r="U17" i="19"/>
  <c r="Y17" i="19"/>
  <c r="Y39" i="19"/>
  <c r="W39" i="19"/>
  <c r="U39" i="19"/>
  <c r="U13" i="19"/>
  <c r="W13" i="19"/>
  <c r="Y13" i="19"/>
  <c r="U29" i="19"/>
  <c r="Y29" i="19"/>
  <c r="W29" i="19"/>
  <c r="Y24" i="19"/>
  <c r="W24" i="19"/>
  <c r="U24" i="19"/>
  <c r="W16" i="19"/>
  <c r="U16" i="19"/>
  <c r="Y16" i="19"/>
  <c r="Y8" i="19"/>
  <c r="W8" i="19"/>
  <c r="U8" i="19"/>
  <c r="Y12" i="19"/>
  <c r="W12" i="19"/>
  <c r="U12" i="19"/>
  <c r="Y20" i="19"/>
  <c r="U20" i="19"/>
  <c r="W20" i="19"/>
  <c r="Y40" i="21"/>
  <c r="U40" i="21"/>
  <c r="W40" i="21"/>
  <c r="Y24" i="21"/>
  <c r="W24" i="21"/>
  <c r="U24" i="21"/>
  <c r="Y8" i="21"/>
  <c r="W8" i="21"/>
  <c r="U8" i="21"/>
  <c r="W9" i="21"/>
  <c r="Y9" i="21"/>
  <c r="U9" i="21"/>
  <c r="Y31" i="21"/>
  <c r="W31" i="21"/>
  <c r="U31" i="21"/>
  <c r="Y33" i="21"/>
  <c r="W33" i="21"/>
  <c r="U33" i="21"/>
  <c r="W25" i="21"/>
  <c r="Y25" i="21"/>
  <c r="U25" i="21"/>
  <c r="Y17" i="21"/>
  <c r="U17" i="21"/>
  <c r="W17" i="21"/>
  <c r="W11" i="21"/>
  <c r="Y11" i="21"/>
  <c r="U11" i="21"/>
  <c r="Y27" i="21"/>
  <c r="U27" i="21"/>
  <c r="W27" i="21"/>
  <c r="W43" i="21"/>
  <c r="U43" i="21"/>
  <c r="Y43" i="21"/>
  <c r="W19" i="21"/>
  <c r="Y19" i="21"/>
  <c r="U19" i="21"/>
  <c r="W35" i="21"/>
  <c r="Y35" i="21"/>
  <c r="U35" i="21"/>
  <c r="W14" i="21"/>
  <c r="U14" i="21"/>
  <c r="Y14" i="21"/>
  <c r="Y22" i="21"/>
  <c r="U22" i="21"/>
  <c r="W22" i="21"/>
  <c r="W26" i="21"/>
  <c r="U26" i="21"/>
  <c r="Y26" i="21"/>
  <c r="W34" i="21"/>
  <c r="U34" i="21"/>
  <c r="Y34" i="21"/>
  <c r="Y36" i="21"/>
  <c r="W36" i="21"/>
  <c r="U36" i="21"/>
  <c r="W20" i="21"/>
  <c r="U20" i="21"/>
  <c r="Y20" i="21"/>
  <c r="Y17" i="43"/>
  <c r="U17" i="43"/>
  <c r="W17" i="43"/>
  <c r="W7" i="43"/>
  <c r="U7" i="43"/>
  <c r="Y7" i="43"/>
  <c r="Y28" i="43"/>
  <c r="W28" i="43"/>
  <c r="U28" i="43"/>
  <c r="Y31" i="43"/>
  <c r="W31" i="43"/>
  <c r="U31" i="43"/>
  <c r="W26" i="43"/>
  <c r="U26" i="43"/>
  <c r="Y26" i="43"/>
  <c r="Y19" i="43"/>
  <c r="W19" i="43"/>
  <c r="U19" i="43"/>
  <c r="R44" i="43"/>
  <c r="S5" i="43"/>
  <c r="Y32" i="43"/>
  <c r="U32" i="43"/>
  <c r="W32" i="43"/>
  <c r="W16" i="43"/>
  <c r="Y16" i="43"/>
  <c r="U16" i="43"/>
  <c r="W21" i="43"/>
  <c r="U21" i="43"/>
  <c r="Y21" i="43"/>
  <c r="Y18" i="43"/>
  <c r="W18" i="43"/>
  <c r="U18" i="43"/>
  <c r="Y11" i="43"/>
  <c r="U11" i="43"/>
  <c r="W11" i="43"/>
  <c r="W43" i="43"/>
  <c r="Y43" i="43"/>
  <c r="U43" i="43"/>
  <c r="Y15" i="43"/>
  <c r="U15" i="43"/>
  <c r="W15" i="43"/>
  <c r="W22" i="43"/>
  <c r="Y22" i="43"/>
  <c r="U22" i="43"/>
  <c r="W40" i="43"/>
  <c r="Y40" i="43"/>
  <c r="U40" i="43"/>
  <c r="W24" i="43"/>
  <c r="Y24" i="43"/>
  <c r="U24" i="43"/>
  <c r="Y39" i="43"/>
  <c r="U39" i="43"/>
  <c r="W39" i="43"/>
  <c r="U14" i="43"/>
  <c r="Y14" i="43"/>
  <c r="W14" i="43"/>
  <c r="Y25" i="43"/>
  <c r="W25" i="43"/>
  <c r="U25" i="43"/>
  <c r="Y25" i="41"/>
  <c r="U25" i="41"/>
  <c r="W25" i="41"/>
  <c r="Y22" i="41"/>
  <c r="W22" i="41"/>
  <c r="U22" i="41"/>
  <c r="U14" i="41"/>
  <c r="W14" i="41"/>
  <c r="Y14" i="41"/>
  <c r="Y31" i="41"/>
  <c r="W31" i="41"/>
  <c r="U31" i="41"/>
  <c r="W17" i="41"/>
  <c r="U17" i="41"/>
  <c r="Y17" i="41"/>
  <c r="W32" i="41"/>
  <c r="U32" i="41"/>
  <c r="Y32" i="41"/>
  <c r="W19" i="41"/>
  <c r="U19" i="41"/>
  <c r="Y19" i="41"/>
  <c r="W10" i="41"/>
  <c r="U10" i="41"/>
  <c r="Y10" i="41"/>
  <c r="Y38" i="41"/>
  <c r="U38" i="41"/>
  <c r="W38" i="41"/>
  <c r="Y27" i="41"/>
  <c r="W27" i="41"/>
  <c r="U27" i="41"/>
  <c r="W8" i="41"/>
  <c r="Y8" i="41"/>
  <c r="U8" i="41"/>
  <c r="W30" i="41"/>
  <c r="Y30" i="41"/>
  <c r="U30" i="41"/>
  <c r="Y11" i="41"/>
  <c r="U11" i="41"/>
  <c r="W11" i="41"/>
  <c r="Y33" i="41"/>
  <c r="W33" i="41"/>
  <c r="U33" i="41"/>
  <c r="Y12" i="41"/>
  <c r="U12" i="41"/>
  <c r="W12" i="41"/>
  <c r="W28" i="41"/>
  <c r="U28" i="41"/>
  <c r="Y28" i="41"/>
  <c r="R44" i="41"/>
  <c r="S5" i="41"/>
  <c r="W21" i="41"/>
  <c r="U21" i="41"/>
  <c r="Y21" i="41"/>
  <c r="Y37" i="41"/>
  <c r="U37" i="41"/>
  <c r="W37" i="41"/>
  <c r="Y13" i="40"/>
  <c r="U13" i="40"/>
  <c r="W13" i="40"/>
  <c r="W6" i="40"/>
  <c r="Y6" i="40"/>
  <c r="U6" i="40"/>
  <c r="W21" i="40"/>
  <c r="U21" i="40"/>
  <c r="Y21" i="40"/>
  <c r="Y33" i="40"/>
  <c r="W33" i="40"/>
  <c r="U33" i="40"/>
  <c r="Y7" i="40"/>
  <c r="U7" i="40"/>
  <c r="W7" i="40"/>
  <c r="Y19" i="40"/>
  <c r="W19" i="40"/>
  <c r="U19" i="40"/>
  <c r="U11" i="40"/>
  <c r="Y11" i="40"/>
  <c r="W11" i="40"/>
  <c r="W8" i="40"/>
  <c r="U8" i="40"/>
  <c r="Y8" i="40"/>
  <c r="W27" i="40"/>
  <c r="U27" i="40"/>
  <c r="Y27" i="40"/>
  <c r="Y26" i="40"/>
  <c r="U26" i="40"/>
  <c r="W26" i="40"/>
  <c r="Y17" i="40"/>
  <c r="W17" i="40"/>
  <c r="U17" i="40"/>
  <c r="W43" i="40"/>
  <c r="Y43" i="40"/>
  <c r="U43" i="40"/>
  <c r="Y34" i="40"/>
  <c r="U34" i="40"/>
  <c r="W34" i="40"/>
  <c r="W23" i="40"/>
  <c r="Y23" i="40"/>
  <c r="U23" i="40"/>
  <c r="W10" i="40"/>
  <c r="Y10" i="40"/>
  <c r="U10" i="40"/>
  <c r="Y32" i="40"/>
  <c r="W32" i="40"/>
  <c r="U32" i="40"/>
  <c r="W15" i="40"/>
  <c r="Y15" i="40"/>
  <c r="U15" i="40"/>
  <c r="W35" i="40"/>
  <c r="U35" i="40"/>
  <c r="Y35" i="40"/>
  <c r="Y20" i="40"/>
  <c r="W20" i="40"/>
  <c r="U20" i="40"/>
  <c r="Y36" i="40"/>
  <c r="W36" i="40"/>
  <c r="U36" i="40"/>
  <c r="U5" i="44"/>
  <c r="U44" i="44" s="1"/>
  <c r="E38" i="7" s="1"/>
  <c r="S44" i="44"/>
  <c r="D38" i="7" s="1"/>
  <c r="W5" i="44"/>
  <c r="W44" i="44" s="1"/>
  <c r="F38" i="7" s="1"/>
  <c r="Y5" i="44"/>
  <c r="Y44" i="44" s="1"/>
  <c r="G38" i="7" s="1"/>
  <c r="R36" i="13"/>
  <c r="S36" i="13" s="1"/>
  <c r="R20" i="13"/>
  <c r="S20" i="13" s="1"/>
  <c r="R43" i="13"/>
  <c r="S43" i="13" s="1"/>
  <c r="R35" i="13"/>
  <c r="S35" i="13" s="1"/>
  <c r="R27" i="13"/>
  <c r="S27" i="13" s="1"/>
  <c r="R19" i="13"/>
  <c r="S19" i="13" s="1"/>
  <c r="R11" i="13"/>
  <c r="S11" i="13" s="1"/>
  <c r="R12" i="13"/>
  <c r="S12" i="13" s="1"/>
  <c r="R33" i="13"/>
  <c r="S33" i="13" s="1"/>
  <c r="R23" i="13"/>
  <c r="S23" i="13" s="1"/>
  <c r="R13" i="13"/>
  <c r="S13" i="13" s="1"/>
  <c r="R39" i="13"/>
  <c r="S39" i="13" s="1"/>
  <c r="R29" i="13"/>
  <c r="S29" i="13" s="1"/>
  <c r="R17" i="13"/>
  <c r="S17" i="13" s="1"/>
  <c r="R31" i="13"/>
  <c r="S31" i="13" s="1"/>
  <c r="R9" i="13"/>
  <c r="S9" i="13" s="1"/>
  <c r="R25" i="13"/>
  <c r="S25" i="13" s="1"/>
  <c r="R7" i="13"/>
  <c r="S7" i="13" s="1"/>
  <c r="R41" i="13"/>
  <c r="S41" i="13" s="1"/>
  <c r="R21" i="13"/>
  <c r="S21" i="13" s="1"/>
  <c r="R37" i="13"/>
  <c r="S37" i="13" s="1"/>
  <c r="R15" i="13"/>
  <c r="S15" i="13" s="1"/>
  <c r="R6" i="13"/>
  <c r="S6" i="13" s="1"/>
  <c r="R14" i="13"/>
  <c r="S14" i="13" s="1"/>
  <c r="R22" i="13"/>
  <c r="S22" i="13" s="1"/>
  <c r="R30" i="13"/>
  <c r="S30" i="13" s="1"/>
  <c r="R38" i="13"/>
  <c r="S38" i="13" s="1"/>
  <c r="R10" i="13"/>
  <c r="S10" i="13" s="1"/>
  <c r="R18" i="13"/>
  <c r="S18" i="13" s="1"/>
  <c r="R26" i="13"/>
  <c r="S26" i="13" s="1"/>
  <c r="R34" i="13"/>
  <c r="S34" i="13" s="1"/>
  <c r="R42" i="13"/>
  <c r="S42" i="13" s="1"/>
  <c r="R8" i="13"/>
  <c r="S8" i="13" s="1"/>
  <c r="R24" i="13"/>
  <c r="S24" i="13" s="1"/>
  <c r="R40" i="13"/>
  <c r="S40" i="13" s="1"/>
  <c r="R16" i="13"/>
  <c r="S16" i="13" s="1"/>
  <c r="R32" i="13"/>
  <c r="S32" i="13" s="1"/>
  <c r="R28" i="13"/>
  <c r="S28" i="13" s="1"/>
  <c r="R5" i="13"/>
  <c r="R44" i="23"/>
  <c r="S5" i="23"/>
  <c r="Y42" i="23"/>
  <c r="U42" i="23"/>
  <c r="W42" i="23"/>
  <c r="W38" i="23"/>
  <c r="U38" i="23"/>
  <c r="Y38" i="23"/>
  <c r="W6" i="23"/>
  <c r="Y6" i="23"/>
  <c r="U6" i="23"/>
  <c r="U12" i="23"/>
  <c r="W12" i="23"/>
  <c r="Y12" i="23"/>
  <c r="Y10" i="23"/>
  <c r="U10" i="23"/>
  <c r="W10" i="23"/>
  <c r="Y14" i="23"/>
  <c r="W14" i="23"/>
  <c r="U14" i="23"/>
  <c r="Y37" i="23"/>
  <c r="W37" i="23"/>
  <c r="U37" i="23"/>
  <c r="Y43" i="23"/>
  <c r="W43" i="23"/>
  <c r="U43" i="23"/>
  <c r="U27" i="23"/>
  <c r="Y27" i="23"/>
  <c r="W27" i="23"/>
  <c r="Y33" i="23"/>
  <c r="W33" i="23"/>
  <c r="U33" i="23"/>
  <c r="W19" i="23"/>
  <c r="Y19" i="23"/>
  <c r="U19" i="23"/>
  <c r="Y41" i="23"/>
  <c r="W41" i="23"/>
  <c r="U41" i="23"/>
  <c r="W25" i="23"/>
  <c r="Y25" i="23"/>
  <c r="U25" i="23"/>
  <c r="Y15" i="23"/>
  <c r="U15" i="23"/>
  <c r="W15" i="23"/>
  <c r="Y31" i="23"/>
  <c r="U31" i="23"/>
  <c r="W31" i="23"/>
  <c r="Y8" i="23"/>
  <c r="U8" i="23"/>
  <c r="W8" i="23"/>
  <c r="W24" i="23"/>
  <c r="Y24" i="23"/>
  <c r="U24" i="23"/>
  <c r="W16" i="23"/>
  <c r="Y16" i="23"/>
  <c r="U16" i="23"/>
  <c r="W18" i="23"/>
  <c r="U18" i="23"/>
  <c r="Y18" i="23"/>
  <c r="W22" i="38"/>
  <c r="U22" i="38"/>
  <c r="Y22" i="38"/>
  <c r="W39" i="38"/>
  <c r="Y39" i="38"/>
  <c r="U39" i="38"/>
  <c r="W27" i="38"/>
  <c r="Y27" i="38"/>
  <c r="U27" i="38"/>
  <c r="W11" i="38"/>
  <c r="U11" i="38"/>
  <c r="Y11" i="38"/>
  <c r="W24" i="38"/>
  <c r="U24" i="38"/>
  <c r="Y24" i="38"/>
  <c r="Y25" i="38"/>
  <c r="U25" i="38"/>
  <c r="W25" i="38"/>
  <c r="Y18" i="38"/>
  <c r="W18" i="38"/>
  <c r="U18" i="38"/>
  <c r="U15" i="38"/>
  <c r="Y15" i="38"/>
  <c r="W15" i="38"/>
  <c r="Y14" i="38"/>
  <c r="U14" i="38"/>
  <c r="W14" i="38"/>
  <c r="U42" i="38"/>
  <c r="W42" i="38"/>
  <c r="Y42" i="38"/>
  <c r="U33" i="38"/>
  <c r="Y33" i="38"/>
  <c r="W33" i="38"/>
  <c r="Y16" i="38"/>
  <c r="U16" i="38"/>
  <c r="W16" i="38"/>
  <c r="Y38" i="38"/>
  <c r="U38" i="38"/>
  <c r="W38" i="38"/>
  <c r="Y19" i="38"/>
  <c r="W19" i="38"/>
  <c r="U19" i="38"/>
  <c r="Y41" i="38"/>
  <c r="W41" i="38"/>
  <c r="U41" i="38"/>
  <c r="W20" i="38"/>
  <c r="U20" i="38"/>
  <c r="Y20" i="38"/>
  <c r="W36" i="38"/>
  <c r="U36" i="38"/>
  <c r="Y36" i="38"/>
  <c r="W13" i="38"/>
  <c r="U13" i="38"/>
  <c r="Y13" i="38"/>
  <c r="Y29" i="38"/>
  <c r="W29" i="38"/>
  <c r="U29" i="38"/>
  <c r="R34" i="49"/>
  <c r="S34" i="49" s="1"/>
  <c r="R24" i="49"/>
  <c r="S24" i="49" s="1"/>
  <c r="R12" i="49"/>
  <c r="S12" i="49" s="1"/>
  <c r="R6" i="49"/>
  <c r="S6" i="49" s="1"/>
  <c r="R33" i="49"/>
  <c r="S33" i="49" s="1"/>
  <c r="R19" i="49"/>
  <c r="S19" i="49" s="1"/>
  <c r="R42" i="49"/>
  <c r="S42" i="49" s="1"/>
  <c r="R28" i="49"/>
  <c r="S28" i="49" s="1"/>
  <c r="R16" i="49"/>
  <c r="S16" i="49" s="1"/>
  <c r="R43" i="49"/>
  <c r="S43" i="49" s="1"/>
  <c r="R29" i="49"/>
  <c r="S29" i="49" s="1"/>
  <c r="R13" i="49"/>
  <c r="S13" i="49" s="1"/>
  <c r="R40" i="49"/>
  <c r="S40" i="49" s="1"/>
  <c r="R26" i="49"/>
  <c r="S26" i="49" s="1"/>
  <c r="R10" i="49"/>
  <c r="S10" i="49" s="1"/>
  <c r="R21" i="49"/>
  <c r="S21" i="49" s="1"/>
  <c r="R32" i="49"/>
  <c r="S32" i="49" s="1"/>
  <c r="R35" i="49"/>
  <c r="S35" i="49" s="1"/>
  <c r="R9" i="49"/>
  <c r="S9" i="49" s="1"/>
  <c r="R18" i="49"/>
  <c r="S18" i="49" s="1"/>
  <c r="R36" i="49"/>
  <c r="S36" i="49" s="1"/>
  <c r="R25" i="49"/>
  <c r="S25" i="49" s="1"/>
  <c r="R8" i="49"/>
  <c r="S8" i="49" s="1"/>
  <c r="R11" i="49"/>
  <c r="S11" i="49" s="1"/>
  <c r="R41" i="49"/>
  <c r="S41" i="49" s="1"/>
  <c r="R20" i="49"/>
  <c r="S20" i="49" s="1"/>
  <c r="R39" i="49"/>
  <c r="S39" i="49" s="1"/>
  <c r="R23" i="49"/>
  <c r="S23" i="49" s="1"/>
  <c r="R7" i="49"/>
  <c r="S7" i="49" s="1"/>
  <c r="R30" i="49"/>
  <c r="S30" i="49" s="1"/>
  <c r="R14" i="49"/>
  <c r="S14" i="49" s="1"/>
  <c r="R27" i="49"/>
  <c r="S27" i="49" s="1"/>
  <c r="R5" i="49"/>
  <c r="R31" i="49"/>
  <c r="S31" i="49" s="1"/>
  <c r="R15" i="49"/>
  <c r="S15" i="49" s="1"/>
  <c r="R38" i="49"/>
  <c r="S38" i="49" s="1"/>
  <c r="R22" i="49"/>
  <c r="S22" i="49" s="1"/>
  <c r="R37" i="49"/>
  <c r="S37" i="49" s="1"/>
  <c r="R17" i="49"/>
  <c r="S17" i="49" s="1"/>
  <c r="C39" i="46" l="1"/>
  <c r="C7" i="46"/>
  <c r="C38" i="46"/>
  <c r="C32" i="46"/>
  <c r="C14" i="46"/>
  <c r="C12" i="46"/>
  <c r="Y17" i="49"/>
  <c r="U17" i="49"/>
  <c r="W17" i="49"/>
  <c r="Y22" i="49"/>
  <c r="W22" i="49"/>
  <c r="U22" i="49"/>
  <c r="W15" i="49"/>
  <c r="U15" i="49"/>
  <c r="Y15" i="49"/>
  <c r="R44" i="49"/>
  <c r="S5" i="49"/>
  <c r="Y14" i="49"/>
  <c r="W14" i="49"/>
  <c r="U14" i="49"/>
  <c r="W7" i="49"/>
  <c r="U7" i="49"/>
  <c r="Y7" i="49"/>
  <c r="W39" i="49"/>
  <c r="Y39" i="49"/>
  <c r="U39" i="49"/>
  <c r="W41" i="49"/>
  <c r="Y41" i="49"/>
  <c r="U41" i="49"/>
  <c r="W8" i="49"/>
  <c r="U8" i="49"/>
  <c r="Y8" i="49"/>
  <c r="Y36" i="49"/>
  <c r="W36" i="49"/>
  <c r="U36" i="49"/>
  <c r="Y9" i="49"/>
  <c r="W9" i="49"/>
  <c r="U9" i="49"/>
  <c r="W32" i="49"/>
  <c r="U32" i="49"/>
  <c r="Y32" i="49"/>
  <c r="Y10" i="49"/>
  <c r="U10" i="49"/>
  <c r="W10" i="49"/>
  <c r="W40" i="49"/>
  <c r="U40" i="49"/>
  <c r="Y40" i="49"/>
  <c r="Y29" i="49"/>
  <c r="W29" i="49"/>
  <c r="U29" i="49"/>
  <c r="Y16" i="49"/>
  <c r="W16" i="49"/>
  <c r="U16" i="49"/>
  <c r="U42" i="49"/>
  <c r="Y42" i="49"/>
  <c r="W42" i="49"/>
  <c r="Y33" i="49"/>
  <c r="W33" i="49"/>
  <c r="U33" i="49"/>
  <c r="Y12" i="49"/>
  <c r="W12" i="49"/>
  <c r="U12" i="49"/>
  <c r="Y34" i="49"/>
  <c r="U34" i="49"/>
  <c r="W34" i="49"/>
  <c r="Y28" i="13"/>
  <c r="U28" i="13"/>
  <c r="W28" i="13"/>
  <c r="W16" i="13"/>
  <c r="Y16" i="13"/>
  <c r="U16" i="13"/>
  <c r="Y24" i="13"/>
  <c r="W24" i="13"/>
  <c r="U24" i="13"/>
  <c r="W42" i="13"/>
  <c r="U42" i="13"/>
  <c r="Y42" i="13"/>
  <c r="W26" i="13"/>
  <c r="U26" i="13"/>
  <c r="Y26" i="13"/>
  <c r="Y10" i="13"/>
  <c r="U10" i="13"/>
  <c r="W10" i="13"/>
  <c r="Y30" i="13"/>
  <c r="U30" i="13"/>
  <c r="W30" i="13"/>
  <c r="W14" i="13"/>
  <c r="U14" i="13"/>
  <c r="Y14" i="13"/>
  <c r="U15" i="13"/>
  <c r="W15" i="13"/>
  <c r="Y15" i="13"/>
  <c r="U21" i="13"/>
  <c r="W21" i="13"/>
  <c r="Y21" i="13"/>
  <c r="Y7" i="13"/>
  <c r="U7" i="13"/>
  <c r="W7" i="13"/>
  <c r="W9" i="13"/>
  <c r="U9" i="13"/>
  <c r="Y9" i="13"/>
  <c r="Y17" i="13"/>
  <c r="W17" i="13"/>
  <c r="U17" i="13"/>
  <c r="U39" i="13"/>
  <c r="Y39" i="13"/>
  <c r="W39" i="13"/>
  <c r="Y23" i="13"/>
  <c r="U23" i="13"/>
  <c r="W23" i="13"/>
  <c r="W12" i="13"/>
  <c r="U12" i="13"/>
  <c r="Y12" i="13"/>
  <c r="U19" i="13"/>
  <c r="Y19" i="13"/>
  <c r="W19" i="13"/>
  <c r="Y35" i="13"/>
  <c r="W35" i="13"/>
  <c r="U35" i="13"/>
  <c r="W20" i="13"/>
  <c r="U20" i="13"/>
  <c r="Y20" i="13"/>
  <c r="Y5" i="41"/>
  <c r="Y44" i="41" s="1"/>
  <c r="G36" i="7" s="1"/>
  <c r="S44" i="41"/>
  <c r="D36" i="7" s="1"/>
  <c r="W5" i="41"/>
  <c r="W44" i="41" s="1"/>
  <c r="F36" i="7" s="1"/>
  <c r="U5" i="41"/>
  <c r="U44" i="41" s="1"/>
  <c r="E36" i="7" s="1"/>
  <c r="S44" i="26"/>
  <c r="D21" i="7" s="1"/>
  <c r="W5" i="26"/>
  <c r="W44" i="26" s="1"/>
  <c r="F21" i="7" s="1"/>
  <c r="U5" i="26"/>
  <c r="U44" i="26" s="1"/>
  <c r="E21" i="7" s="1"/>
  <c r="Y5" i="26"/>
  <c r="Y44" i="26" s="1"/>
  <c r="G21" i="7" s="1"/>
  <c r="C13" i="46"/>
  <c r="C18" i="46"/>
  <c r="C23" i="46"/>
  <c r="C29" i="46"/>
  <c r="C34" i="46"/>
  <c r="C11" i="46"/>
  <c r="C17" i="46"/>
  <c r="C22" i="46"/>
  <c r="C27" i="46"/>
  <c r="C33" i="46"/>
  <c r="C43" i="46"/>
  <c r="C16" i="46"/>
  <c r="C36" i="46"/>
  <c r="C20" i="46"/>
  <c r="S44" i="42"/>
  <c r="D37" i="7" s="1"/>
  <c r="U5" i="42"/>
  <c r="U44" i="42" s="1"/>
  <c r="E37" i="7" s="1"/>
  <c r="Y5" i="42"/>
  <c r="Y44" i="42" s="1"/>
  <c r="G37" i="7" s="1"/>
  <c r="W5" i="42"/>
  <c r="W44" i="42" s="1"/>
  <c r="F37" i="7" s="1"/>
  <c r="Y5" i="22"/>
  <c r="Y44" i="22" s="1"/>
  <c r="G17" i="7" s="1"/>
  <c r="W5" i="22"/>
  <c r="W44" i="22" s="1"/>
  <c r="F17" i="7" s="1"/>
  <c r="S44" i="22"/>
  <c r="D17" i="7" s="1"/>
  <c r="U5" i="22"/>
  <c r="U44" i="22" s="1"/>
  <c r="E17" i="7" s="1"/>
  <c r="Y5" i="17"/>
  <c r="Y44" i="17" s="1"/>
  <c r="G12" i="7" s="1"/>
  <c r="W5" i="17"/>
  <c r="W44" i="17" s="1"/>
  <c r="F12" i="7" s="1"/>
  <c r="U5" i="17"/>
  <c r="U44" i="17" s="1"/>
  <c r="E12" i="7" s="1"/>
  <c r="S44" i="17"/>
  <c r="D12" i="7" s="1"/>
  <c r="U5" i="35"/>
  <c r="U44" i="35" s="1"/>
  <c r="E30" i="7" s="1"/>
  <c r="S44" i="35"/>
  <c r="D30" i="7" s="1"/>
  <c r="Y5" i="35"/>
  <c r="Y44" i="35" s="1"/>
  <c r="G30" i="7" s="1"/>
  <c r="W5" i="35"/>
  <c r="W44" i="35" s="1"/>
  <c r="F30" i="7" s="1"/>
  <c r="Y7" i="30"/>
  <c r="Y44" i="30" s="1"/>
  <c r="G25" i="7" s="1"/>
  <c r="W7" i="30"/>
  <c r="W44" i="30" s="1"/>
  <c r="F25" i="7" s="1"/>
  <c r="U7" i="30"/>
  <c r="U44" i="30" s="1"/>
  <c r="E25" i="7" s="1"/>
  <c r="W5" i="39"/>
  <c r="W44" i="39" s="1"/>
  <c r="F34" i="7" s="1"/>
  <c r="S44" i="39"/>
  <c r="D34" i="7" s="1"/>
  <c r="U5" i="39"/>
  <c r="U44" i="39" s="1"/>
  <c r="E34" i="7" s="1"/>
  <c r="Y5" i="39"/>
  <c r="Y44" i="39" s="1"/>
  <c r="G34" i="7" s="1"/>
  <c r="W5" i="52"/>
  <c r="W44" i="52" s="1"/>
  <c r="F40" i="7" s="1"/>
  <c r="Y5" i="52"/>
  <c r="Y44" i="52" s="1"/>
  <c r="G40" i="7" s="1"/>
  <c r="S44" i="52"/>
  <c r="D40" i="7" s="1"/>
  <c r="U5" i="52"/>
  <c r="U44" i="52" s="1"/>
  <c r="E40" i="7" s="1"/>
  <c r="S44" i="24"/>
  <c r="D19" i="7" s="1"/>
  <c r="W5" i="24"/>
  <c r="W44" i="24" s="1"/>
  <c r="F19" i="7" s="1"/>
  <c r="Y5" i="24"/>
  <c r="Y44" i="24" s="1"/>
  <c r="G19" i="7" s="1"/>
  <c r="U5" i="24"/>
  <c r="U44" i="24" s="1"/>
  <c r="E19" i="7" s="1"/>
  <c r="W5" i="31"/>
  <c r="W44" i="31" s="1"/>
  <c r="F26" i="7" s="1"/>
  <c r="S44" i="31"/>
  <c r="D26" i="7" s="1"/>
  <c r="Y5" i="31"/>
  <c r="Y44" i="31" s="1"/>
  <c r="G26" i="7" s="1"/>
  <c r="U5" i="31"/>
  <c r="U44" i="31" s="1"/>
  <c r="E26" i="7" s="1"/>
  <c r="U5" i="38"/>
  <c r="U44" i="38" s="1"/>
  <c r="E33" i="7" s="1"/>
  <c r="S44" i="38"/>
  <c r="D33" i="7" s="1"/>
  <c r="W5" i="38"/>
  <c r="W44" i="38" s="1"/>
  <c r="F33" i="7" s="1"/>
  <c r="Y5" i="38"/>
  <c r="Y44" i="38" s="1"/>
  <c r="G33" i="7" s="1"/>
  <c r="R44" i="16"/>
  <c r="S5" i="16"/>
  <c r="W20" i="16"/>
  <c r="U20" i="16"/>
  <c r="Y20" i="16"/>
  <c r="Y32" i="16"/>
  <c r="U32" i="16"/>
  <c r="W32" i="16"/>
  <c r="W40" i="16"/>
  <c r="Y40" i="16"/>
  <c r="U40" i="16"/>
  <c r="Y8" i="16"/>
  <c r="U8" i="16"/>
  <c r="W8" i="16"/>
  <c r="Y34" i="16"/>
  <c r="U34" i="16"/>
  <c r="W34" i="16"/>
  <c r="Y18" i="16"/>
  <c r="W18" i="16"/>
  <c r="U18" i="16"/>
  <c r="W38" i="16"/>
  <c r="U38" i="16"/>
  <c r="Y38" i="16"/>
  <c r="W22" i="16"/>
  <c r="U22" i="16"/>
  <c r="Y22" i="16"/>
  <c r="W6" i="16"/>
  <c r="Y6" i="16"/>
  <c r="U6" i="16"/>
  <c r="Y31" i="16"/>
  <c r="W31" i="16"/>
  <c r="U31" i="16"/>
  <c r="Y37" i="16"/>
  <c r="W37" i="16"/>
  <c r="U37" i="16"/>
  <c r="W43" i="16"/>
  <c r="U43" i="16"/>
  <c r="Y43" i="16"/>
  <c r="Y27" i="16"/>
  <c r="W27" i="16"/>
  <c r="U27" i="16"/>
  <c r="Y23" i="16"/>
  <c r="U23" i="16"/>
  <c r="W23" i="16"/>
  <c r="U19" i="16"/>
  <c r="W19" i="16"/>
  <c r="Y19" i="16"/>
  <c r="U39" i="16"/>
  <c r="Y39" i="16"/>
  <c r="W39" i="16"/>
  <c r="W17" i="16"/>
  <c r="Y17" i="16"/>
  <c r="U17" i="16"/>
  <c r="U33" i="16"/>
  <c r="W33" i="16"/>
  <c r="Y33" i="16"/>
  <c r="W28" i="16"/>
  <c r="Y28" i="16"/>
  <c r="U28" i="16"/>
  <c r="Y5" i="40"/>
  <c r="Y44" i="40" s="1"/>
  <c r="G35" i="7" s="1"/>
  <c r="U5" i="40"/>
  <c r="U44" i="40" s="1"/>
  <c r="E35" i="7" s="1"/>
  <c r="W5" i="40"/>
  <c r="W44" i="40" s="1"/>
  <c r="F35" i="7" s="1"/>
  <c r="S44" i="40"/>
  <c r="D35" i="7" s="1"/>
  <c r="U39" i="27"/>
  <c r="W39" i="27"/>
  <c r="Y39" i="27"/>
  <c r="Y23" i="27"/>
  <c r="W23" i="27"/>
  <c r="U23" i="27"/>
  <c r="U27" i="27"/>
  <c r="Y27" i="27"/>
  <c r="W27" i="27"/>
  <c r="Y33" i="27"/>
  <c r="W33" i="27"/>
  <c r="U33" i="27"/>
  <c r="W19" i="27"/>
  <c r="Y19" i="27"/>
  <c r="U19" i="27"/>
  <c r="Y41" i="27"/>
  <c r="U41" i="27"/>
  <c r="W41" i="27"/>
  <c r="U25" i="27"/>
  <c r="Y25" i="27"/>
  <c r="W25" i="27"/>
  <c r="U7" i="27"/>
  <c r="Y7" i="27"/>
  <c r="W7" i="27"/>
  <c r="W21" i="27"/>
  <c r="Y21" i="27"/>
  <c r="U21" i="27"/>
  <c r="Y37" i="27"/>
  <c r="U37" i="27"/>
  <c r="W37" i="27"/>
  <c r="Y40" i="27"/>
  <c r="U40" i="27"/>
  <c r="W40" i="27"/>
  <c r="W28" i="27"/>
  <c r="Y28" i="27"/>
  <c r="U28" i="27"/>
  <c r="Y12" i="27"/>
  <c r="U12" i="27"/>
  <c r="W12" i="27"/>
  <c r="Y36" i="27"/>
  <c r="W36" i="27"/>
  <c r="U36" i="27"/>
  <c r="U16" i="27"/>
  <c r="Y16" i="27"/>
  <c r="W16" i="27"/>
  <c r="W42" i="27"/>
  <c r="Y42" i="27"/>
  <c r="U42" i="27"/>
  <c r="Y20" i="27"/>
  <c r="U20" i="27"/>
  <c r="W20" i="27"/>
  <c r="W38" i="27"/>
  <c r="U38" i="27"/>
  <c r="Y38" i="27"/>
  <c r="Y22" i="27"/>
  <c r="U22" i="27"/>
  <c r="W22" i="27"/>
  <c r="W6" i="27"/>
  <c r="Y6" i="27"/>
  <c r="U6" i="27"/>
  <c r="C8" i="46"/>
  <c r="C10" i="46"/>
  <c r="C15" i="46"/>
  <c r="C21" i="46"/>
  <c r="C26" i="46"/>
  <c r="C31" i="46"/>
  <c r="C37" i="46"/>
  <c r="C42" i="46"/>
  <c r="C9" i="46"/>
  <c r="C19" i="46"/>
  <c r="C25" i="46"/>
  <c r="C30" i="46"/>
  <c r="C35" i="46"/>
  <c r="C41" i="46"/>
  <c r="C40" i="46"/>
  <c r="C24" i="46"/>
  <c r="C44" i="46"/>
  <c r="C28" i="46"/>
  <c r="S44" i="29"/>
  <c r="D24" i="7" s="1"/>
  <c r="Y5" i="29"/>
  <c r="Y44" i="29" s="1"/>
  <c r="G24" i="7" s="1"/>
  <c r="U5" i="29"/>
  <c r="U44" i="29" s="1"/>
  <c r="E24" i="7" s="1"/>
  <c r="W5" i="29"/>
  <c r="W44" i="29" s="1"/>
  <c r="F24" i="7" s="1"/>
  <c r="W5" i="51"/>
  <c r="W44" i="51" s="1"/>
  <c r="F41" i="7" s="1"/>
  <c r="S44" i="51"/>
  <c r="D41" i="7" s="1"/>
  <c r="Y5" i="51"/>
  <c r="Y44" i="51" s="1"/>
  <c r="G41" i="7" s="1"/>
  <c r="U5" i="51"/>
  <c r="U44" i="51" s="1"/>
  <c r="E41" i="7" s="1"/>
  <c r="S44" i="32"/>
  <c r="D27" i="7" s="1"/>
  <c r="Y5" i="32"/>
  <c r="Y44" i="32" s="1"/>
  <c r="G27" i="7" s="1"/>
  <c r="W5" i="32"/>
  <c r="W44" i="32" s="1"/>
  <c r="F27" i="7" s="1"/>
  <c r="U5" i="32"/>
  <c r="U44" i="32" s="1"/>
  <c r="E27" i="7" s="1"/>
  <c r="Y5" i="37"/>
  <c r="Y44" i="37" s="1"/>
  <c r="G32" i="7" s="1"/>
  <c r="W5" i="37"/>
  <c r="W44" i="37" s="1"/>
  <c r="F32" i="7" s="1"/>
  <c r="S44" i="37"/>
  <c r="D32" i="7" s="1"/>
  <c r="U5" i="37"/>
  <c r="U44" i="37" s="1"/>
  <c r="E32" i="7" s="1"/>
  <c r="Y13" i="18"/>
  <c r="U13" i="18"/>
  <c r="W13" i="18"/>
  <c r="Y23" i="18"/>
  <c r="W23" i="18"/>
  <c r="U23" i="18"/>
  <c r="Y41" i="18"/>
  <c r="U41" i="18"/>
  <c r="W41" i="18"/>
  <c r="U33" i="18"/>
  <c r="W33" i="18"/>
  <c r="Y33" i="18"/>
  <c r="U9" i="18"/>
  <c r="W9" i="18"/>
  <c r="Y9" i="18"/>
  <c r="R44" i="18"/>
  <c r="S5" i="18"/>
  <c r="U15" i="18"/>
  <c r="Y15" i="18"/>
  <c r="W15" i="18"/>
  <c r="W37" i="18"/>
  <c r="U37" i="18"/>
  <c r="Y37" i="18"/>
  <c r="U19" i="18"/>
  <c r="Y19" i="18"/>
  <c r="W19" i="18"/>
  <c r="W35" i="18"/>
  <c r="U35" i="18"/>
  <c r="Y35" i="18"/>
  <c r="W36" i="18"/>
  <c r="Y36" i="18"/>
  <c r="U36" i="18"/>
  <c r="W28" i="18"/>
  <c r="Y28" i="18"/>
  <c r="U28" i="18"/>
  <c r="Y40" i="18"/>
  <c r="U40" i="18"/>
  <c r="W40" i="18"/>
  <c r="Y8" i="18"/>
  <c r="W8" i="18"/>
  <c r="U8" i="18"/>
  <c r="W16" i="18"/>
  <c r="Y16" i="18"/>
  <c r="U16" i="18"/>
  <c r="W34" i="18"/>
  <c r="U34" i="18"/>
  <c r="Y34" i="18"/>
  <c r="Y18" i="18"/>
  <c r="U18" i="18"/>
  <c r="W18" i="18"/>
  <c r="Y38" i="18"/>
  <c r="W38" i="18"/>
  <c r="U38" i="18"/>
  <c r="U22" i="18"/>
  <c r="W22" i="18"/>
  <c r="Y22" i="18"/>
  <c r="Y6" i="18"/>
  <c r="W6" i="18"/>
  <c r="U6" i="18"/>
  <c r="Y31" i="14"/>
  <c r="U31" i="14"/>
  <c r="W31" i="14"/>
  <c r="U37" i="14"/>
  <c r="Y37" i="14"/>
  <c r="W37" i="14"/>
  <c r="Y41" i="14"/>
  <c r="W41" i="14"/>
  <c r="U41" i="14"/>
  <c r="Y25" i="14"/>
  <c r="U25" i="14"/>
  <c r="W25" i="14"/>
  <c r="W23" i="14"/>
  <c r="U23" i="14"/>
  <c r="Y23" i="14"/>
  <c r="U17" i="14"/>
  <c r="W17" i="14"/>
  <c r="Y17" i="14"/>
  <c r="U39" i="14"/>
  <c r="Y39" i="14"/>
  <c r="W39" i="14"/>
  <c r="U19" i="14"/>
  <c r="W19" i="14"/>
  <c r="Y19" i="14"/>
  <c r="W35" i="14"/>
  <c r="U35" i="14"/>
  <c r="Y35" i="14"/>
  <c r="Y20" i="14"/>
  <c r="W20" i="14"/>
  <c r="U20" i="14"/>
  <c r="Y12" i="14"/>
  <c r="W12" i="14"/>
  <c r="U12" i="14"/>
  <c r="R44" i="14"/>
  <c r="S5" i="14"/>
  <c r="W24" i="14"/>
  <c r="U24" i="14"/>
  <c r="Y24" i="14"/>
  <c r="Y32" i="14"/>
  <c r="U32" i="14"/>
  <c r="W32" i="14"/>
  <c r="Y42" i="14"/>
  <c r="W42" i="14"/>
  <c r="U42" i="14"/>
  <c r="W26" i="14"/>
  <c r="Y26" i="14"/>
  <c r="U26" i="14"/>
  <c r="W10" i="14"/>
  <c r="U10" i="14"/>
  <c r="Y10" i="14"/>
  <c r="Y30" i="14"/>
  <c r="U30" i="14"/>
  <c r="W30" i="14"/>
  <c r="W14" i="14"/>
  <c r="Y14" i="14"/>
  <c r="U14" i="14"/>
  <c r="U5" i="33"/>
  <c r="U44" i="33" s="1"/>
  <c r="E28" i="7" s="1"/>
  <c r="Y5" i="33"/>
  <c r="Y44" i="33" s="1"/>
  <c r="G28" i="7" s="1"/>
  <c r="S44" i="33"/>
  <c r="D28" i="7" s="1"/>
  <c r="W5" i="33"/>
  <c r="W44" i="33" s="1"/>
  <c r="F28" i="7" s="1"/>
  <c r="Y28" i="48"/>
  <c r="W28" i="48"/>
  <c r="U28" i="48"/>
  <c r="W25" i="48"/>
  <c r="U25" i="48"/>
  <c r="Y25" i="48"/>
  <c r="W12" i="48"/>
  <c r="Y12" i="48"/>
  <c r="U12" i="48"/>
  <c r="W18" i="48"/>
  <c r="U18" i="48"/>
  <c r="Y18" i="48"/>
  <c r="W35" i="48"/>
  <c r="Y35" i="48"/>
  <c r="U35" i="48"/>
  <c r="W13" i="48"/>
  <c r="U13" i="48"/>
  <c r="Y13" i="48"/>
  <c r="Y14" i="48"/>
  <c r="W14" i="48"/>
  <c r="U14" i="48"/>
  <c r="Y31" i="48"/>
  <c r="U31" i="48"/>
  <c r="W31" i="48"/>
  <c r="Y24" i="48"/>
  <c r="W24" i="48"/>
  <c r="U24" i="48"/>
  <c r="Y6" i="48"/>
  <c r="U6" i="48"/>
  <c r="W6" i="48"/>
  <c r="W7" i="48"/>
  <c r="U7" i="48"/>
  <c r="Y7" i="48"/>
  <c r="Y20" i="48"/>
  <c r="W20" i="48"/>
  <c r="U20" i="48"/>
  <c r="W30" i="48"/>
  <c r="Y30" i="48"/>
  <c r="U30" i="48"/>
  <c r="W34" i="48"/>
  <c r="Y34" i="48"/>
  <c r="U34" i="48"/>
  <c r="W10" i="48"/>
  <c r="U10" i="48"/>
  <c r="Y10" i="48"/>
  <c r="W21" i="48"/>
  <c r="Y21" i="48"/>
  <c r="U21" i="48"/>
  <c r="Y26" i="48"/>
  <c r="W26" i="48"/>
  <c r="U26" i="48"/>
  <c r="Y39" i="48"/>
  <c r="U39" i="48"/>
  <c r="W39" i="48"/>
  <c r="W32" i="48"/>
  <c r="U32" i="48"/>
  <c r="Y32" i="48"/>
  <c r="W5" i="28"/>
  <c r="W44" i="28" s="1"/>
  <c r="F23" i="7" s="1"/>
  <c r="U5" i="28"/>
  <c r="U44" i="28" s="1"/>
  <c r="E23" i="7" s="1"/>
  <c r="Y5" i="28"/>
  <c r="Y44" i="28" s="1"/>
  <c r="G23" i="7" s="1"/>
  <c r="S44" i="28"/>
  <c r="D23" i="7" s="1"/>
  <c r="W7" i="34"/>
  <c r="W44" i="34" s="1"/>
  <c r="F29" i="7" s="1"/>
  <c r="Y7" i="34"/>
  <c r="Y44" i="34" s="1"/>
  <c r="G29" i="7" s="1"/>
  <c r="U7" i="34"/>
  <c r="U44" i="34" s="1"/>
  <c r="E29" i="7" s="1"/>
  <c r="Y37" i="49"/>
  <c r="U37" i="49"/>
  <c r="W37" i="49"/>
  <c r="U38" i="49"/>
  <c r="W38" i="49"/>
  <c r="Y38" i="49"/>
  <c r="Y31" i="49"/>
  <c r="W31" i="49"/>
  <c r="U31" i="49"/>
  <c r="W27" i="49"/>
  <c r="Y27" i="49"/>
  <c r="U27" i="49"/>
  <c r="Y30" i="49"/>
  <c r="U30" i="49"/>
  <c r="W30" i="49"/>
  <c r="W23" i="49"/>
  <c r="Y23" i="49"/>
  <c r="U23" i="49"/>
  <c r="W20" i="49"/>
  <c r="U20" i="49"/>
  <c r="Y20" i="49"/>
  <c r="W11" i="49"/>
  <c r="Y11" i="49"/>
  <c r="U11" i="49"/>
  <c r="W25" i="49"/>
  <c r="Y25" i="49"/>
  <c r="U25" i="49"/>
  <c r="Y18" i="49"/>
  <c r="W18" i="49"/>
  <c r="U18" i="49"/>
  <c r="Y35" i="49"/>
  <c r="U35" i="49"/>
  <c r="W35" i="49"/>
  <c r="Y21" i="49"/>
  <c r="W21" i="49"/>
  <c r="U21" i="49"/>
  <c r="W26" i="49"/>
  <c r="Y26" i="49"/>
  <c r="U26" i="49"/>
  <c r="W13" i="49"/>
  <c r="U13" i="49"/>
  <c r="Y13" i="49"/>
  <c r="W43" i="49"/>
  <c r="U43" i="49"/>
  <c r="Y43" i="49"/>
  <c r="Y28" i="49"/>
  <c r="W28" i="49"/>
  <c r="U28" i="49"/>
  <c r="Y19" i="49"/>
  <c r="W19" i="49"/>
  <c r="U19" i="49"/>
  <c r="W6" i="49"/>
  <c r="Y6" i="49"/>
  <c r="U6" i="49"/>
  <c r="Y24" i="49"/>
  <c r="U24" i="49"/>
  <c r="W24" i="49"/>
  <c r="Y5" i="23"/>
  <c r="Y44" i="23" s="1"/>
  <c r="G18" i="7" s="1"/>
  <c r="S44" i="23"/>
  <c r="D18" i="7" s="1"/>
  <c r="W5" i="23"/>
  <c r="W44" i="23" s="1"/>
  <c r="F18" i="7" s="1"/>
  <c r="U5" i="23"/>
  <c r="U44" i="23" s="1"/>
  <c r="E18" i="7" s="1"/>
  <c r="R44" i="13"/>
  <c r="S5" i="13"/>
  <c r="Y32" i="13"/>
  <c r="W32" i="13"/>
  <c r="U32" i="13"/>
  <c r="W40" i="13"/>
  <c r="U40" i="13"/>
  <c r="Y40" i="13"/>
  <c r="W8" i="13"/>
  <c r="U8" i="13"/>
  <c r="Y8" i="13"/>
  <c r="W34" i="13"/>
  <c r="Y34" i="13"/>
  <c r="U34" i="13"/>
  <c r="Y18" i="13"/>
  <c r="U18" i="13"/>
  <c r="W18" i="13"/>
  <c r="W38" i="13"/>
  <c r="U38" i="13"/>
  <c r="Y38" i="13"/>
  <c r="Y22" i="13"/>
  <c r="U22" i="13"/>
  <c r="W22" i="13"/>
  <c r="U6" i="13"/>
  <c r="W6" i="13"/>
  <c r="Y6" i="13"/>
  <c r="Y37" i="13"/>
  <c r="U37" i="13"/>
  <c r="W37" i="13"/>
  <c r="W41" i="13"/>
  <c r="U41" i="13"/>
  <c r="Y41" i="13"/>
  <c r="W25" i="13"/>
  <c r="Y25" i="13"/>
  <c r="U25" i="13"/>
  <c r="Y31" i="13"/>
  <c r="W31" i="13"/>
  <c r="U31" i="13"/>
  <c r="W29" i="13"/>
  <c r="Y29" i="13"/>
  <c r="U29" i="13"/>
  <c r="U13" i="13"/>
  <c r="Y13" i="13"/>
  <c r="W13" i="13"/>
  <c r="W33" i="13"/>
  <c r="Y33" i="13"/>
  <c r="U33" i="13"/>
  <c r="W11" i="13"/>
  <c r="U11" i="13"/>
  <c r="Y11" i="13"/>
  <c r="U27" i="13"/>
  <c r="W27" i="13"/>
  <c r="Y27" i="13"/>
  <c r="W43" i="13"/>
  <c r="U43" i="13"/>
  <c r="Y43" i="13"/>
  <c r="Y36" i="13"/>
  <c r="U36" i="13"/>
  <c r="W36" i="13"/>
  <c r="U5" i="43"/>
  <c r="U44" i="43" s="1"/>
  <c r="E39" i="7" s="1"/>
  <c r="S44" i="43"/>
  <c r="D39" i="7" s="1"/>
  <c r="Y5" i="43"/>
  <c r="Y44" i="43" s="1"/>
  <c r="G39" i="7" s="1"/>
  <c r="W5" i="43"/>
  <c r="W44" i="43" s="1"/>
  <c r="F39" i="7" s="1"/>
  <c r="W5" i="19"/>
  <c r="W44" i="19" s="1"/>
  <c r="F14" i="7" s="1"/>
  <c r="Y5" i="19"/>
  <c r="Y44" i="19" s="1"/>
  <c r="G14" i="7" s="1"/>
  <c r="U5" i="19"/>
  <c r="U44" i="19" s="1"/>
  <c r="E14" i="7" s="1"/>
  <c r="S44" i="19"/>
  <c r="D14" i="7" s="1"/>
  <c r="Y5" i="8"/>
  <c r="S44" i="8"/>
  <c r="D6" i="7" s="1"/>
  <c r="W5" i="8"/>
  <c r="U5" i="8"/>
  <c r="S44" i="34"/>
  <c r="D29" i="7" s="1"/>
  <c r="W36" i="16"/>
  <c r="U36" i="16"/>
  <c r="Y36" i="16"/>
  <c r="W12" i="16"/>
  <c r="U12" i="16"/>
  <c r="Y12" i="16"/>
  <c r="Y16" i="16"/>
  <c r="U16" i="16"/>
  <c r="W16" i="16"/>
  <c r="W24" i="16"/>
  <c r="U24" i="16"/>
  <c r="Y24" i="16"/>
  <c r="Y42" i="16"/>
  <c r="W42" i="16"/>
  <c r="U42" i="16"/>
  <c r="W26" i="16"/>
  <c r="U26" i="16"/>
  <c r="Y26" i="16"/>
  <c r="Y10" i="16"/>
  <c r="U10" i="16"/>
  <c r="W10" i="16"/>
  <c r="W30" i="16"/>
  <c r="Y30" i="16"/>
  <c r="U30" i="16"/>
  <c r="W14" i="16"/>
  <c r="U14" i="16"/>
  <c r="Y14" i="16"/>
  <c r="Y11" i="16"/>
  <c r="W11" i="16"/>
  <c r="U11" i="16"/>
  <c r="W15" i="16"/>
  <c r="U15" i="16"/>
  <c r="Y15" i="16"/>
  <c r="W21" i="16"/>
  <c r="U21" i="16"/>
  <c r="Y21" i="16"/>
  <c r="Y7" i="16"/>
  <c r="U7" i="16"/>
  <c r="W7" i="16"/>
  <c r="W13" i="16"/>
  <c r="Y13" i="16"/>
  <c r="U13" i="16"/>
  <c r="W35" i="16"/>
  <c r="Y35" i="16"/>
  <c r="U35" i="16"/>
  <c r="Y29" i="16"/>
  <c r="U29" i="16"/>
  <c r="W29" i="16"/>
  <c r="W9" i="16"/>
  <c r="Y9" i="16"/>
  <c r="U9" i="16"/>
  <c r="W25" i="16"/>
  <c r="U25" i="16"/>
  <c r="Y25" i="16"/>
  <c r="U41" i="16"/>
  <c r="Y41" i="16"/>
  <c r="W41" i="16"/>
  <c r="S44" i="21"/>
  <c r="D16" i="7" s="1"/>
  <c r="W5" i="21"/>
  <c r="W44" i="21" s="1"/>
  <c r="F16" i="7" s="1"/>
  <c r="Y5" i="21"/>
  <c r="Y44" i="21" s="1"/>
  <c r="G16" i="7" s="1"/>
  <c r="U5" i="21"/>
  <c r="U44" i="21" s="1"/>
  <c r="E16" i="7" s="1"/>
  <c r="Y5" i="25"/>
  <c r="Y44" i="25" s="1"/>
  <c r="G20" i="7" s="1"/>
  <c r="W5" i="25"/>
  <c r="W44" i="25" s="1"/>
  <c r="F20" i="7" s="1"/>
  <c r="S44" i="25"/>
  <c r="D20" i="7" s="1"/>
  <c r="U5" i="25"/>
  <c r="U44" i="25" s="1"/>
  <c r="E20" i="7" s="1"/>
  <c r="U17" i="27"/>
  <c r="W17" i="27"/>
  <c r="Y17" i="27"/>
  <c r="Y43" i="27"/>
  <c r="U43" i="27"/>
  <c r="W43" i="27"/>
  <c r="Y11" i="27"/>
  <c r="W11" i="27"/>
  <c r="U11" i="27"/>
  <c r="W9" i="27"/>
  <c r="U9" i="27"/>
  <c r="Y9" i="27"/>
  <c r="U31" i="27"/>
  <c r="W31" i="27"/>
  <c r="Y31" i="27"/>
  <c r="U15" i="27"/>
  <c r="W15" i="27"/>
  <c r="Y15" i="27"/>
  <c r="Y35" i="27"/>
  <c r="U35" i="27"/>
  <c r="W35" i="27"/>
  <c r="W13" i="27"/>
  <c r="Y13" i="27"/>
  <c r="U13" i="27"/>
  <c r="U29" i="27"/>
  <c r="Y29" i="27"/>
  <c r="W29" i="27"/>
  <c r="Y18" i="27"/>
  <c r="U18" i="27"/>
  <c r="W18" i="27"/>
  <c r="Y8" i="27"/>
  <c r="U8" i="27"/>
  <c r="W8" i="27"/>
  <c r="Y34" i="27"/>
  <c r="U34" i="27"/>
  <c r="W34" i="27"/>
  <c r="W24" i="27"/>
  <c r="U24" i="27"/>
  <c r="Y24" i="27"/>
  <c r="W26" i="27"/>
  <c r="Y26" i="27"/>
  <c r="U26" i="27"/>
  <c r="R44" i="27"/>
  <c r="S5" i="27"/>
  <c r="Y32" i="27"/>
  <c r="U32" i="27"/>
  <c r="W32" i="27"/>
  <c r="W10" i="27"/>
  <c r="U10" i="27"/>
  <c r="Y10" i="27"/>
  <c r="W30" i="27"/>
  <c r="U30" i="27"/>
  <c r="Y30" i="27"/>
  <c r="W14" i="27"/>
  <c r="U14" i="27"/>
  <c r="Y14" i="27"/>
  <c r="U5" i="50"/>
  <c r="U44" i="50" s="1"/>
  <c r="E42" i="7" s="1"/>
  <c r="S44" i="50"/>
  <c r="D42" i="7" s="1"/>
  <c r="Y5" i="50"/>
  <c r="Y44" i="50" s="1"/>
  <c r="G42" i="7" s="1"/>
  <c r="W5" i="50"/>
  <c r="W44" i="50" s="1"/>
  <c r="F42" i="7" s="1"/>
  <c r="S44" i="20"/>
  <c r="D15" i="7" s="1"/>
  <c r="W5" i="20"/>
  <c r="W44" i="20" s="1"/>
  <c r="F15" i="7" s="1"/>
  <c r="Y5" i="20"/>
  <c r="Y44" i="20" s="1"/>
  <c r="G15" i="7" s="1"/>
  <c r="U5" i="20"/>
  <c r="U44" i="20" s="1"/>
  <c r="E15" i="7" s="1"/>
  <c r="W17" i="18"/>
  <c r="Y17" i="18"/>
  <c r="U17" i="18"/>
  <c r="U21" i="18"/>
  <c r="Y21" i="18"/>
  <c r="W21" i="18"/>
  <c r="Y29" i="18"/>
  <c r="W29" i="18"/>
  <c r="U29" i="18"/>
  <c r="Y39" i="18"/>
  <c r="W39" i="18"/>
  <c r="U39" i="18"/>
  <c r="W31" i="18"/>
  <c r="Y31" i="18"/>
  <c r="U31" i="18"/>
  <c r="U7" i="18"/>
  <c r="W7" i="18"/>
  <c r="Y7" i="18"/>
  <c r="Y25" i="18"/>
  <c r="W25" i="18"/>
  <c r="U25" i="18"/>
  <c r="Y11" i="18"/>
  <c r="W11" i="18"/>
  <c r="U11" i="18"/>
  <c r="Y27" i="18"/>
  <c r="W27" i="18"/>
  <c r="U27" i="18"/>
  <c r="W43" i="18"/>
  <c r="U43" i="18"/>
  <c r="Y43" i="18"/>
  <c r="W12" i="18"/>
  <c r="Y12" i="18"/>
  <c r="U12" i="18"/>
  <c r="Y20" i="18"/>
  <c r="U20" i="18"/>
  <c r="W20" i="18"/>
  <c r="W24" i="18"/>
  <c r="U24" i="18"/>
  <c r="Y24" i="18"/>
  <c r="W32" i="18"/>
  <c r="Y32" i="18"/>
  <c r="U32" i="18"/>
  <c r="U42" i="18"/>
  <c r="W42" i="18"/>
  <c r="Y42" i="18"/>
  <c r="W26" i="18"/>
  <c r="U26" i="18"/>
  <c r="Y26" i="18"/>
  <c r="Y10" i="18"/>
  <c r="U10" i="18"/>
  <c r="W10" i="18"/>
  <c r="Y30" i="18"/>
  <c r="W30" i="18"/>
  <c r="U30" i="18"/>
  <c r="W14" i="18"/>
  <c r="Y14" i="18"/>
  <c r="U14" i="18"/>
  <c r="W9" i="14"/>
  <c r="U9" i="14"/>
  <c r="Y9" i="14"/>
  <c r="Y15" i="14"/>
  <c r="U15" i="14"/>
  <c r="W15" i="14"/>
  <c r="U21" i="14"/>
  <c r="W21" i="14"/>
  <c r="Y21" i="14"/>
  <c r="Y7" i="14"/>
  <c r="U7" i="14"/>
  <c r="W7" i="14"/>
  <c r="W13" i="14"/>
  <c r="U13" i="14"/>
  <c r="Y13" i="14"/>
  <c r="W33" i="14"/>
  <c r="Y33" i="14"/>
  <c r="U33" i="14"/>
  <c r="Y29" i="14"/>
  <c r="U29" i="14"/>
  <c r="W29" i="14"/>
  <c r="Y11" i="14"/>
  <c r="W11" i="14"/>
  <c r="U11" i="14"/>
  <c r="W27" i="14"/>
  <c r="Y27" i="14"/>
  <c r="U27" i="14"/>
  <c r="U43" i="14"/>
  <c r="Y43" i="14"/>
  <c r="W43" i="14"/>
  <c r="Y28" i="14"/>
  <c r="U28" i="14"/>
  <c r="W28" i="14"/>
  <c r="Y36" i="14"/>
  <c r="U36" i="14"/>
  <c r="W36" i="14"/>
  <c r="Y40" i="14"/>
  <c r="W40" i="14"/>
  <c r="U40" i="14"/>
  <c r="Y8" i="14"/>
  <c r="W8" i="14"/>
  <c r="U8" i="14"/>
  <c r="Y16" i="14"/>
  <c r="U16" i="14"/>
  <c r="W16" i="14"/>
  <c r="Y34" i="14"/>
  <c r="U34" i="14"/>
  <c r="W34" i="14"/>
  <c r="W18" i="14"/>
  <c r="U18" i="14"/>
  <c r="Y18" i="14"/>
  <c r="Y38" i="14"/>
  <c r="U38" i="14"/>
  <c r="W38" i="14"/>
  <c r="Y22" i="14"/>
  <c r="U22" i="14"/>
  <c r="W22" i="14"/>
  <c r="W6" i="14"/>
  <c r="U6" i="14"/>
  <c r="Y6" i="14"/>
  <c r="W5" i="15"/>
  <c r="W44" i="15" s="1"/>
  <c r="F10" i="7" s="1"/>
  <c r="S44" i="15"/>
  <c r="D10" i="7" s="1"/>
  <c r="Y5" i="15"/>
  <c r="Y44" i="15" s="1"/>
  <c r="G10" i="7" s="1"/>
  <c r="U5" i="15"/>
  <c r="U44" i="15" s="1"/>
  <c r="E10" i="7" s="1"/>
  <c r="S44" i="36"/>
  <c r="D31" i="7" s="1"/>
  <c r="W5" i="36"/>
  <c r="W44" i="36" s="1"/>
  <c r="F31" i="7" s="1"/>
  <c r="U5" i="36"/>
  <c r="U44" i="36" s="1"/>
  <c r="E31" i="7" s="1"/>
  <c r="Y5" i="36"/>
  <c r="Y44" i="36" s="1"/>
  <c r="G31" i="7" s="1"/>
  <c r="Y11" i="48"/>
  <c r="W11" i="48"/>
  <c r="U11" i="48"/>
  <c r="W41" i="48"/>
  <c r="Y41" i="48"/>
  <c r="U41" i="48"/>
  <c r="W15" i="48"/>
  <c r="Y15" i="48"/>
  <c r="U15" i="48"/>
  <c r="W17" i="48"/>
  <c r="Y17" i="48"/>
  <c r="U17" i="48"/>
  <c r="Y9" i="48"/>
  <c r="U9" i="48"/>
  <c r="W9" i="48"/>
  <c r="Y22" i="48"/>
  <c r="W22" i="48"/>
  <c r="U22" i="48"/>
  <c r="Y33" i="48"/>
  <c r="W33" i="48"/>
  <c r="U33" i="48"/>
  <c r="W36" i="48"/>
  <c r="Y36" i="48"/>
  <c r="U36" i="48"/>
  <c r="W8" i="48"/>
  <c r="U8" i="48"/>
  <c r="Y8" i="48"/>
  <c r="W40" i="48"/>
  <c r="U40" i="48"/>
  <c r="Y40" i="48"/>
  <c r="Y27" i="48"/>
  <c r="W27" i="48"/>
  <c r="U27" i="48"/>
  <c r="U42" i="48"/>
  <c r="W42" i="48"/>
  <c r="Y42" i="48"/>
  <c r="Y29" i="48"/>
  <c r="W29" i="48"/>
  <c r="U29" i="48"/>
  <c r="Y37" i="48"/>
  <c r="U37" i="48"/>
  <c r="W37" i="48"/>
  <c r="U19" i="48"/>
  <c r="W19" i="48"/>
  <c r="Y19" i="48"/>
  <c r="Y38" i="48"/>
  <c r="U38" i="48"/>
  <c r="W38" i="48"/>
  <c r="W43" i="48"/>
  <c r="Y43" i="48"/>
  <c r="U43" i="48"/>
  <c r="Y23" i="48"/>
  <c r="U23" i="48"/>
  <c r="W23" i="48"/>
  <c r="Y16" i="48"/>
  <c r="W16" i="48"/>
  <c r="U16" i="48"/>
  <c r="R44" i="48"/>
  <c r="S5" i="48"/>
  <c r="D24" i="46" l="1"/>
  <c r="D44" i="46"/>
  <c r="D7" i="46"/>
  <c r="F27" i="46"/>
  <c r="D8" i="46"/>
  <c r="F21" i="46"/>
  <c r="D32" i="46"/>
  <c r="D19" i="46"/>
  <c r="F29" i="46"/>
  <c r="D20" i="46"/>
  <c r="D40" i="46"/>
  <c r="E19" i="46"/>
  <c r="D33" i="46"/>
  <c r="E35" i="46"/>
  <c r="F35" i="46"/>
  <c r="F38" i="46"/>
  <c r="E25" i="46"/>
  <c r="D30" i="46"/>
  <c r="F26" i="46"/>
  <c r="E8" i="46"/>
  <c r="E31" i="46"/>
  <c r="F28" i="46"/>
  <c r="F9" i="46"/>
  <c r="F37" i="46"/>
  <c r="F14" i="46"/>
  <c r="E21" i="46"/>
  <c r="D17" i="46"/>
  <c r="D34" i="46"/>
  <c r="F42" i="46"/>
  <c r="E29" i="46"/>
  <c r="E14" i="46"/>
  <c r="F22" i="46"/>
  <c r="F8" i="46"/>
  <c r="E22" i="46"/>
  <c r="E15" i="46"/>
  <c r="F39" i="46"/>
  <c r="E41" i="46"/>
  <c r="F41" i="46"/>
  <c r="D37" i="46"/>
  <c r="F44" i="46"/>
  <c r="E28" i="46"/>
  <c r="E12" i="46"/>
  <c r="F34" i="46"/>
  <c r="D16" i="46"/>
  <c r="F10" i="46"/>
  <c r="E10" i="46"/>
  <c r="E43" i="46"/>
  <c r="D12" i="46"/>
  <c r="F18" i="46"/>
  <c r="E27" i="46"/>
  <c r="E37" i="46"/>
  <c r="D28" i="46"/>
  <c r="E34" i="46"/>
  <c r="E30" i="46"/>
  <c r="E32" i="46"/>
  <c r="D26" i="46"/>
  <c r="E26" i="46"/>
  <c r="D42" i="46"/>
  <c r="E38" i="46"/>
  <c r="E7" i="46"/>
  <c r="F23" i="46"/>
  <c r="D39" i="46"/>
  <c r="F19" i="46"/>
  <c r="E9" i="46"/>
  <c r="D41" i="46"/>
  <c r="F33" i="46"/>
  <c r="J14" i="46"/>
  <c r="J15" i="46" s="1"/>
  <c r="D15" i="46"/>
  <c r="D31" i="46"/>
  <c r="D43" i="46"/>
  <c r="F25" i="46"/>
  <c r="F40" i="46"/>
  <c r="D18" i="46"/>
  <c r="E42" i="46"/>
  <c r="D38" i="46"/>
  <c r="E20" i="46"/>
  <c r="E24" i="46"/>
  <c r="F32" i="46"/>
  <c r="F7" i="46"/>
  <c r="E23" i="46"/>
  <c r="F17" i="46"/>
  <c r="F30" i="46"/>
  <c r="D23" i="46"/>
  <c r="D9" i="46"/>
  <c r="F16" i="46"/>
  <c r="D10" i="46"/>
  <c r="D14" i="46"/>
  <c r="E36" i="46"/>
  <c r="E16" i="46"/>
  <c r="F31" i="46"/>
  <c r="E11" i="46"/>
  <c r="D13" i="46"/>
  <c r="E44" i="46"/>
  <c r="F12" i="46"/>
  <c r="E39" i="46"/>
  <c r="D35" i="46"/>
  <c r="E33" i="46"/>
  <c r="D11" i="46"/>
  <c r="D25" i="46"/>
  <c r="F24" i="46"/>
  <c r="D21" i="46"/>
  <c r="D36" i="46"/>
  <c r="F36" i="46"/>
  <c r="F20" i="46"/>
  <c r="F13" i="46"/>
  <c r="E13" i="46"/>
  <c r="E40" i="46"/>
  <c r="E18" i="46"/>
  <c r="D22" i="46"/>
  <c r="F15" i="46"/>
  <c r="F11" i="46"/>
  <c r="D27" i="46"/>
  <c r="F43" i="46"/>
  <c r="E17" i="46"/>
  <c r="D29" i="46"/>
  <c r="W5" i="48"/>
  <c r="W44" i="48" s="1"/>
  <c r="F44" i="7" s="1"/>
  <c r="U5" i="48"/>
  <c r="U44" i="48" s="1"/>
  <c r="E44" i="7" s="1"/>
  <c r="Y5" i="48"/>
  <c r="Y44" i="48" s="1"/>
  <c r="G44" i="7" s="1"/>
  <c r="S44" i="48"/>
  <c r="D44" i="7" s="1"/>
  <c r="W5" i="27"/>
  <c r="W44" i="27" s="1"/>
  <c r="F22" i="7" s="1"/>
  <c r="Y5" i="27"/>
  <c r="Y44" i="27" s="1"/>
  <c r="G22" i="7" s="1"/>
  <c r="S44" i="27"/>
  <c r="D22" i="7" s="1"/>
  <c r="U5" i="27"/>
  <c r="U44" i="27" s="1"/>
  <c r="E22" i="7" s="1"/>
  <c r="U44" i="8"/>
  <c r="E6" i="7" s="1"/>
  <c r="Y5" i="18"/>
  <c r="Y44" i="18" s="1"/>
  <c r="G13" i="7" s="1"/>
  <c r="S44" i="18"/>
  <c r="D13" i="7" s="1"/>
  <c r="W5" i="18"/>
  <c r="W44" i="18" s="1"/>
  <c r="F13" i="7" s="1"/>
  <c r="U5" i="18"/>
  <c r="U44" i="18" s="1"/>
  <c r="E13" i="7" s="1"/>
  <c r="W5" i="16"/>
  <c r="W44" i="16" s="1"/>
  <c r="F11" i="7" s="1"/>
  <c r="Y5" i="16"/>
  <c r="Y44" i="16" s="1"/>
  <c r="G11" i="7" s="1"/>
  <c r="U5" i="16"/>
  <c r="U44" i="16" s="1"/>
  <c r="E11" i="7" s="1"/>
  <c r="S44" i="16"/>
  <c r="D11" i="7" s="1"/>
  <c r="W5" i="49"/>
  <c r="W44" i="49" s="1"/>
  <c r="F43" i="7" s="1"/>
  <c r="Y5" i="49"/>
  <c r="Y44" i="49" s="1"/>
  <c r="G43" i="7" s="1"/>
  <c r="S44" i="49"/>
  <c r="D43" i="7" s="1"/>
  <c r="U5" i="49"/>
  <c r="U44" i="49" s="1"/>
  <c r="E43" i="7" s="1"/>
  <c r="C6" i="46"/>
  <c r="C45" i="46" s="1"/>
  <c r="J6" i="46" s="1"/>
  <c r="J8" i="46" s="1"/>
  <c r="W44" i="8"/>
  <c r="F6" i="7" s="1"/>
  <c r="Y44" i="8"/>
  <c r="G6" i="7" s="1"/>
  <c r="U5" i="13"/>
  <c r="U44" i="13" s="1"/>
  <c r="E7" i="7" s="1"/>
  <c r="S44" i="13"/>
  <c r="D7" i="7" s="1"/>
  <c r="Y5" i="13"/>
  <c r="Y44" i="13" s="1"/>
  <c r="G7" i="7" s="1"/>
  <c r="W5" i="13"/>
  <c r="W44" i="13" s="1"/>
  <c r="F7" i="7" s="1"/>
  <c r="U5" i="14"/>
  <c r="U44" i="14" s="1"/>
  <c r="E9" i="7" s="1"/>
  <c r="S44" i="14"/>
  <c r="D9" i="7" s="1"/>
  <c r="W5" i="14"/>
  <c r="W44" i="14" s="1"/>
  <c r="F9" i="7" s="1"/>
  <c r="Y5" i="14"/>
  <c r="Y44" i="14" s="1"/>
  <c r="G9" i="7" s="1"/>
  <c r="D45" i="7" l="1"/>
  <c r="G45" i="7"/>
  <c r="F45" i="7"/>
  <c r="E45" i="7"/>
  <c r="F6" i="46"/>
  <c r="F45" i="46" s="1"/>
  <c r="M6" i="46" s="1"/>
  <c r="E6" i="46"/>
  <c r="E45" i="46" s="1"/>
  <c r="L6" i="46" s="1"/>
  <c r="D6" i="46"/>
  <c r="D45" i="46" s="1"/>
  <c r="K6" i="46" s="1"/>
  <c r="K8" i="46" s="1"/>
</calcChain>
</file>

<file path=xl/sharedStrings.xml><?xml version="1.0" encoding="utf-8"?>
<sst xmlns="http://schemas.openxmlformats.org/spreadsheetml/2006/main" count="7817" uniqueCount="613">
  <si>
    <t>（単位：百万円）</t>
  </si>
  <si>
    <t>　</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</si>
  <si>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</si>
  <si>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</si>
  <si>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</si>
  <si>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</si>
  <si>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</si>
  <si>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</si>
  <si>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</si>
  <si>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</si>
  <si>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</si>
  <si>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</si>
  <si>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</si>
  <si>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</si>
  <si>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</si>
  <si>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</si>
  <si>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</si>
  <si>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</si>
  <si>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</si>
  <si>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</si>
  <si>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</si>
  <si>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</si>
  <si>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</si>
  <si>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</si>
  <si>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</si>
  <si>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</si>
  <si>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</si>
  <si>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鉱業</t>
  </si>
  <si>
    <t>繊維製品</t>
  </si>
  <si>
    <t>化学製品</t>
  </si>
  <si>
    <t>石油・石炭製品</t>
  </si>
  <si>
    <t>窯業・土石製品</t>
  </si>
  <si>
    <t>鉄鋼</t>
  </si>
  <si>
    <t>非鉄金属</t>
  </si>
  <si>
    <t>金属製品</t>
  </si>
  <si>
    <t>電気機械</t>
  </si>
  <si>
    <t>建設</t>
  </si>
  <si>
    <t>金融・保険</t>
  </si>
  <si>
    <t>不動産</t>
  </si>
  <si>
    <t>公務</t>
  </si>
  <si>
    <t>教育・研究</t>
  </si>
  <si>
    <t>対事業所サービス</t>
  </si>
  <si>
    <t>対個人サービス</t>
  </si>
  <si>
    <t>内生部門計</t>
  </si>
  <si>
    <t>民間消費支出</t>
  </si>
  <si>
    <t>一般政府消費支出</t>
  </si>
  <si>
    <t>在庫純増</t>
  </si>
  <si>
    <t>最終需要計</t>
  </si>
  <si>
    <t>需要合計</t>
  </si>
  <si>
    <t>最終需要部門計</t>
  </si>
  <si>
    <t>その他の製造工業製品</t>
  </si>
  <si>
    <t>35</t>
  </si>
  <si>
    <t>家計外消費支出（行）</t>
  </si>
  <si>
    <t>雇用者所得</t>
  </si>
  <si>
    <t>営業余剰</t>
  </si>
  <si>
    <t>資本減耗引当</t>
  </si>
  <si>
    <t>間接税(除関税)</t>
  </si>
  <si>
    <t>（控除）経常補助金</t>
  </si>
  <si>
    <t>粗付加価値部門計</t>
  </si>
  <si>
    <t>各種係数表</t>
  </si>
  <si>
    <t>第８表　その他の分析係数表（その３）　粗付加価値率・雇用者所得率</t>
  </si>
  <si>
    <t>第８表　その他の分析係数表（その４）　民間消費支出構成比</t>
  </si>
  <si>
    <t>※取引基本表より</t>
    <rPh sb="1" eb="3">
      <t>トリヒキ</t>
    </rPh>
    <rPh sb="3" eb="6">
      <t>キホンヒョウ</t>
    </rPh>
    <phoneticPr fontId="5"/>
  </si>
  <si>
    <t>※就業・雇用者・・・雇用表より、県内生産額・・・取引基本表より</t>
    <rPh sb="1" eb="3">
      <t>シュウギョウ</t>
    </rPh>
    <rPh sb="4" eb="6">
      <t>コヨウ</t>
    </rPh>
    <rPh sb="6" eb="7">
      <t>シャ</t>
    </rPh>
    <rPh sb="10" eb="12">
      <t>コヨウ</t>
    </rPh>
    <rPh sb="12" eb="13">
      <t>ヒョウ</t>
    </rPh>
    <rPh sb="16" eb="18">
      <t>ケンナイ</t>
    </rPh>
    <rPh sb="18" eb="21">
      <t>セイサンガク</t>
    </rPh>
    <rPh sb="24" eb="26">
      <t>トリヒキ</t>
    </rPh>
    <rPh sb="26" eb="29">
      <t>キホンヒョウ</t>
    </rPh>
    <phoneticPr fontId="5"/>
  </si>
  <si>
    <t>※取引基本表より</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</si>
  <si>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5"/>
  </si>
  <si>
    <t>（百万円）</t>
  </si>
  <si>
    <t>（人／百万円）</t>
  </si>
  <si>
    <t>粗付加価値率</t>
  </si>
  <si>
    <t>雇用者所得率</t>
  </si>
  <si>
    <t>民間消費支出構成比</t>
  </si>
  <si>
    <t>移輸入計</t>
  </si>
  <si>
    <t>移輸入率</t>
  </si>
  <si>
    <t>粗付加価値率</t>
    <rPh sb="0" eb="3">
      <t>ソフカ</t>
    </rPh>
    <rPh sb="3" eb="5">
      <t>カチ</t>
    </rPh>
    <rPh sb="5" eb="6">
      <t>リツ</t>
    </rPh>
    <phoneticPr fontId="5"/>
  </si>
  <si>
    <t>雇用者所得率</t>
    <rPh sb="0" eb="3">
      <t>コヨウシャ</t>
    </rPh>
    <rPh sb="3" eb="6">
      <t>ショトクリツ</t>
    </rPh>
    <phoneticPr fontId="5"/>
  </si>
  <si>
    <t>民間消費支出構成比</t>
    <rPh sb="0" eb="2">
      <t>ミンカン</t>
    </rPh>
    <rPh sb="2" eb="4">
      <t>ショウヒ</t>
    </rPh>
    <rPh sb="4" eb="6">
      <t>シシュツ</t>
    </rPh>
    <rPh sb="6" eb="9">
      <t>コウセイヒ</t>
    </rPh>
    <phoneticPr fontId="5"/>
  </si>
  <si>
    <t>Ａ</t>
  </si>
  <si>
    <t>Ｂ</t>
  </si>
  <si>
    <t>Ｃ＝Ｂ／Ａ</t>
  </si>
  <si>
    <t>Ｄ＝１－Ｃ</t>
  </si>
  <si>
    <t>Ｃ</t>
    <phoneticPr fontId="5"/>
  </si>
  <si>
    <t>Ｄ＝Ａ／Ｃ</t>
    <phoneticPr fontId="5"/>
  </si>
  <si>
    <t>Ｅ＝Ｂ／Ｃ</t>
    <phoneticPr fontId="5"/>
  </si>
  <si>
    <t>合計</t>
    <rPh sb="0" eb="2">
      <t>ゴウケイ</t>
    </rPh>
    <phoneticPr fontId="5"/>
  </si>
  <si>
    <t>A</t>
    <phoneticPr fontId="5"/>
  </si>
  <si>
    <t>B</t>
    <phoneticPr fontId="5"/>
  </si>
  <si>
    <t>C</t>
    <phoneticPr fontId="5"/>
  </si>
  <si>
    <t>D</t>
    <phoneticPr fontId="5"/>
  </si>
  <si>
    <t>E</t>
    <phoneticPr fontId="5"/>
  </si>
  <si>
    <t>F</t>
    <phoneticPr fontId="5"/>
  </si>
  <si>
    <t>G=Σ(A:E)/Ｆ</t>
    <phoneticPr fontId="5"/>
  </si>
  <si>
    <t>H=A/F</t>
    <phoneticPr fontId="5"/>
  </si>
  <si>
    <t>B=A/ΣA</t>
    <phoneticPr fontId="5"/>
  </si>
  <si>
    <t>ﾜｰｸｼｰﾄ名</t>
  </si>
  <si>
    <t>説明</t>
  </si>
  <si>
    <t>備考</t>
  </si>
  <si>
    <t>③ 企業に過剰在庫が存在せず、需要に対しては、常に生産を行って供給する。</t>
  </si>
  <si>
    <t>④ 企業の生産能力に限界がなく、あらゆる需要にこたえられる。</t>
  </si>
  <si>
    <t>⑤ 一つの生産物は、ただ一つの生産部門（産業）から供給される。</t>
  </si>
  <si>
    <t>⑥ 原材料等の投入量は、その部門の生産量に比例する。</t>
  </si>
  <si>
    <t>⑧ 生産波及効果が達成される期間は、不明である。</t>
  </si>
  <si>
    <t>（４）その他</t>
  </si>
  <si>
    <t>平成9年平均</t>
  </si>
  <si>
    <t>利用上の注意</t>
    <rPh sb="0" eb="3">
      <t>リヨウジョウ</t>
    </rPh>
    <rPh sb="4" eb="6">
      <t>チュウイ</t>
    </rPh>
    <phoneticPr fontId="5"/>
  </si>
  <si>
    <t>推計フロー図</t>
    <rPh sb="0" eb="2">
      <t>スイケイ</t>
    </rPh>
    <rPh sb="5" eb="6">
      <t>ズ</t>
    </rPh>
    <phoneticPr fontId="5"/>
  </si>
  <si>
    <t>最終需要推計＿まとめ</t>
    <rPh sb="0" eb="2">
      <t>サイシュウ</t>
    </rPh>
    <rPh sb="2" eb="4">
      <t>ジュヨウ</t>
    </rPh>
    <rPh sb="4" eb="6">
      <t>スイケイ</t>
    </rPh>
    <phoneticPr fontId="5"/>
  </si>
  <si>
    <t>データ入力</t>
    <rPh sb="3" eb="5">
      <t>ニュウリョク</t>
    </rPh>
    <phoneticPr fontId="5"/>
  </si>
  <si>
    <t>経済波及効果推計値</t>
    <rPh sb="0" eb="2">
      <t>ケイザイ</t>
    </rPh>
    <rPh sb="2" eb="4">
      <t>ハキュウ</t>
    </rPh>
    <rPh sb="4" eb="6">
      <t>コウカ</t>
    </rPh>
    <rPh sb="6" eb="8">
      <t>スイケイ</t>
    </rPh>
    <rPh sb="8" eb="9">
      <t>アタイ</t>
    </rPh>
    <phoneticPr fontId="5"/>
  </si>
  <si>
    <t>投入係数表</t>
    <rPh sb="0" eb="2">
      <t>トウニュウ</t>
    </rPh>
    <rPh sb="2" eb="4">
      <t>ケイスウ</t>
    </rPh>
    <rPh sb="4" eb="5">
      <t>ヒョウ</t>
    </rPh>
    <phoneticPr fontId="5"/>
  </si>
  <si>
    <t>逆行列係数表</t>
    <rPh sb="0" eb="3">
      <t>ギャクギョウレツ</t>
    </rPh>
    <rPh sb="3" eb="5">
      <t>ケイスウ</t>
    </rPh>
    <rPh sb="5" eb="6">
      <t>ヒョウ</t>
    </rPh>
    <phoneticPr fontId="5"/>
  </si>
  <si>
    <t>分析係数</t>
    <rPh sb="0" eb="2">
      <t>ブンセキ</t>
    </rPh>
    <rPh sb="2" eb="4">
      <t>ケイスウ</t>
    </rPh>
    <phoneticPr fontId="5"/>
  </si>
  <si>
    <t>産業連関分析上の留意点</t>
    <rPh sb="0" eb="2">
      <t>サンギョウ</t>
    </rPh>
    <rPh sb="2" eb="4">
      <t>レンカン</t>
    </rPh>
    <phoneticPr fontId="5"/>
  </si>
  <si>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5"/>
  </si>
  <si>
    <t>（２）分析の基本的仮定</t>
    <rPh sb="3" eb="5">
      <t>ブンセキ</t>
    </rPh>
    <phoneticPr fontId="5"/>
  </si>
  <si>
    <t>（３）分析の前提条件</t>
    <rPh sb="3" eb="5">
      <t>ブンセキ</t>
    </rPh>
    <phoneticPr fontId="5"/>
  </si>
  <si>
    <r>
      <t>①</t>
    </r>
    <r>
      <rPr>
        <sz val="10.5"/>
        <color indexed="8"/>
        <rFont val="ＭＳ 明朝"/>
        <family val="1"/>
        <charset val="128"/>
      </rPr>
      <t>本事例では、各産業部門の平均的な投入構造によることとする。例えば、建設業であれば「建設部門」を１部門とする「投入係数」を用いて推計する。</t>
    </r>
    <rPh sb="7" eb="8">
      <t>カク</t>
    </rPh>
    <rPh sb="8" eb="10">
      <t>サンギョウ</t>
    </rPh>
    <rPh sb="10" eb="12">
      <t>ブモン</t>
    </rPh>
    <rPh sb="30" eb="31">
      <t>タト</t>
    </rPh>
    <rPh sb="34" eb="36">
      <t>ケンセツ</t>
    </rPh>
    <rPh sb="36" eb="37">
      <t>ギョウ</t>
    </rPh>
    <phoneticPr fontId="5"/>
  </si>
  <si>
    <r>
      <t>④</t>
    </r>
    <r>
      <rPr>
        <sz val="10.5"/>
        <color indexed="8"/>
        <rFont val="ＭＳ 明朝"/>
        <family val="1"/>
        <charset val="128"/>
      </rPr>
      <t>粗付加価値については、雇用者報酬の一定割合が、最終需要（消費）にまわるものとする。</t>
    </r>
    <rPh sb="15" eb="17">
      <t>ホウシュウ</t>
    </rPh>
    <phoneticPr fontId="5"/>
  </si>
  <si>
    <t>（注）雇用者報酬の消費への転換比率は、一般的に使われる「平均消費性向」（資料：総務省「家計調査」）を用いた。</t>
    <rPh sb="6" eb="8">
      <t>ホウシュウ</t>
    </rPh>
    <rPh sb="36" eb="38">
      <t>シリョウ</t>
    </rPh>
    <rPh sb="39" eb="42">
      <t>ソウムショウ</t>
    </rPh>
    <rPh sb="43" eb="45">
      <t>カケイ</t>
    </rPh>
    <rPh sb="45" eb="47">
      <t>チョウサ</t>
    </rPh>
    <phoneticPr fontId="5"/>
  </si>
  <si>
    <r>
      <t>②</t>
    </r>
    <r>
      <rPr>
        <sz val="10.5"/>
        <color indexed="8"/>
        <rFont val="ＭＳ 明朝"/>
        <family val="1"/>
        <charset val="128"/>
      </rPr>
      <t>雇用者報酬の外に営業余剰なども、一部、消費や投資に向って新たな需要を喚起する。</t>
    </r>
    <rPh sb="4" eb="6">
      <t>ホウシュウ</t>
    </rPh>
    <phoneticPr fontId="5"/>
  </si>
  <si>
    <t>部門別最終需要額</t>
    <rPh sb="0" eb="3">
      <t>ブモンベツ</t>
    </rPh>
    <rPh sb="3" eb="5">
      <t>サイシュウ</t>
    </rPh>
    <rPh sb="5" eb="7">
      <t>ジュヨウ</t>
    </rPh>
    <rPh sb="7" eb="8">
      <t>ガク</t>
    </rPh>
    <phoneticPr fontId="5"/>
  </si>
  <si>
    <t>ﾃﾞｰﾀ入力欄</t>
    <rPh sb="4" eb="6">
      <t>ニュウリョク</t>
    </rPh>
    <rPh sb="6" eb="7">
      <t>ラン</t>
    </rPh>
    <phoneticPr fontId="5"/>
  </si>
  <si>
    <t>雇用者報酬への転換比率</t>
    <rPh sb="0" eb="3">
      <t>コヨウシャ</t>
    </rPh>
    <rPh sb="3" eb="5">
      <t>ホウシュウ</t>
    </rPh>
    <rPh sb="7" eb="9">
      <t>テンカン</t>
    </rPh>
    <rPh sb="9" eb="11">
      <t>ヒリツ</t>
    </rPh>
    <phoneticPr fontId="5"/>
  </si>
  <si>
    <t>最終需要額</t>
    <rPh sb="0" eb="2">
      <t>サイシュウ</t>
    </rPh>
    <rPh sb="2" eb="5">
      <t>ジュヨウガク</t>
    </rPh>
    <phoneticPr fontId="5"/>
  </si>
  <si>
    <t>経済波及効果（まとめ）</t>
    <rPh sb="0" eb="2">
      <t>ケイザイ</t>
    </rPh>
    <rPh sb="2" eb="4">
      <t>ハキュウ</t>
    </rPh>
    <rPh sb="4" eb="6">
      <t>コウカ</t>
    </rPh>
    <phoneticPr fontId="5"/>
  </si>
  <si>
    <t>（百万円、人）</t>
    <rPh sb="1" eb="2">
      <t>ヒャク</t>
    </rPh>
    <rPh sb="2" eb="4">
      <t>マンエン</t>
    </rPh>
    <rPh sb="5" eb="6">
      <t>ニン</t>
    </rPh>
    <phoneticPr fontId="5"/>
  </si>
  <si>
    <t>備考</t>
    <rPh sb="0" eb="2">
      <t>ビコウ</t>
    </rPh>
    <phoneticPr fontId="5"/>
  </si>
  <si>
    <t>平均消費性向（勤労者世帯）</t>
    <rPh sb="0" eb="2">
      <t>ヘイキン</t>
    </rPh>
    <rPh sb="7" eb="10">
      <t>キンロウシャ</t>
    </rPh>
    <rPh sb="10" eb="12">
      <t>セタイ</t>
    </rPh>
    <phoneticPr fontId="5"/>
  </si>
  <si>
    <t>（百万円）</t>
    <rPh sb="1" eb="2">
      <t>ヒャク</t>
    </rPh>
    <rPh sb="2" eb="4">
      <t>マンエン</t>
    </rPh>
    <phoneticPr fontId="5"/>
  </si>
  <si>
    <t>生産誘発額</t>
    <rPh sb="0" eb="2">
      <t>セイサン</t>
    </rPh>
    <rPh sb="2" eb="5">
      <t>ユウハツガク</t>
    </rPh>
    <phoneticPr fontId="5"/>
  </si>
  <si>
    <t>付加価値誘発額</t>
    <rPh sb="0" eb="2">
      <t>フカ</t>
    </rPh>
    <rPh sb="2" eb="4">
      <t>カチ</t>
    </rPh>
    <rPh sb="4" eb="7">
      <t>ユウハツガク</t>
    </rPh>
    <phoneticPr fontId="5"/>
  </si>
  <si>
    <t>就業者誘発数</t>
    <rPh sb="0" eb="3">
      <t>シュウギョウシャ</t>
    </rPh>
    <rPh sb="3" eb="5">
      <t>ユウハツ</t>
    </rPh>
    <rPh sb="5" eb="6">
      <t>スウ</t>
    </rPh>
    <phoneticPr fontId="5"/>
  </si>
  <si>
    <t>雇用者誘発数</t>
    <rPh sb="0" eb="3">
      <t>コヨウシャ</t>
    </rPh>
    <rPh sb="3" eb="5">
      <t>ユウハツ</t>
    </rPh>
    <rPh sb="5" eb="6">
      <t>スウ</t>
    </rPh>
    <phoneticPr fontId="5"/>
  </si>
  <si>
    <t>ﾜｰｸｼｰﾄ</t>
    <phoneticPr fontId="5"/>
  </si>
  <si>
    <t>神戸市</t>
    <rPh sb="0" eb="3">
      <t>コウベシ</t>
    </rPh>
    <phoneticPr fontId="5"/>
  </si>
  <si>
    <t>近畿</t>
    <rPh sb="0" eb="2">
      <t>キンキ</t>
    </rPh>
    <phoneticPr fontId="5"/>
  </si>
  <si>
    <t>平成10年平均</t>
    <rPh sb="0" eb="2">
      <t>ヘイセイ</t>
    </rPh>
    <rPh sb="4" eb="5">
      <t>ネン</t>
    </rPh>
    <rPh sb="5" eb="7">
      <t>ヘイキン</t>
    </rPh>
    <phoneticPr fontId="5"/>
  </si>
  <si>
    <t>平成11年平均</t>
    <rPh sb="0" eb="2">
      <t>ヘイセイ</t>
    </rPh>
    <rPh sb="4" eb="5">
      <t>ネン</t>
    </rPh>
    <rPh sb="5" eb="7">
      <t>ヘイキン</t>
    </rPh>
    <phoneticPr fontId="5"/>
  </si>
  <si>
    <t>平成12年平均</t>
    <rPh sb="0" eb="2">
      <t>ヘイセイ</t>
    </rPh>
    <rPh sb="4" eb="5">
      <t>ネン</t>
    </rPh>
    <rPh sb="5" eb="7">
      <t>ヘイキン</t>
    </rPh>
    <phoneticPr fontId="5"/>
  </si>
  <si>
    <t>平成13年平均</t>
    <rPh sb="0" eb="2">
      <t>ヘイセイ</t>
    </rPh>
    <rPh sb="4" eb="5">
      <t>ネン</t>
    </rPh>
    <rPh sb="5" eb="7">
      <t>ヘイキン</t>
    </rPh>
    <phoneticPr fontId="5"/>
  </si>
  <si>
    <t>平成14年平均</t>
    <rPh sb="0" eb="2">
      <t>ヘイセイ</t>
    </rPh>
    <rPh sb="4" eb="5">
      <t>ネン</t>
    </rPh>
    <rPh sb="5" eb="7">
      <t>ヘイキン</t>
    </rPh>
    <phoneticPr fontId="5"/>
  </si>
  <si>
    <t>平成15年平均</t>
    <rPh sb="0" eb="2">
      <t>ヘイセイ</t>
    </rPh>
    <rPh sb="4" eb="5">
      <t>ネン</t>
    </rPh>
    <rPh sb="5" eb="7">
      <t>ヘイキン</t>
    </rPh>
    <phoneticPr fontId="5"/>
  </si>
  <si>
    <t>（資料）総務省「家計調査」</t>
    <rPh sb="1" eb="3">
      <t>シリョウ</t>
    </rPh>
    <rPh sb="4" eb="7">
      <t>ソウムショウ</t>
    </rPh>
    <rPh sb="8" eb="10">
      <t>カケイ</t>
    </rPh>
    <rPh sb="10" eb="12">
      <t>チョウサ</t>
    </rPh>
    <phoneticPr fontId="5"/>
  </si>
  <si>
    <t>需要増加額</t>
  </si>
  <si>
    <t>1次間接
波及効果</t>
  </si>
  <si>
    <t>直接+1次間接波及効果</t>
  </si>
  <si>
    <t>雇用者
所得率</t>
  </si>
  <si>
    <t>雇用者所得誘発額（直接+1次間接波及効果）</t>
  </si>
  <si>
    <t>民間消費による需要
増加額</t>
  </si>
  <si>
    <t>2次間接
波及効果</t>
  </si>
  <si>
    <t>総合効果（直接+1次+2次間接波及効果）</t>
  </si>
  <si>
    <t>合計</t>
  </si>
  <si>
    <t>※四捨五入の関係で合計と内訳が一致しない場合があります。</t>
  </si>
  <si>
    <t>生産誘発額</t>
    <rPh sb="0" eb="2">
      <t>セイサン</t>
    </rPh>
    <rPh sb="2" eb="4">
      <t>ユウハツ</t>
    </rPh>
    <rPh sb="4" eb="5">
      <t>ガク</t>
    </rPh>
    <phoneticPr fontId="5"/>
  </si>
  <si>
    <t>雇用誘発数</t>
    <rPh sb="0" eb="2">
      <t>コヨウ</t>
    </rPh>
    <rPh sb="2" eb="4">
      <t>ユウハツ</t>
    </rPh>
    <rPh sb="4" eb="5">
      <t>スウ</t>
    </rPh>
    <phoneticPr fontId="5"/>
  </si>
  <si>
    <t>就業者創出（人）</t>
    <rPh sb="0" eb="3">
      <t>シュウギョウシャ</t>
    </rPh>
    <phoneticPr fontId="5"/>
  </si>
  <si>
    <t>雇用係数（百万円当り）</t>
    <rPh sb="0" eb="2">
      <t>コヨウ</t>
    </rPh>
    <rPh sb="2" eb="4">
      <t>ケイスウ</t>
    </rPh>
    <phoneticPr fontId="5"/>
  </si>
  <si>
    <t>雇用者創出（人）</t>
    <rPh sb="0" eb="3">
      <t>コヨウシャ</t>
    </rPh>
    <rPh sb="3" eb="5">
      <t>ソウシュツ</t>
    </rPh>
    <phoneticPr fontId="5"/>
  </si>
  <si>
    <t>C=A×B</t>
    <phoneticPr fontId="5"/>
  </si>
  <si>
    <t>E=C×D</t>
    <phoneticPr fontId="5"/>
  </si>
  <si>
    <t>F=逆行列係数×E</t>
    <rPh sb="2" eb="5">
      <t>ギャクギョウレツ</t>
    </rPh>
    <rPh sb="5" eb="7">
      <t>ケイスウ</t>
    </rPh>
    <phoneticPr fontId="5"/>
  </si>
  <si>
    <t>G=A+F</t>
    <phoneticPr fontId="5"/>
  </si>
  <si>
    <t>H</t>
    <phoneticPr fontId="5"/>
  </si>
  <si>
    <t>I=G×H</t>
    <phoneticPr fontId="5"/>
  </si>
  <si>
    <t>J</t>
    <phoneticPr fontId="5"/>
  </si>
  <si>
    <t>Ｋ=I×J</t>
    <phoneticPr fontId="5"/>
  </si>
  <si>
    <t>L</t>
    <phoneticPr fontId="5"/>
  </si>
  <si>
    <t>M=K×L</t>
    <phoneticPr fontId="5"/>
  </si>
  <si>
    <t>N</t>
    <phoneticPr fontId="5"/>
  </si>
  <si>
    <t>O=M×N</t>
    <phoneticPr fontId="5"/>
  </si>
  <si>
    <t>P=逆行列係数×O</t>
    <rPh sb="2" eb="5">
      <t>ギャクギョウレツ</t>
    </rPh>
    <rPh sb="5" eb="7">
      <t>ケイスウ</t>
    </rPh>
    <phoneticPr fontId="5"/>
  </si>
  <si>
    <t>Q=G+P</t>
    <phoneticPr fontId="5"/>
  </si>
  <si>
    <t>R</t>
    <phoneticPr fontId="5"/>
  </si>
  <si>
    <t>S=Q×R</t>
    <phoneticPr fontId="5"/>
  </si>
  <si>
    <t>T</t>
    <phoneticPr fontId="5"/>
  </si>
  <si>
    <t>U=Q×T</t>
    <phoneticPr fontId="5"/>
  </si>
  <si>
    <t>V</t>
    <phoneticPr fontId="5"/>
  </si>
  <si>
    <t>W=Q×V</t>
    <phoneticPr fontId="5"/>
  </si>
  <si>
    <t xml:space="preserve"> </t>
    <phoneticPr fontId="5"/>
  </si>
  <si>
    <t>備考（参照WS)</t>
    <rPh sb="0" eb="2">
      <t>ビコウ</t>
    </rPh>
    <rPh sb="3" eb="5">
      <t>サンショウ</t>
    </rPh>
    <phoneticPr fontId="5"/>
  </si>
  <si>
    <t>最終需要推計</t>
    <rPh sb="0" eb="2">
      <t>サイシュウ</t>
    </rPh>
    <rPh sb="2" eb="4">
      <t>ジュヨウ</t>
    </rPh>
    <rPh sb="4" eb="6">
      <t>スイケイ</t>
    </rPh>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</si>
  <si>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</si>
  <si>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</si>
  <si>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</si>
  <si>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</si>
  <si>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</si>
  <si>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</si>
  <si>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</si>
  <si>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</si>
  <si>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第８表　その他の分析係数表（その１）　県内自給率・移輸入係数表</t>
    <rPh sb="10" eb="12">
      <t>ケイスウ</t>
    </rPh>
    <phoneticPr fontId="5"/>
  </si>
  <si>
    <t>逆行列係数表</t>
  </si>
  <si>
    <t>飲食料品　　　　　　　</t>
  </si>
  <si>
    <t>輸送機械  　　　　　</t>
  </si>
  <si>
    <t>電力・ガス・熱供給　</t>
  </si>
  <si>
    <t>情報通信</t>
  </si>
  <si>
    <t>36</t>
  </si>
  <si>
    <t>平成16年平均</t>
    <rPh sb="0" eb="2">
      <t>ヘイセイ</t>
    </rPh>
    <rPh sb="4" eb="5">
      <t>ネン</t>
    </rPh>
    <rPh sb="5" eb="7">
      <t>ヘイキン</t>
    </rPh>
    <phoneticPr fontId="5"/>
  </si>
  <si>
    <t>平成17年平均</t>
    <rPh sb="0" eb="2">
      <t>ヘイセイ</t>
    </rPh>
    <rPh sb="4" eb="5">
      <t>ネン</t>
    </rPh>
    <rPh sb="5" eb="7">
      <t>ヘイキン</t>
    </rPh>
    <phoneticPr fontId="5"/>
  </si>
  <si>
    <t>平成18年平均</t>
    <rPh sb="0" eb="2">
      <t>ヘイセイ</t>
    </rPh>
    <rPh sb="4" eb="5">
      <t>ネン</t>
    </rPh>
    <rPh sb="5" eb="7">
      <t>ヘイキン</t>
    </rPh>
    <phoneticPr fontId="5"/>
  </si>
  <si>
    <t>平成19年平均</t>
    <rPh sb="0" eb="2">
      <t>ヘイセイ</t>
    </rPh>
    <rPh sb="4" eb="5">
      <t>ネン</t>
    </rPh>
    <rPh sb="5" eb="7">
      <t>ヘイキン</t>
    </rPh>
    <phoneticPr fontId="5"/>
  </si>
  <si>
    <t>平成20年平均</t>
    <rPh sb="0" eb="2">
      <t>ヘイセイ</t>
    </rPh>
    <rPh sb="4" eb="5">
      <t>ネン</t>
    </rPh>
    <rPh sb="5" eb="7">
      <t>ヘイキン</t>
    </rPh>
    <phoneticPr fontId="5"/>
  </si>
  <si>
    <t>37</t>
  </si>
  <si>
    <t>38</t>
  </si>
  <si>
    <t>39</t>
  </si>
  <si>
    <t>40</t>
  </si>
  <si>
    <t>(控除)補助金</t>
  </si>
  <si>
    <t>37</t>
    <phoneticPr fontId="5"/>
  </si>
  <si>
    <t>輸送機械  　　　　　</t>
    <phoneticPr fontId="5"/>
  </si>
  <si>
    <t>投入係数表</t>
  </si>
  <si>
    <t>粗付加価値　　　　　　　　　　率</t>
    <rPh sb="0" eb="1">
      <t>ソ</t>
    </rPh>
    <rPh sb="1" eb="3">
      <t>フカ</t>
    </rPh>
    <rPh sb="3" eb="5">
      <t>カチ</t>
    </rPh>
    <rPh sb="15" eb="16">
      <t>リツ</t>
    </rPh>
    <phoneticPr fontId="5"/>
  </si>
  <si>
    <t>粗付加価値誘発額</t>
    <rPh sb="0" eb="1">
      <t>ソ</t>
    </rPh>
    <rPh sb="1" eb="3">
      <t>フカ</t>
    </rPh>
    <rPh sb="3" eb="5">
      <t>カチ</t>
    </rPh>
    <rPh sb="5" eb="8">
      <t>ユウハツガク</t>
    </rPh>
    <phoneticPr fontId="5"/>
  </si>
  <si>
    <t>就業係数（百万円当り）</t>
    <rPh sb="0" eb="2">
      <t>シュウギョウ</t>
    </rPh>
    <rPh sb="2" eb="4">
      <t>ケイスウ</t>
    </rPh>
    <phoneticPr fontId="5"/>
  </si>
  <si>
    <t>就業係数</t>
    <phoneticPr fontId="5"/>
  </si>
  <si>
    <t>雇用係数</t>
    <phoneticPr fontId="5"/>
  </si>
  <si>
    <t>雇用係数</t>
    <rPh sb="0" eb="2">
      <t>コヨウ</t>
    </rPh>
    <phoneticPr fontId="5"/>
  </si>
  <si>
    <t>第８表　その他の分析係数表（その２）　就業・雇用係数表</t>
    <phoneticPr fontId="5"/>
  </si>
  <si>
    <t>平成21年平均</t>
    <rPh sb="0" eb="2">
      <t>ヘイセイ</t>
    </rPh>
    <rPh sb="4" eb="5">
      <t>ネン</t>
    </rPh>
    <rPh sb="5" eb="7">
      <t>ヘイキン</t>
    </rPh>
    <phoneticPr fontId="5"/>
  </si>
  <si>
    <t>平成22年平均</t>
    <rPh sb="0" eb="2">
      <t>ヘイセイ</t>
    </rPh>
    <rPh sb="4" eb="5">
      <t>ネン</t>
    </rPh>
    <rPh sb="5" eb="7">
      <t>ヘイキン</t>
    </rPh>
    <phoneticPr fontId="5"/>
  </si>
  <si>
    <t>平成23年平均</t>
    <rPh sb="0" eb="2">
      <t>ヘイセイ</t>
    </rPh>
    <rPh sb="4" eb="5">
      <t>ネン</t>
    </rPh>
    <rPh sb="5" eb="7">
      <t>ヘイキン</t>
    </rPh>
    <phoneticPr fontId="5"/>
  </si>
  <si>
    <t>平成24年平均</t>
    <rPh sb="0" eb="2">
      <t>ヘイセイ</t>
    </rPh>
    <rPh sb="4" eb="5">
      <t>ネン</t>
    </rPh>
    <rPh sb="5" eb="7">
      <t>ヘイキン</t>
    </rPh>
    <phoneticPr fontId="5"/>
  </si>
  <si>
    <t>2</t>
  </si>
  <si>
    <t>3</t>
  </si>
  <si>
    <t>4</t>
  </si>
  <si>
    <t>5</t>
  </si>
  <si>
    <t>6</t>
  </si>
  <si>
    <t>7</t>
  </si>
  <si>
    <t>8</t>
  </si>
  <si>
    <t>9</t>
  </si>
  <si>
    <t>域内最終需要増加額
（直接効果）</t>
    <rPh sb="0" eb="1">
      <t>イキ</t>
    </rPh>
    <phoneticPr fontId="5"/>
  </si>
  <si>
    <t>投入係数（対事業所サービス）</t>
    <rPh sb="5" eb="6">
      <t>タイ</t>
    </rPh>
    <rPh sb="6" eb="9">
      <t>ジギョウショ</t>
    </rPh>
    <phoneticPr fontId="5"/>
  </si>
  <si>
    <t>投入係数（教育・研究）</t>
    <rPh sb="5" eb="7">
      <t>キョウイク</t>
    </rPh>
    <rPh sb="8" eb="10">
      <t>ケンキュウ</t>
    </rPh>
    <phoneticPr fontId="5"/>
  </si>
  <si>
    <t>投入係数（公務）</t>
    <rPh sb="5" eb="7">
      <t>コウム</t>
    </rPh>
    <phoneticPr fontId="5"/>
  </si>
  <si>
    <t>投入係数（情報通信）</t>
    <rPh sb="5" eb="7">
      <t>ジョウホウ</t>
    </rPh>
    <rPh sb="7" eb="9">
      <t>ツウシン</t>
    </rPh>
    <phoneticPr fontId="5"/>
  </si>
  <si>
    <t>投入係数（不動産）</t>
    <rPh sb="5" eb="8">
      <t>フドウサン</t>
    </rPh>
    <phoneticPr fontId="5"/>
  </si>
  <si>
    <t>投入係数（金融・保険）</t>
    <rPh sb="5" eb="7">
      <t>キンユウ</t>
    </rPh>
    <rPh sb="8" eb="10">
      <t>ホケン</t>
    </rPh>
    <phoneticPr fontId="5"/>
  </si>
  <si>
    <t>投入係数（その他の製造工業製品）</t>
    <rPh sb="7" eb="8">
      <t>タ</t>
    </rPh>
    <rPh sb="9" eb="11">
      <t>セイゾウ</t>
    </rPh>
    <rPh sb="11" eb="13">
      <t>コウギョウ</t>
    </rPh>
    <rPh sb="13" eb="15">
      <t>セイヒン</t>
    </rPh>
    <phoneticPr fontId="5"/>
  </si>
  <si>
    <t>投入係数（建設）</t>
    <rPh sb="5" eb="7">
      <t>ケンセツ</t>
    </rPh>
    <phoneticPr fontId="5"/>
  </si>
  <si>
    <t>投入係数（輸送機械）</t>
    <rPh sb="5" eb="7">
      <t>ユソウ</t>
    </rPh>
    <rPh sb="7" eb="9">
      <t>キカイ</t>
    </rPh>
    <phoneticPr fontId="5"/>
  </si>
  <si>
    <t>投入係数（電子部品）</t>
    <rPh sb="5" eb="7">
      <t>デンシ</t>
    </rPh>
    <rPh sb="7" eb="9">
      <t>ブヒン</t>
    </rPh>
    <phoneticPr fontId="5"/>
  </si>
  <si>
    <t>投入係数（金属製品）</t>
    <rPh sb="5" eb="7">
      <t>キンゾク</t>
    </rPh>
    <rPh sb="7" eb="9">
      <t>セイヒン</t>
    </rPh>
    <phoneticPr fontId="5"/>
  </si>
  <si>
    <t>投入係数（非鉄金属）</t>
    <rPh sb="5" eb="7">
      <t>ヒテツ</t>
    </rPh>
    <rPh sb="7" eb="9">
      <t>キンゾク</t>
    </rPh>
    <phoneticPr fontId="5"/>
  </si>
  <si>
    <t>投入係数（鉄鋼）</t>
    <rPh sb="5" eb="7">
      <t>テッコウ</t>
    </rPh>
    <phoneticPr fontId="5"/>
  </si>
  <si>
    <t>窯業・土石製品</t>
    <phoneticPr fontId="5"/>
  </si>
  <si>
    <t>投入係数（窯業・土石製品）</t>
    <rPh sb="5" eb="7">
      <t>ヨウギョウ</t>
    </rPh>
    <rPh sb="8" eb="10">
      <t>ドセキ</t>
    </rPh>
    <rPh sb="10" eb="12">
      <t>セイヒン</t>
    </rPh>
    <phoneticPr fontId="5"/>
  </si>
  <si>
    <t>投入係数（石油・石炭製品）</t>
    <rPh sb="5" eb="7">
      <t>セキユ</t>
    </rPh>
    <rPh sb="8" eb="10">
      <t>セキタン</t>
    </rPh>
    <rPh sb="10" eb="12">
      <t>セイヒン</t>
    </rPh>
    <phoneticPr fontId="5"/>
  </si>
  <si>
    <t>化学製品</t>
    <phoneticPr fontId="5"/>
  </si>
  <si>
    <t>投入係数（化学製品）</t>
    <rPh sb="5" eb="7">
      <t>カガク</t>
    </rPh>
    <rPh sb="7" eb="9">
      <t>セイヒン</t>
    </rPh>
    <phoneticPr fontId="5"/>
  </si>
  <si>
    <t>投入係数（繊維製品）</t>
    <rPh sb="5" eb="7">
      <t>センイ</t>
    </rPh>
    <rPh sb="7" eb="9">
      <t>セイヒン</t>
    </rPh>
    <phoneticPr fontId="5"/>
  </si>
  <si>
    <t>飲食料品　　　　　　　</t>
    <phoneticPr fontId="5"/>
  </si>
  <si>
    <t>投入係数（鉱業）</t>
    <rPh sb="5" eb="7">
      <t>コウギョウ</t>
    </rPh>
    <phoneticPr fontId="5"/>
  </si>
  <si>
    <t>漁業</t>
    <rPh sb="0" eb="2">
      <t>ギョギョウ</t>
    </rPh>
    <phoneticPr fontId="5"/>
  </si>
  <si>
    <t>投入係数（漁業）</t>
    <rPh sb="5" eb="7">
      <t>ギョギョウ</t>
    </rPh>
    <phoneticPr fontId="5"/>
  </si>
  <si>
    <t>・2次波及試算にあたっては、域内産品自給率（純粋の域内への波及効果）を考慮</t>
    <rPh sb="14" eb="16">
      <t>イキナイ</t>
    </rPh>
    <rPh sb="25" eb="26">
      <t>イキ</t>
    </rPh>
    <phoneticPr fontId="5"/>
  </si>
  <si>
    <t>平成25年平均</t>
    <rPh sb="0" eb="2">
      <t>ヘイセイ</t>
    </rPh>
    <rPh sb="4" eb="5">
      <t>ネン</t>
    </rPh>
    <rPh sb="5" eb="7">
      <t>ヘイキン</t>
    </rPh>
    <phoneticPr fontId="5"/>
  </si>
  <si>
    <t>経済波及効果まとめ</t>
    <rPh sb="0" eb="2">
      <t>ケイザイ</t>
    </rPh>
    <rPh sb="2" eb="4">
      <t>ハキュウ</t>
    </rPh>
    <rPh sb="4" eb="6">
      <t>コウカ</t>
    </rPh>
    <phoneticPr fontId="5"/>
  </si>
  <si>
    <t>うち雇用者誘発数</t>
    <rPh sb="2" eb="5">
      <t>コヨウシャ</t>
    </rPh>
    <rPh sb="5" eb="7">
      <t>ユウハツ</t>
    </rPh>
    <rPh sb="7" eb="8">
      <t>スウ</t>
    </rPh>
    <phoneticPr fontId="5"/>
  </si>
  <si>
    <t>（人）</t>
    <rPh sb="1" eb="2">
      <t>ニン</t>
    </rPh>
    <phoneticPr fontId="5"/>
  </si>
  <si>
    <t>経済波及効果(A)</t>
    <rPh sb="0" eb="2">
      <t>ケイザイ</t>
    </rPh>
    <rPh sb="2" eb="4">
      <t>ハキュウ</t>
    </rPh>
    <rPh sb="4" eb="6">
      <t>コウカ</t>
    </rPh>
    <phoneticPr fontId="5"/>
  </si>
  <si>
    <t>当初需要額・域内GDP(B)</t>
    <rPh sb="0" eb="2">
      <t>トウショ</t>
    </rPh>
    <rPh sb="2" eb="4">
      <t>ジュヨウ</t>
    </rPh>
    <rPh sb="4" eb="5">
      <t>ガク</t>
    </rPh>
    <rPh sb="6" eb="8">
      <t>イキナイ</t>
    </rPh>
    <phoneticPr fontId="5"/>
  </si>
  <si>
    <t>－</t>
    <phoneticPr fontId="5"/>
  </si>
  <si>
    <t>当初比（C=A/B）</t>
    <rPh sb="0" eb="2">
      <t>トウショ</t>
    </rPh>
    <rPh sb="2" eb="3">
      <t>ヒ</t>
    </rPh>
    <phoneticPr fontId="5"/>
  </si>
  <si>
    <t>（資料）兵庫県統計課「市町民経済計算」</t>
    <rPh sb="1" eb="3">
      <t>シリョウ</t>
    </rPh>
    <rPh sb="4" eb="7">
      <t>ヒョウゴケン</t>
    </rPh>
    <rPh sb="7" eb="9">
      <t>トウケイ</t>
    </rPh>
    <rPh sb="9" eb="10">
      <t>カ</t>
    </rPh>
    <rPh sb="11" eb="13">
      <t>シチョウ</t>
    </rPh>
    <rPh sb="13" eb="14">
      <t>ミン</t>
    </rPh>
    <rPh sb="14" eb="16">
      <t>ケイザイ</t>
    </rPh>
    <rPh sb="16" eb="18">
      <t>ケイサン</t>
    </rPh>
    <phoneticPr fontId="5"/>
  </si>
  <si>
    <t>－</t>
    <phoneticPr fontId="5"/>
  </si>
  <si>
    <t>平成26年平均</t>
    <rPh sb="0" eb="2">
      <t>ヘイセイ</t>
    </rPh>
    <rPh sb="4" eb="5">
      <t>ネン</t>
    </rPh>
    <rPh sb="5" eb="7">
      <t>ヘイキン</t>
    </rPh>
    <phoneticPr fontId="5"/>
  </si>
  <si>
    <t>１</t>
  </si>
  <si>
    <t>農業</t>
    <rPh sb="0" eb="2">
      <t>ノウギョウ</t>
    </rPh>
    <phoneticPr fontId="2"/>
  </si>
  <si>
    <t>林業</t>
    <rPh sb="0" eb="2">
      <t>リンギョウ</t>
    </rPh>
    <phoneticPr fontId="8"/>
  </si>
  <si>
    <t>漁業</t>
    <rPh sb="0" eb="2">
      <t>ギョギョウ</t>
    </rPh>
    <phoneticPr fontId="8"/>
  </si>
  <si>
    <t>パルプ・紙・木製品</t>
  </si>
  <si>
    <t>はん用機械</t>
  </si>
  <si>
    <t>生産用機械</t>
  </si>
  <si>
    <t>業務用機械</t>
  </si>
  <si>
    <t>電子部品</t>
    <rPh sb="0" eb="2">
      <t>デンシ</t>
    </rPh>
    <rPh sb="2" eb="4">
      <t>ブヒン</t>
    </rPh>
    <phoneticPr fontId="8"/>
  </si>
  <si>
    <t>水道　　</t>
  </si>
  <si>
    <t>廃棄物処理</t>
    <rPh sb="0" eb="3">
      <t>ハイキブツ</t>
    </rPh>
    <rPh sb="3" eb="5">
      <t>ショリ</t>
    </rPh>
    <phoneticPr fontId="8"/>
  </si>
  <si>
    <t>商業</t>
    <rPh sb="0" eb="2">
      <t>ショウギョウ</t>
    </rPh>
    <phoneticPr fontId="8"/>
  </si>
  <si>
    <t>運輸、郵便</t>
    <rPh sb="3" eb="5">
      <t>ユウビン</t>
    </rPh>
    <phoneticPr fontId="8"/>
  </si>
  <si>
    <t>医療・福祉</t>
    <rPh sb="3" eb="5">
      <t>フクシ</t>
    </rPh>
    <phoneticPr fontId="8"/>
  </si>
  <si>
    <t>その他対個人サービス</t>
    <rPh sb="2" eb="3">
      <t>タ</t>
    </rPh>
    <phoneticPr fontId="8"/>
  </si>
  <si>
    <t>事務用品</t>
    <rPh sb="0" eb="2">
      <t>ジム</t>
    </rPh>
    <rPh sb="2" eb="4">
      <t>ヨウヒン</t>
    </rPh>
    <phoneticPr fontId="8"/>
  </si>
  <si>
    <t>分類不明</t>
    <rPh sb="0" eb="2">
      <t>ブンルイ</t>
    </rPh>
    <rPh sb="2" eb="4">
      <t>フメイ</t>
    </rPh>
    <phoneticPr fontId="8"/>
  </si>
  <si>
    <t>電子部品</t>
    <rPh sb="0" eb="2">
      <t>デンシ</t>
    </rPh>
    <rPh sb="2" eb="4">
      <t>ブヒン</t>
    </rPh>
    <phoneticPr fontId="5"/>
  </si>
  <si>
    <t>廃棄物処理</t>
    <rPh sb="0" eb="3">
      <t>ハイキブツ</t>
    </rPh>
    <rPh sb="3" eb="5">
      <t>ショリ</t>
    </rPh>
    <phoneticPr fontId="5"/>
  </si>
  <si>
    <t>事務用品</t>
    <rPh sb="0" eb="2">
      <t>ジム</t>
    </rPh>
    <rPh sb="2" eb="4">
      <t>ヨウヒン</t>
    </rPh>
    <phoneticPr fontId="5"/>
  </si>
  <si>
    <t>分類不明</t>
    <rPh sb="0" eb="2">
      <t>ブンルイ</t>
    </rPh>
    <rPh sb="2" eb="4">
      <t>フメイ</t>
    </rPh>
    <phoneticPr fontId="5"/>
  </si>
  <si>
    <t>パルプ・紙・木製品</t>
    <phoneticPr fontId="5"/>
  </si>
  <si>
    <t>水道　　</t>
    <phoneticPr fontId="5"/>
  </si>
  <si>
    <t>対事業所サービス</t>
    <phoneticPr fontId="5"/>
  </si>
  <si>
    <t>教育・研究</t>
    <phoneticPr fontId="5"/>
  </si>
  <si>
    <t>公務</t>
    <phoneticPr fontId="5"/>
  </si>
  <si>
    <t>情報通信</t>
    <rPh sb="0" eb="2">
      <t>ジョウホウ</t>
    </rPh>
    <phoneticPr fontId="5"/>
  </si>
  <si>
    <t>不動産</t>
    <phoneticPr fontId="5"/>
  </si>
  <si>
    <t>金融・保険</t>
    <phoneticPr fontId="5"/>
  </si>
  <si>
    <t>電力・ガス・熱供給　</t>
    <phoneticPr fontId="5"/>
  </si>
  <si>
    <t>建設</t>
    <phoneticPr fontId="5"/>
  </si>
  <si>
    <t>その他の製造工業製品</t>
    <phoneticPr fontId="5"/>
  </si>
  <si>
    <t>電気機械</t>
    <rPh sb="0" eb="2">
      <t>デンキ</t>
    </rPh>
    <phoneticPr fontId="5"/>
  </si>
  <si>
    <t>業務用機械</t>
    <phoneticPr fontId="5"/>
  </si>
  <si>
    <t>生産用機械</t>
    <phoneticPr fontId="5"/>
  </si>
  <si>
    <t>はん用機械</t>
    <phoneticPr fontId="5"/>
  </si>
  <si>
    <t>金属製品</t>
    <phoneticPr fontId="5"/>
  </si>
  <si>
    <t>非鉄金属</t>
    <phoneticPr fontId="5"/>
  </si>
  <si>
    <t>鉄鋼</t>
    <phoneticPr fontId="5"/>
  </si>
  <si>
    <t>石油・石炭製品</t>
    <phoneticPr fontId="5"/>
  </si>
  <si>
    <t>繊維製品</t>
    <phoneticPr fontId="5"/>
  </si>
  <si>
    <t>鉱業</t>
    <phoneticPr fontId="5"/>
  </si>
  <si>
    <t>農業</t>
    <rPh sb="0" eb="2">
      <t>ノウギョウ</t>
    </rPh>
    <phoneticPr fontId="3"/>
  </si>
  <si>
    <t>投入係数（農業）</t>
    <rPh sb="5" eb="7">
      <t>ノウギョウ</t>
    </rPh>
    <phoneticPr fontId="5"/>
  </si>
  <si>
    <t>投入係数（林業）</t>
    <rPh sb="5" eb="7">
      <t>リンギョウ</t>
    </rPh>
    <phoneticPr fontId="5"/>
  </si>
  <si>
    <t>投入係数（飲食料品）</t>
    <rPh sb="5" eb="7">
      <t>インショク</t>
    </rPh>
    <rPh sb="7" eb="8">
      <t>リョウ</t>
    </rPh>
    <rPh sb="8" eb="9">
      <t>ヒン</t>
    </rPh>
    <phoneticPr fontId="5"/>
  </si>
  <si>
    <t>投入係数（パルプ・紙・木製品）</t>
    <rPh sb="9" eb="10">
      <t>カミ</t>
    </rPh>
    <rPh sb="11" eb="12">
      <t>キ</t>
    </rPh>
    <rPh sb="12" eb="14">
      <t>セイヒン</t>
    </rPh>
    <phoneticPr fontId="5"/>
  </si>
  <si>
    <t>投入係数（はん用機械）</t>
    <rPh sb="7" eb="8">
      <t>ヨウ</t>
    </rPh>
    <rPh sb="8" eb="10">
      <t>キカイ</t>
    </rPh>
    <phoneticPr fontId="5"/>
  </si>
  <si>
    <t>投入係数（生産用機械）</t>
    <rPh sb="5" eb="8">
      <t>セイサンヨウ</t>
    </rPh>
    <rPh sb="8" eb="10">
      <t>キカイ</t>
    </rPh>
    <phoneticPr fontId="5"/>
  </si>
  <si>
    <t>投入係数（業務用機械）</t>
    <rPh sb="5" eb="8">
      <t>ギョウムヨウ</t>
    </rPh>
    <rPh sb="8" eb="10">
      <t>キカイ</t>
    </rPh>
    <phoneticPr fontId="5"/>
  </si>
  <si>
    <t>投入係数（電気機械）</t>
    <rPh sb="5" eb="7">
      <t>デンキ</t>
    </rPh>
    <rPh sb="7" eb="9">
      <t>キカイ</t>
    </rPh>
    <phoneticPr fontId="5"/>
  </si>
  <si>
    <t>投入係数（電気・ガス・熱供給）</t>
    <rPh sb="5" eb="7">
      <t>デンキ</t>
    </rPh>
    <rPh sb="11" eb="12">
      <t>ネツ</t>
    </rPh>
    <rPh sb="12" eb="14">
      <t>キョウキュウ</t>
    </rPh>
    <phoneticPr fontId="5"/>
  </si>
  <si>
    <t>投入係数（水道）</t>
    <rPh sb="5" eb="7">
      <t>スイドウ</t>
    </rPh>
    <phoneticPr fontId="5"/>
  </si>
  <si>
    <t>投入係数（廃棄物処理）</t>
    <rPh sb="5" eb="8">
      <t>ハイキブツ</t>
    </rPh>
    <rPh sb="8" eb="10">
      <t>ショリ</t>
    </rPh>
    <phoneticPr fontId="5"/>
  </si>
  <si>
    <t>投入係数（医療・福祉）</t>
    <rPh sb="5" eb="7">
      <t>イリョウ</t>
    </rPh>
    <rPh sb="8" eb="10">
      <t>フクシ</t>
    </rPh>
    <phoneticPr fontId="5"/>
  </si>
  <si>
    <t>投入係数（事務用品）</t>
    <rPh sb="5" eb="7">
      <t>ジム</t>
    </rPh>
    <rPh sb="7" eb="9">
      <t>ヨウヒン</t>
    </rPh>
    <phoneticPr fontId="5"/>
  </si>
  <si>
    <t>直接効果</t>
    <rPh sb="0" eb="2">
      <t>チョクセツ</t>
    </rPh>
    <rPh sb="2" eb="4">
      <t>コウカ</t>
    </rPh>
    <phoneticPr fontId="5"/>
  </si>
  <si>
    <t>第一次間接効果</t>
    <rPh sb="0" eb="3">
      <t>ダイイチジ</t>
    </rPh>
    <rPh sb="3" eb="5">
      <t>カンセツ</t>
    </rPh>
    <rPh sb="5" eb="7">
      <t>コウカ</t>
    </rPh>
    <phoneticPr fontId="5"/>
  </si>
  <si>
    <t>第二次間接効果</t>
    <rPh sb="0" eb="3">
      <t>ダイニジ</t>
    </rPh>
    <rPh sb="3" eb="5">
      <t>カンセツ</t>
    </rPh>
    <rPh sb="5" eb="7">
      <t>コウカ</t>
    </rPh>
    <phoneticPr fontId="5"/>
  </si>
  <si>
    <t>計</t>
    <rPh sb="0" eb="1">
      <t>ケイ</t>
    </rPh>
    <phoneticPr fontId="5"/>
  </si>
  <si>
    <t>（１）「生産波及効果」とは</t>
    <phoneticPr fontId="5"/>
  </si>
  <si>
    <t xml:space="preserve">  ある産業部門の生産物に対する最終需要（投資・消費・移輸出）の変化が、直接・間接のルートを通じて、他の産業部門の生産に影響を及ぼしていくことを「生産波及効果」という。</t>
    <phoneticPr fontId="5"/>
  </si>
  <si>
    <t>生産波及効果分析では、産業間の因果連鎖に起因する生産波及効果のメカニズムを基に、最終的に各産業部門において誘発される生産額を測定する。</t>
    <phoneticPr fontId="5"/>
  </si>
  <si>
    <t>測定の道具として、「投入係数」と「逆行列係数」を使用する。</t>
    <phoneticPr fontId="5"/>
  </si>
  <si>
    <t>　生産波及効果には、「生産誘発効果」と「粗付加価値誘発効果」とがある。</t>
    <phoneticPr fontId="5"/>
  </si>
  <si>
    <t>このうち「生産誘発効果」には、原材料消費による誘発効果と雇用者所得（賃金・給与等）など家計を通じて消費支出される最終需要の増加による誘発効果などがある。</t>
    <phoneticPr fontId="5"/>
  </si>
  <si>
    <t xml:space="preserve">  波及効果（誘発効果）は、直接効果と間接波及効果（第１次、第２次……）に分けられる。</t>
    <phoneticPr fontId="5"/>
  </si>
  <si>
    <t>例えば、ある産業で 100億円の生産があった場合、直接効果は 100億円の生産そのものであり、間接波及効果は 100億円の生産活動に伴う原材料消費や民間消費支出による誘発効果である。</t>
    <phoneticPr fontId="5"/>
  </si>
  <si>
    <t>⑦ 各部門が生産活動を個別に行った効果の和は、それら部門が同時に行ったときの総効果に等しい。</t>
    <phoneticPr fontId="5"/>
  </si>
  <si>
    <r>
      <t>③</t>
    </r>
    <r>
      <rPr>
        <sz val="10.5"/>
        <color indexed="8"/>
        <rFont val="ＭＳ 明朝"/>
        <family val="1"/>
        <charset val="128"/>
      </rPr>
      <t>就業者数は、生産額に比例して増加することとする。</t>
    </r>
    <phoneticPr fontId="5"/>
  </si>
  <si>
    <t>　これを所得の消費への転換と呼び、その一定割合を「消費への転換比率」という。</t>
    <phoneticPr fontId="5"/>
  </si>
  <si>
    <t>①生産波及効果分析では、新しく生み出された雇用者所得が、新たに消費需要の増加となって再び生産を誘発する過程を対象にした。</t>
    <phoneticPr fontId="5"/>
  </si>
  <si>
    <t>　計算上は次々に効果が波及していき、誘発される生産額が０になるまで分析は可能である。</t>
    <phoneticPr fontId="5"/>
  </si>
  <si>
    <t>　　実際には、生産波及過程で、「波及の中断」やタイム・ラグの問題などもあると考えられるが、分析の対象を、第２次間接波及効果までに限定した。</t>
    <phoneticPr fontId="5"/>
  </si>
  <si>
    <t>　その転換比率となる指標に資料上の制約があり、比率が明確か、推定可能な特別の場合を除き、あまり計算されないため、計測の対象外とした。</t>
    <phoneticPr fontId="5"/>
  </si>
  <si>
    <t xml:space="preserve"> </t>
    <phoneticPr fontId="5"/>
  </si>
  <si>
    <t>平成27年平均</t>
    <rPh sb="0" eb="2">
      <t>ヘイセイ</t>
    </rPh>
    <rPh sb="4" eb="5">
      <t>ネン</t>
    </rPh>
    <rPh sb="5" eb="7">
      <t>ヘイキン</t>
    </rPh>
    <phoneticPr fontId="5"/>
  </si>
  <si>
    <t>37</t>
    <phoneticPr fontId="5"/>
  </si>
  <si>
    <t>38</t>
    <phoneticPr fontId="5"/>
  </si>
  <si>
    <t>39</t>
    <phoneticPr fontId="5"/>
  </si>
  <si>
    <t>経済波及効果計算プロセス</t>
    <phoneticPr fontId="5"/>
  </si>
  <si>
    <t>対個人サービス</t>
    <rPh sb="0" eb="1">
      <t>タイ</t>
    </rPh>
    <rPh sb="1" eb="3">
      <t>コジン</t>
    </rPh>
    <phoneticPr fontId="5"/>
  </si>
  <si>
    <t>対個人サービス</t>
    <phoneticPr fontId="8"/>
  </si>
  <si>
    <t>投入係数（対個人サービス）</t>
    <rPh sb="5" eb="6">
      <t>タイ</t>
    </rPh>
    <rPh sb="6" eb="8">
      <t>コジン</t>
    </rPh>
    <phoneticPr fontId="5"/>
  </si>
  <si>
    <t>40</t>
    <phoneticPr fontId="5"/>
  </si>
  <si>
    <t>投入係数表</t>
    <rPh sb="0" eb="2">
      <t>トウニュウ</t>
    </rPh>
    <rPh sb="2" eb="4">
      <t>ケイスウ</t>
    </rPh>
    <phoneticPr fontId="5"/>
  </si>
  <si>
    <t>統合大分類（39部門）</t>
    <rPh sb="2" eb="3">
      <t>ダイ</t>
    </rPh>
    <phoneticPr fontId="5"/>
  </si>
  <si>
    <t>従業者</t>
    <rPh sb="0" eb="3">
      <t>ジュウギョウシャ</t>
    </rPh>
    <phoneticPr fontId="5"/>
  </si>
  <si>
    <t>雇用者</t>
    <rPh sb="0" eb="3">
      <t>コヨウシャ</t>
    </rPh>
    <phoneticPr fontId="5"/>
  </si>
  <si>
    <t>移輸出計</t>
    <rPh sb="0" eb="1">
      <t>イ</t>
    </rPh>
    <rPh sb="1" eb="3">
      <t>ユシュツ</t>
    </rPh>
    <rPh sb="3" eb="4">
      <t>ケイ</t>
    </rPh>
    <phoneticPr fontId="5"/>
  </si>
  <si>
    <t>投入係数（分類不明）</t>
    <rPh sb="5" eb="7">
      <t>ブンルイ</t>
    </rPh>
    <rPh sb="7" eb="9">
      <t>フメイ</t>
    </rPh>
    <phoneticPr fontId="5"/>
  </si>
  <si>
    <t xml:space="preserve"> </t>
    <phoneticPr fontId="5"/>
  </si>
  <si>
    <t>県内需要
増加額</t>
    <rPh sb="0" eb="1">
      <t>ケン</t>
    </rPh>
    <phoneticPr fontId="5"/>
  </si>
  <si>
    <t>民間消費による県内需要増加額</t>
    <rPh sb="7" eb="8">
      <t>ケン</t>
    </rPh>
    <phoneticPr fontId="5"/>
  </si>
  <si>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5"/>
  </si>
  <si>
    <t>事例1　産業連関分析（39部門別ワークシート）</t>
    <rPh sb="0" eb="2">
      <t>ジレイ</t>
    </rPh>
    <rPh sb="4" eb="6">
      <t>サンギョウ</t>
    </rPh>
    <rPh sb="6" eb="8">
      <t>レンカン</t>
    </rPh>
    <rPh sb="8" eb="10">
      <t>ブンセキ</t>
    </rPh>
    <rPh sb="13" eb="16">
      <t>ブモンベツ</t>
    </rPh>
    <phoneticPr fontId="5"/>
  </si>
  <si>
    <t>事例1　産業連関分析（39部門別ワークシート）目次</t>
    <rPh sb="0" eb="2">
      <t>ジレイ</t>
    </rPh>
    <rPh sb="4" eb="6">
      <t>サンギョウ</t>
    </rPh>
    <rPh sb="6" eb="8">
      <t>レンカン</t>
    </rPh>
    <rPh sb="8" eb="10">
      <t>ブンセキ</t>
    </rPh>
    <rPh sb="13" eb="16">
      <t>ブモンベツ</t>
    </rPh>
    <rPh sb="23" eb="25">
      <t>モクジ</t>
    </rPh>
    <phoneticPr fontId="5"/>
  </si>
  <si>
    <t>対個人サービス</t>
    <phoneticPr fontId="8"/>
  </si>
  <si>
    <t>① 平成27年の産業構造において分析しており、「投入係数」「逆行列係数」を一定と仮定している。</t>
    <phoneticPr fontId="5"/>
  </si>
  <si>
    <r>
      <t>②</t>
    </r>
    <r>
      <rPr>
        <sz val="10.5"/>
        <color indexed="8"/>
        <rFont val="ＭＳ 明朝"/>
        <family val="1"/>
        <charset val="128"/>
      </rPr>
      <t>波及効果の測定には、39部門表（平成27年表）を用い、最終需要増加に伴う原材料による波及効果、付加価値による波及効果の２段階に分けて行う。</t>
    </r>
    <rPh sb="28" eb="30">
      <t>サイシュウ</t>
    </rPh>
    <rPh sb="30" eb="32">
      <t>ジュヨウ</t>
    </rPh>
    <rPh sb="32" eb="34">
      <t>ゾウカ</t>
    </rPh>
    <rPh sb="35" eb="36">
      <t>トモナ</t>
    </rPh>
    <phoneticPr fontId="5"/>
  </si>
  <si>
    <t>② 価格は平成27年価格である。</t>
    <phoneticPr fontId="5"/>
  </si>
  <si>
    <t>プラスチック・ゴム製品</t>
    <rPh sb="9" eb="11">
      <t>セイヒン</t>
    </rPh>
    <phoneticPr fontId="5"/>
  </si>
  <si>
    <t>情報通信機器</t>
  </si>
  <si>
    <t>情報通信機器</t>
    <phoneticPr fontId="5"/>
  </si>
  <si>
    <t>他に分類されない会員制団体</t>
    <rPh sb="0" eb="1">
      <t>ホカ</t>
    </rPh>
    <rPh sb="2" eb="4">
      <t>ブンルイ</t>
    </rPh>
    <rPh sb="8" eb="11">
      <t>カイインセイ</t>
    </rPh>
    <rPh sb="11" eb="13">
      <t>ダンタイ</t>
    </rPh>
    <phoneticPr fontId="8"/>
  </si>
  <si>
    <t>平成28年平均</t>
    <rPh sb="0" eb="2">
      <t>ヘイセイ</t>
    </rPh>
    <rPh sb="4" eb="5">
      <t>ネン</t>
    </rPh>
    <rPh sb="5" eb="7">
      <t>ヘイキン</t>
    </rPh>
    <phoneticPr fontId="5"/>
  </si>
  <si>
    <t>平成29年平均</t>
    <rPh sb="0" eb="2">
      <t>ヘイセイ</t>
    </rPh>
    <rPh sb="4" eb="5">
      <t>ネン</t>
    </rPh>
    <rPh sb="5" eb="7">
      <t>ヘイキン</t>
    </rPh>
    <phoneticPr fontId="5"/>
  </si>
  <si>
    <t>平成30年平均</t>
    <rPh sb="0" eb="2">
      <t>ヘイセイ</t>
    </rPh>
    <rPh sb="4" eb="5">
      <t>ネン</t>
    </rPh>
    <rPh sb="5" eb="7">
      <t>ヘイキン</t>
    </rPh>
    <phoneticPr fontId="5"/>
  </si>
  <si>
    <t>37</t>
    <phoneticPr fontId="5"/>
  </si>
  <si>
    <t>38</t>
    <phoneticPr fontId="5"/>
  </si>
  <si>
    <t>39</t>
    <phoneticPr fontId="5"/>
  </si>
  <si>
    <t>プラスチック・ゴム製品</t>
    <rPh sb="9" eb="11">
      <t>セイヒン</t>
    </rPh>
    <phoneticPr fontId="5"/>
  </si>
  <si>
    <t>情報通信機器</t>
    <phoneticPr fontId="5"/>
  </si>
  <si>
    <t>情報通信機器</t>
    <phoneticPr fontId="5"/>
  </si>
  <si>
    <t>運輸・郵便</t>
    <rPh sb="3" eb="5">
      <t>ユウビン</t>
    </rPh>
    <phoneticPr fontId="8"/>
  </si>
  <si>
    <t>投入係数（プラスチック・ゴム製品）</t>
    <rPh sb="14" eb="16">
      <t>セイヒン</t>
    </rPh>
    <phoneticPr fontId="5"/>
  </si>
  <si>
    <t>投入係数（情報通信機器）</t>
    <rPh sb="5" eb="7">
      <t>ジョウホウ</t>
    </rPh>
    <rPh sb="7" eb="9">
      <t>ツウシン</t>
    </rPh>
    <rPh sb="9" eb="11">
      <t>キキ</t>
    </rPh>
    <phoneticPr fontId="5"/>
  </si>
  <si>
    <t>投入係数（商業）</t>
    <rPh sb="5" eb="7">
      <t>ショウギョウ</t>
    </rPh>
    <phoneticPr fontId="5"/>
  </si>
  <si>
    <t>投入係数（運輸・郵便）</t>
    <rPh sb="5" eb="7">
      <t>ウンユ</t>
    </rPh>
    <rPh sb="8" eb="10">
      <t>ユウビン</t>
    </rPh>
    <phoneticPr fontId="5"/>
  </si>
  <si>
    <t>投入係数（他に分類されない会員制団体）</t>
    <rPh sb="5" eb="6">
      <t>ホカ</t>
    </rPh>
    <rPh sb="7" eb="9">
      <t>ブンルイ</t>
    </rPh>
    <rPh sb="13" eb="16">
      <t>カイインセイ</t>
    </rPh>
    <rPh sb="16" eb="18">
      <t>ダンタイ</t>
    </rPh>
    <phoneticPr fontId="5"/>
  </si>
  <si>
    <t>情報通信機器</t>
    <rPh sb="0" eb="2">
      <t>ジョウホウ</t>
    </rPh>
    <phoneticPr fontId="5"/>
  </si>
  <si>
    <t>商業</t>
    <rPh sb="0" eb="2">
      <t>ショウギョウ</t>
    </rPh>
    <phoneticPr fontId="5"/>
  </si>
  <si>
    <t>(単位：百万円）</t>
    <rPh sb="1" eb="3">
      <t>タンイ</t>
    </rPh>
    <rPh sb="4" eb="5">
      <t>ヒャク</t>
    </rPh>
    <rPh sb="5" eb="7">
      <t>マンエン</t>
    </rPh>
    <phoneticPr fontId="5"/>
  </si>
  <si>
    <t>　</t>
    <phoneticPr fontId="5"/>
  </si>
  <si>
    <t>A</t>
    <phoneticPr fontId="5"/>
  </si>
  <si>
    <t>B</t>
    <phoneticPr fontId="5"/>
  </si>
  <si>
    <t>C</t>
    <phoneticPr fontId="5"/>
  </si>
  <si>
    <t>D=B-C</t>
    <phoneticPr fontId="5"/>
  </si>
  <si>
    <t>E=C/A</t>
    <phoneticPr fontId="5"/>
  </si>
  <si>
    <t>F=1-E</t>
    <phoneticPr fontId="5"/>
  </si>
  <si>
    <t>製造業</t>
    <rPh sb="0" eb="3">
      <t>セイゾウギョウ</t>
    </rPh>
    <phoneticPr fontId="5"/>
  </si>
  <si>
    <t>非製造業</t>
    <rPh sb="0" eb="1">
      <t>ヒ</t>
    </rPh>
    <rPh sb="1" eb="4">
      <t>セイゾウギョウ</t>
    </rPh>
    <phoneticPr fontId="5"/>
  </si>
  <si>
    <t xml:space="preserve"> </t>
    <phoneticPr fontId="5"/>
  </si>
  <si>
    <t>部門別最終需要額（39部門別）</t>
    <rPh sb="0" eb="3">
      <t>ブモンベツ</t>
    </rPh>
    <rPh sb="3" eb="5">
      <t>サイシュウ</t>
    </rPh>
    <rPh sb="5" eb="7">
      <t>ジュヨウ</t>
    </rPh>
    <rPh sb="7" eb="8">
      <t>ガク</t>
    </rPh>
    <rPh sb="11" eb="14">
      <t>ブモンベツ</t>
    </rPh>
    <phoneticPr fontId="5"/>
  </si>
  <si>
    <t>2015年産業連関表（試算表）</t>
    <rPh sb="5" eb="7">
      <t>サンギョウ</t>
    </rPh>
    <rPh sb="11" eb="13">
      <t>シサン</t>
    </rPh>
    <rPh sb="13" eb="14">
      <t>ヒョウ</t>
    </rPh>
    <phoneticPr fontId="9"/>
  </si>
  <si>
    <t>2015年地域産業連関表（試算表）</t>
    <rPh sb="5" eb="7">
      <t>チイキ</t>
    </rPh>
    <rPh sb="7" eb="9">
      <t>サンギョウ</t>
    </rPh>
    <rPh sb="13" eb="15">
      <t>シサン</t>
    </rPh>
    <rPh sb="15" eb="16">
      <t>ヒョウ</t>
    </rPh>
    <phoneticPr fontId="9"/>
  </si>
  <si>
    <t>2015年地域産業連関表（試算表）</t>
    <rPh sb="4" eb="5">
      <t>ネン</t>
    </rPh>
    <rPh sb="5" eb="7">
      <t>チイキ</t>
    </rPh>
    <rPh sb="7" eb="9">
      <t>サンギョウ</t>
    </rPh>
    <rPh sb="13" eb="15">
      <t>シサン</t>
    </rPh>
    <rPh sb="15" eb="16">
      <t>ヒョウ</t>
    </rPh>
    <phoneticPr fontId="9"/>
  </si>
  <si>
    <t>取引基本表（生産者価格表）</t>
    <phoneticPr fontId="9"/>
  </si>
  <si>
    <t>域内自給率</t>
    <rPh sb="0" eb="2">
      <t>イキナイ</t>
    </rPh>
    <phoneticPr fontId="9"/>
  </si>
  <si>
    <t>域際収支</t>
    <rPh sb="0" eb="1">
      <t>イキ</t>
    </rPh>
    <rPh sb="1" eb="2">
      <t>サイ</t>
    </rPh>
    <rPh sb="2" eb="4">
      <t>シュウシ</t>
    </rPh>
    <phoneticPr fontId="5"/>
  </si>
  <si>
    <t>01</t>
  </si>
  <si>
    <t>02</t>
  </si>
  <si>
    <t>03</t>
  </si>
  <si>
    <t>04</t>
  </si>
  <si>
    <t>05</t>
  </si>
  <si>
    <t>06</t>
  </si>
  <si>
    <t>07</t>
  </si>
  <si>
    <t>08</t>
  </si>
  <si>
    <t>09</t>
  </si>
  <si>
    <t>地域内需要合計</t>
    <rPh sb="0" eb="2">
      <t>チイキ</t>
    </rPh>
    <phoneticPr fontId="9"/>
  </si>
  <si>
    <t>域内自給率</t>
    <rPh sb="0" eb="2">
      <t>イキナイ</t>
    </rPh>
    <rPh sb="2" eb="5">
      <t>ジキュウリツ</t>
    </rPh>
    <phoneticPr fontId="5"/>
  </si>
  <si>
    <t>移輸出</t>
    <rPh sb="0" eb="1">
      <t>ウツリ</t>
    </rPh>
    <rPh sb="1" eb="3">
      <t>ユシュツ</t>
    </rPh>
    <phoneticPr fontId="5"/>
  </si>
  <si>
    <t>移輸入</t>
    <rPh sb="0" eb="1">
      <t>ウツリ</t>
    </rPh>
    <rPh sb="1" eb="3">
      <t>ユニュウ</t>
    </rPh>
    <phoneticPr fontId="5"/>
  </si>
  <si>
    <t>統合大分類（39部門）</t>
    <rPh sb="0" eb="2">
      <t>トウゴウ</t>
    </rPh>
    <rPh sb="2" eb="3">
      <t>ダイ</t>
    </rPh>
    <rPh sb="3" eb="5">
      <t>ブンルイ</t>
    </rPh>
    <phoneticPr fontId="5"/>
  </si>
  <si>
    <t>農業</t>
  </si>
  <si>
    <t>林業</t>
    <rPh sb="0" eb="2">
      <t>リンギョウ</t>
    </rPh>
    <phoneticPr fontId="2"/>
  </si>
  <si>
    <t>漁業</t>
    <rPh sb="0" eb="2">
      <t>ギョギョウ</t>
    </rPh>
    <phoneticPr fontId="2"/>
  </si>
  <si>
    <t>飲食料品</t>
  </si>
  <si>
    <t>プラスチック・ゴム製品</t>
    <rPh sb="9" eb="11">
      <t>セイヒン</t>
    </rPh>
    <phoneticPr fontId="9"/>
  </si>
  <si>
    <t>電子部品</t>
  </si>
  <si>
    <t>輸送機械</t>
  </si>
  <si>
    <t>電力・ガス・熱供給</t>
  </si>
  <si>
    <t>水道</t>
  </si>
  <si>
    <t>廃棄物処理</t>
  </si>
  <si>
    <t>商業</t>
  </si>
  <si>
    <t>運輸・郵便</t>
  </si>
  <si>
    <t>医療・福祉</t>
  </si>
  <si>
    <t>他に分類されない会員制団体</t>
    <rPh sb="0" eb="1">
      <t>ホカ</t>
    </rPh>
    <rPh sb="2" eb="4">
      <t>ブンルイ</t>
    </rPh>
    <rPh sb="8" eb="11">
      <t>カイインセイ</t>
    </rPh>
    <rPh sb="11" eb="13">
      <t>ダンタイ</t>
    </rPh>
    <phoneticPr fontId="9"/>
  </si>
  <si>
    <t>事務用品</t>
  </si>
  <si>
    <t>分類不明</t>
  </si>
  <si>
    <t>域内総固定資本形成（公的）</t>
    <rPh sb="0" eb="1">
      <t>イキ</t>
    </rPh>
    <phoneticPr fontId="5"/>
  </si>
  <si>
    <t>域内総固定資本形成（民間）</t>
    <rPh sb="0" eb="1">
      <t>イキ</t>
    </rPh>
    <phoneticPr fontId="5"/>
  </si>
  <si>
    <t>域内最終需要計</t>
    <rPh sb="0" eb="1">
      <t>イキ</t>
    </rPh>
    <phoneticPr fontId="5"/>
  </si>
  <si>
    <t>域内需要合計</t>
    <rPh sb="0" eb="1">
      <t>イキ</t>
    </rPh>
    <phoneticPr fontId="5"/>
  </si>
  <si>
    <t>移輸出</t>
    <rPh sb="1" eb="2">
      <t>ユ</t>
    </rPh>
    <phoneticPr fontId="5"/>
  </si>
  <si>
    <t>（控除）移輸入</t>
    <rPh sb="5" eb="6">
      <t>ユ</t>
    </rPh>
    <phoneticPr fontId="5"/>
  </si>
  <si>
    <t>域内生産額</t>
    <rPh sb="0" eb="1">
      <t>イキ</t>
    </rPh>
    <phoneticPr fontId="5"/>
  </si>
  <si>
    <t>D=1-C</t>
    <phoneticPr fontId="5"/>
  </si>
  <si>
    <t>C=A-B</t>
    <phoneticPr fontId="5"/>
  </si>
  <si>
    <t>１</t>
    <phoneticPr fontId="5"/>
  </si>
  <si>
    <t>農業</t>
    <rPh sb="0" eb="2">
      <t>ノウギョウ</t>
    </rPh>
    <phoneticPr fontId="5"/>
  </si>
  <si>
    <t>2</t>
    <phoneticPr fontId="5"/>
  </si>
  <si>
    <t>林業</t>
    <rPh sb="0" eb="2">
      <t>リンギョウ</t>
    </rPh>
    <phoneticPr fontId="5"/>
  </si>
  <si>
    <t>3</t>
    <phoneticPr fontId="5"/>
  </si>
  <si>
    <t>4</t>
    <phoneticPr fontId="5"/>
  </si>
  <si>
    <t>5</t>
    <phoneticPr fontId="5"/>
  </si>
  <si>
    <t>6</t>
    <phoneticPr fontId="5"/>
  </si>
  <si>
    <t>7</t>
    <phoneticPr fontId="5"/>
  </si>
  <si>
    <t>8</t>
    <phoneticPr fontId="5"/>
  </si>
  <si>
    <t>9</t>
    <phoneticPr fontId="5"/>
  </si>
  <si>
    <t>10</t>
    <phoneticPr fontId="5"/>
  </si>
  <si>
    <t>プラスチック・ゴム</t>
    <phoneticPr fontId="5"/>
  </si>
  <si>
    <t>11</t>
    <phoneticPr fontId="5"/>
  </si>
  <si>
    <t>12</t>
    <phoneticPr fontId="5"/>
  </si>
  <si>
    <t>13</t>
    <phoneticPr fontId="5"/>
  </si>
  <si>
    <t>14</t>
    <phoneticPr fontId="5"/>
  </si>
  <si>
    <t>15</t>
    <phoneticPr fontId="5"/>
  </si>
  <si>
    <t>16</t>
    <phoneticPr fontId="5"/>
  </si>
  <si>
    <t>17</t>
    <phoneticPr fontId="5"/>
  </si>
  <si>
    <t>18</t>
    <phoneticPr fontId="5"/>
  </si>
  <si>
    <t>19</t>
    <phoneticPr fontId="5"/>
  </si>
  <si>
    <t>20</t>
    <phoneticPr fontId="5"/>
  </si>
  <si>
    <t>情報・通信機器</t>
  </si>
  <si>
    <t>21</t>
    <phoneticPr fontId="5"/>
  </si>
  <si>
    <t>22</t>
    <phoneticPr fontId="5"/>
  </si>
  <si>
    <t>23</t>
    <phoneticPr fontId="5"/>
  </si>
  <si>
    <t>24</t>
    <phoneticPr fontId="5"/>
  </si>
  <si>
    <t>25</t>
    <phoneticPr fontId="5"/>
  </si>
  <si>
    <t>26</t>
    <phoneticPr fontId="5"/>
  </si>
  <si>
    <t>27</t>
    <phoneticPr fontId="5"/>
  </si>
  <si>
    <t>28</t>
    <phoneticPr fontId="5"/>
  </si>
  <si>
    <t>29</t>
    <phoneticPr fontId="5"/>
  </si>
  <si>
    <t>30</t>
    <phoneticPr fontId="5"/>
  </si>
  <si>
    <t>運輸、郵便</t>
    <rPh sb="3" eb="5">
      <t>ユウビン</t>
    </rPh>
    <phoneticPr fontId="5"/>
  </si>
  <si>
    <t>31</t>
    <phoneticPr fontId="5"/>
  </si>
  <si>
    <t>32</t>
    <phoneticPr fontId="5"/>
  </si>
  <si>
    <t>33</t>
    <phoneticPr fontId="5"/>
  </si>
  <si>
    <t>34</t>
    <phoneticPr fontId="5"/>
  </si>
  <si>
    <t>医療・福祉</t>
    <rPh sb="3" eb="5">
      <t>フクシ</t>
    </rPh>
    <phoneticPr fontId="5"/>
  </si>
  <si>
    <t>35</t>
    <phoneticPr fontId="5"/>
  </si>
  <si>
    <t>その他の非営利団体サービス</t>
    <rPh sb="2" eb="3">
      <t>タ</t>
    </rPh>
    <rPh sb="4" eb="7">
      <t>ヒエイリ</t>
    </rPh>
    <rPh sb="7" eb="9">
      <t>ダンタイ</t>
    </rPh>
    <phoneticPr fontId="5"/>
  </si>
  <si>
    <t>36</t>
    <phoneticPr fontId="5"/>
  </si>
  <si>
    <t>(出所）兵庫県立大学地域経済指標研究会(2023)</t>
    <rPh sb="1" eb="3">
      <t>シュッショ</t>
    </rPh>
    <rPh sb="4" eb="6">
      <t>ヒョウゴ</t>
    </rPh>
    <rPh sb="6" eb="8">
      <t>ケンリツ</t>
    </rPh>
    <rPh sb="8" eb="10">
      <t>ダイガク</t>
    </rPh>
    <rPh sb="10" eb="12">
      <t>チイキ</t>
    </rPh>
    <rPh sb="12" eb="14">
      <t>ケイザイ</t>
    </rPh>
    <rPh sb="14" eb="16">
      <t>シヒョウ</t>
    </rPh>
    <rPh sb="16" eb="19">
      <t>ケンキュウカイ</t>
    </rPh>
    <phoneticPr fontId="5"/>
  </si>
  <si>
    <r>
      <t>逆行列係数　〔I-(I-M)A〕</t>
    </r>
    <r>
      <rPr>
        <vertAlign val="superscript"/>
        <sz val="10"/>
        <rFont val="ＭＳ Ｐゴシック"/>
        <family val="3"/>
        <charset val="128"/>
      </rPr>
      <t>-1</t>
    </r>
    <r>
      <rPr>
        <sz val="10"/>
        <rFont val="ＭＳ Ｐゴシック"/>
        <family val="3"/>
        <charset val="128"/>
      </rPr>
      <t>型</t>
    </r>
    <phoneticPr fontId="5"/>
  </si>
  <si>
    <t>2015年尼崎市産業連関表</t>
  </si>
  <si>
    <t>平成27年市町雇用表(兵庫県雇用表調整後）</t>
    <rPh sb="5" eb="7">
      <t>シチョウ</t>
    </rPh>
    <rPh sb="7" eb="9">
      <t>コヨウ</t>
    </rPh>
    <rPh sb="9" eb="10">
      <t>ヒョウ</t>
    </rPh>
    <rPh sb="11" eb="14">
      <t>ヒョウゴケン</t>
    </rPh>
    <rPh sb="14" eb="16">
      <t>コヨウ</t>
    </rPh>
    <rPh sb="16" eb="17">
      <t>ヒョウ</t>
    </rPh>
    <rPh sb="17" eb="19">
      <t>チョウセイ</t>
    </rPh>
    <rPh sb="19" eb="20">
      <t>ゴ</t>
    </rPh>
    <phoneticPr fontId="5"/>
  </si>
  <si>
    <t>（単位：人）</t>
    <rPh sb="1" eb="3">
      <t>タンイ</t>
    </rPh>
    <rPh sb="4" eb="5">
      <t>ニン</t>
    </rPh>
    <phoneticPr fontId="5"/>
  </si>
  <si>
    <t>統合大分類（39部門）</t>
    <rPh sb="0" eb="2">
      <t>トウゴウ</t>
    </rPh>
    <rPh sb="2" eb="5">
      <t>ダイブンルイ</t>
    </rPh>
    <rPh sb="8" eb="10">
      <t>ブモン</t>
    </rPh>
    <phoneticPr fontId="5"/>
  </si>
  <si>
    <t>兵庫県</t>
    <rPh sb="0" eb="3">
      <t>ヒョウゴケン</t>
    </rPh>
    <phoneticPr fontId="5"/>
  </si>
  <si>
    <t>姫路市</t>
    <rPh sb="0" eb="3">
      <t>ヒメジシ</t>
    </rPh>
    <phoneticPr fontId="5"/>
  </si>
  <si>
    <t>尼崎市</t>
    <rPh sb="0" eb="3">
      <t>アマガサキシ</t>
    </rPh>
    <phoneticPr fontId="5"/>
  </si>
  <si>
    <t>明石市</t>
    <rPh sb="0" eb="3">
      <t>アカシシ</t>
    </rPh>
    <phoneticPr fontId="5"/>
  </si>
  <si>
    <t>西宮市</t>
    <rPh sb="0" eb="3">
      <t>ニシノミヤシ</t>
    </rPh>
    <phoneticPr fontId="5"/>
  </si>
  <si>
    <t>洲本市</t>
    <rPh sb="0" eb="3">
      <t>スモトシ</t>
    </rPh>
    <phoneticPr fontId="5"/>
  </si>
  <si>
    <t>芦屋市</t>
    <rPh sb="0" eb="3">
      <t>アシヤシ</t>
    </rPh>
    <phoneticPr fontId="5"/>
  </si>
  <si>
    <t>伊丹市</t>
    <rPh sb="0" eb="3">
      <t>イタミシ</t>
    </rPh>
    <phoneticPr fontId="5"/>
  </si>
  <si>
    <t>相生市</t>
    <rPh sb="0" eb="3">
      <t>アイオイシ</t>
    </rPh>
    <phoneticPr fontId="5"/>
  </si>
  <si>
    <t>豊岡市</t>
    <rPh sb="0" eb="3">
      <t>トヨオカシ</t>
    </rPh>
    <phoneticPr fontId="5"/>
  </si>
  <si>
    <t>加古川市</t>
    <rPh sb="0" eb="4">
      <t>カコガワシ</t>
    </rPh>
    <phoneticPr fontId="5"/>
  </si>
  <si>
    <t>赤穂市</t>
    <rPh sb="0" eb="3">
      <t>アコウシ</t>
    </rPh>
    <phoneticPr fontId="5"/>
  </si>
  <si>
    <t>西脇市</t>
    <rPh sb="0" eb="3">
      <t>ニシワキシ</t>
    </rPh>
    <phoneticPr fontId="5"/>
  </si>
  <si>
    <t>宝塚市</t>
    <rPh sb="0" eb="3">
      <t>タカラヅカシ</t>
    </rPh>
    <phoneticPr fontId="5"/>
  </si>
  <si>
    <t>三木市</t>
    <rPh sb="0" eb="3">
      <t>ミキシ</t>
    </rPh>
    <phoneticPr fontId="5"/>
  </si>
  <si>
    <t>高砂市</t>
    <rPh sb="0" eb="3">
      <t>タカサゴシ</t>
    </rPh>
    <phoneticPr fontId="5"/>
  </si>
  <si>
    <t>川西市</t>
    <rPh sb="0" eb="3">
      <t>カワニシシ</t>
    </rPh>
    <phoneticPr fontId="5"/>
  </si>
  <si>
    <t>小野市</t>
    <rPh sb="0" eb="3">
      <t>オノシ</t>
    </rPh>
    <phoneticPr fontId="5"/>
  </si>
  <si>
    <t>三田市</t>
    <rPh sb="0" eb="3">
      <t>サンダシ</t>
    </rPh>
    <phoneticPr fontId="5"/>
  </si>
  <si>
    <t>加西市</t>
    <rPh sb="0" eb="2">
      <t>カサイ</t>
    </rPh>
    <rPh sb="2" eb="3">
      <t>シ</t>
    </rPh>
    <phoneticPr fontId="5"/>
  </si>
  <si>
    <t>篠山市</t>
    <rPh sb="0" eb="3">
      <t>ササヤマシ</t>
    </rPh>
    <phoneticPr fontId="5"/>
  </si>
  <si>
    <t>養父市</t>
    <rPh sb="0" eb="3">
      <t>ヤブシ</t>
    </rPh>
    <phoneticPr fontId="5"/>
  </si>
  <si>
    <t>丹波市</t>
    <rPh sb="0" eb="3">
      <t>タンバシ</t>
    </rPh>
    <phoneticPr fontId="5"/>
  </si>
  <si>
    <t>南あわじ市</t>
    <rPh sb="0" eb="1">
      <t>ミナミ</t>
    </rPh>
    <rPh sb="4" eb="5">
      <t>シ</t>
    </rPh>
    <phoneticPr fontId="5"/>
  </si>
  <si>
    <t>朝来市</t>
    <rPh sb="0" eb="1">
      <t>アサ</t>
    </rPh>
    <rPh sb="1" eb="2">
      <t>ク</t>
    </rPh>
    <rPh sb="2" eb="3">
      <t>シ</t>
    </rPh>
    <phoneticPr fontId="5"/>
  </si>
  <si>
    <t>淡路市</t>
    <rPh sb="0" eb="3">
      <t>アワジシ</t>
    </rPh>
    <phoneticPr fontId="5"/>
  </si>
  <si>
    <t>宍粟市</t>
    <rPh sb="0" eb="2">
      <t>シソウ</t>
    </rPh>
    <rPh sb="2" eb="3">
      <t>シ</t>
    </rPh>
    <phoneticPr fontId="5"/>
  </si>
  <si>
    <t>加東市</t>
    <rPh sb="0" eb="2">
      <t>カトウ</t>
    </rPh>
    <rPh sb="2" eb="3">
      <t>シ</t>
    </rPh>
    <phoneticPr fontId="5"/>
  </si>
  <si>
    <t>たつの市</t>
    <rPh sb="3" eb="4">
      <t>シ</t>
    </rPh>
    <phoneticPr fontId="5"/>
  </si>
  <si>
    <t>猪名川町</t>
    <rPh sb="0" eb="3">
      <t>イナガワ</t>
    </rPh>
    <rPh sb="3" eb="4">
      <t>チョウ</t>
    </rPh>
    <phoneticPr fontId="5"/>
  </si>
  <si>
    <t>多可町</t>
    <rPh sb="0" eb="2">
      <t>タカ</t>
    </rPh>
    <rPh sb="2" eb="3">
      <t>チョウ</t>
    </rPh>
    <phoneticPr fontId="5"/>
  </si>
  <si>
    <t>稲美町</t>
    <rPh sb="0" eb="2">
      <t>イナミ</t>
    </rPh>
    <rPh sb="2" eb="3">
      <t>チョウ</t>
    </rPh>
    <phoneticPr fontId="5"/>
  </si>
  <si>
    <t>播磨町</t>
    <rPh sb="0" eb="2">
      <t>ハリマ</t>
    </rPh>
    <rPh sb="2" eb="3">
      <t>チョウ</t>
    </rPh>
    <phoneticPr fontId="5"/>
  </si>
  <si>
    <t>市川町</t>
    <rPh sb="0" eb="2">
      <t>イチカワ</t>
    </rPh>
    <rPh sb="2" eb="3">
      <t>チョウ</t>
    </rPh>
    <phoneticPr fontId="5"/>
  </si>
  <si>
    <t>福崎町</t>
    <rPh sb="0" eb="2">
      <t>フクサキ</t>
    </rPh>
    <rPh sb="2" eb="3">
      <t>チョウ</t>
    </rPh>
    <phoneticPr fontId="5"/>
  </si>
  <si>
    <t>神河町</t>
    <rPh sb="0" eb="1">
      <t>カミ</t>
    </rPh>
    <rPh sb="1" eb="2">
      <t>カワ</t>
    </rPh>
    <rPh sb="2" eb="3">
      <t>チョウ</t>
    </rPh>
    <phoneticPr fontId="5"/>
  </si>
  <si>
    <t>太子町</t>
    <rPh sb="0" eb="2">
      <t>タイシ</t>
    </rPh>
    <rPh sb="2" eb="3">
      <t>チョウ</t>
    </rPh>
    <phoneticPr fontId="5"/>
  </si>
  <si>
    <t>上郡町</t>
    <rPh sb="0" eb="2">
      <t>カミゴオリ</t>
    </rPh>
    <rPh sb="2" eb="3">
      <t>チョウ</t>
    </rPh>
    <phoneticPr fontId="5"/>
  </si>
  <si>
    <t>佐用町</t>
    <rPh sb="0" eb="2">
      <t>サヨウ</t>
    </rPh>
    <rPh sb="2" eb="3">
      <t>チョウ</t>
    </rPh>
    <phoneticPr fontId="5"/>
  </si>
  <si>
    <t>香美町</t>
    <rPh sb="0" eb="2">
      <t>カミ</t>
    </rPh>
    <rPh sb="2" eb="3">
      <t>チョウ</t>
    </rPh>
    <phoneticPr fontId="5"/>
  </si>
  <si>
    <t>新温泉町</t>
    <rPh sb="0" eb="1">
      <t>シン</t>
    </rPh>
    <rPh sb="1" eb="4">
      <t>オンセンチョウ</t>
    </rPh>
    <phoneticPr fontId="5"/>
  </si>
  <si>
    <t>従業者数</t>
    <rPh sb="3" eb="4">
      <t>スウ</t>
    </rPh>
    <phoneticPr fontId="24"/>
  </si>
  <si>
    <t>農業</t>
    <rPh sb="0" eb="2">
      <t>ノウギョウ</t>
    </rPh>
    <phoneticPr fontId="21"/>
  </si>
  <si>
    <t>プラスチック・ゴム製品</t>
    <rPh sb="9" eb="11">
      <t>セイヒン</t>
    </rPh>
    <phoneticPr fontId="21"/>
  </si>
  <si>
    <t>運輸・郵便</t>
    <rPh sb="3" eb="5">
      <t>ユウビン</t>
    </rPh>
    <phoneticPr fontId="5"/>
  </si>
  <si>
    <t>他に分類されない会員制団体</t>
    <rPh sb="0" eb="1">
      <t>ホカ</t>
    </rPh>
    <rPh sb="2" eb="4">
      <t>ブンルイ</t>
    </rPh>
    <rPh sb="8" eb="11">
      <t>カイインセイ</t>
    </rPh>
    <rPh sb="11" eb="13">
      <t>ダンタイ</t>
    </rPh>
    <phoneticPr fontId="5"/>
  </si>
  <si>
    <t xml:space="preserve"> </t>
    <phoneticPr fontId="24"/>
  </si>
  <si>
    <t>合計</t>
    <rPh sb="0" eb="2">
      <t>ゴウケイ</t>
    </rPh>
    <phoneticPr fontId="21"/>
  </si>
  <si>
    <t>調整項目</t>
    <rPh sb="0" eb="2">
      <t>チョウセイ</t>
    </rPh>
    <rPh sb="2" eb="4">
      <t>コウモク</t>
    </rPh>
    <phoneticPr fontId="24"/>
  </si>
  <si>
    <t>平成27年市町雇用表</t>
    <rPh sb="5" eb="7">
      <t>シチョウ</t>
    </rPh>
    <rPh sb="7" eb="9">
      <t>コヨウ</t>
    </rPh>
    <rPh sb="9" eb="10">
      <t>ヒョウ</t>
    </rPh>
    <phoneticPr fontId="5"/>
  </si>
  <si>
    <t>有給役員・雇用者</t>
    <rPh sb="0" eb="2">
      <t>ユウキュウ</t>
    </rPh>
    <rPh sb="2" eb="4">
      <t>ヤクイン</t>
    </rPh>
    <rPh sb="5" eb="8">
      <t>コヨウシャ</t>
    </rPh>
    <phoneticPr fontId="5"/>
  </si>
  <si>
    <t>有給役員雇用者</t>
    <rPh sb="0" eb="2">
      <t>ユウキュウ</t>
    </rPh>
    <rPh sb="2" eb="4">
      <t>ヤクイン</t>
    </rPh>
    <rPh sb="6" eb="7">
      <t>シャ</t>
    </rPh>
    <phoneticPr fontId="24"/>
  </si>
  <si>
    <t>2015年兵庫県市町産業連関表</t>
    <rPh sb="4" eb="5">
      <t>ネン</t>
    </rPh>
    <rPh sb="5" eb="8">
      <t>ヒョウゴケン</t>
    </rPh>
    <rPh sb="8" eb="10">
      <t>シチョウ</t>
    </rPh>
    <rPh sb="10" eb="12">
      <t>サンギョウ</t>
    </rPh>
    <rPh sb="12" eb="15">
      <t>レンカンヒョウ</t>
    </rPh>
    <phoneticPr fontId="5"/>
  </si>
  <si>
    <t>地域内需要合計</t>
    <rPh sb="0" eb="2">
      <t>チイキ</t>
    </rPh>
    <phoneticPr fontId="5"/>
  </si>
  <si>
    <t>地域際収支</t>
    <rPh sb="0" eb="2">
      <t>チイキ</t>
    </rPh>
    <rPh sb="2" eb="3">
      <t>サイ</t>
    </rPh>
    <rPh sb="3" eb="5">
      <t>シュウシ</t>
    </rPh>
    <phoneticPr fontId="5"/>
  </si>
  <si>
    <t>地域内自給率</t>
    <rPh sb="0" eb="2">
      <t>チイキ</t>
    </rPh>
    <phoneticPr fontId="5"/>
  </si>
  <si>
    <t>2015年兵庫県市産業連関表</t>
    <rPh sb="4" eb="5">
      <t>ネン</t>
    </rPh>
    <rPh sb="5" eb="8">
      <t>ヒョウゴケン</t>
    </rPh>
    <rPh sb="8" eb="9">
      <t>シ</t>
    </rPh>
    <rPh sb="9" eb="11">
      <t>サンギョウ</t>
    </rPh>
    <phoneticPr fontId="5"/>
  </si>
  <si>
    <t>地域内生産額</t>
    <rPh sb="0" eb="2">
      <t>チイキ</t>
    </rPh>
    <phoneticPr fontId="5"/>
  </si>
  <si>
    <t>令和元年平均</t>
    <rPh sb="0" eb="2">
      <t>レイワ</t>
    </rPh>
    <rPh sb="2" eb="4">
      <t>ガンネン</t>
    </rPh>
    <rPh sb="4" eb="6">
      <t>ヘイキン</t>
    </rPh>
    <phoneticPr fontId="5"/>
  </si>
  <si>
    <t>令和２年平均</t>
    <rPh sb="0" eb="2">
      <t>レイワ</t>
    </rPh>
    <rPh sb="3" eb="4">
      <t>ネン</t>
    </rPh>
    <rPh sb="4" eb="6">
      <t>ヘイキン</t>
    </rPh>
    <phoneticPr fontId="5"/>
  </si>
  <si>
    <t>令和3年平均</t>
    <rPh sb="0" eb="2">
      <t>レイワ</t>
    </rPh>
    <rPh sb="3" eb="4">
      <t>ネン</t>
    </rPh>
    <rPh sb="4" eb="6">
      <t>ヘイキン</t>
    </rPh>
    <phoneticPr fontId="5"/>
  </si>
  <si>
    <t>令和4年平均</t>
    <rPh sb="0" eb="2">
      <t>レイワ</t>
    </rPh>
    <rPh sb="3" eb="4">
      <t>ネン</t>
    </rPh>
    <rPh sb="4" eb="6">
      <t>ヘイキン</t>
    </rPh>
    <phoneticPr fontId="5"/>
  </si>
  <si>
    <t>域内自給率</t>
    <rPh sb="0" eb="1">
      <t>イキ</t>
    </rPh>
    <rPh sb="1" eb="2">
      <t>ナイ</t>
    </rPh>
    <rPh sb="2" eb="5">
      <t>ジキュウリツ</t>
    </rPh>
    <phoneticPr fontId="5"/>
  </si>
  <si>
    <t>平均消費
性向
（R2_R4/近畿）</t>
    <rPh sb="15" eb="17">
      <t>キンキ</t>
    </rPh>
    <phoneticPr fontId="5"/>
  </si>
  <si>
    <t>・雇用者誘発数の基礎となる雇用係数は、「2015年兵庫県産業連関表・雇用表（39部門分類）」を使用</t>
    <rPh sb="24" eb="25">
      <t>ネン</t>
    </rPh>
    <rPh sb="25" eb="28">
      <t>ヒョウゴケン</t>
    </rPh>
    <rPh sb="28" eb="30">
      <t>サンギョウ</t>
    </rPh>
    <phoneticPr fontId="5"/>
  </si>
  <si>
    <t>・平均消費性向は家計調査年報近畿の値を使用し、波及効果の試算は2次波及まで</t>
    <phoneticPr fontId="5"/>
  </si>
  <si>
    <t>（単位：百万円）</t>
    <rPh sb="1" eb="3">
      <t>タンイ</t>
    </rPh>
    <rPh sb="4" eb="5">
      <t>ヒャク</t>
    </rPh>
    <rPh sb="5" eb="7">
      <t>マンエン</t>
    </rPh>
    <phoneticPr fontId="5"/>
  </si>
  <si>
    <t>　　　　　区分</t>
    <rPh sb="5" eb="7">
      <t>クブン</t>
    </rPh>
    <phoneticPr fontId="5"/>
  </si>
  <si>
    <t>市町名</t>
  </si>
  <si>
    <t>県計</t>
  </si>
  <si>
    <t>神戸市</t>
  </si>
  <si>
    <t>阪神南地域</t>
    <rPh sb="0" eb="2">
      <t>ハンシン</t>
    </rPh>
    <rPh sb="2" eb="3">
      <t>ミナミ</t>
    </rPh>
    <rPh sb="3" eb="5">
      <t>チイキ</t>
    </rPh>
    <phoneticPr fontId="5"/>
  </si>
  <si>
    <t>阪神北地域</t>
    <rPh sb="0" eb="2">
      <t>ハンシン</t>
    </rPh>
    <rPh sb="2" eb="3">
      <t>キタ</t>
    </rPh>
    <rPh sb="3" eb="5">
      <t>チイキ</t>
    </rPh>
    <phoneticPr fontId="5"/>
  </si>
  <si>
    <t>東播磨地域</t>
  </si>
  <si>
    <t>北播磨地域</t>
    <rPh sb="0" eb="1">
      <t>キタ</t>
    </rPh>
    <rPh sb="1" eb="3">
      <t>ハリマ</t>
    </rPh>
    <rPh sb="3" eb="5">
      <t>チイキ</t>
    </rPh>
    <phoneticPr fontId="5"/>
  </si>
  <si>
    <t>中播磨地域</t>
    <rPh sb="0" eb="1">
      <t>ナカ</t>
    </rPh>
    <rPh sb="1" eb="3">
      <t>ハリマ</t>
    </rPh>
    <rPh sb="3" eb="5">
      <t>チイキ</t>
    </rPh>
    <phoneticPr fontId="5"/>
  </si>
  <si>
    <t>西播磨地域</t>
    <rPh sb="0" eb="1">
      <t>ニシ</t>
    </rPh>
    <rPh sb="1" eb="3">
      <t>ハリマ</t>
    </rPh>
    <rPh sb="3" eb="5">
      <t>チイキ</t>
    </rPh>
    <phoneticPr fontId="5"/>
  </si>
  <si>
    <t>但馬地域</t>
  </si>
  <si>
    <t>丹波地域</t>
  </si>
  <si>
    <t>淡路地域</t>
  </si>
  <si>
    <t>阪神南地域</t>
    <rPh sb="2" eb="3">
      <t>ミナミ</t>
    </rPh>
    <phoneticPr fontId="5"/>
  </si>
  <si>
    <t>尼崎市</t>
  </si>
  <si>
    <t>西宮市</t>
  </si>
  <si>
    <t>芦屋市</t>
  </si>
  <si>
    <t>伊丹市</t>
  </si>
  <si>
    <t>宝塚市</t>
  </si>
  <si>
    <t>川西市</t>
  </si>
  <si>
    <t>三田市</t>
  </si>
  <si>
    <t>猪名川町</t>
  </si>
  <si>
    <t>明石市</t>
  </si>
  <si>
    <t>加古川市</t>
  </si>
  <si>
    <t>高砂市</t>
  </si>
  <si>
    <t>稲美町</t>
  </si>
  <si>
    <t>播磨町</t>
  </si>
  <si>
    <t>西脇市</t>
    <phoneticPr fontId="5"/>
  </si>
  <si>
    <t>三木市</t>
    <phoneticPr fontId="5"/>
  </si>
  <si>
    <t>小野市</t>
  </si>
  <si>
    <t>加西市</t>
  </si>
  <si>
    <t>中播磨地域</t>
    <rPh sb="0" eb="1">
      <t>ナカ</t>
    </rPh>
    <phoneticPr fontId="5"/>
  </si>
  <si>
    <t>市川町</t>
  </si>
  <si>
    <t>福崎町</t>
  </si>
  <si>
    <t>相生市</t>
  </si>
  <si>
    <t>赤穂市</t>
  </si>
  <si>
    <t>太子町</t>
  </si>
  <si>
    <t>上郡町</t>
  </si>
  <si>
    <t>佐用町</t>
    <phoneticPr fontId="5"/>
  </si>
  <si>
    <t>豊岡市</t>
    <phoneticPr fontId="5"/>
  </si>
  <si>
    <t>養父市</t>
    <rPh sb="2" eb="3">
      <t>シ</t>
    </rPh>
    <phoneticPr fontId="5"/>
  </si>
  <si>
    <t>朝来市</t>
    <rPh sb="0" eb="2">
      <t>アサゴ</t>
    </rPh>
    <rPh sb="2" eb="3">
      <t>シ</t>
    </rPh>
    <phoneticPr fontId="5"/>
  </si>
  <si>
    <t>新温泉町</t>
    <rPh sb="0" eb="1">
      <t>シン</t>
    </rPh>
    <rPh sb="1" eb="3">
      <t>オンセン</t>
    </rPh>
    <rPh sb="3" eb="4">
      <t>チョウ</t>
    </rPh>
    <phoneticPr fontId="5"/>
  </si>
  <si>
    <t>丹波篠山市</t>
    <rPh sb="0" eb="2">
      <t>タンバ</t>
    </rPh>
    <rPh sb="4" eb="5">
      <t>シ</t>
    </rPh>
    <phoneticPr fontId="25"/>
  </si>
  <si>
    <t>丹波市</t>
    <rPh sb="0" eb="2">
      <t>タンバ</t>
    </rPh>
    <rPh sb="2" eb="3">
      <t>シ</t>
    </rPh>
    <phoneticPr fontId="5"/>
  </si>
  <si>
    <t>洲本市</t>
    <phoneticPr fontId="5"/>
  </si>
  <si>
    <t>淡路市</t>
    <rPh sb="0" eb="2">
      <t>アワジ</t>
    </rPh>
    <rPh sb="2" eb="3">
      <t>シ</t>
    </rPh>
    <phoneticPr fontId="5"/>
  </si>
  <si>
    <t>市町内総生産（名目）</t>
    <rPh sb="0" eb="2">
      <t>シチョウ</t>
    </rPh>
    <rPh sb="2" eb="3">
      <t>ナイ</t>
    </rPh>
    <rPh sb="3" eb="4">
      <t>ソウ</t>
    </rPh>
    <rPh sb="7" eb="9">
      <t>メイモク</t>
    </rPh>
    <phoneticPr fontId="5"/>
  </si>
  <si>
    <t>令和元年度</t>
    <rPh sb="0" eb="2">
      <t>レイワ</t>
    </rPh>
    <rPh sb="2" eb="5">
      <t>ガンネンド</t>
    </rPh>
    <phoneticPr fontId="5"/>
  </si>
  <si>
    <t>令和2年度</t>
    <rPh sb="0" eb="2">
      <t>レイワ</t>
    </rPh>
    <rPh sb="3" eb="5">
      <t>ネンド</t>
    </rPh>
    <phoneticPr fontId="5"/>
  </si>
  <si>
    <t>2019市町ＧＤＰ（名目値）</t>
    <rPh sb="4" eb="6">
      <t>シチョウ</t>
    </rPh>
    <rPh sb="10" eb="13">
      <t>メイモクチ</t>
    </rPh>
    <phoneticPr fontId="5"/>
  </si>
  <si>
    <t>(出所）兵庫県統計課「市町民経済計算」</t>
    <rPh sb="1" eb="3">
      <t>シュッショ</t>
    </rPh>
    <rPh sb="4" eb="7">
      <t>ヒョウゴケン</t>
    </rPh>
    <rPh sb="7" eb="9">
      <t>トウケイ</t>
    </rPh>
    <rPh sb="9" eb="10">
      <t>カ</t>
    </rPh>
    <rPh sb="11" eb="12">
      <t>シ</t>
    </rPh>
    <rPh sb="12" eb="14">
      <t>チョウミン</t>
    </rPh>
    <rPh sb="14" eb="16">
      <t>ケイザイ</t>
    </rPh>
    <rPh sb="16" eb="18">
      <t>ケイサン</t>
    </rPh>
    <phoneticPr fontId="5"/>
  </si>
  <si>
    <t xml:space="preserve"> </t>
    <phoneticPr fontId="5"/>
  </si>
  <si>
    <t>2015年朝来市産業連関表</t>
  </si>
  <si>
    <t>雇用者報酬転換比率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</si>
</sst>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00000"/>
    <numFmt numFmtId="177" formatCode="0_ "/>
    <numFmt numFmtId="178" formatCode="#,##0.000_ ;[Red]\-#,##0.000\ "/>
    <numFmt numFmtId="179" formatCode="0_);[Red]\(0\)"/>
    <numFmt numFmtId="180" formatCode="#,##0.00_ ;[Red]\-#,##0.00\ "/>
    <numFmt numFmtId="181" formatCode="0.00_);[Red]\(0.00\)"/>
    <numFmt numFmtId="182" formatCode="#,##0_ ;[Red]\-#,##0\ "/>
    <numFmt numFmtId="183" formatCode="0.000000_);[Red]\(0.000000\)"/>
    <numFmt numFmtId="184" formatCode="#,##0.000000_ ;[Red]\-#,##0.000000\ "/>
    <numFmt numFmtId="185" formatCode="0.000000_ ;[Red]\-0.000000\ "/>
    <numFmt numFmtId="186" formatCode="0.000_);[Red]\(0.000\)"/>
    <numFmt numFmtId="187" formatCode="0_ ;[Red]\-0\ "/>
    <numFmt numFmtId="188" formatCode="#,##0.0;[Red]\-#,##0.0"/>
    <numFmt numFmtId="189" formatCode="#,##0.000;[Red]\-#,##0.000"/>
    <numFmt numFmtId="190" formatCode="#,##0.000000;[Red]\-#,##0.000000"/>
    <numFmt numFmtId="191" formatCode="#,##0.00000;[Red]\-#,##0.00000"/>
    <numFmt numFmtId="192" formatCode="#,##0.0;&quot;▲ &quot;#,##0.0"/>
    <numFmt numFmtId="193" formatCode="#,##0;&quot;▲ &quot;#,##0"/>
    <numFmt numFmtId="194" formatCode="0.00000"/>
    <numFmt numFmtId="195" formatCode="0.0_);[Red]\(0.0\)"/>
    <numFmt numFmtId="196" formatCode="0;&quot;▲ &quot;0"/>
  </numFmts>
  <fonts count="28" x14ac:knownFonts="1">
    <font>
      <sz val="11"/>
      <name val="ＭＳ Ｐゴシック"/>
      <family val="3"/>
      <charset val="128"/>
    </font>
    <font>
      <sz val="11"/>
      <name val="ＭＳ Ｐゴシック"/>
      <family val="3"/>
      <charset val="128"/>
    </font>
    <font>
      <u/>
      <sz val="11"/>
      <color indexed="12"/>
      <name val="ＭＳ Ｐゴシック"/>
      <family val="3"/>
      <charset val="128"/>
    </font>
    <font>
      <u/>
      <sz val="11"/>
      <color indexed="36"/>
      <name val="ＭＳ Ｐゴシック"/>
      <family val="3"/>
      <charset val="128"/>
    </font>
    <font>
      <sz val="14"/>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vertAlign val="superscript"/>
      <sz val="11"/>
      <name val="ＭＳ Ｐゴシック"/>
      <family val="3"/>
      <charset val="128"/>
    </font>
    <font>
      <b/>
      <sz val="11"/>
      <name val="ＭＳ Ｐゴシック"/>
      <family val="3"/>
      <charset val="128"/>
    </font>
    <font>
      <b/>
      <sz val="12"/>
      <color indexed="8"/>
      <name val="ＭＳ 明朝"/>
      <family val="1"/>
      <charset val="128"/>
    </font>
    <font>
      <sz val="10.5"/>
      <color indexed="8"/>
      <name val="ＭＳ 明朝"/>
      <family val="1"/>
      <charset val="128"/>
    </font>
    <font>
      <sz val="10.5"/>
      <color indexed="8"/>
      <name val="Century"/>
      <family val="1"/>
    </font>
    <font>
      <b/>
      <sz val="10.5"/>
      <color indexed="8"/>
      <name val="ＭＳ 明朝"/>
      <family val="1"/>
      <charset val="128"/>
    </font>
    <font>
      <sz val="10.5"/>
      <color indexed="8"/>
      <name val="ＭＳ Ｐ明朝"/>
      <family val="1"/>
      <charset val="128"/>
    </font>
    <font>
      <sz val="10"/>
      <color indexed="8"/>
      <name val="ＭＳ 明朝"/>
      <family val="1"/>
      <charset val="128"/>
    </font>
    <font>
      <b/>
      <sz val="10"/>
      <name val="ＭＳ Ｐゴシック"/>
      <family val="3"/>
      <charset val="128"/>
    </font>
    <font>
      <sz val="8"/>
      <name val="ＭＳ Ｐゴシック"/>
      <family val="3"/>
      <charset val="128"/>
    </font>
    <font>
      <sz val="11"/>
      <name val="ＭＳ Ｐゴシック"/>
      <family val="3"/>
      <charset val="128"/>
    </font>
    <font>
      <sz val="10.5"/>
      <name val="ＭＳ Ｐゴシック"/>
      <family val="3"/>
      <charset val="128"/>
      <scheme val="minor"/>
    </font>
    <font>
      <vertAlign val="superscript"/>
      <sz val="10"/>
      <name val="ＭＳ Ｐゴシック"/>
      <family val="3"/>
      <charset val="128"/>
    </font>
    <font>
      <sz val="11"/>
      <color theme="1"/>
      <name val="ＭＳ Ｐゴシック"/>
      <family val="3"/>
      <charset val="128"/>
    </font>
    <font>
      <sz val="10"/>
      <color theme="1"/>
      <name val="ＭＳ Ｐゴシック"/>
      <family val="3"/>
      <charset val="128"/>
    </font>
    <font>
      <sz val="11"/>
      <color theme="1"/>
      <name val="ＭＳ Ｐゴシック"/>
      <family val="3"/>
      <charset val="128"/>
      <scheme val="minor"/>
    </font>
    <font>
      <sz val="6"/>
      <name val="ＭＳ Ｐゴシック"/>
      <family val="2"/>
      <charset val="128"/>
      <scheme val="minor"/>
    </font>
    <font>
      <sz val="6"/>
      <name val="ＭＳ Ｐ明朝"/>
      <family val="1"/>
      <charset val="128"/>
    </font>
    <font>
      <sz val="11"/>
      <color indexed="8"/>
      <name val="ＭＳ Ｐゴシック"/>
      <family val="3"/>
      <charset val="128"/>
    </font>
    <font>
      <b/>
      <sz val="11"/>
      <color indexed="8"/>
      <name val="ＭＳ Ｐゴシック"/>
      <family val="3"/>
      <charset val="128"/>
    </font>
  </fonts>
  <fills count="14">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indexed="13"/>
        <bgColor indexed="64"/>
      </patternFill>
    </fill>
    <fill>
      <patternFill patternType="solid">
        <fgColor theme="0"/>
        <bgColor indexed="64"/>
      </patternFill>
    </fill>
    <fill>
      <patternFill patternType="solid">
        <fgColor rgb="FFFFFF99"/>
        <bgColor indexed="64"/>
      </patternFill>
    </fill>
    <fill>
      <patternFill patternType="solid">
        <fgColor rgb="FFCCFFCC"/>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8" tint="0.79998168889431442"/>
        <bgColor indexed="64"/>
      </patternFill>
    </fill>
  </fills>
  <borders count="1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s>
  <cellStyleXfs count="5">
    <xf numFmtId="0" fontId="0" fillId="0" borderId="0"/>
    <xf numFmtId="38" fontId="1" fillId="0" borderId="0" applyFont="0" applyFill="0" applyBorder="0" applyAlignment="0" applyProtection="0"/>
    <xf numFmtId="0" fontId="4" fillId="0" borderId="0"/>
    <xf numFmtId="0" fontId="23" fillId="0" borderId="0">
      <alignment vertical="center"/>
    </xf>
    <xf numFmtId="38" fontId="1" fillId="0" borderId="0" applyFont="0" applyFill="0" applyBorder="0" applyAlignment="0" applyProtection="0"/>
  </cellStyleXfs>
  <cellXfs count="464">
    <xf numFmtId="0" fontId="0" fillId="0" borderId="0" xfId="0"/>
    <xf numFmtId="49" fontId="6" fillId="0" borderId="0" xfId="0" applyNumberFormat="1" applyFont="1"/>
    <xf numFmtId="49" fontId="7" fillId="0" borderId="1" xfId="0" applyNumberFormat="1" applyFont="1" applyBorder="1"/>
    <xf numFmtId="0" fontId="7" fillId="0" borderId="0" xfId="0" applyFont="1"/>
    <xf numFmtId="49" fontId="7" fillId="0" borderId="4" xfId="0" applyNumberFormat="1" applyFont="1" applyBorder="1"/>
    <xf numFmtId="0" fontId="7" fillId="0" borderId="9" xfId="0" applyFont="1" applyBorder="1"/>
    <xf numFmtId="49" fontId="7" fillId="0" borderId="10" xfId="0" applyNumberFormat="1" applyFont="1" applyBorder="1"/>
    <xf numFmtId="0" fontId="7" fillId="0" borderId="12" xfId="0" applyFont="1" applyBorder="1"/>
    <xf numFmtId="0" fontId="7" fillId="0" borderId="2" xfId="0" applyFont="1" applyBorder="1"/>
    <xf numFmtId="0" fontId="7" fillId="0" borderId="6" xfId="0" applyFont="1" applyBorder="1"/>
    <xf numFmtId="0" fontId="7" fillId="0" borderId="3" xfId="0" applyFont="1" applyBorder="1"/>
    <xf numFmtId="49" fontId="7" fillId="0" borderId="5" xfId="0" applyNumberFormat="1" applyFont="1" applyBorder="1"/>
    <xf numFmtId="0" fontId="7" fillId="0" borderId="7" xfId="0" applyFont="1" applyBorder="1"/>
    <xf numFmtId="0" fontId="7" fillId="0" borderId="11" xfId="0" applyFont="1" applyBorder="1"/>
    <xf numFmtId="0" fontId="7" fillId="0" borderId="15" xfId="0" applyFont="1" applyBorder="1"/>
    <xf numFmtId="0" fontId="9" fillId="0" borderId="0" xfId="0" applyFont="1"/>
    <xf numFmtId="0" fontId="0" fillId="0" borderId="1" xfId="0" applyBorder="1"/>
    <xf numFmtId="0" fontId="0" fillId="0" borderId="3" xfId="0" applyBorder="1"/>
    <xf numFmtId="0" fontId="0" fillId="0" borderId="4" xfId="0" applyBorder="1"/>
    <xf numFmtId="0" fontId="0" fillId="0" borderId="5" xfId="0" applyBorder="1"/>
    <xf numFmtId="0" fontId="0" fillId="0" borderId="7" xfId="0" applyBorder="1"/>
    <xf numFmtId="0" fontId="0" fillId="0" borderId="8" xfId="0" applyBorder="1"/>
    <xf numFmtId="0" fontId="6" fillId="2" borderId="14" xfId="0" applyFont="1" applyFill="1" applyBorder="1" applyAlignment="1">
      <alignment vertical="top" wrapText="1"/>
    </xf>
    <xf numFmtId="0" fontId="0" fillId="2" borderId="0" xfId="0" applyFill="1" applyAlignment="1">
      <alignment vertical="center"/>
    </xf>
    <xf numFmtId="0" fontId="0" fillId="0" borderId="10" xfId="0" applyBorder="1"/>
    <xf numFmtId="0" fontId="0" fillId="0" borderId="14" xfId="0" applyBorder="1"/>
    <xf numFmtId="0" fontId="7" fillId="3" borderId="0" xfId="0" applyFont="1" applyFill="1"/>
    <xf numFmtId="0" fontId="0" fillId="4" borderId="14" xfId="0" applyFill="1" applyBorder="1"/>
    <xf numFmtId="0" fontId="0" fillId="4" borderId="5" xfId="0" applyFill="1" applyBorder="1"/>
    <xf numFmtId="0" fontId="10" fillId="0" borderId="0" xfId="0" applyFont="1" applyAlignment="1">
      <alignment horizontal="left"/>
    </xf>
    <xf numFmtId="0" fontId="11" fillId="0" borderId="3" xfId="0" applyFont="1" applyBorder="1" applyAlignment="1">
      <alignment horizontal="left"/>
    </xf>
    <xf numFmtId="0" fontId="0" fillId="0" borderId="2" xfId="0" applyBorder="1"/>
    <xf numFmtId="0" fontId="12" fillId="0" borderId="0" xfId="0" applyFont="1" applyAlignment="1">
      <alignment horizontal="left"/>
    </xf>
    <xf numFmtId="0" fontId="0" fillId="0" borderId="9" xfId="0" applyBorder="1"/>
    <xf numFmtId="0" fontId="13" fillId="0" borderId="14" xfId="0" applyFont="1" applyBorder="1" applyAlignment="1">
      <alignment horizontal="left"/>
    </xf>
    <xf numFmtId="0" fontId="11" fillId="0" borderId="0" xfId="0" applyFont="1" applyAlignment="1">
      <alignment horizontal="left"/>
    </xf>
    <xf numFmtId="0" fontId="11" fillId="0" borderId="0" xfId="0" applyFont="1" applyAlignment="1">
      <alignment vertical="top"/>
    </xf>
    <xf numFmtId="0" fontId="12" fillId="0" borderId="0" xfId="0" applyFont="1" applyAlignment="1">
      <alignment vertical="top"/>
    </xf>
    <xf numFmtId="0" fontId="13" fillId="0" borderId="14" xfId="0" applyFont="1" applyBorder="1"/>
    <xf numFmtId="0" fontId="14" fillId="0" borderId="0" xfId="0" applyFont="1" applyAlignment="1">
      <alignment vertical="top"/>
    </xf>
    <xf numFmtId="0" fontId="15" fillId="0" borderId="0" xfId="0" applyFont="1" applyAlignment="1">
      <alignment vertical="top"/>
    </xf>
    <xf numFmtId="0" fontId="12" fillId="0" borderId="7" xfId="0" applyFont="1" applyBorder="1" applyAlignment="1">
      <alignment horizontal="left"/>
    </xf>
    <xf numFmtId="0" fontId="0" fillId="0" borderId="6" xfId="0" applyBorder="1"/>
    <xf numFmtId="0" fontId="0" fillId="4" borderId="15" xfId="0" applyFill="1" applyBorder="1"/>
    <xf numFmtId="0" fontId="0" fillId="4" borderId="13" xfId="0" applyFill="1" applyBorder="1"/>
    <xf numFmtId="0" fontId="0" fillId="4" borderId="12" xfId="0" applyFill="1" applyBorder="1"/>
    <xf numFmtId="0" fontId="0" fillId="3" borderId="0" xfId="0" applyFill="1"/>
    <xf numFmtId="0" fontId="16" fillId="5" borderId="0" xfId="0" applyFont="1" applyFill="1"/>
    <xf numFmtId="0" fontId="6" fillId="0" borderId="0" xfId="0" applyFont="1"/>
    <xf numFmtId="0" fontId="1" fillId="0" borderId="0" xfId="0" applyFont="1"/>
    <xf numFmtId="0" fontId="16" fillId="0" borderId="1" xfId="0" applyFont="1" applyBorder="1"/>
    <xf numFmtId="0" fontId="6" fillId="0" borderId="3" xfId="0" applyFont="1" applyBorder="1"/>
    <xf numFmtId="0" fontId="6" fillId="2" borderId="1" xfId="0" applyFont="1" applyFill="1" applyBorder="1"/>
    <xf numFmtId="0" fontId="1" fillId="0" borderId="2" xfId="0" applyFont="1" applyBorder="1"/>
    <xf numFmtId="0" fontId="6" fillId="0" borderId="5" xfId="0" applyFont="1" applyBorder="1"/>
    <xf numFmtId="0" fontId="1" fillId="0" borderId="8" xfId="0" applyFont="1" applyBorder="1"/>
    <xf numFmtId="182" fontId="0" fillId="0" borderId="0" xfId="0" applyNumberFormat="1"/>
    <xf numFmtId="0" fontId="16" fillId="0" borderId="0" xfId="0" applyFont="1"/>
    <xf numFmtId="178" fontId="1" fillId="4" borderId="11" xfId="1" applyNumberFormat="1" applyFont="1" applyFill="1" applyBorder="1"/>
    <xf numFmtId="0" fontId="6" fillId="0" borderId="0" xfId="0" applyFont="1" applyAlignment="1">
      <alignment horizontal="left"/>
    </xf>
    <xf numFmtId="0" fontId="6" fillId="3" borderId="0" xfId="0" applyFont="1" applyFill="1"/>
    <xf numFmtId="177" fontId="9" fillId="0" borderId="0" xfId="0" applyNumberFormat="1" applyFont="1" applyAlignment="1">
      <alignment vertical="top"/>
    </xf>
    <xf numFmtId="0" fontId="7" fillId="0" borderId="0" xfId="0" applyFont="1" applyAlignment="1">
      <alignment vertical="top"/>
    </xf>
    <xf numFmtId="0" fontId="7" fillId="0" borderId="0" xfId="0" applyFont="1" applyAlignment="1">
      <alignment horizontal="centerContinuous"/>
    </xf>
    <xf numFmtId="0" fontId="17" fillId="0" borderId="0" xfId="0" applyFont="1"/>
    <xf numFmtId="0" fontId="7" fillId="0" borderId="15" xfId="0" applyFont="1" applyBorder="1" applyAlignment="1">
      <alignment horizontal="center" vertical="center"/>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7" fillId="4" borderId="13" xfId="0" applyFont="1" applyFill="1" applyBorder="1" applyAlignment="1">
      <alignment horizontal="center" vertical="center" wrapText="1"/>
    </xf>
    <xf numFmtId="0" fontId="7" fillId="0" borderId="15" xfId="0" applyFont="1" applyBorder="1" applyAlignment="1">
      <alignment horizontal="center" vertical="center" wrapText="1"/>
    </xf>
    <xf numFmtId="0" fontId="7" fillId="4" borderId="12" xfId="0" applyFont="1" applyFill="1" applyBorder="1" applyAlignment="1">
      <alignment horizontal="center" vertical="center" wrapText="1"/>
    </xf>
    <xf numFmtId="0" fontId="7" fillId="0" borderId="14" xfId="0" applyFont="1" applyBorder="1" applyAlignment="1">
      <alignment horizontal="center" vertical="center"/>
    </xf>
    <xf numFmtId="0" fontId="17" fillId="0" borderId="0" xfId="0" applyFont="1" applyAlignment="1">
      <alignment horizontal="center" vertical="center" wrapText="1"/>
    </xf>
    <xf numFmtId="0" fontId="17" fillId="0" borderId="9" xfId="0" applyFont="1" applyBorder="1" applyAlignment="1">
      <alignment horizontal="center" vertical="center" wrapText="1"/>
    </xf>
    <xf numFmtId="0" fontId="17" fillId="0" borderId="0" xfId="0" applyFont="1" applyAlignment="1">
      <alignment horizontal="center" vertical="center"/>
    </xf>
    <xf numFmtId="179" fontId="7" fillId="4" borderId="0" xfId="0" applyNumberFormat="1" applyFont="1" applyFill="1"/>
    <xf numFmtId="183" fontId="7" fillId="0" borderId="0" xfId="0" applyNumberFormat="1" applyFont="1"/>
    <xf numFmtId="181" fontId="7" fillId="0" borderId="0" xfId="0" applyNumberFormat="1" applyFont="1"/>
    <xf numFmtId="181" fontId="7" fillId="0" borderId="9" xfId="0" applyNumberFormat="1" applyFont="1" applyBorder="1"/>
    <xf numFmtId="186" fontId="7" fillId="2" borderId="0" xfId="0" applyNumberFormat="1" applyFont="1" applyFill="1" applyAlignment="1">
      <alignment horizontal="right" vertical="center"/>
    </xf>
    <xf numFmtId="181" fontId="7" fillId="2" borderId="0" xfId="0" applyNumberFormat="1" applyFont="1" applyFill="1" applyAlignment="1">
      <alignment horizontal="right" vertical="center"/>
    </xf>
    <xf numFmtId="185" fontId="7" fillId="0" borderId="0" xfId="0" applyNumberFormat="1" applyFont="1" applyAlignment="1">
      <alignment horizontal="right" vertical="center"/>
    </xf>
    <xf numFmtId="180" fontId="7" fillId="0" borderId="0" xfId="0" applyNumberFormat="1" applyFont="1" applyAlignment="1">
      <alignment horizontal="right" vertical="center"/>
    </xf>
    <xf numFmtId="181" fontId="7" fillId="0" borderId="0" xfId="0" applyNumberFormat="1" applyFont="1" applyAlignment="1">
      <alignment horizontal="right" vertical="center"/>
    </xf>
    <xf numFmtId="181" fontId="7" fillId="4" borderId="0" xfId="0" applyNumberFormat="1" applyFont="1" applyFill="1"/>
    <xf numFmtId="184" fontId="7" fillId="0" borderId="0" xfId="0" applyNumberFormat="1" applyFont="1"/>
    <xf numFmtId="180" fontId="7" fillId="4" borderId="9" xfId="0" applyNumberFormat="1" applyFont="1" applyFill="1" applyBorder="1"/>
    <xf numFmtId="176" fontId="7" fillId="0" borderId="14" xfId="0" applyNumberFormat="1" applyFont="1" applyBorder="1"/>
    <xf numFmtId="187" fontId="7" fillId="4" borderId="0" xfId="0" applyNumberFormat="1" applyFont="1" applyFill="1"/>
    <xf numFmtId="187" fontId="7" fillId="4" borderId="9" xfId="0" applyNumberFormat="1" applyFont="1" applyFill="1" applyBorder="1"/>
    <xf numFmtId="179" fontId="7" fillId="0" borderId="0" xfId="0" applyNumberFormat="1" applyFont="1"/>
    <xf numFmtId="181" fontId="7" fillId="0" borderId="13" xfId="0" applyNumberFormat="1" applyFont="1" applyBorder="1"/>
    <xf numFmtId="183" fontId="7" fillId="0" borderId="13" xfId="0" applyNumberFormat="1" applyFont="1" applyBorder="1"/>
    <xf numFmtId="181" fontId="7" fillId="0" borderId="12" xfId="0" applyNumberFormat="1" applyFont="1" applyBorder="1"/>
    <xf numFmtId="0" fontId="7" fillId="0" borderId="13" xfId="0" applyFont="1" applyBorder="1"/>
    <xf numFmtId="185" fontId="7" fillId="0" borderId="13" xfId="0" applyNumberFormat="1" applyFont="1" applyBorder="1" applyAlignment="1">
      <alignment horizontal="right" vertical="center"/>
    </xf>
    <xf numFmtId="180" fontId="7" fillId="0" borderId="13" xfId="0" applyNumberFormat="1" applyFont="1" applyBorder="1"/>
    <xf numFmtId="181" fontId="7" fillId="4" borderId="13" xfId="0" applyNumberFormat="1" applyFont="1" applyFill="1" applyBorder="1"/>
    <xf numFmtId="184" fontId="7" fillId="0" borderId="13" xfId="0" applyNumberFormat="1" applyFont="1" applyBorder="1"/>
    <xf numFmtId="180" fontId="7" fillId="4" borderId="12" xfId="0" applyNumberFormat="1" applyFont="1" applyFill="1" applyBorder="1"/>
    <xf numFmtId="176" fontId="7" fillId="0" borderId="15" xfId="0" applyNumberFormat="1" applyFont="1" applyBorder="1"/>
    <xf numFmtId="187" fontId="7" fillId="4" borderId="13" xfId="0" applyNumberFormat="1" applyFont="1" applyFill="1" applyBorder="1"/>
    <xf numFmtId="187" fontId="7" fillId="4" borderId="12" xfId="0" applyNumberFormat="1" applyFont="1" applyFill="1" applyBorder="1"/>
    <xf numFmtId="0" fontId="6" fillId="0" borderId="14" xfId="0" applyFont="1" applyBorder="1"/>
    <xf numFmtId="0" fontId="6" fillId="0" borderId="1" xfId="0" applyFont="1" applyBorder="1"/>
    <xf numFmtId="0" fontId="6" fillId="0" borderId="2" xfId="0" applyFont="1" applyBorder="1"/>
    <xf numFmtId="0" fontId="0" fillId="0" borderId="15" xfId="0" applyBorder="1"/>
    <xf numFmtId="190" fontId="7" fillId="0" borderId="0" xfId="1" applyNumberFormat="1" applyFont="1" applyBorder="1"/>
    <xf numFmtId="190" fontId="7" fillId="0" borderId="13" xfId="1" applyNumberFormat="1" applyFont="1" applyBorder="1"/>
    <xf numFmtId="180" fontId="7" fillId="0" borderId="13" xfId="0" applyNumberFormat="1" applyFont="1" applyBorder="1" applyAlignment="1">
      <alignment horizontal="right" vertical="center"/>
    </xf>
    <xf numFmtId="180" fontId="7" fillId="0" borderId="0" xfId="0" applyNumberFormat="1" applyFont="1"/>
    <xf numFmtId="180" fontId="7" fillId="0" borderId="9" xfId="0" applyNumberFormat="1" applyFont="1" applyBorder="1"/>
    <xf numFmtId="180" fontId="7" fillId="0" borderId="12" xfId="0" applyNumberFormat="1" applyFont="1" applyBorder="1"/>
    <xf numFmtId="0" fontId="6" fillId="2" borderId="2" xfId="0" applyFont="1" applyFill="1" applyBorder="1"/>
    <xf numFmtId="0" fontId="6" fillId="0" borderId="4" xfId="0" applyFont="1" applyBorder="1"/>
    <xf numFmtId="0" fontId="6" fillId="0" borderId="8" xfId="0" applyFont="1" applyBorder="1"/>
    <xf numFmtId="0" fontId="1" fillId="0" borderId="4" xfId="0" applyFont="1" applyBorder="1"/>
    <xf numFmtId="0" fontId="1" fillId="0" borderId="10" xfId="0" applyFont="1" applyBorder="1"/>
    <xf numFmtId="0" fontId="0" fillId="0" borderId="11" xfId="0" applyBorder="1"/>
    <xf numFmtId="38" fontId="1" fillId="2" borderId="3" xfId="1" applyFont="1" applyFill="1" applyBorder="1"/>
    <xf numFmtId="38" fontId="1" fillId="2" borderId="0" xfId="1" applyFont="1" applyFill="1" applyBorder="1"/>
    <xf numFmtId="38" fontId="1" fillId="2" borderId="7" xfId="1" applyFont="1" applyFill="1" applyBorder="1"/>
    <xf numFmtId="0" fontId="6" fillId="2" borderId="3" xfId="0" applyFont="1" applyFill="1" applyBorder="1"/>
    <xf numFmtId="0" fontId="7" fillId="2" borderId="1" xfId="0" applyFont="1" applyFill="1" applyBorder="1"/>
    <xf numFmtId="0" fontId="7" fillId="2" borderId="4" xfId="0" applyFont="1" applyFill="1" applyBorder="1"/>
    <xf numFmtId="0" fontId="7" fillId="2" borderId="3" xfId="0" applyFont="1" applyFill="1" applyBorder="1"/>
    <xf numFmtId="0" fontId="6" fillId="0" borderId="7" xfId="0" applyFont="1" applyBorder="1"/>
    <xf numFmtId="188" fontId="1" fillId="2" borderId="3" xfId="1" applyNumberFormat="1" applyFont="1" applyFill="1" applyBorder="1"/>
    <xf numFmtId="188" fontId="1" fillId="2" borderId="0" xfId="1" applyNumberFormat="1" applyFont="1" applyFill="1" applyBorder="1"/>
    <xf numFmtId="188" fontId="1" fillId="2" borderId="7" xfId="1" applyNumberFormat="1" applyFont="1" applyFill="1" applyBorder="1"/>
    <xf numFmtId="0" fontId="6" fillId="4" borderId="4" xfId="0" applyFont="1" applyFill="1" applyBorder="1"/>
    <xf numFmtId="0" fontId="6" fillId="4" borderId="10" xfId="0" applyFont="1" applyFill="1" applyBorder="1" applyAlignment="1">
      <alignment horizontal="center"/>
    </xf>
    <xf numFmtId="188" fontId="0" fillId="4" borderId="4" xfId="1" applyNumberFormat="1" applyFont="1" applyFill="1" applyBorder="1"/>
    <xf numFmtId="188" fontId="0" fillId="4" borderId="10" xfId="1" applyNumberFormat="1" applyFont="1" applyFill="1" applyBorder="1"/>
    <xf numFmtId="188" fontId="0" fillId="4" borderId="8" xfId="1" applyNumberFormat="1" applyFont="1" applyFill="1" applyBorder="1"/>
    <xf numFmtId="188" fontId="0" fillId="4" borderId="11" xfId="1" applyNumberFormat="1" applyFont="1" applyFill="1" applyBorder="1"/>
    <xf numFmtId="0" fontId="0" fillId="3" borderId="1" xfId="0" applyFill="1" applyBorder="1"/>
    <xf numFmtId="0" fontId="7" fillId="3" borderId="1" xfId="0" applyFont="1" applyFill="1" applyBorder="1" applyAlignment="1">
      <alignment horizontal="center"/>
    </xf>
    <xf numFmtId="0" fontId="7" fillId="3" borderId="4" xfId="0" applyFont="1" applyFill="1" applyBorder="1" applyAlignment="1">
      <alignment horizontal="center"/>
    </xf>
    <xf numFmtId="0" fontId="7" fillId="3" borderId="3" xfId="0" applyFont="1" applyFill="1" applyBorder="1" applyAlignment="1">
      <alignment horizontal="center"/>
    </xf>
    <xf numFmtId="0" fontId="0" fillId="3" borderId="5" xfId="0" applyFill="1" applyBorder="1"/>
    <xf numFmtId="0" fontId="7" fillId="3" borderId="5" xfId="0" applyFont="1" applyFill="1" applyBorder="1" applyAlignment="1">
      <alignment horizontal="center"/>
    </xf>
    <xf numFmtId="0" fontId="7" fillId="3" borderId="8" xfId="0" applyFont="1" applyFill="1" applyBorder="1" applyAlignment="1">
      <alignment horizontal="center"/>
    </xf>
    <xf numFmtId="0" fontId="7" fillId="3" borderId="7" xfId="0" applyFont="1" applyFill="1" applyBorder="1" applyAlignment="1">
      <alignment horizontal="center"/>
    </xf>
    <xf numFmtId="0" fontId="7" fillId="3" borderId="14" xfId="0" applyFont="1" applyFill="1" applyBorder="1"/>
    <xf numFmtId="188" fontId="6" fillId="3" borderId="14" xfId="1" applyNumberFormat="1" applyFont="1" applyFill="1" applyBorder="1"/>
    <xf numFmtId="38" fontId="6" fillId="3" borderId="14" xfId="1" applyFont="1" applyFill="1" applyBorder="1"/>
    <xf numFmtId="38" fontId="6" fillId="3" borderId="10" xfId="1" applyFont="1" applyFill="1" applyBorder="1"/>
    <xf numFmtId="38" fontId="6" fillId="3" borderId="0" xfId="1" applyFont="1" applyFill="1" applyBorder="1" applyAlignment="1">
      <alignment horizontal="center"/>
    </xf>
    <xf numFmtId="38" fontId="6" fillId="3" borderId="10" xfId="1" applyFont="1" applyFill="1" applyBorder="1" applyAlignment="1">
      <alignment horizontal="center"/>
    </xf>
    <xf numFmtId="10" fontId="6" fillId="3" borderId="8" xfId="1" applyNumberFormat="1" applyFont="1" applyFill="1" applyBorder="1"/>
    <xf numFmtId="38" fontId="6" fillId="3" borderId="8" xfId="1" applyFont="1" applyFill="1" applyBorder="1" applyAlignment="1">
      <alignment horizontal="center"/>
    </xf>
    <xf numFmtId="0" fontId="7" fillId="3" borderId="15" xfId="0" applyFont="1" applyFill="1" applyBorder="1"/>
    <xf numFmtId="38" fontId="18" fillId="3" borderId="13" xfId="1" applyFont="1" applyFill="1" applyBorder="1"/>
    <xf numFmtId="38" fontId="18" fillId="3" borderId="12" xfId="1" applyFont="1" applyFill="1" applyBorder="1"/>
    <xf numFmtId="0" fontId="6" fillId="0" borderId="3" xfId="0" applyFont="1" applyBorder="1" applyAlignment="1">
      <alignment horizontal="center"/>
    </xf>
    <xf numFmtId="0" fontId="1" fillId="0" borderId="9" xfId="0" applyFont="1" applyBorder="1"/>
    <xf numFmtId="0" fontId="1" fillId="0" borderId="6" xfId="0" applyFont="1" applyBorder="1"/>
    <xf numFmtId="0" fontId="6" fillId="0" borderId="9" xfId="0" applyFont="1" applyBorder="1"/>
    <xf numFmtId="49" fontId="7" fillId="0" borderId="14" xfId="0" applyNumberFormat="1" applyFont="1" applyBorder="1"/>
    <xf numFmtId="0" fontId="0" fillId="0" borderId="12" xfId="0" applyBorder="1"/>
    <xf numFmtId="189" fontId="0" fillId="0" borderId="10" xfId="1" applyNumberFormat="1" applyFont="1" applyBorder="1"/>
    <xf numFmtId="0" fontId="1" fillId="0" borderId="5" xfId="0" applyFont="1" applyBorder="1"/>
    <xf numFmtId="179" fontId="7" fillId="6" borderId="0" xfId="0" applyNumberFormat="1" applyFont="1" applyFill="1"/>
    <xf numFmtId="38" fontId="7" fillId="4" borderId="13" xfId="1" applyFont="1" applyFill="1" applyBorder="1"/>
    <xf numFmtId="38" fontId="7" fillId="4" borderId="12" xfId="1" applyFont="1" applyFill="1" applyBorder="1"/>
    <xf numFmtId="38" fontId="7" fillId="4" borderId="9" xfId="1" applyFont="1" applyFill="1" applyBorder="1"/>
    <xf numFmtId="38" fontId="7" fillId="4" borderId="0" xfId="1" applyFont="1" applyFill="1" applyBorder="1"/>
    <xf numFmtId="188" fontId="1" fillId="2" borderId="4" xfId="1" applyNumberFormat="1" applyFont="1" applyFill="1" applyBorder="1"/>
    <xf numFmtId="188" fontId="1" fillId="2" borderId="10" xfId="1" applyNumberFormat="1" applyFont="1" applyFill="1" applyBorder="1"/>
    <xf numFmtId="188" fontId="1" fillId="2" borderId="8" xfId="1" applyNumberFormat="1" applyFont="1" applyFill="1" applyBorder="1"/>
    <xf numFmtId="38" fontId="1" fillId="2" borderId="4" xfId="1" applyFont="1" applyFill="1" applyBorder="1"/>
    <xf numFmtId="38" fontId="1" fillId="2" borderId="10" xfId="1" applyFont="1" applyFill="1" applyBorder="1"/>
    <xf numFmtId="38" fontId="1" fillId="2" borderId="8" xfId="1" applyFont="1" applyFill="1" applyBorder="1"/>
    <xf numFmtId="192" fontId="1" fillId="2" borderId="10" xfId="1" applyNumberFormat="1" applyFont="1" applyFill="1" applyBorder="1"/>
    <xf numFmtId="192" fontId="1" fillId="2" borderId="4" xfId="1" applyNumberFormat="1" applyFont="1" applyFill="1" applyBorder="1"/>
    <xf numFmtId="192" fontId="1" fillId="2" borderId="8" xfId="1" applyNumberFormat="1" applyFont="1" applyFill="1" applyBorder="1"/>
    <xf numFmtId="0" fontId="7" fillId="3" borderId="3" xfId="0" applyFont="1" applyFill="1" applyBorder="1"/>
    <xf numFmtId="0" fontId="7" fillId="3" borderId="7" xfId="0" applyFont="1" applyFill="1" applyBorder="1"/>
    <xf numFmtId="0" fontId="7" fillId="3" borderId="13" xfId="0" applyFont="1" applyFill="1" applyBorder="1"/>
    <xf numFmtId="188" fontId="0" fillId="0" borderId="0" xfId="1" applyNumberFormat="1" applyFont="1"/>
    <xf numFmtId="188" fontId="0" fillId="0" borderId="0" xfId="0" applyNumberFormat="1"/>
    <xf numFmtId="188" fontId="0" fillId="0" borderId="13" xfId="1" applyNumberFormat="1" applyFont="1" applyBorder="1"/>
    <xf numFmtId="188" fontId="0" fillId="0" borderId="3" xfId="1" applyNumberFormat="1" applyFont="1" applyBorder="1"/>
    <xf numFmtId="188" fontId="0" fillId="0" borderId="7" xfId="1" applyNumberFormat="1" applyFont="1" applyBorder="1"/>
    <xf numFmtId="189" fontId="18" fillId="0" borderId="4" xfId="1" applyNumberFormat="1" applyFont="1" applyBorder="1"/>
    <xf numFmtId="189" fontId="0" fillId="0" borderId="2" xfId="1" applyNumberFormat="1" applyFont="1" applyBorder="1"/>
    <xf numFmtId="189" fontId="18" fillId="0" borderId="10" xfId="1" applyNumberFormat="1" applyFont="1" applyBorder="1"/>
    <xf numFmtId="189" fontId="18" fillId="0" borderId="9" xfId="1" applyNumberFormat="1" applyFont="1" applyBorder="1"/>
    <xf numFmtId="189" fontId="0" fillId="0" borderId="9" xfId="1" applyNumberFormat="1" applyFont="1" applyBorder="1"/>
    <xf numFmtId="0" fontId="6" fillId="6" borderId="14" xfId="0" applyFont="1" applyFill="1" applyBorder="1"/>
    <xf numFmtId="0" fontId="18" fillId="0" borderId="0" xfId="0" applyFont="1"/>
    <xf numFmtId="0" fontId="7" fillId="0" borderId="0" xfId="0" applyFont="1" applyAlignment="1">
      <alignment horizontal="left"/>
    </xf>
    <xf numFmtId="192" fontId="1" fillId="2" borderId="9" xfId="1" applyNumberFormat="1" applyFont="1" applyFill="1" applyBorder="1"/>
    <xf numFmtId="192" fontId="1" fillId="2" borderId="2" xfId="1" applyNumberFormat="1" applyFont="1" applyFill="1" applyBorder="1"/>
    <xf numFmtId="192" fontId="1" fillId="2" borderId="6" xfId="1" applyNumberFormat="1" applyFont="1" applyFill="1" applyBorder="1"/>
    <xf numFmtId="0" fontId="0" fillId="0" borderId="1" xfId="0" applyBorder="1" applyAlignment="1">
      <alignment horizontal="left"/>
    </xf>
    <xf numFmtId="188" fontId="7" fillId="0" borderId="13" xfId="1" applyNumberFormat="1" applyFont="1" applyBorder="1"/>
    <xf numFmtId="0" fontId="0" fillId="4" borderId="1" xfId="0" applyFill="1" applyBorder="1"/>
    <xf numFmtId="0" fontId="6" fillId="6" borderId="5" xfId="0" applyFont="1" applyFill="1" applyBorder="1"/>
    <xf numFmtId="0" fontId="6" fillId="0" borderId="10" xfId="0" applyFont="1" applyBorder="1"/>
    <xf numFmtId="179" fontId="7" fillId="7" borderId="0" xfId="0" applyNumberFormat="1" applyFont="1" applyFill="1"/>
    <xf numFmtId="188" fontId="0" fillId="8" borderId="13" xfId="1" applyNumberFormat="1" applyFont="1" applyFill="1" applyBorder="1"/>
    <xf numFmtId="188" fontId="0" fillId="8" borderId="11" xfId="1" applyNumberFormat="1" applyFont="1" applyFill="1" applyBorder="1"/>
    <xf numFmtId="38" fontId="0" fillId="8" borderId="13" xfId="1" applyFont="1" applyFill="1" applyBorder="1"/>
    <xf numFmtId="38" fontId="0" fillId="8" borderId="11" xfId="1" applyFont="1" applyFill="1" applyBorder="1"/>
    <xf numFmtId="192" fontId="0" fillId="8" borderId="5" xfId="1" applyNumberFormat="1" applyFont="1" applyFill="1" applyBorder="1"/>
    <xf numFmtId="192" fontId="0" fillId="8" borderId="11" xfId="1" applyNumberFormat="1" applyFont="1" applyFill="1" applyBorder="1"/>
    <xf numFmtId="192" fontId="6" fillId="0" borderId="0" xfId="0" applyNumberFormat="1" applyFont="1"/>
    <xf numFmtId="0" fontId="6" fillId="6" borderId="0" xfId="0" applyFont="1" applyFill="1"/>
    <xf numFmtId="49" fontId="16" fillId="0" borderId="0" xfId="0" applyNumberFormat="1" applyFont="1"/>
    <xf numFmtId="49" fontId="6" fillId="0" borderId="1" xfId="0" applyNumberFormat="1" applyFont="1" applyBorder="1"/>
    <xf numFmtId="0" fontId="6" fillId="0" borderId="4" xfId="0" applyFont="1" applyBorder="1" applyAlignment="1">
      <alignment horizontal="center"/>
    </xf>
    <xf numFmtId="49" fontId="6" fillId="0" borderId="14" xfId="0" applyNumberFormat="1" applyFont="1" applyBorder="1"/>
    <xf numFmtId="0" fontId="6" fillId="0" borderId="14"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4" xfId="0" applyFont="1" applyBorder="1" applyAlignment="1">
      <alignment horizontal="center" vertical="center" wrapText="1"/>
    </xf>
    <xf numFmtId="49" fontId="6" fillId="0" borderId="5" xfId="0" applyNumberFormat="1" applyFont="1" applyBorder="1"/>
    <xf numFmtId="0" fontId="6" fillId="0" borderId="6" xfId="0" applyFont="1" applyBorder="1"/>
    <xf numFmtId="0" fontId="6" fillId="0" borderId="8" xfId="0" applyFont="1" applyBorder="1" applyAlignment="1">
      <alignment horizontal="center"/>
    </xf>
    <xf numFmtId="0" fontId="6" fillId="0" borderId="7" xfId="0" applyFont="1" applyBorder="1" applyAlignment="1">
      <alignment horizontal="center"/>
    </xf>
    <xf numFmtId="0" fontId="6" fillId="0" borderId="6" xfId="0" applyFont="1" applyBorder="1" applyAlignment="1">
      <alignment horizontal="center"/>
    </xf>
    <xf numFmtId="49" fontId="6" fillId="0" borderId="4" xfId="0" applyNumberFormat="1" applyFont="1" applyBorder="1"/>
    <xf numFmtId="49" fontId="6" fillId="0" borderId="10" xfId="0" applyNumberFormat="1" applyFont="1" applyBorder="1"/>
    <xf numFmtId="49" fontId="6" fillId="0" borderId="11" xfId="0" applyNumberFormat="1" applyFont="1" applyBorder="1"/>
    <xf numFmtId="0" fontId="6" fillId="0" borderId="11" xfId="0" applyFont="1" applyBorder="1"/>
    <xf numFmtId="0" fontId="6" fillId="0" borderId="12" xfId="0" applyFont="1" applyBorder="1"/>
    <xf numFmtId="0" fontId="6" fillId="0" borderId="15" xfId="0" applyFont="1" applyBorder="1"/>
    <xf numFmtId="191" fontId="6" fillId="0" borderId="0" xfId="1" applyNumberFormat="1" applyFont="1"/>
    <xf numFmtId="193" fontId="6" fillId="0" borderId="0" xfId="0" applyNumberFormat="1" applyFont="1"/>
    <xf numFmtId="38" fontId="6" fillId="0" borderId="0" xfId="0" applyNumberFormat="1" applyFont="1"/>
    <xf numFmtId="49" fontId="6" fillId="0" borderId="2" xfId="0" applyNumberFormat="1" applyFont="1" applyBorder="1"/>
    <xf numFmtId="0" fontId="6" fillId="0" borderId="5" xfId="0" applyFont="1" applyBorder="1" applyAlignment="1">
      <alignment vertical="top"/>
    </xf>
    <xf numFmtId="0" fontId="6" fillId="0" borderId="6" xfId="0" applyFont="1" applyBorder="1" applyAlignment="1">
      <alignment vertical="top"/>
    </xf>
    <xf numFmtId="182" fontId="9" fillId="0" borderId="0" xfId="0" applyNumberFormat="1" applyFont="1"/>
    <xf numFmtId="182" fontId="6" fillId="6" borderId="0" xfId="0" quotePrefix="1" applyNumberFormat="1" applyFont="1" applyFill="1"/>
    <xf numFmtId="182" fontId="6" fillId="6" borderId="0" xfId="0" applyNumberFormat="1" applyFont="1" applyFill="1"/>
    <xf numFmtId="182" fontId="0" fillId="0" borderId="0" xfId="0" applyNumberFormat="1" applyAlignment="1">
      <alignment horizontal="right"/>
    </xf>
    <xf numFmtId="182" fontId="19" fillId="0" borderId="1" xfId="0" applyNumberFormat="1" applyFont="1" applyBorder="1"/>
    <xf numFmtId="182" fontId="19" fillId="0" borderId="2" xfId="0" applyNumberFormat="1" applyFont="1" applyBorder="1"/>
    <xf numFmtId="0" fontId="19" fillId="3" borderId="3" xfId="0" applyFont="1" applyFill="1" applyBorder="1" applyAlignment="1">
      <alignment horizontal="center"/>
    </xf>
    <xf numFmtId="0" fontId="19" fillId="0" borderId="3" xfId="0" applyFont="1" applyBorder="1" applyAlignment="1">
      <alignment horizontal="center"/>
    </xf>
    <xf numFmtId="182" fontId="19" fillId="0" borderId="4" xfId="0" applyNumberFormat="1" applyFont="1" applyBorder="1" applyAlignment="1">
      <alignment horizontal="center"/>
    </xf>
    <xf numFmtId="182" fontId="19" fillId="0" borderId="3" xfId="0" applyNumberFormat="1" applyFont="1" applyBorder="1" applyAlignment="1">
      <alignment horizontal="center"/>
    </xf>
    <xf numFmtId="182" fontId="19" fillId="4" borderId="4" xfId="0" applyNumberFormat="1" applyFont="1" applyFill="1" applyBorder="1" applyAlignment="1">
      <alignment horizontal="center"/>
    </xf>
    <xf numFmtId="182" fontId="0" fillId="0" borderId="0" xfId="0" applyNumberFormat="1" applyAlignment="1">
      <alignment horizontal="center"/>
    </xf>
    <xf numFmtId="182" fontId="0" fillId="0" borderId="1" xfId="0" applyNumberFormat="1" applyBorder="1"/>
    <xf numFmtId="182" fontId="0" fillId="0" borderId="2" xfId="0" applyNumberFormat="1" applyBorder="1"/>
    <xf numFmtId="182" fontId="0" fillId="0" borderId="4" xfId="0" applyNumberFormat="1" applyBorder="1"/>
    <xf numFmtId="182" fontId="0" fillId="0" borderId="3" xfId="0" applyNumberFormat="1" applyBorder="1"/>
    <xf numFmtId="182" fontId="0" fillId="9" borderId="4" xfId="0" applyNumberFormat="1" applyFill="1" applyBorder="1"/>
    <xf numFmtId="182" fontId="19" fillId="0" borderId="5" xfId="0" applyNumberFormat="1" applyFont="1" applyBorder="1" applyAlignment="1">
      <alignment vertical="top"/>
    </xf>
    <xf numFmtId="182" fontId="19" fillId="0" borderId="6" xfId="0" applyNumberFormat="1" applyFont="1" applyBorder="1" applyAlignment="1">
      <alignment vertical="top"/>
    </xf>
    <xf numFmtId="0" fontId="19" fillId="3" borderId="7" xfId="0" applyFont="1" applyFill="1" applyBorder="1" applyAlignment="1">
      <alignment horizontal="center" vertical="top" wrapText="1"/>
    </xf>
    <xf numFmtId="0" fontId="19" fillId="0" borderId="7" xfId="0" applyFont="1" applyBorder="1" applyAlignment="1">
      <alignment horizontal="center" vertical="top" wrapText="1"/>
    </xf>
    <xf numFmtId="182" fontId="19" fillId="0" borderId="8" xfId="0" applyNumberFormat="1" applyFont="1" applyBorder="1" applyAlignment="1">
      <alignment horizontal="center" vertical="top" wrapText="1"/>
    </xf>
    <xf numFmtId="182" fontId="19" fillId="0" borderId="7" xfId="0" applyNumberFormat="1" applyFont="1" applyBorder="1" applyAlignment="1">
      <alignment horizontal="center" vertical="top" wrapText="1"/>
    </xf>
    <xf numFmtId="182" fontId="19" fillId="4" borderId="8" xfId="0" applyNumberFormat="1" applyFont="1" applyFill="1" applyBorder="1" applyAlignment="1">
      <alignment horizontal="center" vertical="top" wrapText="1"/>
    </xf>
    <xf numFmtId="182" fontId="0" fillId="0" borderId="0" xfId="0" applyNumberFormat="1" applyAlignment="1">
      <alignment horizontal="center" vertical="top" wrapText="1"/>
    </xf>
    <xf numFmtId="182" fontId="0" fillId="0" borderId="5" xfId="0" applyNumberFormat="1" applyBorder="1" applyAlignment="1">
      <alignment vertical="top"/>
    </xf>
    <xf numFmtId="182" fontId="0" fillId="0" borderId="6" xfId="0" applyNumberFormat="1" applyBorder="1" applyAlignment="1">
      <alignment vertical="top"/>
    </xf>
    <xf numFmtId="182" fontId="0" fillId="0" borderId="8" xfId="0" applyNumberFormat="1" applyBorder="1"/>
    <xf numFmtId="182" fontId="0" fillId="0" borderId="7" xfId="0" applyNumberFormat="1" applyBorder="1"/>
    <xf numFmtId="182" fontId="0" fillId="9" borderId="8" xfId="0" applyNumberFormat="1" applyFill="1" applyBorder="1"/>
    <xf numFmtId="182" fontId="0" fillId="0" borderId="5" xfId="0" applyNumberFormat="1" applyBorder="1"/>
    <xf numFmtId="193" fontId="19" fillId="3" borderId="10" xfId="0" applyNumberFormat="1" applyFont="1" applyFill="1" applyBorder="1"/>
    <xf numFmtId="193" fontId="19" fillId="3" borderId="9" xfId="0" applyNumberFormat="1" applyFont="1" applyFill="1" applyBorder="1"/>
    <xf numFmtId="193" fontId="19" fillId="3" borderId="0" xfId="1" applyNumberFormat="1" applyFont="1" applyFill="1" applyBorder="1" applyAlignment="1"/>
    <xf numFmtId="193" fontId="19" fillId="3" borderId="10" xfId="1" applyNumberFormat="1" applyFont="1" applyFill="1" applyBorder="1" applyAlignment="1"/>
    <xf numFmtId="182" fontId="0" fillId="3" borderId="0" xfId="1" applyNumberFormat="1" applyFont="1" applyFill="1" applyBorder="1" applyAlignment="1"/>
    <xf numFmtId="193" fontId="19" fillId="3" borderId="0" xfId="0" applyNumberFormat="1" applyFont="1" applyFill="1"/>
    <xf numFmtId="182" fontId="0" fillId="0" borderId="10" xfId="1" applyNumberFormat="1" applyFont="1" applyBorder="1" applyAlignment="1"/>
    <xf numFmtId="182" fontId="0" fillId="0" borderId="0" xfId="1" applyNumberFormat="1" applyFont="1" applyBorder="1" applyAlignment="1"/>
    <xf numFmtId="191" fontId="0" fillId="0" borderId="10" xfId="1" applyNumberFormat="1" applyFont="1" applyFill="1" applyBorder="1" applyAlignment="1"/>
    <xf numFmtId="191" fontId="0" fillId="0" borderId="10" xfId="1" applyNumberFormat="1" applyFont="1" applyBorder="1"/>
    <xf numFmtId="182" fontId="0" fillId="0" borderId="0" xfId="1" applyNumberFormat="1" applyFont="1" applyBorder="1"/>
    <xf numFmtId="193" fontId="0" fillId="0" borderId="14" xfId="0" applyNumberFormat="1" applyBorder="1" applyAlignment="1">
      <alignment horizontal="right"/>
    </xf>
    <xf numFmtId="193" fontId="0" fillId="0" borderId="0" xfId="0" applyNumberFormat="1" applyAlignment="1">
      <alignment horizontal="right"/>
    </xf>
    <xf numFmtId="193" fontId="0" fillId="0" borderId="10" xfId="0" applyNumberFormat="1" applyBorder="1" applyAlignment="1">
      <alignment horizontal="right"/>
    </xf>
    <xf numFmtId="193" fontId="19" fillId="0" borderId="10" xfId="0" applyNumberFormat="1" applyFont="1" applyBorder="1"/>
    <xf numFmtId="193" fontId="19" fillId="0" borderId="9" xfId="0" applyNumberFormat="1" applyFont="1" applyBorder="1"/>
    <xf numFmtId="193" fontId="19" fillId="0" borderId="0" xfId="0" applyNumberFormat="1" applyFont="1"/>
    <xf numFmtId="193" fontId="19" fillId="6" borderId="9" xfId="0" applyNumberFormat="1" applyFont="1" applyFill="1" applyBorder="1" applyAlignment="1">
      <alignment vertical="center"/>
    </xf>
    <xf numFmtId="193" fontId="19" fillId="6" borderId="0" xfId="0" applyNumberFormat="1" applyFont="1" applyFill="1" applyAlignment="1">
      <alignment vertical="center"/>
    </xf>
    <xf numFmtId="193" fontId="19" fillId="0" borderId="10" xfId="0" applyNumberFormat="1" applyFont="1" applyBorder="1" applyAlignment="1">
      <alignment horizontal="left"/>
    </xf>
    <xf numFmtId="193" fontId="19" fillId="3" borderId="10" xfId="0" applyNumberFormat="1" applyFont="1" applyFill="1" applyBorder="1" applyAlignment="1">
      <alignment horizontal="left"/>
    </xf>
    <xf numFmtId="193" fontId="19" fillId="0" borderId="11" xfId="0" applyNumberFormat="1" applyFont="1" applyBorder="1" applyAlignment="1">
      <alignment horizontal="left"/>
    </xf>
    <xf numFmtId="193" fontId="19" fillId="0" borderId="12" xfId="0" applyNumberFormat="1" applyFont="1" applyBorder="1"/>
    <xf numFmtId="193" fontId="19" fillId="3" borderId="13" xfId="1" applyNumberFormat="1" applyFont="1" applyFill="1" applyBorder="1" applyAlignment="1"/>
    <xf numFmtId="193" fontId="19" fillId="3" borderId="11" xfId="1" applyNumberFormat="1" applyFont="1" applyFill="1" applyBorder="1" applyAlignment="1"/>
    <xf numFmtId="193" fontId="19" fillId="0" borderId="13" xfId="0" applyNumberFormat="1" applyFont="1" applyBorder="1"/>
    <xf numFmtId="182" fontId="0" fillId="0" borderId="11" xfId="1" applyNumberFormat="1" applyFont="1" applyBorder="1" applyAlignment="1"/>
    <xf numFmtId="182" fontId="0" fillId="0" borderId="13" xfId="1" applyNumberFormat="1" applyFont="1" applyBorder="1" applyAlignment="1"/>
    <xf numFmtId="191" fontId="0" fillId="0" borderId="11" xfId="1" applyNumberFormat="1" applyFont="1" applyFill="1" applyBorder="1" applyAlignment="1"/>
    <xf numFmtId="191" fontId="0" fillId="0" borderId="11" xfId="1" applyNumberFormat="1" applyFont="1" applyBorder="1"/>
    <xf numFmtId="193" fontId="0" fillId="0" borderId="15" xfId="0" applyNumberFormat="1" applyBorder="1" applyAlignment="1">
      <alignment horizontal="right"/>
    </xf>
    <xf numFmtId="193" fontId="0" fillId="0" borderId="13" xfId="0" applyNumberFormat="1" applyBorder="1" applyAlignment="1">
      <alignment horizontal="right"/>
    </xf>
    <xf numFmtId="193" fontId="0" fillId="0" borderId="11" xfId="0" applyNumberFormat="1" applyBorder="1" applyAlignment="1">
      <alignment horizontal="right"/>
    </xf>
    <xf numFmtId="193" fontId="19" fillId="0" borderId="4" xfId="0" applyNumberFormat="1" applyFont="1" applyBorder="1" applyAlignment="1">
      <alignment horizontal="left"/>
    </xf>
    <xf numFmtId="193" fontId="19" fillId="0" borderId="2" xfId="0" applyNumberFormat="1" applyFont="1" applyBorder="1"/>
    <xf numFmtId="193" fontId="19" fillId="3" borderId="3" xfId="1" applyNumberFormat="1" applyFont="1" applyFill="1" applyBorder="1" applyAlignment="1"/>
    <xf numFmtId="193" fontId="19" fillId="3" borderId="4" xfId="1" applyNumberFormat="1" applyFont="1" applyFill="1" applyBorder="1" applyAlignment="1"/>
    <xf numFmtId="193" fontId="19" fillId="0" borderId="8" xfId="0" applyNumberFormat="1" applyFont="1" applyBorder="1" applyAlignment="1">
      <alignment horizontal="left"/>
    </xf>
    <xf numFmtId="193" fontId="19" fillId="0" borderId="6" xfId="0" applyNumberFormat="1" applyFont="1" applyBorder="1"/>
    <xf numFmtId="193" fontId="19" fillId="3" borderId="7" xfId="1" applyNumberFormat="1" applyFont="1" applyFill="1" applyBorder="1" applyAlignment="1"/>
    <xf numFmtId="193" fontId="19" fillId="3" borderId="8" xfId="1" applyNumberFormat="1" applyFont="1" applyFill="1" applyBorder="1" applyAlignment="1"/>
    <xf numFmtId="0" fontId="6" fillId="0" borderId="0" xfId="0" applyFont="1" applyAlignment="1">
      <alignment vertical="center"/>
    </xf>
    <xf numFmtId="57" fontId="0" fillId="0" borderId="0" xfId="0" applyNumberFormat="1"/>
    <xf numFmtId="0" fontId="0" fillId="0" borderId="0" xfId="0" applyAlignment="1">
      <alignment vertical="center"/>
    </xf>
    <xf numFmtId="49" fontId="6" fillId="0" borderId="0" xfId="0" applyNumberFormat="1" applyFont="1" applyAlignment="1">
      <alignment vertical="center"/>
    </xf>
    <xf numFmtId="0" fontId="6" fillId="0" borderId="10" xfId="0" applyFont="1" applyBorder="1" applyAlignment="1">
      <alignment horizontal="center" vertical="top" wrapText="1"/>
    </xf>
    <xf numFmtId="191" fontId="6" fillId="3" borderId="0" xfId="1" applyNumberFormat="1" applyFont="1" applyFill="1" applyBorder="1" applyAlignment="1"/>
    <xf numFmtId="1" fontId="0" fillId="0" borderId="0" xfId="0" applyNumberFormat="1" applyAlignment="1">
      <alignment vertical="center"/>
    </xf>
    <xf numFmtId="0" fontId="6" fillId="9" borderId="4" xfId="0" applyFont="1" applyFill="1" applyBorder="1" applyAlignment="1">
      <alignment horizontal="center"/>
    </xf>
    <xf numFmtId="0" fontId="6" fillId="9" borderId="10" xfId="0" applyFont="1" applyFill="1" applyBorder="1" applyAlignment="1">
      <alignment horizontal="center" vertical="top" wrapText="1"/>
    </xf>
    <xf numFmtId="191" fontId="6" fillId="9" borderId="4" xfId="1" applyNumberFormat="1" applyFont="1" applyFill="1" applyBorder="1"/>
    <xf numFmtId="191" fontId="6" fillId="9" borderId="10" xfId="1" applyNumberFormat="1" applyFont="1" applyFill="1" applyBorder="1"/>
    <xf numFmtId="193" fontId="19" fillId="9" borderId="11" xfId="0" applyNumberFormat="1" applyFont="1" applyFill="1" applyBorder="1" applyAlignment="1">
      <alignment horizontal="left"/>
    </xf>
    <xf numFmtId="193" fontId="19" fillId="9" borderId="13" xfId="0" applyNumberFormat="1" applyFont="1" applyFill="1" applyBorder="1"/>
    <xf numFmtId="191" fontId="6" fillId="9" borderId="15" xfId="1" applyNumberFormat="1" applyFont="1" applyFill="1" applyBorder="1"/>
    <xf numFmtId="191" fontId="6" fillId="9" borderId="13" xfId="1" applyNumberFormat="1" applyFont="1" applyFill="1" applyBorder="1"/>
    <xf numFmtId="191" fontId="6" fillId="9" borderId="11" xfId="1" applyNumberFormat="1" applyFont="1" applyFill="1" applyBorder="1"/>
    <xf numFmtId="194" fontId="6" fillId="0" borderId="0" xfId="0" applyNumberFormat="1" applyFont="1"/>
    <xf numFmtId="0" fontId="9" fillId="6" borderId="0" xfId="0" applyFont="1" applyFill="1"/>
    <xf numFmtId="0" fontId="1" fillId="6" borderId="0" xfId="0" applyFont="1" applyFill="1"/>
    <xf numFmtId="0" fontId="21" fillId="6" borderId="0" xfId="0" applyFont="1" applyFill="1" applyAlignment="1">
      <alignment vertical="center"/>
    </xf>
    <xf numFmtId="14" fontId="22" fillId="10" borderId="0" xfId="0" applyNumberFormat="1" applyFont="1" applyFill="1" applyAlignment="1">
      <alignment vertical="center"/>
    </xf>
    <xf numFmtId="0" fontId="21" fillId="0" borderId="0" xfId="0" applyFont="1" applyAlignment="1">
      <alignment vertical="center"/>
    </xf>
    <xf numFmtId="193" fontId="21" fillId="11" borderId="4" xfId="0" applyNumberFormat="1" applyFont="1" applyFill="1" applyBorder="1" applyAlignment="1">
      <alignment horizontal="center" vertical="center"/>
    </xf>
    <xf numFmtId="193" fontId="21" fillId="6" borderId="1" xfId="0" applyNumberFormat="1" applyFont="1" applyFill="1" applyBorder="1" applyAlignment="1">
      <alignment horizontal="center" vertical="center"/>
    </xf>
    <xf numFmtId="193" fontId="21" fillId="6" borderId="3" xfId="0" applyNumberFormat="1" applyFont="1" applyFill="1" applyBorder="1" applyAlignment="1">
      <alignment horizontal="center" vertical="center"/>
    </xf>
    <xf numFmtId="193" fontId="21" fillId="6" borderId="2" xfId="0" applyNumberFormat="1" applyFont="1" applyFill="1" applyBorder="1" applyAlignment="1">
      <alignment horizontal="center" vertical="center"/>
    </xf>
    <xf numFmtId="193" fontId="21" fillId="6" borderId="4" xfId="0" applyNumberFormat="1" applyFont="1" applyFill="1" applyBorder="1" applyAlignment="1">
      <alignment horizontal="center" vertical="center"/>
    </xf>
    <xf numFmtId="0" fontId="21" fillId="6" borderId="5" xfId="3" applyFont="1" applyFill="1" applyBorder="1">
      <alignment vertical="center"/>
    </xf>
    <xf numFmtId="0" fontId="21" fillId="6" borderId="6" xfId="3" applyFont="1" applyFill="1" applyBorder="1" applyAlignment="1">
      <alignment vertical="center" wrapText="1"/>
    </xf>
    <xf numFmtId="0" fontId="21" fillId="11" borderId="8"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21" fillId="6" borderId="7" xfId="0" applyFont="1" applyFill="1" applyBorder="1" applyAlignment="1">
      <alignment horizontal="center" vertical="center" wrapText="1"/>
    </xf>
    <xf numFmtId="0" fontId="21" fillId="6" borderId="6" xfId="0" applyFont="1" applyFill="1" applyBorder="1" applyAlignment="1">
      <alignment horizontal="center" vertical="center" wrapText="1"/>
    </xf>
    <xf numFmtId="0" fontId="21" fillId="6" borderId="8" xfId="0" applyFont="1" applyFill="1" applyBorder="1" applyAlignment="1">
      <alignment horizontal="center" vertical="center" wrapText="1"/>
    </xf>
    <xf numFmtId="49" fontId="1" fillId="6" borderId="14" xfId="0" applyNumberFormat="1" applyFont="1" applyFill="1" applyBorder="1"/>
    <xf numFmtId="0" fontId="1" fillId="6" borderId="9" xfId="0" applyFont="1" applyFill="1" applyBorder="1"/>
    <xf numFmtId="38" fontId="21" fillId="11" borderId="10" xfId="1" applyFont="1" applyFill="1" applyBorder="1" applyAlignment="1">
      <alignment vertical="center"/>
    </xf>
    <xf numFmtId="38" fontId="21" fillId="6" borderId="14" xfId="1" applyFont="1" applyFill="1" applyBorder="1" applyAlignment="1">
      <alignment vertical="center"/>
    </xf>
    <xf numFmtId="38" fontId="21" fillId="6" borderId="0" xfId="1" applyFont="1" applyFill="1" applyBorder="1" applyAlignment="1">
      <alignment vertical="center"/>
    </xf>
    <xf numFmtId="38" fontId="21" fillId="6" borderId="9" xfId="1" applyFont="1" applyFill="1" applyBorder="1" applyAlignment="1">
      <alignment vertical="center"/>
    </xf>
    <xf numFmtId="38" fontId="21" fillId="6" borderId="10" xfId="1" applyFont="1" applyFill="1" applyBorder="1" applyAlignment="1">
      <alignment vertical="center"/>
    </xf>
    <xf numFmtId="38" fontId="1" fillId="6" borderId="15" xfId="1" applyFont="1" applyFill="1" applyBorder="1" applyAlignment="1">
      <alignment horizontal="center"/>
    </xf>
    <xf numFmtId="38" fontId="1" fillId="6" borderId="12" xfId="1" applyFont="1" applyFill="1" applyBorder="1" applyAlignment="1"/>
    <xf numFmtId="38" fontId="21" fillId="11" borderId="11" xfId="1" applyFont="1" applyFill="1" applyBorder="1" applyAlignment="1">
      <alignment vertical="center"/>
    </xf>
    <xf numFmtId="38" fontId="21" fillId="6" borderId="15" xfId="1" applyFont="1" applyFill="1" applyBorder="1" applyAlignment="1">
      <alignment vertical="center"/>
    </xf>
    <xf numFmtId="38" fontId="21" fillId="6" borderId="13" xfId="1" applyFont="1" applyFill="1" applyBorder="1" applyAlignment="1">
      <alignment vertical="center"/>
    </xf>
    <xf numFmtId="38" fontId="21" fillId="6" borderId="12" xfId="1" applyFont="1" applyFill="1" applyBorder="1" applyAlignment="1">
      <alignment vertical="center"/>
    </xf>
    <xf numFmtId="38" fontId="21" fillId="6" borderId="11" xfId="1" applyFont="1" applyFill="1" applyBorder="1" applyAlignment="1">
      <alignment vertical="center"/>
    </xf>
    <xf numFmtId="38" fontId="1" fillId="6" borderId="0" xfId="1" applyFont="1" applyFill="1" applyBorder="1" applyAlignment="1"/>
    <xf numFmtId="38" fontId="21" fillId="6" borderId="0" xfId="0" applyNumberFormat="1" applyFont="1" applyFill="1" applyAlignment="1">
      <alignment vertical="center"/>
    </xf>
    <xf numFmtId="0" fontId="21" fillId="6" borderId="7" xfId="3" applyFont="1" applyFill="1" applyBorder="1" applyAlignment="1">
      <alignment vertical="center" wrapText="1"/>
    </xf>
    <xf numFmtId="0" fontId="22" fillId="11" borderId="8" xfId="0" applyFont="1" applyFill="1" applyBorder="1" applyAlignment="1">
      <alignment horizontal="center" vertical="center" wrapText="1"/>
    </xf>
    <xf numFmtId="0" fontId="22" fillId="6" borderId="7" xfId="0" applyFont="1" applyFill="1" applyBorder="1" applyAlignment="1">
      <alignment horizontal="center" vertical="center" wrapText="1"/>
    </xf>
    <xf numFmtId="0" fontId="22" fillId="6" borderId="5" xfId="0" applyFont="1" applyFill="1" applyBorder="1" applyAlignment="1">
      <alignment horizontal="center" vertical="center" wrapText="1"/>
    </xf>
    <xf numFmtId="0" fontId="22" fillId="6" borderId="6" xfId="0" applyFont="1" applyFill="1" applyBorder="1" applyAlignment="1">
      <alignment horizontal="center" vertical="center" wrapText="1"/>
    </xf>
    <xf numFmtId="0" fontId="22" fillId="6" borderId="8" xfId="0" applyFont="1" applyFill="1" applyBorder="1" applyAlignment="1">
      <alignment horizontal="center" vertical="center" wrapText="1"/>
    </xf>
    <xf numFmtId="38" fontId="1" fillId="6" borderId="13" xfId="1" applyFont="1" applyFill="1" applyBorder="1" applyAlignment="1"/>
    <xf numFmtId="38" fontId="6" fillId="9" borderId="0" xfId="0" applyNumberFormat="1" applyFont="1" applyFill="1"/>
    <xf numFmtId="38" fontId="6" fillId="9" borderId="15" xfId="0" applyNumberFormat="1" applyFont="1" applyFill="1" applyBorder="1"/>
    <xf numFmtId="38" fontId="6" fillId="9" borderId="0" xfId="1" applyFont="1" applyFill="1" applyBorder="1"/>
    <xf numFmtId="38" fontId="6" fillId="12" borderId="2" xfId="1" applyFont="1" applyFill="1" applyBorder="1"/>
    <xf numFmtId="38" fontId="6" fillId="12" borderId="9" xfId="1" applyFont="1" applyFill="1" applyBorder="1"/>
    <xf numFmtId="38" fontId="6" fillId="12" borderId="12" xfId="1" applyFont="1" applyFill="1" applyBorder="1"/>
    <xf numFmtId="0" fontId="6" fillId="6" borderId="3" xfId="0" applyFont="1" applyFill="1" applyBorder="1"/>
    <xf numFmtId="0" fontId="6" fillId="6" borderId="0" xfId="0" applyFont="1" applyFill="1" applyAlignment="1">
      <alignment horizontal="center" vertical="center" wrapText="1"/>
    </xf>
    <xf numFmtId="0" fontId="6" fillId="6" borderId="0" xfId="0" applyFont="1" applyFill="1" applyAlignment="1">
      <alignment horizontal="center"/>
    </xf>
    <xf numFmtId="0" fontId="6" fillId="6" borderId="1" xfId="0" applyFont="1" applyFill="1" applyBorder="1" applyAlignment="1">
      <alignment horizontal="center"/>
    </xf>
    <xf numFmtId="0" fontId="6" fillId="6" borderId="4" xfId="0" applyFont="1" applyFill="1" applyBorder="1" applyAlignment="1">
      <alignment horizontal="center"/>
    </xf>
    <xf numFmtId="0" fontId="6" fillId="6" borderId="2" xfId="0" applyFont="1" applyFill="1" applyBorder="1" applyAlignment="1">
      <alignment horizontal="center"/>
    </xf>
    <xf numFmtId="0" fontId="6" fillId="6" borderId="14" xfId="0" applyFont="1" applyFill="1" applyBorder="1" applyAlignment="1">
      <alignment horizontal="center" vertical="center" wrapText="1"/>
    </xf>
    <xf numFmtId="38" fontId="6" fillId="6" borderId="10" xfId="1" applyFont="1" applyFill="1" applyBorder="1" applyAlignment="1">
      <alignment horizontal="center" vertical="center"/>
    </xf>
    <xf numFmtId="38" fontId="6" fillId="6" borderId="9" xfId="1" applyFont="1" applyFill="1" applyBorder="1" applyAlignment="1">
      <alignment horizontal="center" vertical="center"/>
    </xf>
    <xf numFmtId="0" fontId="6" fillId="6" borderId="5" xfId="0" applyFont="1" applyFill="1" applyBorder="1" applyAlignment="1">
      <alignment horizontal="center"/>
    </xf>
    <xf numFmtId="0" fontId="6" fillId="6" borderId="8" xfId="0" applyFont="1" applyFill="1" applyBorder="1" applyAlignment="1">
      <alignment horizontal="center"/>
    </xf>
    <xf numFmtId="0" fontId="6" fillId="6" borderId="6" xfId="0" applyFont="1" applyFill="1" applyBorder="1" applyAlignment="1">
      <alignment horizontal="center"/>
    </xf>
    <xf numFmtId="38" fontId="6" fillId="9" borderId="10" xfId="1" applyFont="1" applyFill="1" applyBorder="1"/>
    <xf numFmtId="38" fontId="6" fillId="9" borderId="11" xfId="1" applyFont="1" applyFill="1" applyBorder="1"/>
    <xf numFmtId="38" fontId="6" fillId="9" borderId="12" xfId="1" applyFont="1" applyFill="1" applyBorder="1"/>
    <xf numFmtId="193" fontId="6" fillId="9" borderId="10" xfId="1" applyNumberFormat="1" applyFont="1" applyFill="1" applyBorder="1"/>
    <xf numFmtId="193" fontId="6" fillId="9" borderId="0" xfId="1" applyNumberFormat="1" applyFont="1" applyFill="1" applyBorder="1"/>
    <xf numFmtId="193" fontId="6" fillId="0" borderId="10" xfId="1" applyNumberFormat="1" applyFont="1" applyBorder="1"/>
    <xf numFmtId="193" fontId="6" fillId="9" borderId="11" xfId="1" applyNumberFormat="1" applyFont="1" applyFill="1" applyBorder="1"/>
    <xf numFmtId="193" fontId="6" fillId="9" borderId="13" xfId="1" applyNumberFormat="1" applyFont="1" applyFill="1" applyBorder="1"/>
    <xf numFmtId="193" fontId="6" fillId="9" borderId="12" xfId="1" applyNumberFormat="1" applyFont="1" applyFill="1" applyBorder="1"/>
    <xf numFmtId="193" fontId="6" fillId="0" borderId="11" xfId="1" applyNumberFormat="1" applyFont="1" applyBorder="1"/>
    <xf numFmtId="49" fontId="9" fillId="0" borderId="0" xfId="0" applyNumberFormat="1" applyFont="1"/>
    <xf numFmtId="189" fontId="0" fillId="6" borderId="10" xfId="1" applyNumberFormat="1" applyFont="1" applyFill="1" applyBorder="1"/>
    <xf numFmtId="189" fontId="0" fillId="6" borderId="9" xfId="1" applyNumberFormat="1" applyFont="1" applyFill="1" applyBorder="1"/>
    <xf numFmtId="189" fontId="0" fillId="0" borderId="8" xfId="1" applyNumberFormat="1" applyFont="1" applyBorder="1"/>
    <xf numFmtId="189" fontId="0" fillId="0" borderId="6" xfId="1" applyNumberFormat="1" applyFont="1" applyBorder="1"/>
    <xf numFmtId="182" fontId="6" fillId="9" borderId="0" xfId="0" quotePrefix="1" applyNumberFormat="1" applyFont="1" applyFill="1"/>
    <xf numFmtId="0" fontId="6" fillId="9" borderId="0" xfId="0" applyFont="1" applyFill="1"/>
    <xf numFmtId="0" fontId="0" fillId="9" borderId="0" xfId="0" applyFill="1"/>
    <xf numFmtId="0" fontId="7" fillId="9" borderId="0" xfId="0" applyFont="1" applyFill="1"/>
    <xf numFmtId="191" fontId="6" fillId="0" borderId="1" xfId="1" applyNumberFormat="1" applyFont="1" applyBorder="1"/>
    <xf numFmtId="191" fontId="6" fillId="0" borderId="3" xfId="1" applyNumberFormat="1" applyFont="1" applyBorder="1"/>
    <xf numFmtId="191" fontId="6" fillId="0" borderId="2" xfId="1" applyNumberFormat="1" applyFont="1" applyBorder="1"/>
    <xf numFmtId="191" fontId="6" fillId="0" borderId="14" xfId="1" applyNumberFormat="1" applyFont="1" applyBorder="1"/>
    <xf numFmtId="191" fontId="6" fillId="0" borderId="0" xfId="1" applyNumberFormat="1" applyFont="1" applyBorder="1"/>
    <xf numFmtId="191" fontId="6" fillId="0" borderId="9" xfId="1" applyNumberFormat="1" applyFont="1" applyBorder="1"/>
    <xf numFmtId="191" fontId="6" fillId="0" borderId="15" xfId="1" applyNumberFormat="1" applyFont="1" applyBorder="1"/>
    <xf numFmtId="191" fontId="6" fillId="0" borderId="13" xfId="1" applyNumberFormat="1" applyFont="1" applyBorder="1"/>
    <xf numFmtId="191" fontId="6" fillId="0" borderId="12" xfId="1" applyNumberFormat="1" applyFont="1" applyBorder="1"/>
    <xf numFmtId="191" fontId="6" fillId="0" borderId="10" xfId="1" applyNumberFormat="1" applyFont="1" applyBorder="1"/>
    <xf numFmtId="191" fontId="6" fillId="0" borderId="11" xfId="1" applyNumberFormat="1" applyFont="1" applyBorder="1"/>
    <xf numFmtId="191" fontId="6" fillId="0" borderId="10" xfId="1" applyNumberFormat="1" applyFont="1" applyFill="1" applyBorder="1"/>
    <xf numFmtId="191" fontId="6" fillId="0" borderId="11" xfId="1" applyNumberFormat="1" applyFont="1" applyFill="1" applyBorder="1"/>
    <xf numFmtId="191" fontId="6" fillId="0" borderId="4" xfId="1" applyNumberFormat="1" applyFont="1" applyBorder="1"/>
    <xf numFmtId="189" fontId="0" fillId="9" borderId="10" xfId="1" applyNumberFormat="1" applyFont="1" applyFill="1" applyBorder="1"/>
    <xf numFmtId="189" fontId="0" fillId="9" borderId="9" xfId="1" applyNumberFormat="1" applyFont="1" applyFill="1" applyBorder="1"/>
    <xf numFmtId="182" fontId="6" fillId="6" borderId="3" xfId="0" quotePrefix="1" applyNumberFormat="1" applyFont="1" applyFill="1" applyBorder="1"/>
    <xf numFmtId="182" fontId="6" fillId="6" borderId="7" xfId="0" quotePrefix="1" applyNumberFormat="1" applyFont="1" applyFill="1" applyBorder="1"/>
    <xf numFmtId="0" fontId="1" fillId="0" borderId="11" xfId="0" applyFont="1" applyBorder="1" applyAlignment="1">
      <alignment horizontal="center"/>
    </xf>
    <xf numFmtId="0" fontId="1" fillId="0" borderId="12" xfId="0" applyFont="1" applyBorder="1" applyAlignment="1">
      <alignment horizontal="center"/>
    </xf>
    <xf numFmtId="189" fontId="0" fillId="6" borderId="4" xfId="1" applyNumberFormat="1" applyFont="1" applyFill="1" applyBorder="1"/>
    <xf numFmtId="189" fontId="0" fillId="6" borderId="2" xfId="1" applyNumberFormat="1" applyFont="1" applyFill="1" applyBorder="1"/>
    <xf numFmtId="189" fontId="0" fillId="9" borderId="8" xfId="1" applyNumberFormat="1" applyFont="1" applyFill="1" applyBorder="1"/>
    <xf numFmtId="189" fontId="0" fillId="9" borderId="6" xfId="1" applyNumberFormat="1" applyFont="1" applyFill="1" applyBorder="1"/>
    <xf numFmtId="0" fontId="1" fillId="0" borderId="0" xfId="0" applyFont="1" applyAlignment="1">
      <alignment vertical="center"/>
    </xf>
    <xf numFmtId="38" fontId="26" fillId="0" borderId="0" xfId="1" applyFont="1" applyFill="1" applyBorder="1" applyAlignment="1">
      <alignment vertical="top"/>
    </xf>
    <xf numFmtId="38" fontId="1" fillId="0" borderId="0" xfId="1" applyFont="1" applyFill="1" applyBorder="1" applyAlignment="1">
      <alignment vertical="center" shrinkToFit="1"/>
    </xf>
    <xf numFmtId="38" fontId="1" fillId="0" borderId="0" xfId="1" applyFont="1" applyFill="1" applyBorder="1"/>
    <xf numFmtId="195" fontId="1" fillId="0" borderId="0" xfId="0" applyNumberFormat="1" applyFont="1"/>
    <xf numFmtId="38" fontId="1" fillId="0" borderId="3" xfId="1" applyFont="1" applyFill="1" applyBorder="1"/>
    <xf numFmtId="38" fontId="1" fillId="0" borderId="7" xfId="1" applyFont="1" applyFill="1" applyBorder="1"/>
    <xf numFmtId="38" fontId="0" fillId="0" borderId="3" xfId="1" applyFont="1" applyFill="1" applyBorder="1" applyAlignment="1">
      <alignment horizontal="center" shrinkToFit="1"/>
    </xf>
    <xf numFmtId="38" fontId="27" fillId="0" borderId="0" xfId="1" applyFont="1" applyFill="1" applyBorder="1" applyAlignment="1">
      <alignment vertical="top"/>
    </xf>
    <xf numFmtId="38" fontId="1" fillId="0" borderId="0" xfId="1" applyFont="1" applyFill="1" applyBorder="1" applyProtection="1"/>
    <xf numFmtId="196" fontId="1" fillId="0" borderId="7" xfId="1" applyNumberFormat="1" applyFont="1" applyFill="1" applyBorder="1" applyAlignment="1">
      <alignment horizontal="center"/>
    </xf>
    <xf numFmtId="38" fontId="0" fillId="9" borderId="3" xfId="1" applyFont="1" applyFill="1" applyBorder="1"/>
    <xf numFmtId="196" fontId="1" fillId="9" borderId="7" xfId="1" applyNumberFormat="1" applyFont="1" applyFill="1" applyBorder="1" applyAlignment="1">
      <alignment horizontal="center"/>
    </xf>
    <xf numFmtId="0" fontId="1" fillId="0" borderId="7" xfId="0" applyFont="1" applyBorder="1"/>
    <xf numFmtId="195" fontId="1" fillId="0" borderId="7" xfId="0" applyNumberFormat="1" applyFont="1" applyBorder="1"/>
    <xf numFmtId="40" fontId="6" fillId="13" borderId="14" xfId="1" applyNumberFormat="1" applyFont="1" applyFill="1" applyBorder="1"/>
    <xf numFmtId="176" fontId="6" fillId="3" borderId="0" xfId="1" applyNumberFormat="1" applyFont="1" applyFill="1" applyBorder="1" applyAlignment="1"/>
    <xf numFmtId="176" fontId="6" fillId="3" borderId="10" xfId="1" applyNumberFormat="1" applyFont="1" applyFill="1" applyBorder="1" applyAlignment="1"/>
    <xf numFmtId="176" fontId="6" fillId="3" borderId="13" xfId="1" applyNumberFormat="1" applyFont="1" applyFill="1" applyBorder="1" applyAlignment="1"/>
    <xf numFmtId="176" fontId="6" fillId="3" borderId="11" xfId="1" applyNumberFormat="1" applyFont="1" applyFill="1" applyBorder="1" applyAlignment="1"/>
    <xf numFmtId="38" fontId="6" fillId="13" borderId="10" xfId="0" applyNumberFormat="1" applyFont="1" applyFill="1" applyBorder="1"/>
    <xf numFmtId="38" fontId="6" fillId="13" borderId="0" xfId="0" applyNumberFormat="1" applyFont="1" applyFill="1"/>
    <xf numFmtId="38" fontId="6" fillId="13" borderId="11" xfId="0" applyNumberFormat="1" applyFont="1" applyFill="1" applyBorder="1"/>
    <xf numFmtId="38" fontId="6" fillId="13" borderId="12" xfId="0" applyNumberFormat="1" applyFont="1" applyFill="1" applyBorder="1"/>
    <xf numFmtId="193" fontId="6" fillId="9" borderId="1" xfId="1" applyNumberFormat="1" applyFont="1" applyFill="1" applyBorder="1"/>
    <xf numFmtId="193" fontId="6" fillId="9" borderId="3" xfId="1" applyNumberFormat="1" applyFont="1" applyFill="1" applyBorder="1"/>
    <xf numFmtId="193" fontId="6" fillId="9" borderId="14" xfId="1" applyNumberFormat="1" applyFont="1" applyFill="1" applyBorder="1"/>
    <xf numFmtId="193" fontId="6" fillId="9" borderId="15" xfId="1" applyNumberFormat="1" applyFont="1" applyFill="1" applyBorder="1"/>
    <xf numFmtId="0" fontId="6" fillId="0" borderId="15" xfId="0" applyFont="1" applyBorder="1" applyAlignment="1">
      <alignment horizontal="center"/>
    </xf>
    <xf numFmtId="0" fontId="6" fillId="0" borderId="12" xfId="0" applyFont="1" applyBorder="1" applyAlignment="1">
      <alignment horizontal="center"/>
    </xf>
    <xf numFmtId="0" fontId="7" fillId="3" borderId="15" xfId="0" applyFont="1" applyFill="1" applyBorder="1" applyAlignment="1">
      <alignment horizontal="center"/>
    </xf>
    <xf numFmtId="0" fontId="7" fillId="3" borderId="12" xfId="0" applyFont="1" applyFill="1" applyBorder="1" applyAlignment="1">
      <alignment horizontal="center"/>
    </xf>
    <xf numFmtId="0" fontId="6" fillId="0" borderId="1" xfId="0" applyFont="1" applyBorder="1" applyAlignment="1">
      <alignment horizontal="center"/>
    </xf>
    <xf numFmtId="0" fontId="6" fillId="0" borderId="2" xfId="0" applyFont="1" applyBorder="1" applyAlignment="1">
      <alignment horizontal="center"/>
    </xf>
    <xf numFmtId="0" fontId="21" fillId="6" borderId="1" xfId="3" applyFont="1" applyFill="1" applyBorder="1" applyAlignment="1">
      <alignment horizontal="center" vertical="center" wrapText="1"/>
    </xf>
    <xf numFmtId="0" fontId="21" fillId="6" borderId="2" xfId="3" applyFont="1" applyFill="1" applyBorder="1" applyAlignment="1">
      <alignment horizontal="center" vertical="center" wrapText="1"/>
    </xf>
    <xf numFmtId="0" fontId="21" fillId="6" borderId="3" xfId="3" applyFont="1" applyFill="1" applyBorder="1" applyAlignment="1">
      <alignment horizontal="center" vertical="center" wrapText="1"/>
    </xf>
    <xf numFmtId="14" fontId="0" fillId="9" borderId="4" xfId="0" applyNumberFormat="1" applyFill="1" applyBorder="1"/>
  </cellXfs>
  <cellStyles count="5">
    <cellStyle name="桁区切り" xfId="1" builtinId="6"/>
    <cellStyle name="桁区切り 3" xfId="4" xr:uid="{38D82228-E8AF-4543-A567-3ED84F0E1073}"/>
    <cellStyle name="標準" xfId="0" builtinId="0"/>
    <cellStyle name="標準 10" xfId="3" xr:uid="{7D2D5069-EA0C-4251-A66E-51AA13BC50F8}"/>
    <cellStyle name="未定義" xfId="2" xr:uid="{00000000-0005-0000-0000-000003000000}"/>
  </cellStyles>
  <dxfs count="0"/>
  <tableStyles count="0" defaultTableStyle="TableStyleMedium9" defaultPivotStyle="PivotStyleLight16"/>
  <colors>
    <mruColors>
      <color rgb="FFCCFFCC"/>
      <color rgb="FF99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8"/>
  <sheetViews>
    <sheetView tabSelected="1" workbookViewId="0">
      <pane xSplit="2" ySplit="2" topLeftCell="C39" activePane="bottomRight" state="frozen"/>
      <selection activeCell="D5" sqref="D5"/>
      <selection pane="topRight" activeCell="D5" sqref="D5"/>
      <selection pane="bottomLeft" activeCell="D5" sqref="D5"/>
      <selection pane="bottomRight" activeCell="E43" sqref="E43"/>
    </sheetView>
  </sheetViews>
  <sheetFormatPr defaultRowHeight="13" x14ac:dyDescent="0.2"/>
  <cols>
    <col min="1" max="1" width="12.453125" customWidth="1"/>
    <col min="2" max="2" width="24" customWidth="1"/>
    <col min="3" max="3" width="17.36328125" customWidth="1"/>
  </cols>
  <sheetData>
    <row r="1" spans="1:3" x14ac:dyDescent="0.2">
      <c r="A1" s="15" t="s">
        <v>359</v>
      </c>
    </row>
    <row r="2" spans="1:3" x14ac:dyDescent="0.2">
      <c r="A2" s="16" t="s">
        <v>93</v>
      </c>
      <c r="B2" s="17" t="s">
        <v>94</v>
      </c>
      <c r="C2" s="18" t="s">
        <v>95</v>
      </c>
    </row>
    <row r="3" spans="1:3" x14ac:dyDescent="0.2">
      <c r="A3" s="16" t="s">
        <v>103</v>
      </c>
      <c r="B3" s="17"/>
      <c r="C3" s="18"/>
    </row>
    <row r="4" spans="1:3" x14ac:dyDescent="0.2">
      <c r="A4" s="19" t="s">
        <v>104</v>
      </c>
      <c r="B4" s="20"/>
      <c r="C4" s="21"/>
    </row>
    <row r="5" spans="1:3" ht="24" x14ac:dyDescent="0.2">
      <c r="A5" s="22" t="s">
        <v>105</v>
      </c>
      <c r="B5" s="23" t="s">
        <v>106</v>
      </c>
      <c r="C5" s="24"/>
    </row>
    <row r="6" spans="1:3" x14ac:dyDescent="0.2">
      <c r="A6" s="196" t="s">
        <v>263</v>
      </c>
      <c r="B6" s="177" t="s">
        <v>264</v>
      </c>
      <c r="C6" s="8" t="s">
        <v>107</v>
      </c>
    </row>
    <row r="7" spans="1:3" x14ac:dyDescent="0.2">
      <c r="A7" s="25" t="s">
        <v>219</v>
      </c>
      <c r="B7" s="3" t="s">
        <v>265</v>
      </c>
      <c r="C7" s="5" t="s">
        <v>107</v>
      </c>
    </row>
    <row r="8" spans="1:3" x14ac:dyDescent="0.2">
      <c r="A8" s="25" t="s">
        <v>220</v>
      </c>
      <c r="B8" s="3" t="s">
        <v>266</v>
      </c>
      <c r="C8" s="5" t="s">
        <v>107</v>
      </c>
    </row>
    <row r="9" spans="1:3" x14ac:dyDescent="0.2">
      <c r="A9" s="25" t="s">
        <v>221</v>
      </c>
      <c r="B9" s="3" t="s">
        <v>27</v>
      </c>
      <c r="C9" s="5" t="s">
        <v>107</v>
      </c>
    </row>
    <row r="10" spans="1:3" x14ac:dyDescent="0.2">
      <c r="A10" s="25" t="s">
        <v>222</v>
      </c>
      <c r="B10" s="3" t="s">
        <v>190</v>
      </c>
      <c r="C10" s="5" t="s">
        <v>107</v>
      </c>
    </row>
    <row r="11" spans="1:3" x14ac:dyDescent="0.2">
      <c r="A11" s="25" t="s">
        <v>223</v>
      </c>
      <c r="B11" s="3" t="s">
        <v>28</v>
      </c>
      <c r="C11" s="5" t="s">
        <v>107</v>
      </c>
    </row>
    <row r="12" spans="1:3" x14ac:dyDescent="0.2">
      <c r="A12" s="25" t="s">
        <v>224</v>
      </c>
      <c r="B12" s="3" t="s">
        <v>267</v>
      </c>
      <c r="C12" s="5" t="s">
        <v>107</v>
      </c>
    </row>
    <row r="13" spans="1:3" x14ac:dyDescent="0.2">
      <c r="A13" s="25" t="s">
        <v>225</v>
      </c>
      <c r="B13" s="3" t="s">
        <v>29</v>
      </c>
      <c r="C13" s="5" t="s">
        <v>107</v>
      </c>
    </row>
    <row r="14" spans="1:3" x14ac:dyDescent="0.2">
      <c r="A14" s="25" t="s">
        <v>226</v>
      </c>
      <c r="B14" s="3" t="s">
        <v>30</v>
      </c>
      <c r="C14" s="5" t="s">
        <v>107</v>
      </c>
    </row>
    <row r="15" spans="1:3" x14ac:dyDescent="0.2">
      <c r="A15" s="25" t="s">
        <v>2</v>
      </c>
      <c r="B15" s="3" t="s">
        <v>364</v>
      </c>
      <c r="C15" s="5" t="s">
        <v>107</v>
      </c>
    </row>
    <row r="16" spans="1:3" x14ac:dyDescent="0.2">
      <c r="A16" s="25" t="s">
        <v>3</v>
      </c>
      <c r="B16" s="3" t="s">
        <v>31</v>
      </c>
      <c r="C16" s="5" t="s">
        <v>107</v>
      </c>
    </row>
    <row r="17" spans="1:3" x14ac:dyDescent="0.2">
      <c r="A17" s="25" t="s">
        <v>4</v>
      </c>
      <c r="B17" s="3" t="s">
        <v>32</v>
      </c>
      <c r="C17" s="5" t="s">
        <v>107</v>
      </c>
    </row>
    <row r="18" spans="1:3" x14ac:dyDescent="0.2">
      <c r="A18" s="25" t="s">
        <v>5</v>
      </c>
      <c r="B18" s="3" t="s">
        <v>33</v>
      </c>
      <c r="C18" s="5" t="s">
        <v>107</v>
      </c>
    </row>
    <row r="19" spans="1:3" x14ac:dyDescent="0.2">
      <c r="A19" s="25" t="s">
        <v>6</v>
      </c>
      <c r="B19" s="26" t="s">
        <v>34</v>
      </c>
      <c r="C19" s="5" t="s">
        <v>107</v>
      </c>
    </row>
    <row r="20" spans="1:3" x14ac:dyDescent="0.2">
      <c r="A20" s="25" t="s">
        <v>7</v>
      </c>
      <c r="B20" s="3" t="s">
        <v>268</v>
      </c>
      <c r="C20" s="5" t="s">
        <v>107</v>
      </c>
    </row>
    <row r="21" spans="1:3" x14ac:dyDescent="0.2">
      <c r="A21" s="25" t="s">
        <v>8</v>
      </c>
      <c r="B21" s="3" t="s">
        <v>269</v>
      </c>
      <c r="C21" s="5" t="s">
        <v>107</v>
      </c>
    </row>
    <row r="22" spans="1:3" x14ac:dyDescent="0.2">
      <c r="A22" s="25" t="s">
        <v>9</v>
      </c>
      <c r="B22" s="3" t="s">
        <v>270</v>
      </c>
      <c r="C22" s="5" t="s">
        <v>107</v>
      </c>
    </row>
    <row r="23" spans="1:3" x14ac:dyDescent="0.2">
      <c r="A23" s="25" t="s">
        <v>10</v>
      </c>
      <c r="B23" s="3" t="s">
        <v>271</v>
      </c>
      <c r="C23" s="5" t="s">
        <v>107</v>
      </c>
    </row>
    <row r="24" spans="1:3" x14ac:dyDescent="0.2">
      <c r="A24" s="25" t="s">
        <v>11</v>
      </c>
      <c r="B24" s="3" t="s">
        <v>35</v>
      </c>
      <c r="C24" s="5" t="s">
        <v>107</v>
      </c>
    </row>
    <row r="25" spans="1:3" x14ac:dyDescent="0.2">
      <c r="A25" s="25" t="s">
        <v>12</v>
      </c>
      <c r="B25" s="3" t="s">
        <v>366</v>
      </c>
      <c r="C25" s="5" t="s">
        <v>107</v>
      </c>
    </row>
    <row r="26" spans="1:3" x14ac:dyDescent="0.2">
      <c r="A26" s="25" t="s">
        <v>13</v>
      </c>
      <c r="B26" s="3" t="s">
        <v>191</v>
      </c>
      <c r="C26" s="5" t="s">
        <v>107</v>
      </c>
    </row>
    <row r="27" spans="1:3" x14ac:dyDescent="0.2">
      <c r="A27" s="25" t="s">
        <v>14</v>
      </c>
      <c r="B27" s="3" t="s">
        <v>50</v>
      </c>
      <c r="C27" s="5" t="s">
        <v>107</v>
      </c>
    </row>
    <row r="28" spans="1:3" x14ac:dyDescent="0.2">
      <c r="A28" s="25" t="s">
        <v>15</v>
      </c>
      <c r="B28" s="3" t="s">
        <v>36</v>
      </c>
      <c r="C28" s="5" t="s">
        <v>107</v>
      </c>
    </row>
    <row r="29" spans="1:3" x14ac:dyDescent="0.2">
      <c r="A29" s="25" t="s">
        <v>16</v>
      </c>
      <c r="B29" s="3" t="s">
        <v>192</v>
      </c>
      <c r="C29" s="5" t="s">
        <v>107</v>
      </c>
    </row>
    <row r="30" spans="1:3" x14ac:dyDescent="0.2">
      <c r="A30" s="25" t="s">
        <v>17</v>
      </c>
      <c r="B30" s="3" t="s">
        <v>272</v>
      </c>
      <c r="C30" s="5" t="s">
        <v>107</v>
      </c>
    </row>
    <row r="31" spans="1:3" x14ac:dyDescent="0.2">
      <c r="A31" s="25" t="s">
        <v>18</v>
      </c>
      <c r="B31" s="3" t="s">
        <v>273</v>
      </c>
      <c r="C31" s="5" t="s">
        <v>107</v>
      </c>
    </row>
    <row r="32" spans="1:3" x14ac:dyDescent="0.2">
      <c r="A32" s="25" t="s">
        <v>19</v>
      </c>
      <c r="B32" s="3" t="s">
        <v>274</v>
      </c>
      <c r="C32" s="5" t="s">
        <v>107</v>
      </c>
    </row>
    <row r="33" spans="1:3" x14ac:dyDescent="0.2">
      <c r="A33" s="25" t="s">
        <v>20</v>
      </c>
      <c r="B33" s="3" t="s">
        <v>37</v>
      </c>
      <c r="C33" s="5" t="s">
        <v>107</v>
      </c>
    </row>
    <row r="34" spans="1:3" x14ac:dyDescent="0.2">
      <c r="A34" s="25" t="s">
        <v>21</v>
      </c>
      <c r="B34" s="3" t="s">
        <v>38</v>
      </c>
      <c r="C34" s="5" t="s">
        <v>107</v>
      </c>
    </row>
    <row r="35" spans="1:3" x14ac:dyDescent="0.2">
      <c r="A35" s="25" t="s">
        <v>22</v>
      </c>
      <c r="B35" s="3" t="s">
        <v>275</v>
      </c>
      <c r="C35" s="5" t="s">
        <v>107</v>
      </c>
    </row>
    <row r="36" spans="1:3" x14ac:dyDescent="0.2">
      <c r="A36" s="25" t="s">
        <v>23</v>
      </c>
      <c r="B36" s="3" t="s">
        <v>193</v>
      </c>
      <c r="C36" s="5" t="s">
        <v>107</v>
      </c>
    </row>
    <row r="37" spans="1:3" x14ac:dyDescent="0.2">
      <c r="A37" s="25" t="s">
        <v>24</v>
      </c>
      <c r="B37" s="3" t="s">
        <v>39</v>
      </c>
      <c r="C37" s="5" t="s">
        <v>107</v>
      </c>
    </row>
    <row r="38" spans="1:3" x14ac:dyDescent="0.2">
      <c r="A38" s="25" t="s">
        <v>25</v>
      </c>
      <c r="B38" s="3" t="s">
        <v>40</v>
      </c>
      <c r="C38" s="5" t="s">
        <v>107</v>
      </c>
    </row>
    <row r="39" spans="1:3" x14ac:dyDescent="0.2">
      <c r="A39" s="25" t="s">
        <v>26</v>
      </c>
      <c r="B39" s="3" t="s">
        <v>276</v>
      </c>
      <c r="C39" s="5" t="s">
        <v>107</v>
      </c>
    </row>
    <row r="40" spans="1:3" x14ac:dyDescent="0.2">
      <c r="A40" s="25" t="s">
        <v>51</v>
      </c>
      <c r="B40" s="3" t="s">
        <v>367</v>
      </c>
      <c r="C40" s="5" t="s">
        <v>107</v>
      </c>
    </row>
    <row r="41" spans="1:3" x14ac:dyDescent="0.2">
      <c r="A41" s="25" t="s">
        <v>194</v>
      </c>
      <c r="B41" s="3" t="s">
        <v>41</v>
      </c>
      <c r="C41" s="5" t="s">
        <v>107</v>
      </c>
    </row>
    <row r="42" spans="1:3" x14ac:dyDescent="0.2">
      <c r="A42" s="25" t="s">
        <v>200</v>
      </c>
      <c r="B42" s="3" t="s">
        <v>42</v>
      </c>
      <c r="C42" s="5" t="s">
        <v>107</v>
      </c>
    </row>
    <row r="43" spans="1:3" x14ac:dyDescent="0.2">
      <c r="A43" s="25" t="s">
        <v>201</v>
      </c>
      <c r="B43" s="3" t="s">
        <v>278</v>
      </c>
      <c r="C43" s="5" t="s">
        <v>107</v>
      </c>
    </row>
    <row r="44" spans="1:3" x14ac:dyDescent="0.2">
      <c r="A44" s="19" t="s">
        <v>202</v>
      </c>
      <c r="B44" s="12" t="s">
        <v>279</v>
      </c>
      <c r="C44" s="9" t="s">
        <v>107</v>
      </c>
    </row>
    <row r="45" spans="1:3" x14ac:dyDescent="0.2">
      <c r="A45" s="198" t="s">
        <v>207</v>
      </c>
      <c r="B45" s="418" t="str">
        <f>最終需要_まとめ!A46</f>
        <v>2015年朝来市産業連関表</v>
      </c>
      <c r="C45" s="463">
        <v>45158</v>
      </c>
    </row>
    <row r="46" spans="1:3" x14ac:dyDescent="0.2">
      <c r="A46" s="27" t="s">
        <v>189</v>
      </c>
      <c r="B46" s="237" t="str">
        <f>B45</f>
        <v>2015年朝来市産業連関表</v>
      </c>
      <c r="C46" s="24"/>
    </row>
    <row r="47" spans="1:3" x14ac:dyDescent="0.2">
      <c r="A47" s="28" t="s">
        <v>110</v>
      </c>
      <c r="B47" s="419" t="str">
        <f>B45</f>
        <v>2015年朝来市産業連関表</v>
      </c>
      <c r="C47" s="21"/>
    </row>
    <row r="48" spans="1:3" x14ac:dyDescent="0.2">
      <c r="A48" t="s">
        <v>338</v>
      </c>
    </row>
  </sheetData>
  <phoneticPr fontId="5"/>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303</v>
      </c>
      <c r="S2" s="3" t="s">
        <v>152</v>
      </c>
      <c r="U2" s="64" t="s">
        <v>209</v>
      </c>
      <c r="W2" s="3" t="s">
        <v>130</v>
      </c>
      <c r="Y2" s="3" t="s">
        <v>153</v>
      </c>
    </row>
    <row r="3" spans="1:25" ht="44" x14ac:dyDescent="0.2">
      <c r="B3" s="65"/>
      <c r="C3" s="66" t="s">
        <v>227</v>
      </c>
      <c r="D3" s="66" t="s">
        <v>246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投入係数表!H5</f>
        <v>8.5059171597633137E-3</v>
      </c>
      <c r="E5" s="77">
        <f t="shared" ref="E5:E38" si="0">$C$10*D5</f>
        <v>0.85059171597633132</v>
      </c>
      <c r="F5" s="76">
        <f>分析係数表!C8</f>
        <v>0.54693596511361031</v>
      </c>
      <c r="G5" s="77">
        <f t="shared" ref="G5:G38" si="1">E5*F5</f>
        <v>0.46521920109515669</v>
      </c>
      <c r="H5" s="77">
        <f t="array" ref="H5:H43">MMULT(逆行列係数!C5:AO43,'6'!G5:G43)</f>
        <v>0.51092018165377651</v>
      </c>
      <c r="I5" s="77">
        <f t="shared" ref="I5:I38" si="2">C5+H5</f>
        <v>0.51092018165377651</v>
      </c>
      <c r="J5" s="76">
        <f>分析係数表!G8</f>
        <v>0.11998386771526517</v>
      </c>
      <c r="K5" s="78">
        <f t="shared" ref="K5:K38" si="3">I5*J5</f>
        <v>6.1302179488605973E-2</v>
      </c>
      <c r="L5" s="79" t="s">
        <v>180</v>
      </c>
      <c r="M5" s="80" t="s">
        <v>180</v>
      </c>
      <c r="N5" s="81">
        <f>分析係数表!H8</f>
        <v>1.0437901581813021E-2</v>
      </c>
      <c r="O5" s="82">
        <f t="shared" ref="O5:O43" si="4">$M$44*N5</f>
        <v>0.17837314756085704</v>
      </c>
      <c r="P5" s="76">
        <f>分析係数表!C8</f>
        <v>0.54693596511361031</v>
      </c>
      <c r="Q5" s="82">
        <f t="shared" ref="Q5:Q38" si="5">O5*P5</f>
        <v>9.7558689611549773E-2</v>
      </c>
      <c r="R5" s="83">
        <f t="array" ref="R5:R43">MMULT(逆行列係数!C5:AO43,'6'!Q5:Q43)</f>
        <v>0.14332484369819867</v>
      </c>
      <c r="S5" s="84">
        <f t="shared" ref="S5:S38" si="6">I5+R5</f>
        <v>0.65424502535197515</v>
      </c>
      <c r="T5" s="85">
        <f>分析係数表!F8</f>
        <v>0.45210727969348657</v>
      </c>
      <c r="U5" s="86">
        <f t="shared" ref="U5:U43" si="7">S5*T5</f>
        <v>0.29578893866487765</v>
      </c>
      <c r="V5" s="87">
        <f>分析係数表!D8</f>
        <v>0.18995765275257109</v>
      </c>
      <c r="W5" s="167">
        <f t="shared" ref="W5:W43" si="8">ROUND(S5*V5,0)</f>
        <v>0</v>
      </c>
      <c r="X5" s="76">
        <f>分析係数表!E8</f>
        <v>0.14398064125831822</v>
      </c>
      <c r="Y5" s="166">
        <f t="shared" ref="Y5:Y43" si="9">ROUND(S5*X5,0)</f>
        <v>0</v>
      </c>
    </row>
    <row r="6" spans="1:25" x14ac:dyDescent="0.2">
      <c r="A6" s="6" t="s">
        <v>219</v>
      </c>
      <c r="B6" s="5" t="s">
        <v>265</v>
      </c>
      <c r="C6" s="90"/>
      <c r="D6" s="76">
        <f>投入係数表!H6</f>
        <v>0</v>
      </c>
      <c r="E6" s="77">
        <f t="shared" si="0"/>
        <v>0</v>
      </c>
      <c r="F6" s="76">
        <f>分析係数表!C9</f>
        <v>1</v>
      </c>
      <c r="G6" s="77">
        <f t="shared" si="1"/>
        <v>0</v>
      </c>
      <c r="H6" s="77">
        <v>2.1486402343120171E-3</v>
      </c>
      <c r="I6" s="77">
        <f t="shared" si="2"/>
        <v>2.1486402343120171E-3</v>
      </c>
      <c r="J6" s="76">
        <f>分析係数表!G9</f>
        <v>0.24637681159420291</v>
      </c>
      <c r="K6" s="78">
        <f t="shared" si="3"/>
        <v>5.2937513019281584E-4</v>
      </c>
      <c r="L6" s="79"/>
      <c r="M6" s="80"/>
      <c r="N6" s="81">
        <f>分析係数表!H9</f>
        <v>5.4189353082342016E-4</v>
      </c>
      <c r="O6" s="82">
        <f t="shared" si="4"/>
        <v>9.2604106273868926E-3</v>
      </c>
      <c r="P6" s="76">
        <f>分析係数表!C9</f>
        <v>1</v>
      </c>
      <c r="Q6" s="82">
        <f t="shared" si="5"/>
        <v>9.2604106273868926E-3</v>
      </c>
      <c r="R6" s="83">
        <v>1.2133802646837192E-2</v>
      </c>
      <c r="S6" s="84">
        <f t="shared" si="6"/>
        <v>1.4282442881149209E-2</v>
      </c>
      <c r="T6" s="85">
        <f>分析係数表!F9</f>
        <v>0.67101449275362324</v>
      </c>
      <c r="U6" s="86">
        <f t="shared" si="7"/>
        <v>9.5837261651769336E-3</v>
      </c>
      <c r="V6" s="87">
        <f>分析係数表!D9</f>
        <v>0.17826086956521739</v>
      </c>
      <c r="W6" s="167">
        <f t="shared" si="8"/>
        <v>0</v>
      </c>
      <c r="X6" s="76">
        <f>分析係数表!E9</f>
        <v>0.11304347826086956</v>
      </c>
      <c r="Y6" s="166">
        <f t="shared" si="9"/>
        <v>0</v>
      </c>
    </row>
    <row r="7" spans="1:25" x14ac:dyDescent="0.2">
      <c r="A7" s="6" t="s">
        <v>220</v>
      </c>
      <c r="B7" s="5" t="s">
        <v>266</v>
      </c>
      <c r="C7" s="90"/>
      <c r="D7" s="76">
        <f>投入係数表!H7</f>
        <v>0</v>
      </c>
      <c r="E7" s="77">
        <f t="shared" si="0"/>
        <v>0</v>
      </c>
      <c r="F7" s="76">
        <f>分析係数表!C10</f>
        <v>7.9037800687285276E-2</v>
      </c>
      <c r="G7" s="77">
        <f t="shared" si="1"/>
        <v>0</v>
      </c>
      <c r="H7" s="77">
        <v>1.6412069514103932E-4</v>
      </c>
      <c r="I7" s="77">
        <f t="shared" si="2"/>
        <v>1.6412069514103932E-4</v>
      </c>
      <c r="J7" s="76">
        <f>分析係数表!G10</f>
        <v>0.17857142857142858</v>
      </c>
      <c r="K7" s="78">
        <f t="shared" si="3"/>
        <v>2.9307266989471305E-5</v>
      </c>
      <c r="L7" s="79"/>
      <c r="M7" s="80"/>
      <c r="N7" s="81">
        <f>分析係数表!H10</f>
        <v>1.057982607798106E-3</v>
      </c>
      <c r="O7" s="82">
        <f t="shared" si="4"/>
        <v>1.8079849320136315E-2</v>
      </c>
      <c r="P7" s="76">
        <f>分析係数表!C10</f>
        <v>7.9037800687285276E-2</v>
      </c>
      <c r="Q7" s="82">
        <f t="shared" si="5"/>
        <v>1.4289915270210842E-3</v>
      </c>
      <c r="R7" s="83">
        <v>2.3717151810536412E-3</v>
      </c>
      <c r="S7" s="84">
        <f t="shared" si="6"/>
        <v>2.5358358761946804E-3</v>
      </c>
      <c r="T7" s="85">
        <f>分析係数表!F10</f>
        <v>0.5178571428571429</v>
      </c>
      <c r="U7" s="86">
        <f t="shared" si="7"/>
        <v>1.3132007216008167E-3</v>
      </c>
      <c r="V7" s="87">
        <f>分析係数表!D10</f>
        <v>0.10714285714285714</v>
      </c>
      <c r="W7" s="167">
        <f t="shared" si="8"/>
        <v>0</v>
      </c>
      <c r="X7" s="76">
        <f>分析係数表!E10</f>
        <v>8.9285714285714288E-2</v>
      </c>
      <c r="Y7" s="166">
        <f t="shared" si="9"/>
        <v>0</v>
      </c>
    </row>
    <row r="8" spans="1:25" x14ac:dyDescent="0.2">
      <c r="A8" s="6" t="s">
        <v>221</v>
      </c>
      <c r="B8" s="5" t="s">
        <v>27</v>
      </c>
      <c r="C8" s="90"/>
      <c r="D8" s="76">
        <f>投入係数表!H8</f>
        <v>3.6982248520710058E-4</v>
      </c>
      <c r="E8" s="77">
        <f t="shared" si="0"/>
        <v>3.6982248520710061E-2</v>
      </c>
      <c r="F8" s="76">
        <f>分析係数表!C11</f>
        <v>2.9201343261789914E-3</v>
      </c>
      <c r="G8" s="77">
        <f t="shared" si="1"/>
        <v>1.0799313336460767E-4</v>
      </c>
      <c r="H8" s="77">
        <v>3.1528386054978834E-3</v>
      </c>
      <c r="I8" s="77">
        <f t="shared" si="2"/>
        <v>3.1528386054978834E-3</v>
      </c>
      <c r="J8" s="76">
        <f>分析係数表!G11</f>
        <v>0.38709677419354838</v>
      </c>
      <c r="K8" s="78">
        <f t="shared" si="3"/>
        <v>1.2204536537411162E-3</v>
      </c>
      <c r="L8" s="79"/>
      <c r="M8" s="80"/>
      <c r="N8" s="81">
        <f>分析係数表!H11</f>
        <v>-1.2902226924367146E-5</v>
      </c>
      <c r="O8" s="82">
        <f t="shared" si="4"/>
        <v>-2.2048596731873553E-4</v>
      </c>
      <c r="P8" s="76">
        <f>分析係数表!C11</f>
        <v>2.9201343261789914E-3</v>
      </c>
      <c r="Q8" s="82">
        <f t="shared" si="5"/>
        <v>-6.4384864160821892E-7</v>
      </c>
      <c r="R8" s="83">
        <v>3.178687951257966E-3</v>
      </c>
      <c r="S8" s="84">
        <f t="shared" si="6"/>
        <v>6.3315265567558494E-3</v>
      </c>
      <c r="T8" s="85">
        <f>分析係数表!F11</f>
        <v>0.64516129032258063</v>
      </c>
      <c r="U8" s="86">
        <f t="shared" si="7"/>
        <v>4.0848558430682897E-3</v>
      </c>
      <c r="V8" s="87">
        <f>分析係数表!D11</f>
        <v>0.25806451612903225</v>
      </c>
      <c r="W8" s="167">
        <f t="shared" si="8"/>
        <v>0</v>
      </c>
      <c r="X8" s="76">
        <f>分析係数表!E11</f>
        <v>0.22580645161290322</v>
      </c>
      <c r="Y8" s="166">
        <f t="shared" si="9"/>
        <v>0</v>
      </c>
    </row>
    <row r="9" spans="1:25" x14ac:dyDescent="0.2">
      <c r="A9" s="6" t="s">
        <v>222</v>
      </c>
      <c r="B9" s="5" t="s">
        <v>190</v>
      </c>
      <c r="C9" s="90"/>
      <c r="D9" s="76">
        <f>投入係数表!H9</f>
        <v>2.2189349112426036E-3</v>
      </c>
      <c r="E9" s="77">
        <f t="shared" si="0"/>
        <v>0.22189349112426035</v>
      </c>
      <c r="F9" s="76">
        <f>分析係数表!C12</f>
        <v>0.15436841164909776</v>
      </c>
      <c r="G9" s="77">
        <f t="shared" si="1"/>
        <v>3.425334578012524E-2</v>
      </c>
      <c r="H9" s="77">
        <v>4.6246596303774867E-2</v>
      </c>
      <c r="I9" s="77">
        <f t="shared" si="2"/>
        <v>4.6246596303774867E-2</v>
      </c>
      <c r="J9" s="76">
        <f>分析係数表!G12</f>
        <v>0.13865952540355575</v>
      </c>
      <c r="K9" s="78">
        <f t="shared" si="3"/>
        <v>6.4125310950112584E-3</v>
      </c>
      <c r="L9" s="79"/>
      <c r="M9" s="80"/>
      <c r="N9" s="81">
        <f>分析係数表!H12</f>
        <v>8.1322736304286117E-2</v>
      </c>
      <c r="O9" s="82">
        <f t="shared" si="4"/>
        <v>1.3897230520099899</v>
      </c>
      <c r="P9" s="76">
        <f>分析係数表!C12</f>
        <v>0.15436841164909776</v>
      </c>
      <c r="Q9" s="82">
        <f t="shared" si="5"/>
        <v>0.21452934017091863</v>
      </c>
      <c r="R9" s="83">
        <v>0.244054505795643</v>
      </c>
      <c r="S9" s="84">
        <f t="shared" si="6"/>
        <v>0.29030110209941784</v>
      </c>
      <c r="T9" s="85">
        <f>分析係数表!F12</f>
        <v>0.32507624786134048</v>
      </c>
      <c r="U9" s="86">
        <f t="shared" si="7"/>
        <v>9.4369993020490664E-2</v>
      </c>
      <c r="V9" s="87">
        <f>分析係数表!D12</f>
        <v>4.5079223387636688E-2</v>
      </c>
      <c r="W9" s="167">
        <f t="shared" si="8"/>
        <v>0</v>
      </c>
      <c r="X9" s="76">
        <f>分析係数表!E12</f>
        <v>4.7459644424607601E-2</v>
      </c>
      <c r="Y9" s="166">
        <f t="shared" si="9"/>
        <v>0</v>
      </c>
    </row>
    <row r="10" spans="1:25" x14ac:dyDescent="0.2">
      <c r="A10" s="6" t="s">
        <v>223</v>
      </c>
      <c r="B10" s="5" t="s">
        <v>28</v>
      </c>
      <c r="C10" s="75">
        <f>最終需要_まとめ!C11</f>
        <v>100</v>
      </c>
      <c r="D10" s="76">
        <f>投入係数表!H10</f>
        <v>0.24593195266272189</v>
      </c>
      <c r="E10" s="77">
        <f t="shared" si="0"/>
        <v>24.59319526627219</v>
      </c>
      <c r="F10" s="76">
        <f>分析係数表!C13</f>
        <v>0</v>
      </c>
      <c r="G10" s="77">
        <f t="shared" si="1"/>
        <v>0</v>
      </c>
      <c r="H10" s="77">
        <v>0</v>
      </c>
      <c r="I10" s="77">
        <f t="shared" si="2"/>
        <v>100</v>
      </c>
      <c r="J10" s="76">
        <f>分析係数表!G13</f>
        <v>0.24519230769230768</v>
      </c>
      <c r="K10" s="78">
        <f t="shared" si="3"/>
        <v>24.519230769230766</v>
      </c>
      <c r="L10" s="79"/>
      <c r="M10" s="80"/>
      <c r="N10" s="81">
        <f>分析係数表!H13</f>
        <v>1.238613784739246E-2</v>
      </c>
      <c r="O10" s="82">
        <f t="shared" si="4"/>
        <v>0.21166652862598612</v>
      </c>
      <c r="P10" s="76">
        <f>分析係数表!C13</f>
        <v>0</v>
      </c>
      <c r="Q10" s="82">
        <f t="shared" si="5"/>
        <v>0</v>
      </c>
      <c r="R10" s="83">
        <v>0</v>
      </c>
      <c r="S10" s="84">
        <f t="shared" si="6"/>
        <v>100</v>
      </c>
      <c r="T10" s="85">
        <f>分析係数表!F13</f>
        <v>0.38350591715976329</v>
      </c>
      <c r="U10" s="86">
        <f t="shared" si="7"/>
        <v>38.350591715976329</v>
      </c>
      <c r="V10" s="87">
        <f>分析係数表!D13</f>
        <v>0.13609467455621302</v>
      </c>
      <c r="W10" s="167">
        <f t="shared" si="8"/>
        <v>14</v>
      </c>
      <c r="X10" s="76">
        <f>分析係数表!E13</f>
        <v>0.13646449704142011</v>
      </c>
      <c r="Y10" s="166">
        <f t="shared" si="9"/>
        <v>14</v>
      </c>
    </row>
    <row r="11" spans="1:25" x14ac:dyDescent="0.2">
      <c r="A11" s="6" t="s">
        <v>224</v>
      </c>
      <c r="B11" s="5" t="s">
        <v>267</v>
      </c>
      <c r="C11" s="90"/>
      <c r="D11" s="76">
        <f>投入係数表!H11</f>
        <v>6.2869822485207101E-3</v>
      </c>
      <c r="E11" s="77">
        <f t="shared" si="0"/>
        <v>0.62869822485207105</v>
      </c>
      <c r="F11" s="76">
        <f>分析係数表!C14</f>
        <v>5.4896794027228801E-2</v>
      </c>
      <c r="G11" s="77">
        <f t="shared" si="1"/>
        <v>3.4513516954988527E-2</v>
      </c>
      <c r="H11" s="77">
        <v>4.2785856326888361E-2</v>
      </c>
      <c r="I11" s="77">
        <f t="shared" si="2"/>
        <v>4.2785856326888361E-2</v>
      </c>
      <c r="J11" s="76">
        <f>分析係数表!G14</f>
        <v>0.21908893709327548</v>
      </c>
      <c r="K11" s="78">
        <f t="shared" si="3"/>
        <v>9.3739077852835664E-3</v>
      </c>
      <c r="L11" s="79"/>
      <c r="M11" s="80"/>
      <c r="N11" s="81">
        <f>分析係数表!H14</f>
        <v>1.0321781539493716E-3</v>
      </c>
      <c r="O11" s="82">
        <f t="shared" si="4"/>
        <v>1.7638877385498842E-2</v>
      </c>
      <c r="P11" s="76">
        <f>分析係数表!C14</f>
        <v>5.4896794027228801E-2</v>
      </c>
      <c r="Q11" s="82">
        <f t="shared" si="5"/>
        <v>9.6831781870327402E-4</v>
      </c>
      <c r="R11" s="83">
        <v>4.52614548062431E-3</v>
      </c>
      <c r="S11" s="84">
        <f t="shared" si="6"/>
        <v>4.7312001807512674E-2</v>
      </c>
      <c r="T11" s="85">
        <f>分析係数表!F14</f>
        <v>0.36550976138828634</v>
      </c>
      <c r="U11" s="86">
        <f t="shared" si="7"/>
        <v>1.7292998491466129E-2</v>
      </c>
      <c r="V11" s="87">
        <f>分析係数表!D14</f>
        <v>0.11713665943600868</v>
      </c>
      <c r="W11" s="167">
        <f t="shared" si="8"/>
        <v>0</v>
      </c>
      <c r="X11" s="76">
        <f>分析係数表!E14</f>
        <v>8.6767895878524945E-2</v>
      </c>
      <c r="Y11" s="166">
        <f t="shared" si="9"/>
        <v>0</v>
      </c>
    </row>
    <row r="12" spans="1:25" x14ac:dyDescent="0.2">
      <c r="A12" s="6" t="s">
        <v>225</v>
      </c>
      <c r="B12" s="5" t="s">
        <v>29</v>
      </c>
      <c r="C12" s="90"/>
      <c r="D12" s="76">
        <f>投入係数表!H12</f>
        <v>0.11427514792899408</v>
      </c>
      <c r="E12" s="77">
        <f t="shared" si="0"/>
        <v>11.427514792899409</v>
      </c>
      <c r="F12" s="76">
        <f>分析係数表!C15</f>
        <v>0</v>
      </c>
      <c r="G12" s="77">
        <f t="shared" si="1"/>
        <v>0</v>
      </c>
      <c r="H12" s="77">
        <v>0</v>
      </c>
      <c r="I12" s="77">
        <f t="shared" si="2"/>
        <v>0</v>
      </c>
      <c r="J12" s="76">
        <f>分析係数表!G15</f>
        <v>9.5670602482591585E-2</v>
      </c>
      <c r="K12" s="78">
        <f t="shared" si="3"/>
        <v>0</v>
      </c>
      <c r="L12" s="79"/>
      <c r="M12" s="80"/>
      <c r="N12" s="81">
        <f>分析係数表!H15</f>
        <v>7.5090960699816791E-3</v>
      </c>
      <c r="O12" s="82">
        <f t="shared" si="4"/>
        <v>0.12832283297950409</v>
      </c>
      <c r="P12" s="76">
        <f>分析係数表!C15</f>
        <v>0</v>
      </c>
      <c r="Q12" s="82">
        <f t="shared" si="5"/>
        <v>0</v>
      </c>
      <c r="R12" s="83">
        <v>0</v>
      </c>
      <c r="S12" s="84">
        <f t="shared" si="6"/>
        <v>0</v>
      </c>
      <c r="T12" s="85">
        <f>分析係数表!F15</f>
        <v>0.30426884650317892</v>
      </c>
      <c r="U12" s="86">
        <f t="shared" si="7"/>
        <v>0</v>
      </c>
      <c r="V12" s="87">
        <f>分析係数表!D15</f>
        <v>3.7844383893430214E-2</v>
      </c>
      <c r="W12" s="167">
        <f t="shared" si="8"/>
        <v>0</v>
      </c>
      <c r="X12" s="76">
        <f>分析係数表!E15</f>
        <v>3.511958825310324E-2</v>
      </c>
      <c r="Y12" s="166">
        <f t="shared" si="9"/>
        <v>0</v>
      </c>
    </row>
    <row r="13" spans="1:25" x14ac:dyDescent="0.2">
      <c r="A13" s="6" t="s">
        <v>226</v>
      </c>
      <c r="B13" s="5" t="s">
        <v>30</v>
      </c>
      <c r="C13" s="90"/>
      <c r="D13" s="76">
        <f>投入係数表!H13</f>
        <v>5.9171597633136093E-3</v>
      </c>
      <c r="E13" s="77">
        <f t="shared" si="0"/>
        <v>0.59171597633136097</v>
      </c>
      <c r="F13" s="76">
        <f>分析係数表!C16</f>
        <v>2.8164924506387967E-2</v>
      </c>
      <c r="G13" s="77">
        <f t="shared" si="1"/>
        <v>1.6665635802596432E-2</v>
      </c>
      <c r="H13" s="77">
        <v>2.3347240422747211E-2</v>
      </c>
      <c r="I13" s="77">
        <f t="shared" si="2"/>
        <v>2.3347240422747211E-2</v>
      </c>
      <c r="J13" s="76">
        <f>分析係数表!G16</f>
        <v>3.3175355450236969E-2</v>
      </c>
      <c r="K13" s="78">
        <f t="shared" si="3"/>
        <v>7.7455299980677954E-4</v>
      </c>
      <c r="L13" s="79"/>
      <c r="M13" s="80"/>
      <c r="N13" s="81">
        <f>分析係数表!H16</f>
        <v>1.4682734239929811E-2</v>
      </c>
      <c r="O13" s="82">
        <f t="shared" si="4"/>
        <v>0.25091303080872102</v>
      </c>
      <c r="P13" s="76">
        <f>分析係数表!C16</f>
        <v>2.8164924506387967E-2</v>
      </c>
      <c r="Q13" s="82">
        <f t="shared" si="5"/>
        <v>7.0669465703966259E-3</v>
      </c>
      <c r="R13" s="83">
        <v>1.355305791454363E-2</v>
      </c>
      <c r="S13" s="84">
        <f t="shared" si="6"/>
        <v>3.6900298337290839E-2</v>
      </c>
      <c r="T13" s="85">
        <f>分析係数表!F16</f>
        <v>0.28436018957345971</v>
      </c>
      <c r="U13" s="86">
        <f t="shared" si="7"/>
        <v>1.0492975830509243E-2</v>
      </c>
      <c r="V13" s="87">
        <f>分析係数表!D16</f>
        <v>3.7914691943127965E-2</v>
      </c>
      <c r="W13" s="167">
        <f t="shared" si="8"/>
        <v>0</v>
      </c>
      <c r="X13" s="76">
        <f>分析係数表!E16</f>
        <v>3.7914691943127965E-2</v>
      </c>
      <c r="Y13" s="166">
        <f t="shared" si="9"/>
        <v>0</v>
      </c>
    </row>
    <row r="14" spans="1:25" x14ac:dyDescent="0.2">
      <c r="A14" s="6" t="s">
        <v>2</v>
      </c>
      <c r="B14" s="5" t="s">
        <v>364</v>
      </c>
      <c r="C14" s="90"/>
      <c r="D14" s="76">
        <f>投入係数表!H14</f>
        <v>1.0724852071005916E-2</v>
      </c>
      <c r="E14" s="77">
        <f t="shared" si="0"/>
        <v>1.0724852071005917</v>
      </c>
      <c r="F14" s="76">
        <f>分析係数表!C17</f>
        <v>0.15651736285858076</v>
      </c>
      <c r="G14" s="77">
        <f t="shared" si="1"/>
        <v>0.16786255632022343</v>
      </c>
      <c r="H14" s="77">
        <v>0.18710251944579864</v>
      </c>
      <c r="I14" s="77">
        <f t="shared" si="2"/>
        <v>0.18710251944579864</v>
      </c>
      <c r="J14" s="76">
        <f>分析係数表!G17</f>
        <v>0.21787194841087057</v>
      </c>
      <c r="K14" s="78">
        <f t="shared" si="3"/>
        <v>4.076439046423895E-2</v>
      </c>
      <c r="L14" s="79"/>
      <c r="M14" s="80"/>
      <c r="N14" s="81">
        <f>分析係数表!H17</f>
        <v>2.4901297964028592E-3</v>
      </c>
      <c r="O14" s="82">
        <f t="shared" si="4"/>
        <v>4.2553791692515962E-2</v>
      </c>
      <c r="P14" s="76">
        <f>分析係数表!C17</f>
        <v>0.15651736285858076</v>
      </c>
      <c r="Q14" s="82">
        <f t="shared" si="5"/>
        <v>6.6604072553459797E-3</v>
      </c>
      <c r="R14" s="83">
        <v>1.2450555670381391E-2</v>
      </c>
      <c r="S14" s="84">
        <f t="shared" si="6"/>
        <v>0.19955307511618003</v>
      </c>
      <c r="T14" s="85">
        <f>分析係数表!F17</f>
        <v>0.3417779824965454</v>
      </c>
      <c r="U14" s="86">
        <f t="shared" si="7"/>
        <v>6.8202847414189582E-2</v>
      </c>
      <c r="V14" s="87">
        <f>分析係数表!D17</f>
        <v>8.7977890373099957E-2</v>
      </c>
      <c r="W14" s="167">
        <f t="shared" si="8"/>
        <v>0</v>
      </c>
      <c r="X14" s="76">
        <f>分析係数表!E17</f>
        <v>8.8438507600184249E-2</v>
      </c>
      <c r="Y14" s="166">
        <f t="shared" si="9"/>
        <v>0</v>
      </c>
    </row>
    <row r="15" spans="1:25" x14ac:dyDescent="0.2">
      <c r="A15" s="6" t="s">
        <v>3</v>
      </c>
      <c r="B15" s="5" t="s">
        <v>31</v>
      </c>
      <c r="C15" s="90"/>
      <c r="D15" s="76">
        <f>投入係数表!H15</f>
        <v>7.3964497041420117E-4</v>
      </c>
      <c r="E15" s="77">
        <f t="shared" si="0"/>
        <v>7.3964497041420121E-2</v>
      </c>
      <c r="F15" s="76">
        <f>分析係数表!C18</f>
        <v>0.11725293132328307</v>
      </c>
      <c r="G15" s="77">
        <f t="shared" si="1"/>
        <v>8.6725540919588076E-3</v>
      </c>
      <c r="H15" s="77">
        <v>1.1644531343186432E-2</v>
      </c>
      <c r="I15" s="77">
        <f t="shared" si="2"/>
        <v>1.1644531343186432E-2</v>
      </c>
      <c r="J15" s="76">
        <f>分析係数表!G18</f>
        <v>0.21513002364066194</v>
      </c>
      <c r="K15" s="78">
        <f t="shared" si="3"/>
        <v>2.5050883031441261E-3</v>
      </c>
      <c r="L15" s="79"/>
      <c r="M15" s="80"/>
      <c r="N15" s="81">
        <f>分析係数表!H18</f>
        <v>3.999690346553815E-4</v>
      </c>
      <c r="O15" s="82">
        <f t="shared" si="4"/>
        <v>6.8350649868808011E-3</v>
      </c>
      <c r="P15" s="76">
        <f>分析係数表!C18</f>
        <v>0.11725293132328307</v>
      </c>
      <c r="Q15" s="82">
        <f t="shared" si="5"/>
        <v>8.0143140549691124E-4</v>
      </c>
      <c r="R15" s="83">
        <v>1.91427692185928E-3</v>
      </c>
      <c r="S15" s="84">
        <f t="shared" si="6"/>
        <v>1.3558808265045711E-2</v>
      </c>
      <c r="T15" s="85">
        <f>分析係数表!F18</f>
        <v>0.45862884160756501</v>
      </c>
      <c r="U15" s="86">
        <f t="shared" si="7"/>
        <v>6.2184605281769929E-3</v>
      </c>
      <c r="V15" s="87">
        <f>分析係数表!D18</f>
        <v>6.6193853427895979E-2</v>
      </c>
      <c r="W15" s="167">
        <f t="shared" si="8"/>
        <v>0</v>
      </c>
      <c r="X15" s="76">
        <f>分析係数表!E18</f>
        <v>5.4373522458628844E-2</v>
      </c>
      <c r="Y15" s="166">
        <f t="shared" si="9"/>
        <v>0</v>
      </c>
    </row>
    <row r="16" spans="1:25" x14ac:dyDescent="0.2">
      <c r="A16" s="6" t="s">
        <v>4</v>
      </c>
      <c r="B16" s="5" t="s">
        <v>32</v>
      </c>
      <c r="C16" s="90"/>
      <c r="D16" s="76">
        <f>投入係数表!H16</f>
        <v>3.6982248520710058E-4</v>
      </c>
      <c r="E16" s="77">
        <f t="shared" si="0"/>
        <v>3.6982248520710061E-2</v>
      </c>
      <c r="F16" s="76">
        <f>分析係数表!C19</f>
        <v>0.16093535075653365</v>
      </c>
      <c r="G16" s="77">
        <f t="shared" si="1"/>
        <v>5.9517511374457708E-3</v>
      </c>
      <c r="H16" s="77">
        <v>1.6652014778380592E-2</v>
      </c>
      <c r="I16" s="77">
        <f t="shared" si="2"/>
        <v>1.6652014778380592E-2</v>
      </c>
      <c r="J16" s="76">
        <f>分析係数表!G19</f>
        <v>5.7622016770586967E-2</v>
      </c>
      <c r="K16" s="78">
        <f t="shared" si="3"/>
        <v>9.5952267482390854E-4</v>
      </c>
      <c r="L16" s="79"/>
      <c r="M16" s="80"/>
      <c r="N16" s="81">
        <f>分析係数表!H19</f>
        <v>-1.0321781539493717E-4</v>
      </c>
      <c r="O16" s="82">
        <f t="shared" si="4"/>
        <v>-1.7638877385498842E-3</v>
      </c>
      <c r="P16" s="76">
        <f>分析係数表!C19</f>
        <v>0.16093535075653365</v>
      </c>
      <c r="Q16" s="82">
        <f t="shared" si="5"/>
        <v>-2.8387189189867454E-4</v>
      </c>
      <c r="R16" s="83">
        <v>1.1435567545277242E-3</v>
      </c>
      <c r="S16" s="84">
        <f t="shared" si="6"/>
        <v>1.7795571532908318E-2</v>
      </c>
      <c r="T16" s="85">
        <f>分析係数表!F19</f>
        <v>0.23994839819393679</v>
      </c>
      <c r="U16" s="86">
        <f t="shared" si="7"/>
        <v>4.2700188842669708E-3</v>
      </c>
      <c r="V16" s="87">
        <f>分析係数表!D19</f>
        <v>2.2575790152655342E-2</v>
      </c>
      <c r="W16" s="167">
        <f t="shared" si="8"/>
        <v>0</v>
      </c>
      <c r="X16" s="76">
        <f>分析係数表!E19</f>
        <v>2.6015910556869491E-2</v>
      </c>
      <c r="Y16" s="166">
        <f t="shared" si="9"/>
        <v>0</v>
      </c>
    </row>
    <row r="17" spans="1:25" x14ac:dyDescent="0.2">
      <c r="A17" s="6" t="s">
        <v>5</v>
      </c>
      <c r="B17" s="5" t="s">
        <v>33</v>
      </c>
      <c r="C17" s="90"/>
      <c r="D17" s="76">
        <f>投入係数表!H17</f>
        <v>0</v>
      </c>
      <c r="E17" s="77">
        <f t="shared" si="0"/>
        <v>0</v>
      </c>
      <c r="F17" s="76">
        <f>分析係数表!C20</f>
        <v>0.28691066997518611</v>
      </c>
      <c r="G17" s="77">
        <f t="shared" si="1"/>
        <v>0</v>
      </c>
      <c r="H17" s="77">
        <v>7.3087096905655258E-3</v>
      </c>
      <c r="I17" s="77">
        <f t="shared" si="2"/>
        <v>7.3087096905655258E-3</v>
      </c>
      <c r="J17" s="76">
        <f>分析係数表!G20</f>
        <v>9.991079393398751E-2</v>
      </c>
      <c r="K17" s="78">
        <f t="shared" si="3"/>
        <v>7.3021898781742988E-4</v>
      </c>
      <c r="L17" s="79"/>
      <c r="M17" s="80"/>
      <c r="N17" s="81">
        <f>分析係数表!H20</f>
        <v>4.9028462312595156E-4</v>
      </c>
      <c r="O17" s="82">
        <f t="shared" si="4"/>
        <v>8.378466758111951E-3</v>
      </c>
      <c r="P17" s="76">
        <f>分析係数表!C20</f>
        <v>0.28691066997518611</v>
      </c>
      <c r="Q17" s="82">
        <f t="shared" si="5"/>
        <v>2.4038715109347252E-3</v>
      </c>
      <c r="R17" s="83">
        <v>4.7691042988198991E-3</v>
      </c>
      <c r="S17" s="84">
        <f t="shared" si="6"/>
        <v>1.2077813989385424E-2</v>
      </c>
      <c r="T17" s="85">
        <f>分析係数表!F20</f>
        <v>0.22279214986619089</v>
      </c>
      <c r="U17" s="86">
        <f t="shared" si="7"/>
        <v>2.6908421443791342E-3</v>
      </c>
      <c r="V17" s="87">
        <f>分析係数表!D20</f>
        <v>1.4942016057091882E-2</v>
      </c>
      <c r="W17" s="167">
        <f t="shared" si="8"/>
        <v>0</v>
      </c>
      <c r="X17" s="76">
        <f>分析係数表!E20</f>
        <v>1.5834076717216771E-2</v>
      </c>
      <c r="Y17" s="166">
        <f t="shared" si="9"/>
        <v>0</v>
      </c>
    </row>
    <row r="18" spans="1:25" x14ac:dyDescent="0.2">
      <c r="A18" s="6" t="s">
        <v>6</v>
      </c>
      <c r="B18" s="5" t="s">
        <v>34</v>
      </c>
      <c r="C18" s="90"/>
      <c r="D18" s="76">
        <f>投入係数表!H18</f>
        <v>2.5887573964497044E-3</v>
      </c>
      <c r="E18" s="77">
        <f t="shared" si="0"/>
        <v>0.25887573964497046</v>
      </c>
      <c r="F18" s="76">
        <f>分析係数表!C21</f>
        <v>0.60911510312707917</v>
      </c>
      <c r="G18" s="77">
        <f t="shared" si="1"/>
        <v>0.15768512285094508</v>
      </c>
      <c r="H18" s="77">
        <v>0.19595966176291379</v>
      </c>
      <c r="I18" s="77">
        <f t="shared" si="2"/>
        <v>0.19595966176291379</v>
      </c>
      <c r="J18" s="76">
        <f>分析係数表!G21</f>
        <v>0.2851761577664525</v>
      </c>
      <c r="K18" s="78">
        <f t="shared" si="3"/>
        <v>5.5883023418761377E-2</v>
      </c>
      <c r="L18" s="79"/>
      <c r="M18" s="80"/>
      <c r="N18" s="81">
        <f>分析係数表!H21</f>
        <v>8.1284029623513018E-4</v>
      </c>
      <c r="O18" s="82">
        <f t="shared" si="4"/>
        <v>1.3890615941080339E-2</v>
      </c>
      <c r="P18" s="76">
        <f>分析係数表!C21</f>
        <v>0.60911510312707917</v>
      </c>
      <c r="Q18" s="82">
        <f t="shared" si="5"/>
        <v>8.4609839614498E-3</v>
      </c>
      <c r="R18" s="83">
        <v>2.1295989134932504E-2</v>
      </c>
      <c r="S18" s="84">
        <f t="shared" si="6"/>
        <v>0.21725565089784629</v>
      </c>
      <c r="T18" s="85">
        <f>分析係数表!F21</f>
        <v>0.42588078883226238</v>
      </c>
      <c r="U18" s="86">
        <f t="shared" si="7"/>
        <v>9.2525007982641391E-2</v>
      </c>
      <c r="V18" s="87">
        <f>分析係数表!D21</f>
        <v>0.10037668956348327</v>
      </c>
      <c r="W18" s="167">
        <f t="shared" si="8"/>
        <v>0</v>
      </c>
      <c r="X18" s="76">
        <f>分析係数表!E21</f>
        <v>9.4837137159317533E-2</v>
      </c>
      <c r="Y18" s="166">
        <f t="shared" si="9"/>
        <v>0</v>
      </c>
    </row>
    <row r="19" spans="1:25" x14ac:dyDescent="0.2">
      <c r="A19" s="6" t="s">
        <v>7</v>
      </c>
      <c r="B19" s="5" t="s">
        <v>268</v>
      </c>
      <c r="C19" s="90"/>
      <c r="D19" s="76">
        <f>投入係数表!H19</f>
        <v>0</v>
      </c>
      <c r="E19" s="77">
        <f t="shared" si="0"/>
        <v>0</v>
      </c>
      <c r="F19" s="76">
        <f>分析係数表!C22</f>
        <v>5.1505016722408037E-2</v>
      </c>
      <c r="G19" s="77">
        <f t="shared" si="1"/>
        <v>0</v>
      </c>
      <c r="H19" s="77">
        <v>9.5752594730819335E-4</v>
      </c>
      <c r="I19" s="77">
        <f t="shared" si="2"/>
        <v>9.5752594730819335E-4</v>
      </c>
      <c r="J19" s="76">
        <f>分析係数表!G22</f>
        <v>0.19433198380566802</v>
      </c>
      <c r="K19" s="78">
        <f t="shared" si="3"/>
        <v>1.8607791688580276E-4</v>
      </c>
      <c r="L19" s="79"/>
      <c r="M19" s="80"/>
      <c r="N19" s="81">
        <f>分析係数表!H22</f>
        <v>3.8706680773101437E-5</v>
      </c>
      <c r="O19" s="82">
        <f t="shared" si="4"/>
        <v>6.6145790195620661E-4</v>
      </c>
      <c r="P19" s="76">
        <f>分析係数表!C22</f>
        <v>5.1505016722408037E-2</v>
      </c>
      <c r="Q19" s="82">
        <f t="shared" si="5"/>
        <v>3.4068400301423356E-5</v>
      </c>
      <c r="R19" s="83">
        <v>3.3846356639225368E-4</v>
      </c>
      <c r="S19" s="84">
        <f t="shared" si="6"/>
        <v>1.295989513700447E-3</v>
      </c>
      <c r="T19" s="85">
        <f>分析係数表!F22</f>
        <v>0.41295546558704455</v>
      </c>
      <c r="U19" s="86">
        <f t="shared" si="7"/>
        <v>5.3518595302609552E-4</v>
      </c>
      <c r="V19" s="87">
        <f>分析係数表!D22</f>
        <v>6.1740890688259109E-2</v>
      </c>
      <c r="W19" s="167">
        <f t="shared" si="8"/>
        <v>0</v>
      </c>
      <c r="X19" s="76">
        <f>分析係数表!E22</f>
        <v>6.6801619433198386E-2</v>
      </c>
      <c r="Y19" s="166">
        <f t="shared" si="9"/>
        <v>0</v>
      </c>
    </row>
    <row r="20" spans="1:25" x14ac:dyDescent="0.2">
      <c r="A20" s="6" t="s">
        <v>8</v>
      </c>
      <c r="B20" s="5" t="s">
        <v>269</v>
      </c>
      <c r="C20" s="90"/>
      <c r="D20" s="76">
        <f>投入係数表!H20</f>
        <v>0</v>
      </c>
      <c r="E20" s="77">
        <f t="shared" si="0"/>
        <v>0</v>
      </c>
      <c r="F20" s="76">
        <f>分析係数表!C23</f>
        <v>0</v>
      </c>
      <c r="G20" s="77">
        <f t="shared" si="1"/>
        <v>0</v>
      </c>
      <c r="H20" s="77">
        <v>0</v>
      </c>
      <c r="I20" s="77">
        <f t="shared" si="2"/>
        <v>0</v>
      </c>
      <c r="J20" s="76">
        <f>分析係数表!G23</f>
        <v>0.21569329989251165</v>
      </c>
      <c r="K20" s="78">
        <f t="shared" si="3"/>
        <v>0</v>
      </c>
      <c r="L20" s="79"/>
      <c r="M20" s="80"/>
      <c r="N20" s="81">
        <f>分析係数表!H23</f>
        <v>2.5804453848734292E-5</v>
      </c>
      <c r="O20" s="82">
        <f t="shared" si="4"/>
        <v>4.4097193463747106E-4</v>
      </c>
      <c r="P20" s="76">
        <f>分析係数表!C23</f>
        <v>0</v>
      </c>
      <c r="Q20" s="82">
        <f t="shared" si="5"/>
        <v>0</v>
      </c>
      <c r="R20" s="83">
        <v>0</v>
      </c>
      <c r="S20" s="84">
        <f t="shared" si="6"/>
        <v>0</v>
      </c>
      <c r="T20" s="85">
        <f>分析係数表!F23</f>
        <v>0.44070225725546397</v>
      </c>
      <c r="U20" s="86">
        <f t="shared" si="7"/>
        <v>0</v>
      </c>
      <c r="V20" s="87">
        <f>分析係数表!D23</f>
        <v>7.3450376209243995E-2</v>
      </c>
      <c r="W20" s="167">
        <f t="shared" si="8"/>
        <v>0</v>
      </c>
      <c r="X20" s="76">
        <f>分析係数表!E23</f>
        <v>7.9183088498745974E-2</v>
      </c>
      <c r="Y20" s="166">
        <f t="shared" si="9"/>
        <v>0</v>
      </c>
    </row>
    <row r="21" spans="1:25" x14ac:dyDescent="0.2">
      <c r="A21" s="6" t="s">
        <v>9</v>
      </c>
      <c r="B21" s="5" t="s">
        <v>270</v>
      </c>
      <c r="C21" s="90"/>
      <c r="D21" s="76">
        <f>投入係数表!H21</f>
        <v>0</v>
      </c>
      <c r="E21" s="77">
        <f t="shared" si="0"/>
        <v>0</v>
      </c>
      <c r="F21" s="76">
        <f>分析係数表!C24</f>
        <v>3.1029619181946355E-2</v>
      </c>
      <c r="G21" s="77">
        <f t="shared" si="1"/>
        <v>0</v>
      </c>
      <c r="H21" s="77">
        <v>3.5921114492306841E-4</v>
      </c>
      <c r="I21" s="77">
        <f t="shared" si="2"/>
        <v>3.5921114492306841E-4</v>
      </c>
      <c r="J21" s="76">
        <f>分析係数表!G24</f>
        <v>0.21333333333333335</v>
      </c>
      <c r="K21" s="78">
        <f t="shared" si="3"/>
        <v>7.6631710916921271E-5</v>
      </c>
      <c r="L21" s="79"/>
      <c r="M21" s="80"/>
      <c r="N21" s="81">
        <f>分析係数表!H24</f>
        <v>3.2255567310917867E-4</v>
      </c>
      <c r="O21" s="82">
        <f t="shared" si="4"/>
        <v>5.5121491829683887E-3</v>
      </c>
      <c r="P21" s="76">
        <f>分析係数表!C24</f>
        <v>3.1029619181946355E-2</v>
      </c>
      <c r="Q21" s="82">
        <f t="shared" si="5"/>
        <v>1.7103989002158584E-4</v>
      </c>
      <c r="R21" s="83">
        <v>5.0913475742196484E-4</v>
      </c>
      <c r="S21" s="84">
        <f t="shared" si="6"/>
        <v>8.683459023450333E-4</v>
      </c>
      <c r="T21" s="85">
        <f>分析係数表!F24</f>
        <v>0.4</v>
      </c>
      <c r="U21" s="86">
        <f t="shared" si="7"/>
        <v>3.4733836093801335E-4</v>
      </c>
      <c r="V21" s="87">
        <f>分析係数表!D24</f>
        <v>0</v>
      </c>
      <c r="W21" s="167">
        <f t="shared" si="8"/>
        <v>0</v>
      </c>
      <c r="X21" s="76">
        <f>分析係数表!E24</f>
        <v>0</v>
      </c>
      <c r="Y21" s="166">
        <f t="shared" si="9"/>
        <v>0</v>
      </c>
    </row>
    <row r="22" spans="1:25" x14ac:dyDescent="0.2">
      <c r="A22" s="6" t="s">
        <v>10</v>
      </c>
      <c r="B22" s="5" t="s">
        <v>271</v>
      </c>
      <c r="C22" s="90"/>
      <c r="D22" s="76">
        <f>投入係数表!H22</f>
        <v>0</v>
      </c>
      <c r="E22" s="77">
        <f t="shared" si="0"/>
        <v>0</v>
      </c>
      <c r="F22" s="76">
        <f>分析係数表!C25</f>
        <v>0.19850187265917607</v>
      </c>
      <c r="G22" s="77">
        <f t="shared" si="1"/>
        <v>0</v>
      </c>
      <c r="H22" s="77">
        <v>6.7461367107542313E-3</v>
      </c>
      <c r="I22" s="77">
        <f t="shared" si="2"/>
        <v>6.7461367107542313E-3</v>
      </c>
      <c r="J22" s="76">
        <f>分析係数表!G25</f>
        <v>0.19720347155255544</v>
      </c>
      <c r="K22" s="78">
        <f t="shared" si="3"/>
        <v>1.330361578928872E-3</v>
      </c>
      <c r="L22" s="79"/>
      <c r="M22" s="80"/>
      <c r="N22" s="81">
        <f>分析係数表!H25</f>
        <v>4.5157794235285009E-4</v>
      </c>
      <c r="O22" s="82">
        <f t="shared" si="4"/>
        <v>7.7170088561557435E-3</v>
      </c>
      <c r="P22" s="76">
        <f>分析係数表!C25</f>
        <v>0.19850187265917607</v>
      </c>
      <c r="Q22" s="82">
        <f t="shared" si="5"/>
        <v>1.5318407092743615E-3</v>
      </c>
      <c r="R22" s="83">
        <v>3.6514749361813495E-3</v>
      </c>
      <c r="S22" s="84">
        <f t="shared" si="6"/>
        <v>1.0397611646935581E-2</v>
      </c>
      <c r="T22" s="85">
        <f>分析係数表!F25</f>
        <v>0.35053037608486015</v>
      </c>
      <c r="U22" s="86">
        <f t="shared" si="7"/>
        <v>3.6446787209846515E-3</v>
      </c>
      <c r="V22" s="87">
        <f>分析係数表!D25</f>
        <v>5.2073288331726135E-2</v>
      </c>
      <c r="W22" s="167">
        <f t="shared" si="8"/>
        <v>0</v>
      </c>
      <c r="X22" s="76">
        <f>分析係数表!E25</f>
        <v>4.8216007714561235E-2</v>
      </c>
      <c r="Y22" s="166">
        <f t="shared" si="9"/>
        <v>0</v>
      </c>
    </row>
    <row r="23" spans="1:25" x14ac:dyDescent="0.2">
      <c r="A23" s="6" t="s">
        <v>11</v>
      </c>
      <c r="B23" s="5" t="s">
        <v>35</v>
      </c>
      <c r="C23" s="90"/>
      <c r="D23" s="76">
        <f>投入係数表!H23</f>
        <v>0</v>
      </c>
      <c r="E23" s="77">
        <f t="shared" si="0"/>
        <v>0</v>
      </c>
      <c r="F23" s="76">
        <f>分析係数表!C26</f>
        <v>2.323462414578592E-2</v>
      </c>
      <c r="G23" s="77">
        <f t="shared" si="1"/>
        <v>0</v>
      </c>
      <c r="H23" s="77">
        <v>3.7474921314570504E-4</v>
      </c>
      <c r="I23" s="77">
        <f t="shared" si="2"/>
        <v>3.7474921314570504E-4</v>
      </c>
      <c r="J23" s="76">
        <f>分析係数表!G26</f>
        <v>0.20198675496688742</v>
      </c>
      <c r="K23" s="78">
        <f t="shared" si="3"/>
        <v>7.5694377489695383E-5</v>
      </c>
      <c r="L23" s="79"/>
      <c r="M23" s="80"/>
      <c r="N23" s="81">
        <f>分析係数表!H26</f>
        <v>9.637963512502257E-3</v>
      </c>
      <c r="O23" s="82">
        <f t="shared" si="4"/>
        <v>0.16470301758709543</v>
      </c>
      <c r="P23" s="76">
        <f>分析係数表!C26</f>
        <v>2.323462414578592E-2</v>
      </c>
      <c r="Q23" s="82">
        <f t="shared" si="5"/>
        <v>3.8268127093129306E-3</v>
      </c>
      <c r="R23" s="83">
        <v>3.961809965963561E-3</v>
      </c>
      <c r="S23" s="84">
        <f t="shared" si="6"/>
        <v>4.3365591791092659E-3</v>
      </c>
      <c r="T23" s="85">
        <f>分析係数表!F26</f>
        <v>0.3443708609271523</v>
      </c>
      <c r="U23" s="86">
        <f t="shared" si="7"/>
        <v>1.4933846179714027E-3</v>
      </c>
      <c r="V23" s="87">
        <f>分析係数表!D26</f>
        <v>3.9735099337748346E-2</v>
      </c>
      <c r="W23" s="167">
        <f t="shared" si="8"/>
        <v>0</v>
      </c>
      <c r="X23" s="76">
        <f>分析係数表!E26</f>
        <v>3.9735099337748346E-2</v>
      </c>
      <c r="Y23" s="166">
        <f t="shared" si="9"/>
        <v>0</v>
      </c>
    </row>
    <row r="24" spans="1:25" x14ac:dyDescent="0.2">
      <c r="A24" s="6" t="s">
        <v>12</v>
      </c>
      <c r="B24" s="5" t="s">
        <v>365</v>
      </c>
      <c r="C24" s="90"/>
      <c r="D24" s="76">
        <f>投入係数表!H24</f>
        <v>0</v>
      </c>
      <c r="E24" s="77">
        <f t="shared" si="0"/>
        <v>0</v>
      </c>
      <c r="F24" s="76">
        <f>分析係数表!C27</f>
        <v>8.4880636604774962E-3</v>
      </c>
      <c r="G24" s="77">
        <f t="shared" si="1"/>
        <v>0</v>
      </c>
      <c r="H24" s="77">
        <v>2.9423224114225902E-5</v>
      </c>
      <c r="I24" s="77">
        <f t="shared" si="2"/>
        <v>2.9423224114225902E-5</v>
      </c>
      <c r="J24" s="76">
        <f>分析係数表!G27</f>
        <v>0.2</v>
      </c>
      <c r="K24" s="78">
        <f t="shared" si="3"/>
        <v>5.884644822845181E-6</v>
      </c>
      <c r="L24" s="79"/>
      <c r="M24" s="80"/>
      <c r="N24" s="81">
        <f>分析係数表!H27</f>
        <v>9.6121590586535233E-3</v>
      </c>
      <c r="O24" s="82">
        <f t="shared" si="4"/>
        <v>0.16426204565245797</v>
      </c>
      <c r="P24" s="76">
        <f>分析係数表!C27</f>
        <v>8.4880636604774962E-3</v>
      </c>
      <c r="Q24" s="82">
        <f t="shared" si="5"/>
        <v>1.394266700498324E-3</v>
      </c>
      <c r="R24" s="83">
        <v>1.4060411564051013E-3</v>
      </c>
      <c r="S24" s="84">
        <f t="shared" si="6"/>
        <v>1.4354643805193272E-3</v>
      </c>
      <c r="T24" s="85">
        <f>分析係数表!F27</f>
        <v>0.35</v>
      </c>
      <c r="U24" s="86">
        <f t="shared" si="7"/>
        <v>5.0241253318176451E-4</v>
      </c>
      <c r="V24" s="87">
        <f>分析係数表!D27</f>
        <v>0</v>
      </c>
      <c r="W24" s="167">
        <f t="shared" si="8"/>
        <v>0</v>
      </c>
      <c r="X24" s="76">
        <f>分析係数表!E27</f>
        <v>0</v>
      </c>
      <c r="Y24" s="166">
        <f t="shared" si="9"/>
        <v>0</v>
      </c>
    </row>
    <row r="25" spans="1:25" x14ac:dyDescent="0.2">
      <c r="A25" s="6" t="s">
        <v>13</v>
      </c>
      <c r="B25" s="5" t="s">
        <v>191</v>
      </c>
      <c r="C25" s="90"/>
      <c r="D25" s="76">
        <f>投入係数表!H25</f>
        <v>0</v>
      </c>
      <c r="E25" s="77">
        <f t="shared" si="0"/>
        <v>0</v>
      </c>
      <c r="F25" s="76">
        <f>分析係数表!C28</f>
        <v>1.1669367909238226E-2</v>
      </c>
      <c r="G25" s="77">
        <f t="shared" si="1"/>
        <v>0</v>
      </c>
      <c r="H25" s="77">
        <v>6.3312917121699801E-4</v>
      </c>
      <c r="I25" s="77">
        <f t="shared" si="2"/>
        <v>6.3312917121699801E-4</v>
      </c>
      <c r="J25" s="76">
        <f>分析係数表!G28</f>
        <v>0.12720848056537101</v>
      </c>
      <c r="K25" s="78">
        <f t="shared" si="3"/>
        <v>8.0539399872126943E-5</v>
      </c>
      <c r="L25" s="79"/>
      <c r="M25" s="80"/>
      <c r="N25" s="81">
        <f>分析係数表!H28</f>
        <v>1.7972802105643435E-2</v>
      </c>
      <c r="O25" s="82">
        <f t="shared" si="4"/>
        <v>0.30713695247499861</v>
      </c>
      <c r="P25" s="76">
        <f>分析係数表!C28</f>
        <v>1.1669367909238226E-2</v>
      </c>
      <c r="Q25" s="82">
        <f t="shared" si="5"/>
        <v>3.5840940969529751E-3</v>
      </c>
      <c r="R25" s="83">
        <v>3.7956685056521884E-3</v>
      </c>
      <c r="S25" s="84">
        <f t="shared" si="6"/>
        <v>4.4287976768691865E-3</v>
      </c>
      <c r="T25" s="85">
        <f>分析係数表!F28</f>
        <v>0.21908127208480566</v>
      </c>
      <c r="U25" s="86">
        <f t="shared" si="7"/>
        <v>9.7026662885473349E-4</v>
      </c>
      <c r="V25" s="87">
        <f>分析係数表!D28</f>
        <v>0.24734982332155478</v>
      </c>
      <c r="W25" s="167">
        <f t="shared" si="8"/>
        <v>0</v>
      </c>
      <c r="X25" s="76">
        <f>分析係数表!E28</f>
        <v>0.24028268551236748</v>
      </c>
      <c r="Y25" s="166">
        <f t="shared" si="9"/>
        <v>0</v>
      </c>
    </row>
    <row r="26" spans="1:25" x14ac:dyDescent="0.2">
      <c r="A26" s="6" t="s">
        <v>14</v>
      </c>
      <c r="B26" s="5" t="s">
        <v>50</v>
      </c>
      <c r="C26" s="90"/>
      <c r="D26" s="76">
        <f>投入係数表!H26</f>
        <v>1.6642011834319528E-2</v>
      </c>
      <c r="E26" s="77">
        <f t="shared" si="0"/>
        <v>1.6642011834319528</v>
      </c>
      <c r="F26" s="76">
        <f>分析係数表!C29</f>
        <v>0.21585523481258073</v>
      </c>
      <c r="G26" s="77">
        <f t="shared" si="1"/>
        <v>0.35922653722507891</v>
      </c>
      <c r="H26" s="77">
        <v>0.38068283909004685</v>
      </c>
      <c r="I26" s="77">
        <f t="shared" si="2"/>
        <v>0.38068283909004685</v>
      </c>
      <c r="J26" s="76">
        <f>分析係数表!G29</f>
        <v>0.26371215445370777</v>
      </c>
      <c r="K26" s="78">
        <f t="shared" si="3"/>
        <v>0.10039069165999041</v>
      </c>
      <c r="L26" s="79"/>
      <c r="M26" s="80"/>
      <c r="N26" s="81">
        <f>分析係数表!H29</f>
        <v>8.6315898124016202E-3</v>
      </c>
      <c r="O26" s="82">
        <f t="shared" si="4"/>
        <v>0.14750511213623407</v>
      </c>
      <c r="P26" s="76">
        <f>分析係数表!C29</f>
        <v>0.21585523481258073</v>
      </c>
      <c r="Q26" s="82">
        <f t="shared" si="5"/>
        <v>3.1839750616222857E-2</v>
      </c>
      <c r="R26" s="83">
        <v>4.8693359242066761E-2</v>
      </c>
      <c r="S26" s="84">
        <f t="shared" si="6"/>
        <v>0.4293761983321136</v>
      </c>
      <c r="T26" s="85">
        <f>分析係数表!F29</f>
        <v>0.49363756033347961</v>
      </c>
      <c r="U26" s="86">
        <f t="shared" si="7"/>
        <v>0.21195621900992884</v>
      </c>
      <c r="V26" s="87">
        <f>分析係数表!D29</f>
        <v>7.6788064940763498E-2</v>
      </c>
      <c r="W26" s="167">
        <f t="shared" si="8"/>
        <v>0</v>
      </c>
      <c r="X26" s="76">
        <f>分析係数表!E29</f>
        <v>5.9236507240017548E-2</v>
      </c>
      <c r="Y26" s="166">
        <f t="shared" si="9"/>
        <v>0</v>
      </c>
    </row>
    <row r="27" spans="1:25" x14ac:dyDescent="0.2">
      <c r="A27" s="6" t="s">
        <v>15</v>
      </c>
      <c r="B27" s="5" t="s">
        <v>36</v>
      </c>
      <c r="C27" s="90"/>
      <c r="D27" s="76">
        <f>投入係数表!H27</f>
        <v>2.2189349112426036E-3</v>
      </c>
      <c r="E27" s="77">
        <f t="shared" si="0"/>
        <v>0.22189349112426035</v>
      </c>
      <c r="F27" s="76">
        <f>分析係数表!C30</f>
        <v>1</v>
      </c>
      <c r="G27" s="77">
        <f t="shared" si="1"/>
        <v>0.22189349112426035</v>
      </c>
      <c r="H27" s="77">
        <v>0.29146539753817147</v>
      </c>
      <c r="I27" s="77">
        <f t="shared" si="2"/>
        <v>0.29146539753817147</v>
      </c>
      <c r="J27" s="76">
        <f>分析係数表!G30</f>
        <v>0.34449467473756801</v>
      </c>
      <c r="K27" s="78">
        <f t="shared" si="3"/>
        <v>0.10040827732216834</v>
      </c>
      <c r="L27" s="79"/>
      <c r="M27" s="80"/>
      <c r="N27" s="81">
        <f>分析係数表!H30</f>
        <v>0</v>
      </c>
      <c r="O27" s="82">
        <f t="shared" si="4"/>
        <v>0</v>
      </c>
      <c r="P27" s="76">
        <f>分析係数表!C30</f>
        <v>1</v>
      </c>
      <c r="Q27" s="82">
        <f t="shared" si="5"/>
        <v>0</v>
      </c>
      <c r="R27" s="83">
        <v>7.3984305150105331E-2</v>
      </c>
      <c r="S27" s="84">
        <f t="shared" si="6"/>
        <v>0.36544970268827681</v>
      </c>
      <c r="T27" s="85">
        <f>分析係数表!F30</f>
        <v>0.44057926595663166</v>
      </c>
      <c r="U27" s="86">
        <f t="shared" si="7"/>
        <v>0.16100956175447029</v>
      </c>
      <c r="V27" s="87">
        <f>分析係数表!D30</f>
        <v>9.4858631522488704E-2</v>
      </c>
      <c r="W27" s="167">
        <f t="shared" si="8"/>
        <v>0</v>
      </c>
      <c r="X27" s="76">
        <f>分析係数表!E30</f>
        <v>6.7427783311623635E-2</v>
      </c>
      <c r="Y27" s="166">
        <f t="shared" si="9"/>
        <v>0</v>
      </c>
    </row>
    <row r="28" spans="1:25" x14ac:dyDescent="0.2">
      <c r="A28" s="6" t="s">
        <v>16</v>
      </c>
      <c r="B28" s="5" t="s">
        <v>192</v>
      </c>
      <c r="C28" s="90"/>
      <c r="D28" s="76">
        <f>投入係数表!H28</f>
        <v>3.069526627218935E-2</v>
      </c>
      <c r="E28" s="77">
        <f t="shared" si="0"/>
        <v>3.0695266272189348</v>
      </c>
      <c r="F28" s="76">
        <f>分析係数表!C31</f>
        <v>0.96551367561139545</v>
      </c>
      <c r="G28" s="77">
        <f t="shared" si="1"/>
        <v>2.9636699362332033</v>
      </c>
      <c r="H28" s="77">
        <v>3.4084048537589831</v>
      </c>
      <c r="I28" s="77">
        <f t="shared" si="2"/>
        <v>3.4084048537589831</v>
      </c>
      <c r="J28" s="76">
        <f>分析係数表!G31</f>
        <v>7.0877864624873721E-2</v>
      </c>
      <c r="K28" s="78">
        <f t="shared" si="3"/>
        <v>0.24158045781149171</v>
      </c>
      <c r="L28" s="79"/>
      <c r="M28" s="80"/>
      <c r="N28" s="81">
        <f>分析係数表!H31</f>
        <v>0.19122390524604546</v>
      </c>
      <c r="O28" s="82">
        <f t="shared" si="4"/>
        <v>3.2678225216309791</v>
      </c>
      <c r="P28" s="76">
        <f>分析係数表!C31</f>
        <v>0.96551367561139545</v>
      </c>
      <c r="Q28" s="82">
        <f t="shared" si="5"/>
        <v>3.1551273341056256</v>
      </c>
      <c r="R28" s="83">
        <v>3.5916103637362835</v>
      </c>
      <c r="S28" s="84">
        <f t="shared" si="6"/>
        <v>7.0000152174952666</v>
      </c>
      <c r="T28" s="85">
        <f>分析係数表!F31</f>
        <v>0.34460573190833199</v>
      </c>
      <c r="U28" s="86">
        <f t="shared" si="7"/>
        <v>2.412245367394418</v>
      </c>
      <c r="V28" s="87">
        <f>分析係数表!D31</f>
        <v>1.1857287180305206E-2</v>
      </c>
      <c r="W28" s="167">
        <f t="shared" si="8"/>
        <v>0</v>
      </c>
      <c r="X28" s="76">
        <f>分析係数表!E31</f>
        <v>1.0368479821343117E-2</v>
      </c>
      <c r="Y28" s="166">
        <f t="shared" si="9"/>
        <v>0</v>
      </c>
    </row>
    <row r="29" spans="1:25" x14ac:dyDescent="0.2">
      <c r="A29" s="6" t="s">
        <v>17</v>
      </c>
      <c r="B29" s="5" t="s">
        <v>272</v>
      </c>
      <c r="C29" s="90"/>
      <c r="D29" s="76">
        <f>投入係数表!H29</f>
        <v>1.4792899408284023E-3</v>
      </c>
      <c r="E29" s="77">
        <f t="shared" si="0"/>
        <v>0.14792899408284024</v>
      </c>
      <c r="F29" s="76">
        <f>分析係数表!C32</f>
        <v>0.58314087759815236</v>
      </c>
      <c r="G29" s="77">
        <f t="shared" si="1"/>
        <v>8.626344343167934E-2</v>
      </c>
      <c r="H29" s="77">
        <v>9.9044878313567619E-2</v>
      </c>
      <c r="I29" s="77">
        <f t="shared" si="2"/>
        <v>9.9044878313567619E-2</v>
      </c>
      <c r="J29" s="76">
        <f>分析係数表!G32</f>
        <v>0.14173228346456693</v>
      </c>
      <c r="K29" s="78">
        <f t="shared" si="3"/>
        <v>1.4037856768852103E-2</v>
      </c>
      <c r="L29" s="79"/>
      <c r="M29" s="80"/>
      <c r="N29" s="81">
        <f>分析係数表!H32</f>
        <v>5.74149098134338E-3</v>
      </c>
      <c r="O29" s="82">
        <f t="shared" si="4"/>
        <v>9.8116255456837317E-2</v>
      </c>
      <c r="P29" s="76">
        <f>分析係数表!C32</f>
        <v>0.58314087759815236</v>
      </c>
      <c r="Q29" s="82">
        <f t="shared" si="5"/>
        <v>5.7215599313744619E-2</v>
      </c>
      <c r="R29" s="83">
        <v>7.2384486111046545E-2</v>
      </c>
      <c r="S29" s="84">
        <f t="shared" si="6"/>
        <v>0.17142936442461415</v>
      </c>
      <c r="T29" s="85">
        <f>分析係数表!F32</f>
        <v>0.48425196850393698</v>
      </c>
      <c r="U29" s="86">
        <f t="shared" si="7"/>
        <v>8.3015007181998182E-2</v>
      </c>
      <c r="V29" s="87">
        <f>分析係数表!D32</f>
        <v>1.7716535433070866E-2</v>
      </c>
      <c r="W29" s="167">
        <f t="shared" si="8"/>
        <v>0</v>
      </c>
      <c r="X29" s="76">
        <f>分析係数表!E32</f>
        <v>2.5590551181102362E-2</v>
      </c>
      <c r="Y29" s="166">
        <f t="shared" si="9"/>
        <v>0</v>
      </c>
    </row>
    <row r="30" spans="1:25" x14ac:dyDescent="0.2">
      <c r="A30" s="6" t="s">
        <v>18</v>
      </c>
      <c r="B30" s="5" t="s">
        <v>273</v>
      </c>
      <c r="C30" s="90"/>
      <c r="D30" s="76">
        <f>投入係数表!H30</f>
        <v>3.6982248520710058E-4</v>
      </c>
      <c r="E30" s="77">
        <f t="shared" si="0"/>
        <v>3.6982248520710061E-2</v>
      </c>
      <c r="F30" s="76">
        <f>分析係数表!C33</f>
        <v>0.65671641791044777</v>
      </c>
      <c r="G30" s="77">
        <f t="shared" si="1"/>
        <v>2.4286849774794669E-2</v>
      </c>
      <c r="H30" s="77">
        <v>5.9175779370184298E-2</v>
      </c>
      <c r="I30" s="77">
        <f t="shared" si="2"/>
        <v>5.9175779370184298E-2</v>
      </c>
      <c r="J30" s="76">
        <f>分析係数表!G33</f>
        <v>0.50780141843971627</v>
      </c>
      <c r="K30" s="78">
        <f t="shared" si="3"/>
        <v>3.0049544701455287E-2</v>
      </c>
      <c r="L30" s="79"/>
      <c r="M30" s="80"/>
      <c r="N30" s="81">
        <f>分析係数表!H33</f>
        <v>8.515469770082316E-4</v>
      </c>
      <c r="O30" s="82">
        <f t="shared" si="4"/>
        <v>1.4552073843036544E-2</v>
      </c>
      <c r="P30" s="76">
        <f>分析係数表!C33</f>
        <v>0.65671641791044777</v>
      </c>
      <c r="Q30" s="82">
        <f t="shared" si="5"/>
        <v>9.5565858073672818E-3</v>
      </c>
      <c r="R30" s="83">
        <v>5.4588850353065599E-2</v>
      </c>
      <c r="S30" s="84">
        <f t="shared" si="6"/>
        <v>0.1137646297232499</v>
      </c>
      <c r="T30" s="85">
        <f>分析係数表!F33</f>
        <v>0.64539007092198586</v>
      </c>
      <c r="U30" s="86">
        <f t="shared" si="7"/>
        <v>7.3422562445501716E-2</v>
      </c>
      <c r="V30" s="87">
        <f>分析係数表!D33</f>
        <v>0.13049645390070921</v>
      </c>
      <c r="W30" s="167">
        <f t="shared" si="8"/>
        <v>0</v>
      </c>
      <c r="X30" s="76">
        <f>分析係数表!E33</f>
        <v>0.11063829787234042</v>
      </c>
      <c r="Y30" s="166">
        <f t="shared" si="9"/>
        <v>0</v>
      </c>
    </row>
    <row r="31" spans="1:25" x14ac:dyDescent="0.2">
      <c r="A31" s="6" t="s">
        <v>19</v>
      </c>
      <c r="B31" s="5" t="s">
        <v>274</v>
      </c>
      <c r="C31" s="90"/>
      <c r="D31" s="76">
        <f>投入係数表!H31</f>
        <v>7.6553254437869825E-2</v>
      </c>
      <c r="E31" s="77">
        <f t="shared" si="0"/>
        <v>7.6553254437869827</v>
      </c>
      <c r="F31" s="76">
        <f>分析係数表!C34</f>
        <v>0.31694321814583648</v>
      </c>
      <c r="G31" s="77">
        <f t="shared" si="1"/>
        <v>2.4263034821075502</v>
      </c>
      <c r="H31" s="77">
        <v>2.5140677932193976</v>
      </c>
      <c r="I31" s="77">
        <f t="shared" si="2"/>
        <v>2.5140677932193976</v>
      </c>
      <c r="J31" s="76">
        <f>分析係数表!G34</f>
        <v>0.42500730922911995</v>
      </c>
      <c r="K31" s="78">
        <f t="shared" si="3"/>
        <v>1.0684971880157677</v>
      </c>
      <c r="L31" s="79"/>
      <c r="M31" s="80"/>
      <c r="N31" s="81">
        <f>分析係数表!H34</f>
        <v>0.1424405852450133</v>
      </c>
      <c r="O31" s="82">
        <f t="shared" si="4"/>
        <v>2.4341650791988405</v>
      </c>
      <c r="P31" s="76">
        <f>分析係数表!C34</f>
        <v>0.31694321814583648</v>
      </c>
      <c r="Q31" s="82">
        <f t="shared" si="5"/>
        <v>0.77149211369949544</v>
      </c>
      <c r="R31" s="83">
        <v>0.85058696627331531</v>
      </c>
      <c r="S31" s="84">
        <f t="shared" si="6"/>
        <v>3.364654759492713</v>
      </c>
      <c r="T31" s="85">
        <f>分析係数表!F34</f>
        <v>0.69993178052821359</v>
      </c>
      <c r="U31" s="86">
        <f t="shared" si="7"/>
        <v>2.3550287966744627</v>
      </c>
      <c r="V31" s="87">
        <f>分析係数表!D34</f>
        <v>0.29461066172887634</v>
      </c>
      <c r="W31" s="167">
        <f t="shared" si="8"/>
        <v>1</v>
      </c>
      <c r="X31" s="76">
        <f>分析係数表!E34</f>
        <v>0.2042685898060618</v>
      </c>
      <c r="Y31" s="166">
        <f t="shared" si="9"/>
        <v>1</v>
      </c>
    </row>
    <row r="32" spans="1:25" x14ac:dyDescent="0.2">
      <c r="A32" s="6" t="s">
        <v>20</v>
      </c>
      <c r="B32" s="5" t="s">
        <v>37</v>
      </c>
      <c r="C32" s="90"/>
      <c r="D32" s="76">
        <f>投入係数表!H32</f>
        <v>1.8121301775147928E-2</v>
      </c>
      <c r="E32" s="77">
        <f t="shared" si="0"/>
        <v>1.8121301775147929</v>
      </c>
      <c r="F32" s="76">
        <f>分析係数表!C35</f>
        <v>0.30004594884362079</v>
      </c>
      <c r="G32" s="77">
        <f t="shared" si="1"/>
        <v>0.54372231854058506</v>
      </c>
      <c r="H32" s="77">
        <v>0.60244920254973477</v>
      </c>
      <c r="I32" s="77">
        <f t="shared" si="2"/>
        <v>0.60244920254973477</v>
      </c>
      <c r="J32" s="76">
        <f>分析係数表!G35</f>
        <v>0.31483253588516746</v>
      </c>
      <c r="K32" s="78">
        <f t="shared" si="3"/>
        <v>0.18967061018072989</v>
      </c>
      <c r="L32" s="79"/>
      <c r="M32" s="80"/>
      <c r="N32" s="81">
        <f>分析係数表!H35</f>
        <v>5.3595850643821122E-2</v>
      </c>
      <c r="O32" s="82">
        <f t="shared" si="4"/>
        <v>0.91589870824202735</v>
      </c>
      <c r="P32" s="76">
        <f>分析係数表!C35</f>
        <v>0.30004594884362079</v>
      </c>
      <c r="Q32" s="82">
        <f t="shared" si="5"/>
        <v>0.27481169695912572</v>
      </c>
      <c r="R32" s="83">
        <v>0.34378476474706499</v>
      </c>
      <c r="S32" s="84">
        <f t="shared" si="6"/>
        <v>0.94623396729679976</v>
      </c>
      <c r="T32" s="85">
        <f>分析係数表!F35</f>
        <v>0.64593301435406703</v>
      </c>
      <c r="U32" s="86">
        <f t="shared" si="7"/>
        <v>0.61120375878022959</v>
      </c>
      <c r="V32" s="87">
        <f>分析係数表!D35</f>
        <v>0.12870813397129185</v>
      </c>
      <c r="W32" s="167">
        <f t="shared" si="8"/>
        <v>0</v>
      </c>
      <c r="X32" s="76">
        <f>分析係数表!E35</f>
        <v>0.11674641148325358</v>
      </c>
      <c r="Y32" s="166">
        <f t="shared" si="9"/>
        <v>0</v>
      </c>
    </row>
    <row r="33" spans="1:25" x14ac:dyDescent="0.2">
      <c r="A33" s="6" t="s">
        <v>21</v>
      </c>
      <c r="B33" s="5" t="s">
        <v>38</v>
      </c>
      <c r="C33" s="90"/>
      <c r="D33" s="76">
        <f>投入係数表!H33</f>
        <v>2.5887573964497044E-3</v>
      </c>
      <c r="E33" s="77">
        <f t="shared" si="0"/>
        <v>0.25887573964497046</v>
      </c>
      <c r="F33" s="76">
        <f>分析係数表!C36</f>
        <v>0.65263261684085982</v>
      </c>
      <c r="G33" s="77">
        <f t="shared" si="1"/>
        <v>0.16895075140111018</v>
      </c>
      <c r="H33" s="77">
        <v>0.24350667030667894</v>
      </c>
      <c r="I33" s="77">
        <f t="shared" si="2"/>
        <v>0.24350667030667894</v>
      </c>
      <c r="J33" s="76">
        <f>分析係数表!G36</f>
        <v>1.8993066023515224E-2</v>
      </c>
      <c r="K33" s="78">
        <f t="shared" si="3"/>
        <v>4.6249382663011073E-3</v>
      </c>
      <c r="L33" s="79"/>
      <c r="M33" s="80"/>
      <c r="N33" s="81">
        <f>分析係数表!H36</f>
        <v>0.10937217763786029</v>
      </c>
      <c r="O33" s="82">
        <f t="shared" si="4"/>
        <v>1.8690595449609211</v>
      </c>
      <c r="P33" s="76">
        <f>分析係数表!C36</f>
        <v>0.65263261684085982</v>
      </c>
      <c r="Q33" s="82">
        <f t="shared" si="5"/>
        <v>1.2198092218592327</v>
      </c>
      <c r="R33" s="83">
        <v>1.2777804578873253</v>
      </c>
      <c r="S33" s="84">
        <f t="shared" si="6"/>
        <v>1.5212871281940044</v>
      </c>
      <c r="T33" s="85">
        <f>分析係数表!F36</f>
        <v>0.88362978595116071</v>
      </c>
      <c r="U33" s="86">
        <f t="shared" si="7"/>
        <v>1.3442546194563241</v>
      </c>
      <c r="V33" s="87">
        <f>分析係数表!D36</f>
        <v>1.4320168827253543E-2</v>
      </c>
      <c r="W33" s="167">
        <f t="shared" si="8"/>
        <v>0</v>
      </c>
      <c r="X33" s="76">
        <f>分析係数表!E36</f>
        <v>2.7132951462164605E-3</v>
      </c>
      <c r="Y33" s="166">
        <f t="shared" si="9"/>
        <v>0</v>
      </c>
    </row>
    <row r="34" spans="1:25" x14ac:dyDescent="0.2">
      <c r="A34" s="6" t="s">
        <v>22</v>
      </c>
      <c r="B34" s="5" t="s">
        <v>377</v>
      </c>
      <c r="C34" s="90"/>
      <c r="D34" s="76">
        <f>投入係数表!H34</f>
        <v>1.7751479289940829E-2</v>
      </c>
      <c r="E34" s="77">
        <f t="shared" si="0"/>
        <v>1.7751479289940828</v>
      </c>
      <c r="F34" s="76">
        <f>分析係数表!C37</f>
        <v>0.3125</v>
      </c>
      <c r="G34" s="77">
        <f t="shared" si="1"/>
        <v>0.55473372781065089</v>
      </c>
      <c r="H34" s="77">
        <v>0.64668334771153912</v>
      </c>
      <c r="I34" s="77">
        <f t="shared" si="2"/>
        <v>0.64668334771153912</v>
      </c>
      <c r="J34" s="76">
        <f>分析係数表!G37</f>
        <v>0.41284547738693467</v>
      </c>
      <c r="K34" s="78">
        <f t="shared" si="3"/>
        <v>0.26698029540415141</v>
      </c>
      <c r="L34" s="79"/>
      <c r="M34" s="80"/>
      <c r="N34" s="81">
        <f>分析係数表!H37</f>
        <v>4.2693468892730888E-2</v>
      </c>
      <c r="O34" s="82">
        <f t="shared" si="4"/>
        <v>0.72958806585769587</v>
      </c>
      <c r="P34" s="76">
        <f>分析係数表!C37</f>
        <v>0.3125</v>
      </c>
      <c r="Q34" s="82">
        <f t="shared" si="5"/>
        <v>0.22799627058052996</v>
      </c>
      <c r="R34" s="83">
        <v>0.29863340750785394</v>
      </c>
      <c r="S34" s="84">
        <f t="shared" si="6"/>
        <v>0.94531675521939307</v>
      </c>
      <c r="T34" s="85">
        <f>分析係数表!F37</f>
        <v>0.69189698492462315</v>
      </c>
      <c r="U34" s="86">
        <f t="shared" si="7"/>
        <v>0.65406181273502606</v>
      </c>
      <c r="V34" s="87">
        <f>分析係数表!D37</f>
        <v>0.10128768844221106</v>
      </c>
      <c r="W34" s="167">
        <f t="shared" si="8"/>
        <v>0</v>
      </c>
      <c r="X34" s="76">
        <f>分析係数表!E37</f>
        <v>9.3907035175879394E-2</v>
      </c>
      <c r="Y34" s="166">
        <f t="shared" si="9"/>
        <v>0</v>
      </c>
    </row>
    <row r="35" spans="1:25" x14ac:dyDescent="0.2">
      <c r="A35" s="6" t="s">
        <v>23</v>
      </c>
      <c r="B35" s="5" t="s">
        <v>193</v>
      </c>
      <c r="C35" s="90"/>
      <c r="D35" s="76">
        <f>投入係数表!H35</f>
        <v>4.807692307692308E-3</v>
      </c>
      <c r="E35" s="77">
        <f t="shared" si="0"/>
        <v>0.48076923076923078</v>
      </c>
      <c r="F35" s="76">
        <f>分析係数表!C38</f>
        <v>4.0005674563767912E-2</v>
      </c>
      <c r="G35" s="77">
        <f t="shared" si="1"/>
        <v>1.9233497386426882E-2</v>
      </c>
      <c r="H35" s="77">
        <v>2.8220187947388627E-2</v>
      </c>
      <c r="I35" s="77">
        <f t="shared" si="2"/>
        <v>2.8220187947388627E-2</v>
      </c>
      <c r="J35" s="76">
        <f>分析係数表!G38</f>
        <v>0.2442528735632184</v>
      </c>
      <c r="K35" s="78">
        <f t="shared" si="3"/>
        <v>6.8928619986437737E-3</v>
      </c>
      <c r="L35" s="79"/>
      <c r="M35" s="80"/>
      <c r="N35" s="81">
        <f>分析係数表!H38</f>
        <v>3.7571284803757127E-2</v>
      </c>
      <c r="O35" s="82">
        <f t="shared" si="4"/>
        <v>0.64205513683215787</v>
      </c>
      <c r="P35" s="76">
        <f>分析係数表!C38</f>
        <v>4.0005674563767912E-2</v>
      </c>
      <c r="Q35" s="82">
        <f t="shared" si="5"/>
        <v>2.5685848856102783E-2</v>
      </c>
      <c r="R35" s="83">
        <v>3.1816779084633054E-2</v>
      </c>
      <c r="S35" s="84">
        <f t="shared" si="6"/>
        <v>6.0036967032021681E-2</v>
      </c>
      <c r="T35" s="85">
        <f>分析係数表!F38</f>
        <v>0.42528735632183906</v>
      </c>
      <c r="U35" s="86">
        <f t="shared" si="7"/>
        <v>2.5532962990629907E-2</v>
      </c>
      <c r="V35" s="87">
        <f>分析係数表!D38</f>
        <v>0.11494252873563218</v>
      </c>
      <c r="W35" s="167">
        <f t="shared" si="8"/>
        <v>0</v>
      </c>
      <c r="X35" s="76">
        <f>分析係数表!E38</f>
        <v>0.10344827586206896</v>
      </c>
      <c r="Y35" s="166">
        <f t="shared" si="9"/>
        <v>0</v>
      </c>
    </row>
    <row r="36" spans="1:25" x14ac:dyDescent="0.2">
      <c r="A36" s="6" t="s">
        <v>24</v>
      </c>
      <c r="B36" s="5" t="s">
        <v>39</v>
      </c>
      <c r="C36" s="90"/>
      <c r="D36" s="76">
        <f>投入係数表!H36</f>
        <v>0</v>
      </c>
      <c r="E36" s="77">
        <f t="shared" si="0"/>
        <v>0</v>
      </c>
      <c r="F36" s="76">
        <f>分析係数表!C39</f>
        <v>1</v>
      </c>
      <c r="G36" s="77">
        <f t="shared" si="1"/>
        <v>0</v>
      </c>
      <c r="H36" s="77">
        <v>1.4834308172475759E-2</v>
      </c>
      <c r="I36" s="77">
        <f t="shared" si="2"/>
        <v>1.4834308172475759E-2</v>
      </c>
      <c r="J36" s="76">
        <f>分析係数表!G39</f>
        <v>0.35369632580787957</v>
      </c>
      <c r="K36" s="78">
        <f t="shared" si="3"/>
        <v>5.2468402965064765E-3</v>
      </c>
      <c r="L36" s="79"/>
      <c r="M36" s="80"/>
      <c r="N36" s="81">
        <f>分析係数表!H39</f>
        <v>3.3932856811085595E-3</v>
      </c>
      <c r="O36" s="82">
        <f t="shared" si="4"/>
        <v>5.7987809404827451E-2</v>
      </c>
      <c r="P36" s="76">
        <f>分析係数表!C39</f>
        <v>1</v>
      </c>
      <c r="Q36" s="82">
        <f t="shared" si="5"/>
        <v>5.7987809404827451E-2</v>
      </c>
      <c r="R36" s="83">
        <v>7.0983130599078029E-2</v>
      </c>
      <c r="S36" s="84">
        <f t="shared" si="6"/>
        <v>8.5817438771553789E-2</v>
      </c>
      <c r="T36" s="85">
        <f>分析係数表!F39</f>
        <v>0.70440460380699421</v>
      </c>
      <c r="U36" s="86">
        <f t="shared" si="7"/>
        <v>6.045019895760733E-2</v>
      </c>
      <c r="V36" s="87">
        <f>分析係数表!D39</f>
        <v>6.0314298362107124E-2</v>
      </c>
      <c r="W36" s="167">
        <f t="shared" si="8"/>
        <v>0</v>
      </c>
      <c r="X36" s="76">
        <f>分析係数表!E39</f>
        <v>7.2598494909251882E-2</v>
      </c>
      <c r="Y36" s="166">
        <f t="shared" si="9"/>
        <v>0</v>
      </c>
    </row>
    <row r="37" spans="1:25" x14ac:dyDescent="0.2">
      <c r="A37" s="6" t="s">
        <v>25</v>
      </c>
      <c r="B37" s="5" t="s">
        <v>40</v>
      </c>
      <c r="C37" s="90"/>
      <c r="D37" s="76">
        <f>投入係数表!H37</f>
        <v>0</v>
      </c>
      <c r="E37" s="77">
        <f t="shared" si="0"/>
        <v>0</v>
      </c>
      <c r="F37" s="76">
        <f>分析係数表!C40</f>
        <v>0.6708495079895278</v>
      </c>
      <c r="G37" s="77">
        <f t="shared" si="1"/>
        <v>0</v>
      </c>
      <c r="H37" s="77">
        <v>5.2122474805906839E-4</v>
      </c>
      <c r="I37" s="77">
        <f t="shared" si="2"/>
        <v>5.2122474805906839E-4</v>
      </c>
      <c r="J37" s="76">
        <f>分析係数表!G40</f>
        <v>0.531269582654468</v>
      </c>
      <c r="K37" s="78">
        <f t="shared" si="3"/>
        <v>2.7691085437052149E-4</v>
      </c>
      <c r="L37" s="79"/>
      <c r="M37" s="80"/>
      <c r="N37" s="81">
        <f>分析係数表!H40</f>
        <v>2.5210951410213404E-2</v>
      </c>
      <c r="O37" s="82">
        <f t="shared" si="4"/>
        <v>0.43082958014080924</v>
      </c>
      <c r="P37" s="76">
        <f>分析係数表!C40</f>
        <v>0.6708495079895278</v>
      </c>
      <c r="Q37" s="82">
        <f t="shared" si="5"/>
        <v>0.2890218118647967</v>
      </c>
      <c r="R37" s="83">
        <v>0.28942909213979773</v>
      </c>
      <c r="S37" s="84">
        <f t="shared" si="6"/>
        <v>0.28995031688785677</v>
      </c>
      <c r="T37" s="85">
        <f>分析係数表!F40</f>
        <v>0.72803609474871533</v>
      </c>
      <c r="U37" s="86">
        <f t="shared" si="7"/>
        <v>0.21109429637818772</v>
      </c>
      <c r="V37" s="87">
        <f>分析係数表!D40</f>
        <v>0.11505201153026695</v>
      </c>
      <c r="W37" s="167">
        <f t="shared" si="8"/>
        <v>0</v>
      </c>
      <c r="X37" s="76">
        <f>分析係数表!E40</f>
        <v>6.6173705978192762E-2</v>
      </c>
      <c r="Y37" s="166">
        <f t="shared" si="9"/>
        <v>0</v>
      </c>
    </row>
    <row r="38" spans="1:25" x14ac:dyDescent="0.2">
      <c r="A38" s="6" t="s">
        <v>26</v>
      </c>
      <c r="B38" s="5" t="s">
        <v>276</v>
      </c>
      <c r="C38" s="90"/>
      <c r="D38" s="76">
        <f>投入係数表!H38</f>
        <v>0</v>
      </c>
      <c r="E38" s="77">
        <f t="shared" si="0"/>
        <v>0</v>
      </c>
      <c r="F38" s="76">
        <f>分析係数表!C41</f>
        <v>0.63576075285795497</v>
      </c>
      <c r="G38" s="77">
        <f t="shared" si="1"/>
        <v>0</v>
      </c>
      <c r="H38" s="77">
        <v>6.197690383957248E-4</v>
      </c>
      <c r="I38" s="77">
        <f t="shared" si="2"/>
        <v>6.197690383957248E-4</v>
      </c>
      <c r="J38" s="76">
        <f>分析係数表!G41</f>
        <v>0.45993746335743602</v>
      </c>
      <c r="K38" s="78">
        <f t="shared" si="3"/>
        <v>2.8505499938720702E-4</v>
      </c>
      <c r="L38" s="79"/>
      <c r="M38" s="80"/>
      <c r="N38" s="81">
        <f>分析係数表!H41</f>
        <v>4.510618532758754E-2</v>
      </c>
      <c r="O38" s="82">
        <f t="shared" si="4"/>
        <v>0.77081894174629939</v>
      </c>
      <c r="P38" s="76">
        <f>分析係数表!C41</f>
        <v>0.63576075285795497</v>
      </c>
      <c r="Q38" s="82">
        <f t="shared" si="5"/>
        <v>0.49005643072179944</v>
      </c>
      <c r="R38" s="83">
        <v>0.49694156136697848</v>
      </c>
      <c r="S38" s="84">
        <f t="shared" si="6"/>
        <v>0.4975613304053742</v>
      </c>
      <c r="T38" s="85">
        <f>分析係数表!F41</f>
        <v>0.5626343560680086</v>
      </c>
      <c r="U38" s="86">
        <f t="shared" si="7"/>
        <v>0.27994509873696938</v>
      </c>
      <c r="V38" s="87">
        <f>分析係数表!D41</f>
        <v>0.18145397693961304</v>
      </c>
      <c r="W38" s="167">
        <f t="shared" si="8"/>
        <v>0</v>
      </c>
      <c r="X38" s="76">
        <f>分析係数表!E41</f>
        <v>0.17500488567520031</v>
      </c>
      <c r="Y38" s="166">
        <f t="shared" si="9"/>
        <v>0</v>
      </c>
    </row>
    <row r="39" spans="1:25" x14ac:dyDescent="0.2">
      <c r="A39" s="6" t="s">
        <v>51</v>
      </c>
      <c r="B39" s="5" t="s">
        <v>367</v>
      </c>
      <c r="C39" s="90"/>
      <c r="D39" s="76">
        <f>投入係数表!H39</f>
        <v>3.6982248520710058E-4</v>
      </c>
      <c r="E39" s="77">
        <f>$C$10*D39</f>
        <v>3.6982248520710061E-2</v>
      </c>
      <c r="F39" s="76">
        <f>分析係数表!C42</f>
        <v>1</v>
      </c>
      <c r="G39" s="77">
        <f>E39*F39</f>
        <v>3.6982248520710061E-2</v>
      </c>
      <c r="H39" s="77">
        <v>4.6210907654652002E-2</v>
      </c>
      <c r="I39" s="77">
        <f>C39+H39</f>
        <v>4.6210907654652002E-2</v>
      </c>
      <c r="J39" s="76">
        <f>分析係数表!G42</f>
        <v>0.48586118251928023</v>
      </c>
      <c r="K39" s="78">
        <f>I39*J39</f>
        <v>2.245208623837848E-2</v>
      </c>
      <c r="L39" s="79"/>
      <c r="M39" s="80"/>
      <c r="N39" s="81">
        <f>分析係数表!H42</f>
        <v>1.2011973266585813E-2</v>
      </c>
      <c r="O39" s="82">
        <f t="shared" si="4"/>
        <v>0.20527243557374278</v>
      </c>
      <c r="P39" s="76">
        <f>分析係数表!C42</f>
        <v>1</v>
      </c>
      <c r="Q39" s="82">
        <f>O39*P39</f>
        <v>0.20527243557374278</v>
      </c>
      <c r="R39" s="83">
        <v>0.21333001177693695</v>
      </c>
      <c r="S39" s="84">
        <f>I39+R39</f>
        <v>0.25954091943158897</v>
      </c>
      <c r="T39" s="85">
        <f>分析係数表!F42</f>
        <v>0.55826906598114823</v>
      </c>
      <c r="U39" s="86">
        <f t="shared" si="7"/>
        <v>0.14489366667496162</v>
      </c>
      <c r="V39" s="87">
        <f>分析係数表!D42</f>
        <v>0.12296486718080549</v>
      </c>
      <c r="W39" s="167">
        <f t="shared" si="8"/>
        <v>0</v>
      </c>
      <c r="X39" s="76">
        <f>分析係数表!E42</f>
        <v>7.7120822622107968E-2</v>
      </c>
      <c r="Y39" s="166">
        <f t="shared" si="9"/>
        <v>0</v>
      </c>
    </row>
    <row r="40" spans="1:25" x14ac:dyDescent="0.2">
      <c r="A40" s="6" t="s">
        <v>194</v>
      </c>
      <c r="B40" s="5" t="s">
        <v>41</v>
      </c>
      <c r="C40" s="90"/>
      <c r="D40" s="76">
        <f>投入係数表!H40</f>
        <v>3.0325443786982247E-2</v>
      </c>
      <c r="E40" s="77">
        <f>$C$10*D40</f>
        <v>3.0325443786982249</v>
      </c>
      <c r="F40" s="76">
        <f>分析係数表!C43</f>
        <v>0.35275161130391675</v>
      </c>
      <c r="G40" s="77">
        <f>E40*F40</f>
        <v>1.069734915936434</v>
      </c>
      <c r="H40" s="77">
        <v>1.3773849369937758</v>
      </c>
      <c r="I40" s="77">
        <f>C40+H40</f>
        <v>1.3773849369937758</v>
      </c>
      <c r="J40" s="76">
        <f>分析係数表!G43</f>
        <v>0.36383347788378145</v>
      </c>
      <c r="K40" s="78">
        <f>I40*J40</f>
        <v>0.50113875201117863</v>
      </c>
      <c r="L40" s="79"/>
      <c r="M40" s="80"/>
      <c r="N40" s="81">
        <f>分析係数表!H43</f>
        <v>3.2462002941707736E-2</v>
      </c>
      <c r="O40" s="82">
        <f t="shared" si="4"/>
        <v>0.55474269377393859</v>
      </c>
      <c r="P40" s="76">
        <f>分析係数表!C43</f>
        <v>0.35275161130391675</v>
      </c>
      <c r="Q40" s="82">
        <f>O40*P40</f>
        <v>0.1956863790878321</v>
      </c>
      <c r="R40" s="83">
        <v>0.40261187036487794</v>
      </c>
      <c r="S40" s="84">
        <f>I40+R40</f>
        <v>1.7799968073586538</v>
      </c>
      <c r="T40" s="85">
        <f>分析係数表!F43</f>
        <v>0.62185602775368609</v>
      </c>
      <c r="U40" s="86">
        <f t="shared" si="7"/>
        <v>1.1069017440382958</v>
      </c>
      <c r="V40" s="87">
        <f>分析係数表!D43</f>
        <v>0.24869904596704251</v>
      </c>
      <c r="W40" s="167">
        <f t="shared" si="8"/>
        <v>0</v>
      </c>
      <c r="X40" s="76">
        <f>分析係数表!E43</f>
        <v>0.20663486556808325</v>
      </c>
      <c r="Y40" s="166">
        <f t="shared" si="9"/>
        <v>0</v>
      </c>
    </row>
    <row r="41" spans="1:25" x14ac:dyDescent="0.2">
      <c r="A41" s="6" t="s">
        <v>340</v>
      </c>
      <c r="B41" s="5" t="s">
        <v>42</v>
      </c>
      <c r="C41" s="90"/>
      <c r="D41" s="76">
        <f>投入係数表!H41</f>
        <v>0</v>
      </c>
      <c r="E41" s="77">
        <f>$C$10*D41</f>
        <v>0</v>
      </c>
      <c r="F41" s="76">
        <f>分析係数表!C44</f>
        <v>0.44216182048040453</v>
      </c>
      <c r="G41" s="77">
        <f>E41*F41</f>
        <v>0</v>
      </c>
      <c r="H41" s="77">
        <v>1.8088642000379019E-3</v>
      </c>
      <c r="I41" s="77">
        <f>C41+H41</f>
        <v>1.8088642000379019E-3</v>
      </c>
      <c r="J41" s="76">
        <f>分析係数表!G44</f>
        <v>0.26698361065932691</v>
      </c>
      <c r="K41" s="78">
        <f>I41*J41</f>
        <v>4.8293709531851406E-4</v>
      </c>
      <c r="L41" s="79"/>
      <c r="M41" s="80"/>
      <c r="N41" s="81">
        <f>分析係数表!H44</f>
        <v>9.8960080509896006E-2</v>
      </c>
      <c r="O41" s="82">
        <f t="shared" si="4"/>
        <v>1.6911273693347015</v>
      </c>
      <c r="P41" s="76">
        <f>分析係数表!C44</f>
        <v>0.44216182048040453</v>
      </c>
      <c r="Q41" s="82">
        <f>O41*P41</f>
        <v>0.74775195628926905</v>
      </c>
      <c r="R41" s="83">
        <v>0.75773845143216223</v>
      </c>
      <c r="S41" s="84">
        <f>I41+R41</f>
        <v>0.75954731563220013</v>
      </c>
      <c r="T41" s="85">
        <f>分析係数表!F44</f>
        <v>0.48855248342299512</v>
      </c>
      <c r="U41" s="86">
        <f t="shared" si="7"/>
        <v>0.37107872732938091</v>
      </c>
      <c r="V41" s="87">
        <f>分析係数表!D44</f>
        <v>0.23645689978731391</v>
      </c>
      <c r="W41" s="167">
        <f t="shared" si="8"/>
        <v>0</v>
      </c>
      <c r="X41" s="76">
        <f>分析係数表!E44</f>
        <v>0.14913048917803079</v>
      </c>
      <c r="Y41" s="166">
        <f t="shared" si="9"/>
        <v>0</v>
      </c>
    </row>
    <row r="42" spans="1:25" x14ac:dyDescent="0.2">
      <c r="A42" s="6" t="s">
        <v>341</v>
      </c>
      <c r="B42" s="5" t="s">
        <v>278</v>
      </c>
      <c r="C42" s="90"/>
      <c r="D42" s="76">
        <f>投入係数表!H42</f>
        <v>7.3964497041420117E-4</v>
      </c>
      <c r="E42" s="77">
        <f>$C$10*D42</f>
        <v>7.3964497041420121E-2</v>
      </c>
      <c r="F42" s="76">
        <f>分析係数表!C45</f>
        <v>1</v>
      </c>
      <c r="G42" s="77">
        <f>E42*F42</f>
        <v>7.3964497041420121E-2</v>
      </c>
      <c r="H42" s="77">
        <v>8.3677771211588162E-2</v>
      </c>
      <c r="I42" s="77">
        <f>C42+H42</f>
        <v>8.3677771211588162E-2</v>
      </c>
      <c r="J42" s="76">
        <f>分析係数表!G45</f>
        <v>0</v>
      </c>
      <c r="K42" s="78">
        <f>I42*J42</f>
        <v>0</v>
      </c>
      <c r="L42" s="79"/>
      <c r="M42" s="80"/>
      <c r="N42" s="81">
        <f>分析係数表!H45</f>
        <v>0</v>
      </c>
      <c r="O42" s="82">
        <f t="shared" si="4"/>
        <v>0</v>
      </c>
      <c r="P42" s="76">
        <f>分析係数表!C45</f>
        <v>1</v>
      </c>
      <c r="Q42" s="82">
        <f>O42*P42</f>
        <v>0</v>
      </c>
      <c r="R42" s="83">
        <v>7.5510061583073844E-3</v>
      </c>
      <c r="S42" s="84">
        <f>I42+R42</f>
        <v>9.1228777369895542E-2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投入係数表!H43</f>
        <v>3.6982248520710057E-3</v>
      </c>
      <c r="E43" s="77">
        <f>$C$10*D43</f>
        <v>0.36982248520710059</v>
      </c>
      <c r="F43" s="76">
        <f>分析係数表!C46</f>
        <v>0.17935833011209901</v>
      </c>
      <c r="G43" s="77">
        <f>E43*F43</f>
        <v>6.6330743384652002E-2</v>
      </c>
      <c r="H43" s="77">
        <v>7.838583295683213E-2</v>
      </c>
      <c r="I43" s="77">
        <f>C43+H43</f>
        <v>7.838583295683213E-2</v>
      </c>
      <c r="J43" s="76">
        <f>分析係数表!G46</f>
        <v>8.6021505376344086E-3</v>
      </c>
      <c r="K43" s="78">
        <f>I43*J43</f>
        <v>6.742867351125345E-4</v>
      </c>
      <c r="L43" s="79"/>
      <c r="M43" s="80"/>
      <c r="N43" s="81">
        <f>分析係数表!H46</f>
        <v>1.9624287151962429E-2</v>
      </c>
      <c r="O43" s="82">
        <f t="shared" si="4"/>
        <v>0.33535915629179675</v>
      </c>
      <c r="P43" s="76">
        <f>分析係数表!C46</f>
        <v>0.17935833011209901</v>
      </c>
      <c r="Q43" s="82">
        <f>O43*P43</f>
        <v>6.0149458260299084E-2</v>
      </c>
      <c r="R43" s="83">
        <v>6.8668458583255848E-2</v>
      </c>
      <c r="S43" s="84">
        <f>I43+R43</f>
        <v>0.14705429154008798</v>
      </c>
      <c r="T43" s="85">
        <f>分析係数表!F46</f>
        <v>0.31182795698924731</v>
      </c>
      <c r="U43" s="86">
        <f t="shared" si="7"/>
        <v>4.5855639297446786E-2</v>
      </c>
      <c r="V43" s="87">
        <f>分析係数表!D46</f>
        <v>4.3010752688172043E-3</v>
      </c>
      <c r="W43" s="167">
        <f t="shared" si="8"/>
        <v>0</v>
      </c>
      <c r="X43" s="76">
        <f>分析係数表!E46</f>
        <v>1.0752688172043012E-2</v>
      </c>
      <c r="Y43" s="166">
        <f t="shared" si="9"/>
        <v>0</v>
      </c>
    </row>
    <row r="44" spans="1:25" x14ac:dyDescent="0.2">
      <c r="A44" s="192">
        <v>40</v>
      </c>
      <c r="B44" s="14" t="s">
        <v>150</v>
      </c>
      <c r="C44" s="197">
        <f>SUM(C5:C43)</f>
        <v>100</v>
      </c>
      <c r="D44" s="92">
        <f>投入係数表!H44</f>
        <v>0.60428994082840237</v>
      </c>
      <c r="E44" s="91">
        <f>SUM(E5:E43)</f>
        <v>60.428994082840248</v>
      </c>
      <c r="F44" s="92">
        <f>分析係数表!C47</f>
        <v>0.45205734847213674</v>
      </c>
      <c r="G44" s="91">
        <f>SUM(G5:G43)</f>
        <v>9.5062281170853602</v>
      </c>
      <c r="H44" s="91">
        <f>SUM(H5:H43)</f>
        <v>10.933677651455957</v>
      </c>
      <c r="I44" s="91">
        <f>SUM(I5:I43)</f>
        <v>110.93367765145597</v>
      </c>
      <c r="J44" s="92">
        <f>分析係数表!G47</f>
        <v>0.25945463001493158</v>
      </c>
      <c r="K44" s="93">
        <f>SUM(K5:K43)</f>
        <v>27.255160100487906</v>
      </c>
      <c r="L44" s="94">
        <f>最終需要_まとめ!$L$33</f>
        <v>0.627</v>
      </c>
      <c r="M44" s="91">
        <f>K44*L44</f>
        <v>17.088985383005916</v>
      </c>
      <c r="N44" s="95">
        <f>分析係数表!H47</f>
        <v>1</v>
      </c>
      <c r="O44" s="96">
        <f>SUM(O5:O43)</f>
        <v>17.08898538300592</v>
      </c>
      <c r="P44" s="92">
        <f>分析係数表!C47</f>
        <v>0.45205734847213674</v>
      </c>
      <c r="Q44" s="96">
        <f>SUM(Q5:Q43)</f>
        <v>8.1788577002250396</v>
      </c>
      <c r="R44" s="96">
        <f>SUM(R5:R43)</f>
        <v>9.4294961568508509</v>
      </c>
      <c r="S44" s="97">
        <f>SUM(S5:S43)</f>
        <v>120.3631738083068</v>
      </c>
      <c r="T44" s="98">
        <f>分析係数表!F47</f>
        <v>0.49393557388686266</v>
      </c>
      <c r="U44" s="99">
        <f>SUM(U5:U43)</f>
        <v>49.11686888831796</v>
      </c>
      <c r="V44" s="100">
        <f>分析係数表!D47</f>
        <v>0.10430078574400901</v>
      </c>
      <c r="W44" s="164">
        <f>SUM(W5:W43)</f>
        <v>15</v>
      </c>
      <c r="X44" s="92">
        <f>分析係数表!E47</f>
        <v>8.4816292561133821E-2</v>
      </c>
      <c r="Y44" s="165">
        <f>SUM(Y5:Y43)</f>
        <v>15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284</v>
      </c>
      <c r="S2" s="3" t="s">
        <v>152</v>
      </c>
      <c r="U2" s="64" t="s">
        <v>209</v>
      </c>
      <c r="W2" s="3" t="s">
        <v>130</v>
      </c>
      <c r="Y2" s="3" t="s">
        <v>153</v>
      </c>
    </row>
    <row r="3" spans="1:25" ht="44" x14ac:dyDescent="0.2">
      <c r="B3" s="65"/>
      <c r="C3" s="66" t="s">
        <v>227</v>
      </c>
      <c r="D3" s="66" t="s">
        <v>309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投入係数表!I5</f>
        <v>0</v>
      </c>
      <c r="E5" s="77">
        <f t="shared" ref="E5:E38" si="0">$C$11*D5</f>
        <v>0</v>
      </c>
      <c r="F5" s="76">
        <f>分析係数表!C8</f>
        <v>0.54693596511361031</v>
      </c>
      <c r="G5" s="77">
        <f t="shared" ref="G5:G38" si="1">E5*F5</f>
        <v>0</v>
      </c>
      <c r="H5" s="77">
        <f t="array" ref="H5:H43">MMULT(逆行列係数!C5:AO43,'7'!G5:G43)</f>
        <v>1.4128861377253232E-2</v>
      </c>
      <c r="I5" s="77">
        <f t="shared" ref="I5:I38" si="2">C5+H5</f>
        <v>1.4128861377253232E-2</v>
      </c>
      <c r="J5" s="76">
        <f>分析係数表!G8</f>
        <v>0.11998386771526517</v>
      </c>
      <c r="K5" s="78">
        <f t="shared" ref="K5:K38" si="3">I5*J5</f>
        <v>1.6952354344556711E-3</v>
      </c>
      <c r="L5" s="79" t="s">
        <v>182</v>
      </c>
      <c r="M5" s="80" t="s">
        <v>182</v>
      </c>
      <c r="N5" s="81">
        <f>分析係数表!H8</f>
        <v>1.0437901581813021E-2</v>
      </c>
      <c r="O5" s="82">
        <f t="shared" ref="O5:O43" si="4">$M$44*N5</f>
        <v>0.17683276535967829</v>
      </c>
      <c r="P5" s="76">
        <f>分析係数表!C8</f>
        <v>0.54693596511361031</v>
      </c>
      <c r="Q5" s="82">
        <f t="shared" ref="Q5:Q38" si="5">O5*P5</f>
        <v>9.6716199185704246E-2</v>
      </c>
      <c r="R5" s="83">
        <f t="array" ref="R5:R43">MMULT(逆行列係数!C5:AO43,'7'!Q5:Q43)</f>
        <v>0.1420871291585474</v>
      </c>
      <c r="S5" s="84">
        <f t="shared" ref="S5:S38" si="6">I5+R5</f>
        <v>0.15621599053580063</v>
      </c>
      <c r="T5" s="85">
        <f>分析係数表!F8</f>
        <v>0.45210727969348657</v>
      </c>
      <c r="U5" s="86">
        <f t="shared" ref="U5:U43" si="7">S5*T5</f>
        <v>7.0626386525764265E-2</v>
      </c>
      <c r="V5" s="87">
        <f>分析係数表!D8</f>
        <v>0.18995765275257109</v>
      </c>
      <c r="W5" s="167">
        <f t="shared" ref="W5:W43" si="8">ROUND(S5*V5,0)</f>
        <v>0</v>
      </c>
      <c r="X5" s="76">
        <f>分析係数表!E8</f>
        <v>0.14398064125831822</v>
      </c>
      <c r="Y5" s="166">
        <f t="shared" ref="Y5:Y43" si="9">ROUND(S5*X5,0)</f>
        <v>0</v>
      </c>
    </row>
    <row r="6" spans="1:25" x14ac:dyDescent="0.2">
      <c r="A6" s="6" t="s">
        <v>219</v>
      </c>
      <c r="B6" s="5" t="s">
        <v>265</v>
      </c>
      <c r="C6" s="90"/>
      <c r="D6" s="76">
        <f>投入係数表!I6</f>
        <v>4.0130151843817789E-2</v>
      </c>
      <c r="E6" s="77">
        <f t="shared" si="0"/>
        <v>4.0130151843817785</v>
      </c>
      <c r="F6" s="76">
        <f>分析係数表!C9</f>
        <v>1</v>
      </c>
      <c r="G6" s="77">
        <f t="shared" si="1"/>
        <v>4.0130151843817785</v>
      </c>
      <c r="H6" s="77">
        <v>4.6738711283013439</v>
      </c>
      <c r="I6" s="77">
        <f t="shared" si="2"/>
        <v>4.6738711283013439</v>
      </c>
      <c r="J6" s="76">
        <f>分析係数表!G9</f>
        <v>0.24637681159420291</v>
      </c>
      <c r="K6" s="78">
        <f t="shared" si="3"/>
        <v>1.1515334663930847</v>
      </c>
      <c r="L6" s="79"/>
      <c r="M6" s="80"/>
      <c r="N6" s="81">
        <f>分析係数表!H9</f>
        <v>5.4189353082342016E-4</v>
      </c>
      <c r="O6" s="82">
        <f t="shared" si="4"/>
        <v>9.1804402288090097E-3</v>
      </c>
      <c r="P6" s="76">
        <f>分析係数表!C9</f>
        <v>1</v>
      </c>
      <c r="Q6" s="82">
        <f t="shared" si="5"/>
        <v>9.1804402288090097E-3</v>
      </c>
      <c r="R6" s="83">
        <v>1.2029018412856989E-2</v>
      </c>
      <c r="S6" s="84">
        <f t="shared" si="6"/>
        <v>4.685900146714201</v>
      </c>
      <c r="T6" s="85">
        <f>分析係数表!F9</f>
        <v>0.67101449275362324</v>
      </c>
      <c r="U6" s="86">
        <f t="shared" si="7"/>
        <v>3.1443069100415584</v>
      </c>
      <c r="V6" s="87">
        <f>分析係数表!D9</f>
        <v>0.17826086956521739</v>
      </c>
      <c r="W6" s="167">
        <f t="shared" si="8"/>
        <v>1</v>
      </c>
      <c r="X6" s="76">
        <f>分析係数表!E9</f>
        <v>0.11304347826086956</v>
      </c>
      <c r="Y6" s="166">
        <f t="shared" si="9"/>
        <v>1</v>
      </c>
    </row>
    <row r="7" spans="1:25" x14ac:dyDescent="0.2">
      <c r="A7" s="6" t="s">
        <v>220</v>
      </c>
      <c r="B7" s="5" t="s">
        <v>266</v>
      </c>
      <c r="C7" s="90"/>
      <c r="D7" s="76">
        <f>投入係数表!I7</f>
        <v>0</v>
      </c>
      <c r="E7" s="77">
        <f t="shared" si="0"/>
        <v>0</v>
      </c>
      <c r="F7" s="76">
        <f>分析係数表!C10</f>
        <v>7.9037800687285276E-2</v>
      </c>
      <c r="G7" s="77">
        <f t="shared" si="1"/>
        <v>0</v>
      </c>
      <c r="H7" s="77">
        <v>1.0123644364577545E-4</v>
      </c>
      <c r="I7" s="77">
        <f t="shared" si="2"/>
        <v>1.0123644364577545E-4</v>
      </c>
      <c r="J7" s="76">
        <f>分析係数表!G10</f>
        <v>0.17857142857142858</v>
      </c>
      <c r="K7" s="78">
        <f t="shared" si="3"/>
        <v>1.8077936365317043E-5</v>
      </c>
      <c r="L7" s="79"/>
      <c r="M7" s="80"/>
      <c r="N7" s="81">
        <f>分析係数表!H10</f>
        <v>1.057982607798106E-3</v>
      </c>
      <c r="O7" s="82">
        <f t="shared" si="4"/>
        <v>1.792371663719854E-2</v>
      </c>
      <c r="P7" s="76">
        <f>分析係数表!C10</f>
        <v>7.9037800687285276E-2</v>
      </c>
      <c r="Q7" s="82">
        <f t="shared" si="5"/>
        <v>1.4166511431462773E-3</v>
      </c>
      <c r="R7" s="83">
        <v>2.3512336909800647E-3</v>
      </c>
      <c r="S7" s="84">
        <f t="shared" si="6"/>
        <v>2.45247013462584E-3</v>
      </c>
      <c r="T7" s="85">
        <f>分析係数表!F10</f>
        <v>0.5178571428571429</v>
      </c>
      <c r="U7" s="86">
        <f t="shared" si="7"/>
        <v>1.2700291768598102E-3</v>
      </c>
      <c r="V7" s="87">
        <f>分析係数表!D10</f>
        <v>0.10714285714285714</v>
      </c>
      <c r="W7" s="167">
        <f t="shared" si="8"/>
        <v>0</v>
      </c>
      <c r="X7" s="76">
        <f>分析係数表!E10</f>
        <v>8.9285714285714288E-2</v>
      </c>
      <c r="Y7" s="166">
        <f t="shared" si="9"/>
        <v>0</v>
      </c>
    </row>
    <row r="8" spans="1:25" x14ac:dyDescent="0.2">
      <c r="A8" s="6" t="s">
        <v>221</v>
      </c>
      <c r="B8" s="5" t="s">
        <v>27</v>
      </c>
      <c r="C8" s="90"/>
      <c r="D8" s="76">
        <f>投入係数表!I8</f>
        <v>1.0845986984815619E-3</v>
      </c>
      <c r="E8" s="77">
        <f t="shared" si="0"/>
        <v>0.10845986984815618</v>
      </c>
      <c r="F8" s="76">
        <f>分析係数表!C11</f>
        <v>2.9201343261789914E-3</v>
      </c>
      <c r="G8" s="77">
        <f t="shared" si="1"/>
        <v>3.1671738895650665E-4</v>
      </c>
      <c r="H8" s="77">
        <v>2.7982146819838724E-3</v>
      </c>
      <c r="I8" s="77">
        <f t="shared" si="2"/>
        <v>2.7982146819838724E-3</v>
      </c>
      <c r="J8" s="76">
        <f>分析係数表!G11</f>
        <v>0.38709677419354838</v>
      </c>
      <c r="K8" s="78">
        <f t="shared" si="3"/>
        <v>1.0831798768969828E-3</v>
      </c>
      <c r="L8" s="79"/>
      <c r="M8" s="80"/>
      <c r="N8" s="81">
        <f>分析係数表!H11</f>
        <v>-1.2902226924367146E-5</v>
      </c>
      <c r="O8" s="82">
        <f t="shared" si="4"/>
        <v>-2.1858191020973831E-4</v>
      </c>
      <c r="P8" s="76">
        <f>分析係数表!C11</f>
        <v>2.9201343261789914E-3</v>
      </c>
      <c r="Q8" s="82">
        <f t="shared" si="5"/>
        <v>-6.3828853908523102E-7</v>
      </c>
      <c r="R8" s="83">
        <v>3.1512376628587621E-3</v>
      </c>
      <c r="S8" s="84">
        <f t="shared" si="6"/>
        <v>5.9494523448426345E-3</v>
      </c>
      <c r="T8" s="85">
        <f>分析係数表!F11</f>
        <v>0.64516129032258063</v>
      </c>
      <c r="U8" s="86">
        <f t="shared" si="7"/>
        <v>3.8383563515113771E-3</v>
      </c>
      <c r="V8" s="87">
        <f>分析係数表!D11</f>
        <v>0.25806451612903225</v>
      </c>
      <c r="W8" s="167">
        <f t="shared" si="8"/>
        <v>0</v>
      </c>
      <c r="X8" s="76">
        <f>分析係数表!E11</f>
        <v>0.22580645161290322</v>
      </c>
      <c r="Y8" s="166">
        <f t="shared" si="9"/>
        <v>0</v>
      </c>
    </row>
    <row r="9" spans="1:25" x14ac:dyDescent="0.2">
      <c r="A9" s="6" t="s">
        <v>222</v>
      </c>
      <c r="B9" s="5" t="s">
        <v>190</v>
      </c>
      <c r="C9" s="90"/>
      <c r="D9" s="76">
        <f>投入係数表!I9</f>
        <v>0</v>
      </c>
      <c r="E9" s="77">
        <f t="shared" si="0"/>
        <v>0</v>
      </c>
      <c r="F9" s="76">
        <f>分析係数表!C12</f>
        <v>0.15436841164909776</v>
      </c>
      <c r="G9" s="77">
        <f t="shared" si="1"/>
        <v>0</v>
      </c>
      <c r="H9" s="77">
        <v>2.4238791554851018E-2</v>
      </c>
      <c r="I9" s="77">
        <f t="shared" si="2"/>
        <v>2.4238791554851018E-2</v>
      </c>
      <c r="J9" s="76">
        <f>分析係数表!G12</f>
        <v>0.13865952540355575</v>
      </c>
      <c r="K9" s="78">
        <f t="shared" si="3"/>
        <v>3.3609393333513572E-3</v>
      </c>
      <c r="L9" s="79"/>
      <c r="M9" s="80"/>
      <c r="N9" s="81">
        <f>分析係数表!H12</f>
        <v>8.1322736304286117E-2</v>
      </c>
      <c r="O9" s="82">
        <f t="shared" si="4"/>
        <v>1.3777217800519805</v>
      </c>
      <c r="P9" s="76">
        <f>分析係数表!C12</f>
        <v>0.15436841164909776</v>
      </c>
      <c r="Q9" s="82">
        <f t="shared" si="5"/>
        <v>0.21267672288099185</v>
      </c>
      <c r="R9" s="83">
        <v>0.24194691717041664</v>
      </c>
      <c r="S9" s="84">
        <f t="shared" si="6"/>
        <v>0.26618570872526764</v>
      </c>
      <c r="T9" s="85">
        <f>分析係数表!F12</f>
        <v>0.32507624786134048</v>
      </c>
      <c r="U9" s="86">
        <f t="shared" si="7"/>
        <v>8.6530651426721686E-2</v>
      </c>
      <c r="V9" s="87">
        <f>分析係数表!D12</f>
        <v>4.5079223387636688E-2</v>
      </c>
      <c r="W9" s="167">
        <f t="shared" si="8"/>
        <v>0</v>
      </c>
      <c r="X9" s="76">
        <f>分析係数表!E12</f>
        <v>4.7459644424607601E-2</v>
      </c>
      <c r="Y9" s="166">
        <f t="shared" si="9"/>
        <v>0</v>
      </c>
    </row>
    <row r="10" spans="1:25" x14ac:dyDescent="0.2">
      <c r="A10" s="6" t="s">
        <v>223</v>
      </c>
      <c r="B10" s="5" t="s">
        <v>28</v>
      </c>
      <c r="C10" s="90"/>
      <c r="D10" s="76">
        <f>投入係数表!I10</f>
        <v>9.7613882863340565E-3</v>
      </c>
      <c r="E10" s="77">
        <f t="shared" si="0"/>
        <v>0.97613882863340562</v>
      </c>
      <c r="F10" s="76">
        <f>分析係数表!C13</f>
        <v>0</v>
      </c>
      <c r="G10" s="77">
        <f t="shared" si="1"/>
        <v>0</v>
      </c>
      <c r="H10" s="77">
        <v>0</v>
      </c>
      <c r="I10" s="77">
        <f t="shared" si="2"/>
        <v>0</v>
      </c>
      <c r="J10" s="76">
        <f>分析係数表!G13</f>
        <v>0.24519230769230768</v>
      </c>
      <c r="K10" s="78">
        <f t="shared" si="3"/>
        <v>0</v>
      </c>
      <c r="L10" s="79"/>
      <c r="M10" s="80"/>
      <c r="N10" s="81">
        <f>分析係数表!H13</f>
        <v>1.238613784739246E-2</v>
      </c>
      <c r="O10" s="82">
        <f t="shared" si="4"/>
        <v>0.20983863380134876</v>
      </c>
      <c r="P10" s="76">
        <f>分析係数表!C13</f>
        <v>0</v>
      </c>
      <c r="Q10" s="82">
        <f t="shared" si="5"/>
        <v>0</v>
      </c>
      <c r="R10" s="83">
        <v>0</v>
      </c>
      <c r="S10" s="84">
        <f t="shared" si="6"/>
        <v>0</v>
      </c>
      <c r="T10" s="85">
        <f>分析係数表!F13</f>
        <v>0.38350591715976329</v>
      </c>
      <c r="U10" s="86">
        <f t="shared" si="7"/>
        <v>0</v>
      </c>
      <c r="V10" s="87">
        <f>分析係数表!D13</f>
        <v>0.13609467455621302</v>
      </c>
      <c r="W10" s="167">
        <f t="shared" si="8"/>
        <v>0</v>
      </c>
      <c r="X10" s="76">
        <f>分析係数表!E13</f>
        <v>0.13646449704142011</v>
      </c>
      <c r="Y10" s="166">
        <f t="shared" si="9"/>
        <v>0</v>
      </c>
    </row>
    <row r="11" spans="1:25" x14ac:dyDescent="0.2">
      <c r="A11" s="6" t="s">
        <v>224</v>
      </c>
      <c r="B11" s="5" t="s">
        <v>267</v>
      </c>
      <c r="C11" s="75">
        <f>最終需要_まとめ!C12</f>
        <v>100</v>
      </c>
      <c r="D11" s="76">
        <f>投入係数表!I11</f>
        <v>0.19739696312364424</v>
      </c>
      <c r="E11" s="77">
        <f t="shared" si="0"/>
        <v>19.739696312364423</v>
      </c>
      <c r="F11" s="76">
        <f>分析係数表!C14</f>
        <v>5.4896794027228801E-2</v>
      </c>
      <c r="G11" s="77">
        <f t="shared" si="1"/>
        <v>1.0836460426199177</v>
      </c>
      <c r="H11" s="77">
        <v>1.106577282642458</v>
      </c>
      <c r="I11" s="77">
        <f t="shared" si="2"/>
        <v>101.10657728264246</v>
      </c>
      <c r="J11" s="76">
        <f>分析係数表!G14</f>
        <v>0.21908893709327548</v>
      </c>
      <c r="K11" s="78">
        <f t="shared" si="3"/>
        <v>22.151332549993249</v>
      </c>
      <c r="L11" s="79"/>
      <c r="M11" s="80"/>
      <c r="N11" s="81">
        <f>分析係数表!H14</f>
        <v>1.0321781539493716E-3</v>
      </c>
      <c r="O11" s="82">
        <f t="shared" si="4"/>
        <v>1.7486552816779063E-2</v>
      </c>
      <c r="P11" s="76">
        <f>分析係数表!C14</f>
        <v>5.4896794027228801E-2</v>
      </c>
      <c r="Q11" s="82">
        <f t="shared" si="5"/>
        <v>9.599556882289779E-4</v>
      </c>
      <c r="R11" s="83">
        <v>4.4870589138756882E-3</v>
      </c>
      <c r="S11" s="84">
        <f t="shared" si="6"/>
        <v>101.11106434155634</v>
      </c>
      <c r="T11" s="85">
        <f>分析係数表!F14</f>
        <v>0.36550976138828634</v>
      </c>
      <c r="U11" s="86">
        <f t="shared" si="7"/>
        <v>36.957081001197928</v>
      </c>
      <c r="V11" s="87">
        <f>分析係数表!D14</f>
        <v>0.11713665943600868</v>
      </c>
      <c r="W11" s="167">
        <f t="shared" si="8"/>
        <v>12</v>
      </c>
      <c r="X11" s="76">
        <f>分析係数表!E14</f>
        <v>8.6767895878524945E-2</v>
      </c>
      <c r="Y11" s="166">
        <f t="shared" si="9"/>
        <v>9</v>
      </c>
    </row>
    <row r="12" spans="1:25" x14ac:dyDescent="0.2">
      <c r="A12" s="6" t="s">
        <v>225</v>
      </c>
      <c r="B12" s="5" t="s">
        <v>29</v>
      </c>
      <c r="C12" s="90"/>
      <c r="D12" s="76">
        <f>投入係数表!I12</f>
        <v>3.2537960954446853E-2</v>
      </c>
      <c r="E12" s="77">
        <f t="shared" si="0"/>
        <v>3.2537960954446854</v>
      </c>
      <c r="F12" s="76">
        <f>分析係数表!C15</f>
        <v>0</v>
      </c>
      <c r="G12" s="77">
        <f t="shared" si="1"/>
        <v>0</v>
      </c>
      <c r="H12" s="77">
        <v>0</v>
      </c>
      <c r="I12" s="77">
        <f t="shared" si="2"/>
        <v>0</v>
      </c>
      <c r="J12" s="76">
        <f>分析係数表!G15</f>
        <v>9.5670602482591585E-2</v>
      </c>
      <c r="K12" s="78">
        <f t="shared" si="3"/>
        <v>0</v>
      </c>
      <c r="L12" s="79"/>
      <c r="M12" s="80"/>
      <c r="N12" s="81">
        <f>分析係数表!H15</f>
        <v>7.5090960699816791E-3</v>
      </c>
      <c r="O12" s="82">
        <f t="shared" si="4"/>
        <v>0.12721467174206769</v>
      </c>
      <c r="P12" s="76">
        <f>分析係数表!C15</f>
        <v>0</v>
      </c>
      <c r="Q12" s="82">
        <f t="shared" si="5"/>
        <v>0</v>
      </c>
      <c r="R12" s="83">
        <v>0</v>
      </c>
      <c r="S12" s="84">
        <f t="shared" si="6"/>
        <v>0</v>
      </c>
      <c r="T12" s="85">
        <f>分析係数表!F15</f>
        <v>0.30426884650317892</v>
      </c>
      <c r="U12" s="86">
        <f t="shared" si="7"/>
        <v>0</v>
      </c>
      <c r="V12" s="87">
        <f>分析係数表!D15</f>
        <v>3.7844383893430214E-2</v>
      </c>
      <c r="W12" s="167">
        <f t="shared" si="8"/>
        <v>0</v>
      </c>
      <c r="X12" s="76">
        <f>分析係数表!E15</f>
        <v>3.511958825310324E-2</v>
      </c>
      <c r="Y12" s="166">
        <f t="shared" si="9"/>
        <v>0</v>
      </c>
    </row>
    <row r="13" spans="1:25" x14ac:dyDescent="0.2">
      <c r="A13" s="6" t="s">
        <v>226</v>
      </c>
      <c r="B13" s="5" t="s">
        <v>30</v>
      </c>
      <c r="C13" s="90"/>
      <c r="D13" s="76">
        <f>投入係数表!I13</f>
        <v>3.2537960954446853E-3</v>
      </c>
      <c r="E13" s="77">
        <f t="shared" si="0"/>
        <v>0.32537960954446854</v>
      </c>
      <c r="F13" s="76">
        <f>分析係数表!C16</f>
        <v>2.8164924506387967E-2</v>
      </c>
      <c r="G13" s="77">
        <f t="shared" si="1"/>
        <v>9.1642921387379509E-3</v>
      </c>
      <c r="H13" s="77">
        <v>1.7125063328604827E-2</v>
      </c>
      <c r="I13" s="77">
        <f t="shared" si="2"/>
        <v>1.7125063328604827E-2</v>
      </c>
      <c r="J13" s="76">
        <f>分析係数表!G16</f>
        <v>3.3175355450236969E-2</v>
      </c>
      <c r="K13" s="78">
        <f t="shared" si="3"/>
        <v>5.6813006303428344E-4</v>
      </c>
      <c r="L13" s="79"/>
      <c r="M13" s="80"/>
      <c r="N13" s="81">
        <f>分析係数表!H16</f>
        <v>1.4682734239929811E-2</v>
      </c>
      <c r="O13" s="82">
        <f t="shared" si="4"/>
        <v>0.24874621381868217</v>
      </c>
      <c r="P13" s="76">
        <f>分析係数表!C16</f>
        <v>2.8164924506387967E-2</v>
      </c>
      <c r="Q13" s="82">
        <f t="shared" si="5"/>
        <v>7.0059183334530229E-3</v>
      </c>
      <c r="R13" s="83">
        <v>1.3436017376387594E-2</v>
      </c>
      <c r="S13" s="84">
        <f t="shared" si="6"/>
        <v>3.0561080704992423E-2</v>
      </c>
      <c r="T13" s="85">
        <f>分析係数表!F16</f>
        <v>0.28436018957345971</v>
      </c>
      <c r="U13" s="86">
        <f t="shared" si="7"/>
        <v>8.6903547028414473E-3</v>
      </c>
      <c r="V13" s="87">
        <f>分析係数表!D16</f>
        <v>3.7914691943127965E-2</v>
      </c>
      <c r="W13" s="167">
        <f t="shared" si="8"/>
        <v>0</v>
      </c>
      <c r="X13" s="76">
        <f>分析係数表!E16</f>
        <v>3.7914691943127965E-2</v>
      </c>
      <c r="Y13" s="166">
        <f t="shared" si="9"/>
        <v>0</v>
      </c>
    </row>
    <row r="14" spans="1:25" x14ac:dyDescent="0.2">
      <c r="A14" s="6" t="s">
        <v>2</v>
      </c>
      <c r="B14" s="5" t="s">
        <v>364</v>
      </c>
      <c r="C14" s="90"/>
      <c r="D14" s="76">
        <f>投入係数表!I14</f>
        <v>2.8199566160520606E-2</v>
      </c>
      <c r="E14" s="77">
        <f t="shared" si="0"/>
        <v>2.8199566160520604</v>
      </c>
      <c r="F14" s="76">
        <f>分析係数表!C17</f>
        <v>0.15651736285858076</v>
      </c>
      <c r="G14" s="77">
        <f t="shared" si="1"/>
        <v>0.4413721729200758</v>
      </c>
      <c r="H14" s="77">
        <v>0.48800311126091528</v>
      </c>
      <c r="I14" s="77">
        <f t="shared" si="2"/>
        <v>0.48800311126091528</v>
      </c>
      <c r="J14" s="76">
        <f>分析係数表!G17</f>
        <v>0.21787194841087057</v>
      </c>
      <c r="K14" s="78">
        <f t="shared" si="3"/>
        <v>0.10632218868098246</v>
      </c>
      <c r="L14" s="79"/>
      <c r="M14" s="80"/>
      <c r="N14" s="81">
        <f>分析係数表!H17</f>
        <v>2.4901297964028592E-3</v>
      </c>
      <c r="O14" s="82">
        <f t="shared" si="4"/>
        <v>4.218630867047949E-2</v>
      </c>
      <c r="P14" s="76">
        <f>分析係数表!C17</f>
        <v>0.15651736285858076</v>
      </c>
      <c r="Q14" s="82">
        <f t="shared" si="5"/>
        <v>6.6028897818415297E-3</v>
      </c>
      <c r="R14" s="83">
        <v>1.2343036043062503E-2</v>
      </c>
      <c r="S14" s="84">
        <f t="shared" si="6"/>
        <v>0.50034614730397775</v>
      </c>
      <c r="T14" s="85">
        <f>分析係数表!F17</f>
        <v>0.3417779824965454</v>
      </c>
      <c r="U14" s="86">
        <f t="shared" si="7"/>
        <v>0.17100729677547283</v>
      </c>
      <c r="V14" s="87">
        <f>分析係数表!D17</f>
        <v>8.7977890373099957E-2</v>
      </c>
      <c r="W14" s="167">
        <f t="shared" si="8"/>
        <v>0</v>
      </c>
      <c r="X14" s="76">
        <f>分析係数表!E17</f>
        <v>8.8438507600184249E-2</v>
      </c>
      <c r="Y14" s="166">
        <f t="shared" si="9"/>
        <v>0</v>
      </c>
    </row>
    <row r="15" spans="1:25" x14ac:dyDescent="0.2">
      <c r="A15" s="6" t="s">
        <v>3</v>
      </c>
      <c r="B15" s="5" t="s">
        <v>31</v>
      </c>
      <c r="C15" s="90"/>
      <c r="D15" s="76">
        <f>投入係数表!I15</f>
        <v>1.0845986984815618E-2</v>
      </c>
      <c r="E15" s="77">
        <f t="shared" si="0"/>
        <v>1.0845986984815619</v>
      </c>
      <c r="F15" s="76">
        <f>分析係数表!C18</f>
        <v>0.11725293132328307</v>
      </c>
      <c r="G15" s="77">
        <f t="shared" si="1"/>
        <v>0.12717237670638079</v>
      </c>
      <c r="H15" s="77">
        <v>0.13490152958578169</v>
      </c>
      <c r="I15" s="77">
        <f t="shared" si="2"/>
        <v>0.13490152958578169</v>
      </c>
      <c r="J15" s="76">
        <f>分析係数表!G18</f>
        <v>0.21513002364066194</v>
      </c>
      <c r="K15" s="78">
        <f t="shared" si="3"/>
        <v>2.9021369248950671E-2</v>
      </c>
      <c r="L15" s="79"/>
      <c r="M15" s="80"/>
      <c r="N15" s="81">
        <f>分析係数表!H18</f>
        <v>3.999690346553815E-4</v>
      </c>
      <c r="O15" s="82">
        <f t="shared" si="4"/>
        <v>6.7760392165018869E-3</v>
      </c>
      <c r="P15" s="76">
        <f>分析係数表!C18</f>
        <v>0.11725293132328307</v>
      </c>
      <c r="Q15" s="82">
        <f t="shared" si="5"/>
        <v>7.945104608963686E-4</v>
      </c>
      <c r="R15" s="83">
        <v>1.8977457447237008E-3</v>
      </c>
      <c r="S15" s="84">
        <f t="shared" si="6"/>
        <v>0.1367992753305054</v>
      </c>
      <c r="T15" s="85">
        <f>分析係数表!F18</f>
        <v>0.45862884160756501</v>
      </c>
      <c r="U15" s="86">
        <f t="shared" si="7"/>
        <v>6.2740093177584041E-2</v>
      </c>
      <c r="V15" s="87">
        <f>分析係数表!D18</f>
        <v>6.6193853427895979E-2</v>
      </c>
      <c r="W15" s="167">
        <f t="shared" si="8"/>
        <v>0</v>
      </c>
      <c r="X15" s="76">
        <f>分析係数表!E18</f>
        <v>5.4373522458628844E-2</v>
      </c>
      <c r="Y15" s="166">
        <f t="shared" si="9"/>
        <v>0</v>
      </c>
    </row>
    <row r="16" spans="1:25" x14ac:dyDescent="0.2">
      <c r="A16" s="6" t="s">
        <v>4</v>
      </c>
      <c r="B16" s="5" t="s">
        <v>32</v>
      </c>
      <c r="C16" s="90"/>
      <c r="D16" s="76">
        <f>投入係数表!I16</f>
        <v>4.2299349240780909E-2</v>
      </c>
      <c r="E16" s="77">
        <f t="shared" si="0"/>
        <v>4.2299349240780906</v>
      </c>
      <c r="F16" s="76">
        <f>分析係数表!C19</f>
        <v>0.16093535075653365</v>
      </c>
      <c r="G16" s="77">
        <f t="shared" si="1"/>
        <v>0.68074606068381904</v>
      </c>
      <c r="H16" s="77">
        <v>0.87372246976441614</v>
      </c>
      <c r="I16" s="77">
        <f t="shared" si="2"/>
        <v>0.87372246976441614</v>
      </c>
      <c r="J16" s="76">
        <f>分析係数表!G19</f>
        <v>5.7622016770586967E-2</v>
      </c>
      <c r="K16" s="78">
        <f t="shared" si="3"/>
        <v>5.0345650805603853E-2</v>
      </c>
      <c r="L16" s="79"/>
      <c r="M16" s="80"/>
      <c r="N16" s="81">
        <f>分析係数表!H19</f>
        <v>-1.0321781539493717E-4</v>
      </c>
      <c r="O16" s="82">
        <f t="shared" si="4"/>
        <v>-1.7486552816779065E-3</v>
      </c>
      <c r="P16" s="76">
        <f>分析係数表!C19</f>
        <v>0.16093535075653365</v>
      </c>
      <c r="Q16" s="82">
        <f t="shared" si="5"/>
        <v>-2.8142045110909902E-4</v>
      </c>
      <c r="R16" s="83">
        <v>1.1336813080561003E-3</v>
      </c>
      <c r="S16" s="84">
        <f t="shared" si="6"/>
        <v>0.87485615107247228</v>
      </c>
      <c r="T16" s="85">
        <f>分析係数表!F19</f>
        <v>0.23994839819393679</v>
      </c>
      <c r="U16" s="86">
        <f t="shared" si="7"/>
        <v>0.20992033209995251</v>
      </c>
      <c r="V16" s="87">
        <f>分析係数表!D19</f>
        <v>2.2575790152655342E-2</v>
      </c>
      <c r="W16" s="167">
        <f t="shared" si="8"/>
        <v>0</v>
      </c>
      <c r="X16" s="76">
        <f>分析係数表!E19</f>
        <v>2.6015910556869491E-2</v>
      </c>
      <c r="Y16" s="166">
        <f t="shared" si="9"/>
        <v>0</v>
      </c>
    </row>
    <row r="17" spans="1:25" x14ac:dyDescent="0.2">
      <c r="A17" s="6" t="s">
        <v>5</v>
      </c>
      <c r="B17" s="5" t="s">
        <v>33</v>
      </c>
      <c r="C17" s="90"/>
      <c r="D17" s="76">
        <f>投入係数表!I17</f>
        <v>9.7613882863340565E-3</v>
      </c>
      <c r="E17" s="77">
        <f t="shared" si="0"/>
        <v>0.97613882863340562</v>
      </c>
      <c r="F17" s="76">
        <f>分析係数表!C20</f>
        <v>0.28691066997518611</v>
      </c>
      <c r="G17" s="77">
        <f t="shared" si="1"/>
        <v>0.28006464531200381</v>
      </c>
      <c r="H17" s="77">
        <v>0.3910825565876776</v>
      </c>
      <c r="I17" s="77">
        <f t="shared" si="2"/>
        <v>0.3910825565876776</v>
      </c>
      <c r="J17" s="76">
        <f>分析係数表!G20</f>
        <v>9.991079393398751E-2</v>
      </c>
      <c r="K17" s="78">
        <f t="shared" si="3"/>
        <v>3.9073368722408464E-2</v>
      </c>
      <c r="L17" s="79"/>
      <c r="M17" s="80"/>
      <c r="N17" s="81">
        <f>分析係数表!H20</f>
        <v>4.9028462312595156E-4</v>
      </c>
      <c r="O17" s="82">
        <f t="shared" si="4"/>
        <v>8.3061125879700555E-3</v>
      </c>
      <c r="P17" s="76">
        <f>分析係数表!C20</f>
        <v>0.28691066997518611</v>
      </c>
      <c r="Q17" s="82">
        <f t="shared" si="5"/>
        <v>2.3831123275038155E-3</v>
      </c>
      <c r="R17" s="83">
        <v>4.7279196055074703E-3</v>
      </c>
      <c r="S17" s="84">
        <f t="shared" si="6"/>
        <v>0.39581047619318505</v>
      </c>
      <c r="T17" s="85">
        <f>分析係数表!F20</f>
        <v>0.22279214986619089</v>
      </c>
      <c r="U17" s="86">
        <f t="shared" si="7"/>
        <v>8.8183466930640469E-2</v>
      </c>
      <c r="V17" s="87">
        <f>分析係数表!D20</f>
        <v>1.4942016057091882E-2</v>
      </c>
      <c r="W17" s="167">
        <f t="shared" si="8"/>
        <v>0</v>
      </c>
      <c r="X17" s="76">
        <f>分析係数表!E20</f>
        <v>1.5834076717216771E-2</v>
      </c>
      <c r="Y17" s="166">
        <f t="shared" si="9"/>
        <v>0</v>
      </c>
    </row>
    <row r="18" spans="1:25" x14ac:dyDescent="0.2">
      <c r="A18" s="6" t="s">
        <v>6</v>
      </c>
      <c r="B18" s="5" t="s">
        <v>34</v>
      </c>
      <c r="C18" s="90"/>
      <c r="D18" s="76">
        <f>投入係数表!I18</f>
        <v>4.3383947939262472E-2</v>
      </c>
      <c r="E18" s="77">
        <f t="shared" si="0"/>
        <v>4.3383947939262475</v>
      </c>
      <c r="F18" s="76">
        <f>分析係数表!C21</f>
        <v>0.60911510312707917</v>
      </c>
      <c r="G18" s="77">
        <f t="shared" si="1"/>
        <v>2.6425817923083694</v>
      </c>
      <c r="H18" s="77">
        <v>2.8311112940567154</v>
      </c>
      <c r="I18" s="77">
        <f t="shared" si="2"/>
        <v>2.8311112940567154</v>
      </c>
      <c r="J18" s="76">
        <f>分析係数表!G21</f>
        <v>0.2851761577664525</v>
      </c>
      <c r="K18" s="78">
        <f t="shared" si="3"/>
        <v>0.80736544104830332</v>
      </c>
      <c r="L18" s="79"/>
      <c r="M18" s="80"/>
      <c r="N18" s="81">
        <f>分析係数表!H21</f>
        <v>8.1284029623513018E-4</v>
      </c>
      <c r="O18" s="82">
        <f t="shared" si="4"/>
        <v>1.3770660343213512E-2</v>
      </c>
      <c r="P18" s="76">
        <f>分析係数表!C21</f>
        <v>0.60911510312707917</v>
      </c>
      <c r="Q18" s="82">
        <f t="shared" si="5"/>
        <v>8.387917195084478E-3</v>
      </c>
      <c r="R18" s="83">
        <v>2.1112082739443507E-2</v>
      </c>
      <c r="S18" s="84">
        <f t="shared" si="6"/>
        <v>2.8522233767961587</v>
      </c>
      <c r="T18" s="85">
        <f>分析係数表!F21</f>
        <v>0.42588078883226238</v>
      </c>
      <c r="U18" s="86">
        <f t="shared" si="7"/>
        <v>1.2147071416357671</v>
      </c>
      <c r="V18" s="87">
        <f>分析係数表!D21</f>
        <v>0.10037668956348327</v>
      </c>
      <c r="W18" s="167">
        <f t="shared" si="8"/>
        <v>0</v>
      </c>
      <c r="X18" s="76">
        <f>分析係数表!E21</f>
        <v>9.4837137159317533E-2</v>
      </c>
      <c r="Y18" s="166">
        <f t="shared" si="9"/>
        <v>0</v>
      </c>
    </row>
    <row r="19" spans="1:25" x14ac:dyDescent="0.2">
      <c r="A19" s="6" t="s">
        <v>7</v>
      </c>
      <c r="B19" s="5" t="s">
        <v>268</v>
      </c>
      <c r="C19" s="90"/>
      <c r="D19" s="76">
        <f>投入係数表!I19</f>
        <v>4.3383947939262474E-3</v>
      </c>
      <c r="E19" s="77">
        <f t="shared" si="0"/>
        <v>0.43383947939262474</v>
      </c>
      <c r="F19" s="76">
        <f>分析係数表!C22</f>
        <v>5.1505016722408037E-2</v>
      </c>
      <c r="G19" s="77">
        <f t="shared" si="1"/>
        <v>2.2344909640957936E-2</v>
      </c>
      <c r="H19" s="77">
        <v>2.3877939475047995E-2</v>
      </c>
      <c r="I19" s="77">
        <f t="shared" si="2"/>
        <v>2.3877939475047995E-2</v>
      </c>
      <c r="J19" s="76">
        <f>分析係数表!G22</f>
        <v>0.19433198380566802</v>
      </c>
      <c r="K19" s="78">
        <f t="shared" si="3"/>
        <v>4.6402473473777482E-3</v>
      </c>
      <c r="L19" s="79"/>
      <c r="M19" s="80"/>
      <c r="N19" s="81">
        <f>分析係数表!H22</f>
        <v>3.8706680773101437E-5</v>
      </c>
      <c r="O19" s="82">
        <f t="shared" si="4"/>
        <v>6.557457306292149E-4</v>
      </c>
      <c r="P19" s="76">
        <f>分析係数表!C22</f>
        <v>5.1505016722408037E-2</v>
      </c>
      <c r="Q19" s="82">
        <f t="shared" si="5"/>
        <v>3.3774194821705391E-5</v>
      </c>
      <c r="R19" s="83">
        <v>3.3554068668447556E-4</v>
      </c>
      <c r="S19" s="84">
        <f t="shared" si="6"/>
        <v>2.421348016173247E-2</v>
      </c>
      <c r="T19" s="85">
        <f>分析係数表!F22</f>
        <v>0.41295546558704455</v>
      </c>
      <c r="U19" s="86">
        <f t="shared" si="7"/>
        <v>9.9990889736708988E-3</v>
      </c>
      <c r="V19" s="87">
        <f>分析係数表!D22</f>
        <v>6.1740890688259109E-2</v>
      </c>
      <c r="W19" s="167">
        <f t="shared" si="8"/>
        <v>0</v>
      </c>
      <c r="X19" s="76">
        <f>分析係数表!E22</f>
        <v>6.6801619433198386E-2</v>
      </c>
      <c r="Y19" s="166">
        <f t="shared" si="9"/>
        <v>0</v>
      </c>
    </row>
    <row r="20" spans="1:25" x14ac:dyDescent="0.2">
      <c r="A20" s="6" t="s">
        <v>8</v>
      </c>
      <c r="B20" s="5" t="s">
        <v>269</v>
      </c>
      <c r="C20" s="90"/>
      <c r="D20" s="76">
        <f>投入係数表!I20</f>
        <v>0</v>
      </c>
      <c r="E20" s="77">
        <f t="shared" si="0"/>
        <v>0</v>
      </c>
      <c r="F20" s="76">
        <f>分析係数表!C23</f>
        <v>0</v>
      </c>
      <c r="G20" s="77">
        <f t="shared" si="1"/>
        <v>0</v>
      </c>
      <c r="H20" s="77">
        <v>0</v>
      </c>
      <c r="I20" s="77">
        <f t="shared" si="2"/>
        <v>0</v>
      </c>
      <c r="J20" s="76">
        <f>分析係数表!G23</f>
        <v>0.21569329989251165</v>
      </c>
      <c r="K20" s="78">
        <f t="shared" si="3"/>
        <v>0</v>
      </c>
      <c r="L20" s="79"/>
      <c r="M20" s="80"/>
      <c r="N20" s="81">
        <f>分析係数表!H23</f>
        <v>2.5804453848734292E-5</v>
      </c>
      <c r="O20" s="82">
        <f t="shared" si="4"/>
        <v>4.3716382041947662E-4</v>
      </c>
      <c r="P20" s="76">
        <f>分析係数表!C23</f>
        <v>0</v>
      </c>
      <c r="Q20" s="82">
        <f t="shared" si="5"/>
        <v>0</v>
      </c>
      <c r="R20" s="83">
        <v>0</v>
      </c>
      <c r="S20" s="84">
        <f t="shared" si="6"/>
        <v>0</v>
      </c>
      <c r="T20" s="85">
        <f>分析係数表!F23</f>
        <v>0.44070225725546397</v>
      </c>
      <c r="U20" s="86">
        <f t="shared" si="7"/>
        <v>0</v>
      </c>
      <c r="V20" s="87">
        <f>分析係数表!D23</f>
        <v>7.3450376209243995E-2</v>
      </c>
      <c r="W20" s="167">
        <f t="shared" si="8"/>
        <v>0</v>
      </c>
      <c r="X20" s="76">
        <f>分析係数表!E23</f>
        <v>7.9183088498745974E-2</v>
      </c>
      <c r="Y20" s="166">
        <f t="shared" si="9"/>
        <v>0</v>
      </c>
    </row>
    <row r="21" spans="1:25" x14ac:dyDescent="0.2">
      <c r="A21" s="6" t="s">
        <v>9</v>
      </c>
      <c r="B21" s="5" t="s">
        <v>270</v>
      </c>
      <c r="C21" s="90"/>
      <c r="D21" s="76">
        <f>投入係数表!I21</f>
        <v>0</v>
      </c>
      <c r="E21" s="77">
        <f t="shared" si="0"/>
        <v>0</v>
      </c>
      <c r="F21" s="76">
        <f>分析係数表!C24</f>
        <v>3.1029619181946355E-2</v>
      </c>
      <c r="G21" s="77">
        <f t="shared" si="1"/>
        <v>0</v>
      </c>
      <c r="H21" s="77">
        <v>3.4994804649024123E-4</v>
      </c>
      <c r="I21" s="77">
        <f t="shared" si="2"/>
        <v>3.4994804649024123E-4</v>
      </c>
      <c r="J21" s="76">
        <f>分析係数表!G24</f>
        <v>0.21333333333333335</v>
      </c>
      <c r="K21" s="78">
        <f t="shared" si="3"/>
        <v>7.4655583251251464E-5</v>
      </c>
      <c r="L21" s="79"/>
      <c r="M21" s="80"/>
      <c r="N21" s="81">
        <f>分析係数表!H24</f>
        <v>3.2255567310917867E-4</v>
      </c>
      <c r="O21" s="82">
        <f t="shared" si="4"/>
        <v>5.4645477552434582E-3</v>
      </c>
      <c r="P21" s="76">
        <f>分析係数表!C24</f>
        <v>3.1029619181946355E-2</v>
      </c>
      <c r="Q21" s="82">
        <f t="shared" si="5"/>
        <v>1.6956283584676431E-4</v>
      </c>
      <c r="R21" s="83">
        <v>5.0473800752402016E-4</v>
      </c>
      <c r="S21" s="84">
        <f t="shared" si="6"/>
        <v>8.5468605401426139E-4</v>
      </c>
      <c r="T21" s="85">
        <f>分析係数表!F24</f>
        <v>0.4</v>
      </c>
      <c r="U21" s="86">
        <f t="shared" si="7"/>
        <v>3.418744216057046E-4</v>
      </c>
      <c r="V21" s="87">
        <f>分析係数表!D24</f>
        <v>0</v>
      </c>
      <c r="W21" s="167">
        <f t="shared" si="8"/>
        <v>0</v>
      </c>
      <c r="X21" s="76">
        <f>分析係数表!E24</f>
        <v>0</v>
      </c>
      <c r="Y21" s="166">
        <f t="shared" si="9"/>
        <v>0</v>
      </c>
    </row>
    <row r="22" spans="1:25" x14ac:dyDescent="0.2">
      <c r="A22" s="6" t="s">
        <v>10</v>
      </c>
      <c r="B22" s="5" t="s">
        <v>271</v>
      </c>
      <c r="C22" s="90"/>
      <c r="D22" s="76">
        <f>投入係数表!I22</f>
        <v>0</v>
      </c>
      <c r="E22" s="77">
        <f t="shared" si="0"/>
        <v>0</v>
      </c>
      <c r="F22" s="76">
        <f>分析係数表!C25</f>
        <v>0.19850187265917607</v>
      </c>
      <c r="G22" s="77">
        <f t="shared" si="1"/>
        <v>0</v>
      </c>
      <c r="H22" s="77">
        <v>9.0476715385284893E-3</v>
      </c>
      <c r="I22" s="77">
        <f t="shared" si="2"/>
        <v>9.0476715385284893E-3</v>
      </c>
      <c r="J22" s="76">
        <f>分析係数表!G25</f>
        <v>0.19720347155255544</v>
      </c>
      <c r="K22" s="78">
        <f t="shared" si="3"/>
        <v>1.7842322368650685E-3</v>
      </c>
      <c r="L22" s="79"/>
      <c r="M22" s="80"/>
      <c r="N22" s="81">
        <f>分析係数表!H25</f>
        <v>4.5157794235285009E-4</v>
      </c>
      <c r="O22" s="82">
        <f t="shared" si="4"/>
        <v>7.6503668573408403E-3</v>
      </c>
      <c r="P22" s="76">
        <f>分析係数表!C25</f>
        <v>0.19850187265917607</v>
      </c>
      <c r="Q22" s="82">
        <f t="shared" si="5"/>
        <v>1.5186121477118524E-3</v>
      </c>
      <c r="R22" s="83">
        <v>3.6199417874049904E-3</v>
      </c>
      <c r="S22" s="84">
        <f t="shared" si="6"/>
        <v>1.2667613325933479E-2</v>
      </c>
      <c r="T22" s="85">
        <f>分析係数表!F25</f>
        <v>0.35053037608486015</v>
      </c>
      <c r="U22" s="86">
        <f t="shared" si="7"/>
        <v>4.4403832632370485E-3</v>
      </c>
      <c r="V22" s="87">
        <f>分析係数表!D25</f>
        <v>5.2073288331726135E-2</v>
      </c>
      <c r="W22" s="167">
        <f t="shared" si="8"/>
        <v>0</v>
      </c>
      <c r="X22" s="76">
        <f>分析係数表!E25</f>
        <v>4.8216007714561235E-2</v>
      </c>
      <c r="Y22" s="166">
        <f t="shared" si="9"/>
        <v>0</v>
      </c>
    </row>
    <row r="23" spans="1:25" x14ac:dyDescent="0.2">
      <c r="A23" s="6" t="s">
        <v>11</v>
      </c>
      <c r="B23" s="5" t="s">
        <v>35</v>
      </c>
      <c r="C23" s="90"/>
      <c r="D23" s="76">
        <f>投入係数表!I23</f>
        <v>1.0845986984815619E-3</v>
      </c>
      <c r="E23" s="77">
        <f t="shared" si="0"/>
        <v>0.10845986984815618</v>
      </c>
      <c r="F23" s="76">
        <f>分析係数表!C26</f>
        <v>2.323462414578592E-2</v>
      </c>
      <c r="G23" s="77">
        <f t="shared" si="1"/>
        <v>2.5200243108227682E-3</v>
      </c>
      <c r="H23" s="77">
        <v>2.9879842138408716E-3</v>
      </c>
      <c r="I23" s="77">
        <f t="shared" si="2"/>
        <v>2.9879842138408716E-3</v>
      </c>
      <c r="J23" s="76">
        <f>分析係数表!G26</f>
        <v>0.20198675496688742</v>
      </c>
      <c r="K23" s="78">
        <f t="shared" si="3"/>
        <v>6.0353323524600384E-4</v>
      </c>
      <c r="L23" s="79"/>
      <c r="M23" s="80"/>
      <c r="N23" s="81">
        <f>分析係数表!H26</f>
        <v>9.637963512502257E-3</v>
      </c>
      <c r="O23" s="82">
        <f t="shared" si="4"/>
        <v>0.1632806869266745</v>
      </c>
      <c r="P23" s="76">
        <f>分析係数表!C26</f>
        <v>2.323462414578592E-2</v>
      </c>
      <c r="Q23" s="82">
        <f t="shared" si="5"/>
        <v>3.7937653910070225E-3</v>
      </c>
      <c r="R23" s="83">
        <v>3.9275968479047397E-3</v>
      </c>
      <c r="S23" s="84">
        <f t="shared" si="6"/>
        <v>6.9155810617456109E-3</v>
      </c>
      <c r="T23" s="85">
        <f>分析係数表!F26</f>
        <v>0.3443708609271523</v>
      </c>
      <c r="U23" s="86">
        <f t="shared" si="7"/>
        <v>2.3815246040448461E-3</v>
      </c>
      <c r="V23" s="87">
        <f>分析係数表!D26</f>
        <v>3.9735099337748346E-2</v>
      </c>
      <c r="W23" s="167">
        <f t="shared" si="8"/>
        <v>0</v>
      </c>
      <c r="X23" s="76">
        <f>分析係数表!E26</f>
        <v>3.9735099337748346E-2</v>
      </c>
      <c r="Y23" s="166">
        <f t="shared" si="9"/>
        <v>0</v>
      </c>
    </row>
    <row r="24" spans="1:25" x14ac:dyDescent="0.2">
      <c r="A24" s="6" t="s">
        <v>12</v>
      </c>
      <c r="B24" s="5" t="s">
        <v>365</v>
      </c>
      <c r="C24" s="90"/>
      <c r="D24" s="76">
        <f>投入係数表!I24</f>
        <v>0</v>
      </c>
      <c r="E24" s="77">
        <f t="shared" si="0"/>
        <v>0</v>
      </c>
      <c r="F24" s="76">
        <f>分析係数表!C27</f>
        <v>8.4880636604774962E-3</v>
      </c>
      <c r="G24" s="77">
        <f t="shared" si="1"/>
        <v>0</v>
      </c>
      <c r="H24" s="77">
        <v>3.1730685369760635E-5</v>
      </c>
      <c r="I24" s="77">
        <f t="shared" si="2"/>
        <v>3.1730685369760635E-5</v>
      </c>
      <c r="J24" s="76">
        <f>分析係数表!G27</f>
        <v>0.2</v>
      </c>
      <c r="K24" s="78">
        <f t="shared" si="3"/>
        <v>6.3461370739521271E-6</v>
      </c>
      <c r="L24" s="79"/>
      <c r="M24" s="80"/>
      <c r="N24" s="81">
        <f>分析係数表!H27</f>
        <v>9.6121590586535233E-3</v>
      </c>
      <c r="O24" s="82">
        <f t="shared" si="4"/>
        <v>0.16284352310625502</v>
      </c>
      <c r="P24" s="76">
        <f>分析係数表!C27</f>
        <v>8.4880636604774962E-3</v>
      </c>
      <c r="Q24" s="82">
        <f t="shared" si="5"/>
        <v>1.3822261908223307E-3</v>
      </c>
      <c r="R24" s="83">
        <v>1.3938989657162691E-3</v>
      </c>
      <c r="S24" s="84">
        <f t="shared" si="6"/>
        <v>1.4256296510860298E-3</v>
      </c>
      <c r="T24" s="85">
        <f>分析係数表!F27</f>
        <v>0.35</v>
      </c>
      <c r="U24" s="86">
        <f t="shared" si="7"/>
        <v>4.989703778801104E-4</v>
      </c>
      <c r="V24" s="87">
        <f>分析係数表!D27</f>
        <v>0</v>
      </c>
      <c r="W24" s="167">
        <f t="shared" si="8"/>
        <v>0</v>
      </c>
      <c r="X24" s="76">
        <f>分析係数表!E27</f>
        <v>0</v>
      </c>
      <c r="Y24" s="166">
        <f t="shared" si="9"/>
        <v>0</v>
      </c>
    </row>
    <row r="25" spans="1:25" x14ac:dyDescent="0.2">
      <c r="A25" s="6" t="s">
        <v>13</v>
      </c>
      <c r="B25" s="5" t="s">
        <v>191</v>
      </c>
      <c r="C25" s="90"/>
      <c r="D25" s="76">
        <f>投入係数表!I25</f>
        <v>0</v>
      </c>
      <c r="E25" s="77">
        <f t="shared" si="0"/>
        <v>0</v>
      </c>
      <c r="F25" s="76">
        <f>分析係数表!C28</f>
        <v>1.1669367909238226E-2</v>
      </c>
      <c r="G25" s="77">
        <f t="shared" si="1"/>
        <v>0</v>
      </c>
      <c r="H25" s="77">
        <v>6.1528515526714997E-4</v>
      </c>
      <c r="I25" s="77">
        <f t="shared" si="2"/>
        <v>6.1528515526714997E-4</v>
      </c>
      <c r="J25" s="76">
        <f>分析係数表!G28</f>
        <v>0.12720848056537101</v>
      </c>
      <c r="K25" s="78">
        <f t="shared" si="3"/>
        <v>7.826948971596253E-5</v>
      </c>
      <c r="L25" s="79"/>
      <c r="M25" s="80"/>
      <c r="N25" s="81">
        <f>分析係数表!H28</f>
        <v>1.7972802105643435E-2</v>
      </c>
      <c r="O25" s="82">
        <f t="shared" si="4"/>
        <v>0.30448460092216545</v>
      </c>
      <c r="P25" s="76">
        <f>分析係数表!C28</f>
        <v>1.1669367909238226E-2</v>
      </c>
      <c r="Q25" s="82">
        <f t="shared" si="5"/>
        <v>3.5531428308583257E-3</v>
      </c>
      <c r="R25" s="83">
        <v>3.7628901402556435E-3</v>
      </c>
      <c r="S25" s="84">
        <f t="shared" si="6"/>
        <v>4.3781752955227935E-3</v>
      </c>
      <c r="T25" s="85">
        <f>分析係数表!F28</f>
        <v>0.21908127208480566</v>
      </c>
      <c r="U25" s="86">
        <f t="shared" si="7"/>
        <v>9.5917621315340352E-4</v>
      </c>
      <c r="V25" s="87">
        <f>分析係数表!D28</f>
        <v>0.24734982332155478</v>
      </c>
      <c r="W25" s="167">
        <f t="shared" si="8"/>
        <v>0</v>
      </c>
      <c r="X25" s="76">
        <f>分析係数表!E28</f>
        <v>0.24028268551236748</v>
      </c>
      <c r="Y25" s="166">
        <f t="shared" si="9"/>
        <v>0</v>
      </c>
    </row>
    <row r="26" spans="1:25" x14ac:dyDescent="0.2">
      <c r="A26" s="6" t="s">
        <v>14</v>
      </c>
      <c r="B26" s="5" t="s">
        <v>50</v>
      </c>
      <c r="C26" s="90"/>
      <c r="D26" s="76">
        <f>投入係数表!I26</f>
        <v>1.4099783080260303E-2</v>
      </c>
      <c r="E26" s="77">
        <f t="shared" si="0"/>
        <v>1.4099783080260302</v>
      </c>
      <c r="F26" s="76">
        <f>分析係数表!C29</f>
        <v>0.21585523481258073</v>
      </c>
      <c r="G26" s="77">
        <f t="shared" si="1"/>
        <v>0.30435119875960404</v>
      </c>
      <c r="H26" s="77">
        <v>0.34119770789454879</v>
      </c>
      <c r="I26" s="77">
        <f t="shared" si="2"/>
        <v>0.34119770789454879</v>
      </c>
      <c r="J26" s="76">
        <f>分析係数表!G29</f>
        <v>0.26371215445370777</v>
      </c>
      <c r="K26" s="78">
        <f t="shared" si="3"/>
        <v>8.9977982643538318E-2</v>
      </c>
      <c r="L26" s="79"/>
      <c r="M26" s="80"/>
      <c r="N26" s="81">
        <f>分析係数表!H29</f>
        <v>8.6315898124016202E-3</v>
      </c>
      <c r="O26" s="82">
        <f t="shared" si="4"/>
        <v>0.14623129793031492</v>
      </c>
      <c r="P26" s="76">
        <f>分析係数表!C29</f>
        <v>0.21585523481258073</v>
      </c>
      <c r="Q26" s="82">
        <f t="shared" si="5"/>
        <v>3.1564791151696581E-2</v>
      </c>
      <c r="R26" s="83">
        <v>4.8272856577188383E-2</v>
      </c>
      <c r="S26" s="84">
        <f t="shared" si="6"/>
        <v>0.38947056447173717</v>
      </c>
      <c r="T26" s="85">
        <f>分析係数表!F29</f>
        <v>0.49363756033347961</v>
      </c>
      <c r="U26" s="86">
        <f t="shared" si="7"/>
        <v>0.19225729926753152</v>
      </c>
      <c r="V26" s="87">
        <f>分析係数表!D29</f>
        <v>7.6788064940763498E-2</v>
      </c>
      <c r="W26" s="167">
        <f t="shared" si="8"/>
        <v>0</v>
      </c>
      <c r="X26" s="76">
        <f>分析係数表!E29</f>
        <v>5.9236507240017548E-2</v>
      </c>
      <c r="Y26" s="166">
        <f t="shared" si="9"/>
        <v>0</v>
      </c>
    </row>
    <row r="27" spans="1:25" x14ac:dyDescent="0.2">
      <c r="A27" s="6" t="s">
        <v>15</v>
      </c>
      <c r="B27" s="5" t="s">
        <v>36</v>
      </c>
      <c r="C27" s="90"/>
      <c r="D27" s="76">
        <f>投入係数表!I27</f>
        <v>2.1691973969631237E-3</v>
      </c>
      <c r="E27" s="77">
        <f t="shared" si="0"/>
        <v>0.21691973969631237</v>
      </c>
      <c r="F27" s="76">
        <f>分析係数表!C30</f>
        <v>1</v>
      </c>
      <c r="G27" s="77">
        <f t="shared" si="1"/>
        <v>0.21691973969631237</v>
      </c>
      <c r="H27" s="77">
        <v>0.30576683315504388</v>
      </c>
      <c r="I27" s="77">
        <f t="shared" si="2"/>
        <v>0.30576683315504388</v>
      </c>
      <c r="J27" s="76">
        <f>分析係数表!G30</f>
        <v>0.34449467473756801</v>
      </c>
      <c r="K27" s="78">
        <f t="shared" si="3"/>
        <v>0.10533504573328306</v>
      </c>
      <c r="L27" s="79"/>
      <c r="M27" s="80"/>
      <c r="N27" s="81">
        <f>分析係数表!H30</f>
        <v>0</v>
      </c>
      <c r="O27" s="82">
        <f t="shared" si="4"/>
        <v>0</v>
      </c>
      <c r="P27" s="76">
        <f>分析係数表!C30</f>
        <v>1</v>
      </c>
      <c r="Q27" s="82">
        <f t="shared" si="5"/>
        <v>0</v>
      </c>
      <c r="R27" s="83">
        <v>7.3345396724828413E-2</v>
      </c>
      <c r="S27" s="84">
        <f t="shared" si="6"/>
        <v>0.37911222987987231</v>
      </c>
      <c r="T27" s="85">
        <f>分析係数表!F30</f>
        <v>0.44057926595663166</v>
      </c>
      <c r="U27" s="86">
        <f t="shared" si="7"/>
        <v>0.16702898795565593</v>
      </c>
      <c r="V27" s="87">
        <f>分析係数表!D30</f>
        <v>9.4858631522488704E-2</v>
      </c>
      <c r="W27" s="167">
        <f t="shared" si="8"/>
        <v>0</v>
      </c>
      <c r="X27" s="76">
        <f>分析係数表!E30</f>
        <v>6.7427783311623635E-2</v>
      </c>
      <c r="Y27" s="166">
        <f t="shared" si="9"/>
        <v>0</v>
      </c>
    </row>
    <row r="28" spans="1:25" x14ac:dyDescent="0.2">
      <c r="A28" s="6" t="s">
        <v>16</v>
      </c>
      <c r="B28" s="5" t="s">
        <v>192</v>
      </c>
      <c r="C28" s="90"/>
      <c r="D28" s="76">
        <f>投入係数表!I28</f>
        <v>1.9522776572668113E-2</v>
      </c>
      <c r="E28" s="77">
        <f t="shared" si="0"/>
        <v>1.9522776572668112</v>
      </c>
      <c r="F28" s="76">
        <f>分析係数表!C31</f>
        <v>0.96551367561139545</v>
      </c>
      <c r="G28" s="77">
        <f t="shared" si="1"/>
        <v>1.8849507766816831</v>
      </c>
      <c r="H28" s="77">
        <v>2.4074832498515293</v>
      </c>
      <c r="I28" s="77">
        <f t="shared" si="2"/>
        <v>2.4074832498515293</v>
      </c>
      <c r="J28" s="76">
        <f>分析係数表!G31</f>
        <v>7.0877864624873721E-2</v>
      </c>
      <c r="K28" s="78">
        <f t="shared" si="3"/>
        <v>0.17063727186962774</v>
      </c>
      <c r="L28" s="79"/>
      <c r="M28" s="80"/>
      <c r="N28" s="81">
        <f>分析係数表!H31</f>
        <v>0.19122390524604546</v>
      </c>
      <c r="O28" s="82">
        <f t="shared" si="4"/>
        <v>3.2396024912185313</v>
      </c>
      <c r="P28" s="76">
        <f>分析係数表!C31</f>
        <v>0.96551367561139545</v>
      </c>
      <c r="Q28" s="82">
        <f t="shared" si="5"/>
        <v>3.1278805088162378</v>
      </c>
      <c r="R28" s="83">
        <v>3.5605941891970021</v>
      </c>
      <c r="S28" s="84">
        <f t="shared" si="6"/>
        <v>5.9680774390485318</v>
      </c>
      <c r="T28" s="85">
        <f>分析係数表!F31</f>
        <v>0.34460573190833199</v>
      </c>
      <c r="U28" s="86">
        <f t="shared" si="7"/>
        <v>2.0566336939689229</v>
      </c>
      <c r="V28" s="87">
        <f>分析係数表!D31</f>
        <v>1.1857287180305206E-2</v>
      </c>
      <c r="W28" s="167">
        <f t="shared" si="8"/>
        <v>0</v>
      </c>
      <c r="X28" s="76">
        <f>分析係数表!E31</f>
        <v>1.0368479821343117E-2</v>
      </c>
      <c r="Y28" s="166">
        <f t="shared" si="9"/>
        <v>0</v>
      </c>
    </row>
    <row r="29" spans="1:25" x14ac:dyDescent="0.2">
      <c r="A29" s="6" t="s">
        <v>17</v>
      </c>
      <c r="B29" s="5" t="s">
        <v>272</v>
      </c>
      <c r="C29" s="90"/>
      <c r="D29" s="76">
        <f>投入係数表!I29</f>
        <v>1.0845986984815619E-3</v>
      </c>
      <c r="E29" s="77">
        <f t="shared" si="0"/>
        <v>0.10845986984815618</v>
      </c>
      <c r="F29" s="76">
        <f>分析係数表!C32</f>
        <v>0.58314087759815236</v>
      </c>
      <c r="G29" s="77">
        <f t="shared" si="1"/>
        <v>6.3247383687435182E-2</v>
      </c>
      <c r="H29" s="77">
        <v>7.7550269300742367E-2</v>
      </c>
      <c r="I29" s="77">
        <f t="shared" si="2"/>
        <v>7.7550269300742367E-2</v>
      </c>
      <c r="J29" s="76">
        <f>分析係数表!G32</f>
        <v>0.14173228346456693</v>
      </c>
      <c r="K29" s="78">
        <f t="shared" si="3"/>
        <v>1.099137675128632E-2</v>
      </c>
      <c r="L29" s="79"/>
      <c r="M29" s="80"/>
      <c r="N29" s="81">
        <f>分析係数表!H32</f>
        <v>5.74149098134338E-3</v>
      </c>
      <c r="O29" s="82">
        <f t="shared" si="4"/>
        <v>9.7268950043333538E-2</v>
      </c>
      <c r="P29" s="76">
        <f>分析係数表!C32</f>
        <v>0.58314087759815236</v>
      </c>
      <c r="Q29" s="82">
        <f t="shared" si="5"/>
        <v>5.6721500891320359E-2</v>
      </c>
      <c r="R29" s="83">
        <v>7.1759393289780427E-2</v>
      </c>
      <c r="S29" s="84">
        <f t="shared" si="6"/>
        <v>0.14930966259052281</v>
      </c>
      <c r="T29" s="85">
        <f>分析係数表!F32</f>
        <v>0.48425196850393698</v>
      </c>
      <c r="U29" s="86">
        <f t="shared" si="7"/>
        <v>7.2303498026119309E-2</v>
      </c>
      <c r="V29" s="87">
        <f>分析係数表!D32</f>
        <v>1.7716535433070866E-2</v>
      </c>
      <c r="W29" s="167">
        <f t="shared" si="8"/>
        <v>0</v>
      </c>
      <c r="X29" s="76">
        <f>分析係数表!E32</f>
        <v>2.5590551181102362E-2</v>
      </c>
      <c r="Y29" s="166">
        <f t="shared" si="9"/>
        <v>0</v>
      </c>
    </row>
    <row r="30" spans="1:25" x14ac:dyDescent="0.2">
      <c r="A30" s="6" t="s">
        <v>18</v>
      </c>
      <c r="B30" s="5" t="s">
        <v>273</v>
      </c>
      <c r="C30" s="90"/>
      <c r="D30" s="76">
        <f>投入係数表!I30</f>
        <v>0</v>
      </c>
      <c r="E30" s="77">
        <f t="shared" si="0"/>
        <v>0</v>
      </c>
      <c r="F30" s="76">
        <f>分析係数表!C33</f>
        <v>0.65671641791044777</v>
      </c>
      <c r="G30" s="77">
        <f t="shared" si="1"/>
        <v>0</v>
      </c>
      <c r="H30" s="77">
        <v>2.8109955887374558E-2</v>
      </c>
      <c r="I30" s="77">
        <f t="shared" si="2"/>
        <v>2.8109955887374558E-2</v>
      </c>
      <c r="J30" s="76">
        <f>分析係数表!G33</f>
        <v>0.50780141843971627</v>
      </c>
      <c r="K30" s="78">
        <f t="shared" si="3"/>
        <v>1.4274275471886654E-2</v>
      </c>
      <c r="L30" s="79"/>
      <c r="M30" s="80"/>
      <c r="N30" s="81">
        <f>分析係数表!H33</f>
        <v>8.515469770082316E-4</v>
      </c>
      <c r="O30" s="82">
        <f t="shared" si="4"/>
        <v>1.4426406073842726E-2</v>
      </c>
      <c r="P30" s="76">
        <f>分析係数表!C33</f>
        <v>0.65671641791044777</v>
      </c>
      <c r="Q30" s="82">
        <f t="shared" si="5"/>
        <v>9.4740577201355217E-3</v>
      </c>
      <c r="R30" s="83">
        <v>5.4117435823375894E-2</v>
      </c>
      <c r="S30" s="84">
        <f t="shared" si="6"/>
        <v>8.2227391710750455E-2</v>
      </c>
      <c r="T30" s="85">
        <f>分析係数表!F33</f>
        <v>0.64539007092198586</v>
      </c>
      <c r="U30" s="86">
        <f t="shared" si="7"/>
        <v>5.306874216793115E-2</v>
      </c>
      <c r="V30" s="87">
        <f>分析係数表!D33</f>
        <v>0.13049645390070921</v>
      </c>
      <c r="W30" s="167">
        <f t="shared" si="8"/>
        <v>0</v>
      </c>
      <c r="X30" s="76">
        <f>分析係数表!E33</f>
        <v>0.11063829787234042</v>
      </c>
      <c r="Y30" s="166">
        <f t="shared" si="9"/>
        <v>0</v>
      </c>
    </row>
    <row r="31" spans="1:25" x14ac:dyDescent="0.2">
      <c r="A31" s="6" t="s">
        <v>19</v>
      </c>
      <c r="B31" s="5" t="s">
        <v>274</v>
      </c>
      <c r="C31" s="90"/>
      <c r="D31" s="76">
        <f>投入係数表!I31</f>
        <v>7.5921908893709325E-2</v>
      </c>
      <c r="E31" s="77">
        <f t="shared" si="0"/>
        <v>7.5921908893709329</v>
      </c>
      <c r="F31" s="76">
        <f>分析係数表!C34</f>
        <v>0.31694321814583648</v>
      </c>
      <c r="G31" s="77">
        <f t="shared" si="1"/>
        <v>2.406293413254724</v>
      </c>
      <c r="H31" s="77">
        <v>2.6054272044264435</v>
      </c>
      <c r="I31" s="77">
        <f t="shared" si="2"/>
        <v>2.6054272044264435</v>
      </c>
      <c r="J31" s="76">
        <f>分析係数表!G34</f>
        <v>0.42500730922911995</v>
      </c>
      <c r="K31" s="78">
        <f t="shared" si="3"/>
        <v>1.1073256055456309</v>
      </c>
      <c r="L31" s="79"/>
      <c r="M31" s="80"/>
      <c r="N31" s="81">
        <f>分析係数表!H34</f>
        <v>0.1424405852450133</v>
      </c>
      <c r="O31" s="82">
        <f t="shared" si="4"/>
        <v>2.413144288715511</v>
      </c>
      <c r="P31" s="76">
        <f>分析係数表!C34</f>
        <v>0.31694321814583648</v>
      </c>
      <c r="Q31" s="82">
        <f t="shared" si="5"/>
        <v>0.76482971671573963</v>
      </c>
      <c r="R31" s="83">
        <v>0.84324152756060189</v>
      </c>
      <c r="S31" s="84">
        <f t="shared" si="6"/>
        <v>3.4486687319870453</v>
      </c>
      <c r="T31" s="85">
        <f>分析係数表!F34</f>
        <v>0.69993178052821359</v>
      </c>
      <c r="U31" s="86">
        <f t="shared" si="7"/>
        <v>2.4138328460316694</v>
      </c>
      <c r="V31" s="87">
        <f>分析係数表!D34</f>
        <v>0.29461066172887634</v>
      </c>
      <c r="W31" s="167">
        <f t="shared" si="8"/>
        <v>1</v>
      </c>
      <c r="X31" s="76">
        <f>分析係数表!E34</f>
        <v>0.2042685898060618</v>
      </c>
      <c r="Y31" s="166">
        <f t="shared" si="9"/>
        <v>1</v>
      </c>
    </row>
    <row r="32" spans="1:25" x14ac:dyDescent="0.2">
      <c r="A32" s="6" t="s">
        <v>20</v>
      </c>
      <c r="B32" s="5" t="s">
        <v>37</v>
      </c>
      <c r="C32" s="90"/>
      <c r="D32" s="76">
        <f>投入係数表!I32</f>
        <v>1.3015184381778741E-2</v>
      </c>
      <c r="E32" s="77">
        <f t="shared" si="0"/>
        <v>1.3015184381778742</v>
      </c>
      <c r="F32" s="76">
        <f>分析係数表!C35</f>
        <v>0.30004594884362079</v>
      </c>
      <c r="G32" s="77">
        <f t="shared" si="1"/>
        <v>0.39051533472054767</v>
      </c>
      <c r="H32" s="77">
        <v>0.47032644906455479</v>
      </c>
      <c r="I32" s="77">
        <f t="shared" si="2"/>
        <v>0.47032644906455479</v>
      </c>
      <c r="J32" s="76">
        <f>分析係数表!G35</f>
        <v>0.31483253588516746</v>
      </c>
      <c r="K32" s="78">
        <f t="shared" si="3"/>
        <v>0.14807406865285982</v>
      </c>
      <c r="L32" s="79"/>
      <c r="M32" s="80"/>
      <c r="N32" s="81">
        <f>分析係数表!H35</f>
        <v>5.3595850643821122E-2</v>
      </c>
      <c r="O32" s="82">
        <f t="shared" si="4"/>
        <v>0.90798925501125283</v>
      </c>
      <c r="P32" s="76">
        <f>分析係数表!C35</f>
        <v>0.30004594884362079</v>
      </c>
      <c r="Q32" s="82">
        <f t="shared" si="5"/>
        <v>0.27243849755966371</v>
      </c>
      <c r="R32" s="83">
        <v>0.34081593261120707</v>
      </c>
      <c r="S32" s="84">
        <f t="shared" si="6"/>
        <v>0.81114238167576191</v>
      </c>
      <c r="T32" s="85">
        <f>分析係数表!F35</f>
        <v>0.64593301435406703</v>
      </c>
      <c r="U32" s="86">
        <f t="shared" si="7"/>
        <v>0.52394364366616208</v>
      </c>
      <c r="V32" s="87">
        <f>分析係数表!D35</f>
        <v>0.12870813397129185</v>
      </c>
      <c r="W32" s="167">
        <f t="shared" si="8"/>
        <v>0</v>
      </c>
      <c r="X32" s="76">
        <f>分析係数表!E35</f>
        <v>0.11674641148325358</v>
      </c>
      <c r="Y32" s="166">
        <f t="shared" si="9"/>
        <v>0</v>
      </c>
    </row>
    <row r="33" spans="1:25" x14ac:dyDescent="0.2">
      <c r="A33" s="6" t="s">
        <v>21</v>
      </c>
      <c r="B33" s="5" t="s">
        <v>38</v>
      </c>
      <c r="C33" s="90"/>
      <c r="D33" s="76">
        <f>投入係数表!I33</f>
        <v>2.1691973969631237E-3</v>
      </c>
      <c r="E33" s="77">
        <f t="shared" si="0"/>
        <v>0.21691973969631237</v>
      </c>
      <c r="F33" s="76">
        <f>分析係数表!C36</f>
        <v>0.65263261684085982</v>
      </c>
      <c r="G33" s="77">
        <f t="shared" si="1"/>
        <v>0.14156889736244249</v>
      </c>
      <c r="H33" s="77">
        <v>0.22880724396166621</v>
      </c>
      <c r="I33" s="77">
        <f t="shared" si="2"/>
        <v>0.22880724396166621</v>
      </c>
      <c r="J33" s="76">
        <f>分析係数表!G36</f>
        <v>1.8993066023515224E-2</v>
      </c>
      <c r="K33" s="78">
        <f t="shared" si="3"/>
        <v>4.3457510912224811E-3</v>
      </c>
      <c r="L33" s="79"/>
      <c r="M33" s="80"/>
      <c r="N33" s="81">
        <f>分析係数表!H36</f>
        <v>0.10937217763786029</v>
      </c>
      <c r="O33" s="82">
        <f t="shared" si="4"/>
        <v>1.8529188528479514</v>
      </c>
      <c r="P33" s="76">
        <f>分析係数表!C36</f>
        <v>0.65263261684085982</v>
      </c>
      <c r="Q33" s="82">
        <f t="shared" si="5"/>
        <v>1.2092752797279227</v>
      </c>
      <c r="R33" s="83">
        <v>1.2667458918595429</v>
      </c>
      <c r="S33" s="84">
        <f t="shared" si="6"/>
        <v>1.4955531358212091</v>
      </c>
      <c r="T33" s="85">
        <f>分析係数表!F36</f>
        <v>0.88362978595116071</v>
      </c>
      <c r="U33" s="86">
        <f t="shared" si="7"/>
        <v>1.3215152972842821</v>
      </c>
      <c r="V33" s="87">
        <f>分析係数表!D36</f>
        <v>1.4320168827253543E-2</v>
      </c>
      <c r="W33" s="167">
        <f t="shared" si="8"/>
        <v>0</v>
      </c>
      <c r="X33" s="76">
        <f>分析係数表!E36</f>
        <v>2.7132951462164605E-3</v>
      </c>
      <c r="Y33" s="166">
        <f t="shared" si="9"/>
        <v>0</v>
      </c>
    </row>
    <row r="34" spans="1:25" x14ac:dyDescent="0.2">
      <c r="A34" s="6" t="s">
        <v>22</v>
      </c>
      <c r="B34" s="5" t="s">
        <v>377</v>
      </c>
      <c r="C34" s="90"/>
      <c r="D34" s="76">
        <f>投入係数表!I34</f>
        <v>3.0368763557483729E-2</v>
      </c>
      <c r="E34" s="77">
        <f t="shared" si="0"/>
        <v>3.0368763557483729</v>
      </c>
      <c r="F34" s="76">
        <f>分析係数表!C37</f>
        <v>0.3125</v>
      </c>
      <c r="G34" s="77">
        <f t="shared" si="1"/>
        <v>0.9490238611713665</v>
      </c>
      <c r="H34" s="77">
        <v>1.1188091015090256</v>
      </c>
      <c r="I34" s="77">
        <f t="shared" si="2"/>
        <v>1.1188091015090256</v>
      </c>
      <c r="J34" s="76">
        <f>分析係数表!G37</f>
        <v>0.41284547738693467</v>
      </c>
      <c r="K34" s="78">
        <f t="shared" si="3"/>
        <v>0.46189527761734112</v>
      </c>
      <c r="L34" s="79"/>
      <c r="M34" s="80"/>
      <c r="N34" s="81">
        <f>分析係数表!H37</f>
        <v>4.2693468892730888E-2</v>
      </c>
      <c r="O34" s="82">
        <f t="shared" si="4"/>
        <v>0.72328754088402403</v>
      </c>
      <c r="P34" s="76">
        <f>分析係数表!C37</f>
        <v>0.3125</v>
      </c>
      <c r="Q34" s="82">
        <f t="shared" si="5"/>
        <v>0.22602735652625749</v>
      </c>
      <c r="R34" s="83">
        <v>0.29605449026670616</v>
      </c>
      <c r="S34" s="84">
        <f t="shared" si="6"/>
        <v>1.4148635917757317</v>
      </c>
      <c r="T34" s="85">
        <f>分析係数表!F37</f>
        <v>0.69189698492462315</v>
      </c>
      <c r="U34" s="86">
        <f t="shared" si="7"/>
        <v>0.97893985322925159</v>
      </c>
      <c r="V34" s="87">
        <f>分析係数表!D37</f>
        <v>0.10128768844221106</v>
      </c>
      <c r="W34" s="167">
        <f t="shared" si="8"/>
        <v>0</v>
      </c>
      <c r="X34" s="76">
        <f>分析係数表!E37</f>
        <v>9.3907035175879394E-2</v>
      </c>
      <c r="Y34" s="166">
        <f t="shared" si="9"/>
        <v>0</v>
      </c>
    </row>
    <row r="35" spans="1:25" x14ac:dyDescent="0.2">
      <c r="A35" s="6" t="s">
        <v>23</v>
      </c>
      <c r="B35" s="5" t="s">
        <v>193</v>
      </c>
      <c r="C35" s="90"/>
      <c r="D35" s="76">
        <f>投入係数表!I35</f>
        <v>5.4229934924078091E-3</v>
      </c>
      <c r="E35" s="77">
        <f t="shared" si="0"/>
        <v>0.54229934924078094</v>
      </c>
      <c r="F35" s="76">
        <f>分析係数表!C38</f>
        <v>4.0005674563767912E-2</v>
      </c>
      <c r="G35" s="77">
        <f t="shared" si="1"/>
        <v>2.1695051281869802E-2</v>
      </c>
      <c r="H35" s="77">
        <v>3.1663287662953933E-2</v>
      </c>
      <c r="I35" s="77">
        <f t="shared" si="2"/>
        <v>3.1663287662953933E-2</v>
      </c>
      <c r="J35" s="76">
        <f>分析係数表!G38</f>
        <v>0.2442528735632184</v>
      </c>
      <c r="K35" s="78">
        <f t="shared" si="3"/>
        <v>7.7338489981352999E-3</v>
      </c>
      <c r="L35" s="79"/>
      <c r="M35" s="80"/>
      <c r="N35" s="81">
        <f>分析係数表!H38</f>
        <v>3.7571284803757127E-2</v>
      </c>
      <c r="O35" s="82">
        <f t="shared" si="4"/>
        <v>0.63651052253075791</v>
      </c>
      <c r="P35" s="76">
        <f>分析係数表!C38</f>
        <v>4.0005674563767912E-2</v>
      </c>
      <c r="Q35" s="82">
        <f t="shared" si="5"/>
        <v>2.5464032820779366E-2</v>
      </c>
      <c r="R35" s="83">
        <v>3.1542017996033199E-2</v>
      </c>
      <c r="S35" s="84">
        <f t="shared" si="6"/>
        <v>6.3205305658987132E-2</v>
      </c>
      <c r="T35" s="85">
        <f>分析係数表!F38</f>
        <v>0.42528735632183906</v>
      </c>
      <c r="U35" s="86">
        <f t="shared" si="7"/>
        <v>2.688041734922441E-2</v>
      </c>
      <c r="V35" s="87">
        <f>分析係数表!D38</f>
        <v>0.11494252873563218</v>
      </c>
      <c r="W35" s="167">
        <f t="shared" si="8"/>
        <v>0</v>
      </c>
      <c r="X35" s="76">
        <f>分析係数表!E38</f>
        <v>0.10344827586206896</v>
      </c>
      <c r="Y35" s="166">
        <f t="shared" si="9"/>
        <v>0</v>
      </c>
    </row>
    <row r="36" spans="1:25" x14ac:dyDescent="0.2">
      <c r="A36" s="6" t="s">
        <v>24</v>
      </c>
      <c r="B36" s="5" t="s">
        <v>39</v>
      </c>
      <c r="C36" s="90"/>
      <c r="D36" s="76">
        <f>投入係数表!I36</f>
        <v>0</v>
      </c>
      <c r="E36" s="77">
        <f t="shared" si="0"/>
        <v>0</v>
      </c>
      <c r="F36" s="76">
        <f>分析係数表!C39</f>
        <v>1</v>
      </c>
      <c r="G36" s="77">
        <f t="shared" si="1"/>
        <v>0</v>
      </c>
      <c r="H36" s="77">
        <v>1.4766778937428979E-2</v>
      </c>
      <c r="I36" s="77">
        <f t="shared" si="2"/>
        <v>1.4766778937428979E-2</v>
      </c>
      <c r="J36" s="76">
        <f>分析係数表!G39</f>
        <v>0.35369632580787957</v>
      </c>
      <c r="K36" s="78">
        <f t="shared" si="3"/>
        <v>5.2229554541858144E-3</v>
      </c>
      <c r="L36" s="79"/>
      <c r="M36" s="80"/>
      <c r="N36" s="81">
        <f>分析係数表!H39</f>
        <v>3.3932856811085595E-3</v>
      </c>
      <c r="O36" s="82">
        <f t="shared" si="4"/>
        <v>5.7487042385161176E-2</v>
      </c>
      <c r="P36" s="76">
        <f>分析係数表!C39</f>
        <v>1</v>
      </c>
      <c r="Q36" s="82">
        <f t="shared" si="5"/>
        <v>5.7487042385161176E-2</v>
      </c>
      <c r="R36" s="83">
        <v>7.0370139504544224E-2</v>
      </c>
      <c r="S36" s="84">
        <f t="shared" si="6"/>
        <v>8.51369184419732E-2</v>
      </c>
      <c r="T36" s="85">
        <f>分析係数表!F39</f>
        <v>0.70440460380699421</v>
      </c>
      <c r="U36" s="86">
        <f t="shared" si="7"/>
        <v>5.9970837304466514E-2</v>
      </c>
      <c r="V36" s="87">
        <f>分析係数表!D39</f>
        <v>6.0314298362107124E-2</v>
      </c>
      <c r="W36" s="167">
        <f t="shared" si="8"/>
        <v>0</v>
      </c>
      <c r="X36" s="76">
        <f>分析係数表!E39</f>
        <v>7.2598494909251882E-2</v>
      </c>
      <c r="Y36" s="166">
        <f t="shared" si="9"/>
        <v>0</v>
      </c>
    </row>
    <row r="37" spans="1:25" x14ac:dyDescent="0.2">
      <c r="A37" s="6" t="s">
        <v>25</v>
      </c>
      <c r="B37" s="5" t="s">
        <v>40</v>
      </c>
      <c r="C37" s="90"/>
      <c r="D37" s="76">
        <f>投入係数表!I37</f>
        <v>0</v>
      </c>
      <c r="E37" s="77">
        <f t="shared" si="0"/>
        <v>0</v>
      </c>
      <c r="F37" s="76">
        <f>分析係数表!C40</f>
        <v>0.6708495079895278</v>
      </c>
      <c r="G37" s="77">
        <f t="shared" si="1"/>
        <v>0</v>
      </c>
      <c r="H37" s="77">
        <v>1.0592634477244931E-3</v>
      </c>
      <c r="I37" s="77">
        <f t="shared" si="2"/>
        <v>1.0592634477244931E-3</v>
      </c>
      <c r="J37" s="76">
        <f>分析係数表!G40</f>
        <v>0.531269582654468</v>
      </c>
      <c r="K37" s="78">
        <f t="shared" si="3"/>
        <v>5.6275444979372435E-4</v>
      </c>
      <c r="L37" s="79"/>
      <c r="M37" s="80"/>
      <c r="N37" s="81">
        <f>分析係数表!H40</f>
        <v>2.5210951410213404E-2</v>
      </c>
      <c r="O37" s="82">
        <f t="shared" si="4"/>
        <v>0.42710905254982867</v>
      </c>
      <c r="P37" s="76">
        <f>分析係数表!C40</f>
        <v>0.6708495079895278</v>
      </c>
      <c r="Q37" s="82">
        <f t="shared" si="5"/>
        <v>0.28652589776092596</v>
      </c>
      <c r="R37" s="83">
        <v>0.28692966087375849</v>
      </c>
      <c r="S37" s="84">
        <f t="shared" si="6"/>
        <v>0.28798892432148299</v>
      </c>
      <c r="T37" s="85">
        <f>分析係数表!F40</f>
        <v>0.72803609474871533</v>
      </c>
      <c r="U37" s="86">
        <f t="shared" si="7"/>
        <v>0.20966633179389579</v>
      </c>
      <c r="V37" s="87">
        <f>分析係数表!D40</f>
        <v>0.11505201153026695</v>
      </c>
      <c r="W37" s="167">
        <f t="shared" si="8"/>
        <v>0</v>
      </c>
      <c r="X37" s="76">
        <f>分析係数表!E40</f>
        <v>6.6173705978192762E-2</v>
      </c>
      <c r="Y37" s="166">
        <f t="shared" si="9"/>
        <v>0</v>
      </c>
    </row>
    <row r="38" spans="1:25" x14ac:dyDescent="0.2">
      <c r="A38" s="6" t="s">
        <v>26</v>
      </c>
      <c r="B38" s="5" t="s">
        <v>276</v>
      </c>
      <c r="C38" s="90"/>
      <c r="D38" s="76">
        <f>投入係数表!I38</f>
        <v>0</v>
      </c>
      <c r="E38" s="77">
        <f t="shared" si="0"/>
        <v>0</v>
      </c>
      <c r="F38" s="76">
        <f>分析係数表!C41</f>
        <v>0.63576075285795497</v>
      </c>
      <c r="G38" s="77">
        <f t="shared" si="1"/>
        <v>0</v>
      </c>
      <c r="H38" s="77">
        <v>6.4696340980990689E-4</v>
      </c>
      <c r="I38" s="77">
        <f t="shared" si="2"/>
        <v>6.4696340980990689E-4</v>
      </c>
      <c r="J38" s="76">
        <f>分析係数表!G41</f>
        <v>0.45993746335743602</v>
      </c>
      <c r="K38" s="78">
        <f t="shared" si="3"/>
        <v>2.9756270959304591E-4</v>
      </c>
      <c r="L38" s="79"/>
      <c r="M38" s="80"/>
      <c r="N38" s="81">
        <f>分析係数表!H41</f>
        <v>4.510618532758754E-2</v>
      </c>
      <c r="O38" s="82">
        <f t="shared" si="4"/>
        <v>0.76416235809324506</v>
      </c>
      <c r="P38" s="76">
        <f>分析係数表!C41</f>
        <v>0.63576075285795497</v>
      </c>
      <c r="Q38" s="82">
        <f t="shared" si="5"/>
        <v>0.48582443608707165</v>
      </c>
      <c r="R38" s="83">
        <v>0.49265010860840386</v>
      </c>
      <c r="S38" s="84">
        <f t="shared" si="6"/>
        <v>0.49329707201821377</v>
      </c>
      <c r="T38" s="85">
        <f>分析係数表!F41</f>
        <v>0.5626343560680086</v>
      </c>
      <c r="U38" s="86">
        <f t="shared" si="7"/>
        <v>0.27754588046520179</v>
      </c>
      <c r="V38" s="87">
        <f>分析係数表!D41</f>
        <v>0.18145397693961304</v>
      </c>
      <c r="W38" s="167">
        <f t="shared" si="8"/>
        <v>0</v>
      </c>
      <c r="X38" s="76">
        <f>分析係数表!E41</f>
        <v>0.17500488567520031</v>
      </c>
      <c r="Y38" s="166">
        <f t="shared" si="9"/>
        <v>0</v>
      </c>
    </row>
    <row r="39" spans="1:25" x14ac:dyDescent="0.2">
      <c r="A39" s="6" t="s">
        <v>51</v>
      </c>
      <c r="B39" s="5" t="s">
        <v>367</v>
      </c>
      <c r="C39" s="90"/>
      <c r="D39" s="76">
        <f>投入係数表!I39</f>
        <v>1.0845986984815619E-3</v>
      </c>
      <c r="E39" s="77">
        <f>$C$11*D39</f>
        <v>0.10845986984815618</v>
      </c>
      <c r="F39" s="76">
        <f>分析係数表!C42</f>
        <v>1</v>
      </c>
      <c r="G39" s="77">
        <f>E39*F39</f>
        <v>0.10845986984815618</v>
      </c>
      <c r="H39" s="77">
        <v>0.12109983152024913</v>
      </c>
      <c r="I39" s="77">
        <f>C39+H39</f>
        <v>0.12109983152024913</v>
      </c>
      <c r="J39" s="76">
        <f>分析係数表!G42</f>
        <v>0.48586118251928023</v>
      </c>
      <c r="K39" s="78">
        <f>I39*J39</f>
        <v>5.8837707345313843E-2</v>
      </c>
      <c r="L39" s="79"/>
      <c r="M39" s="80"/>
      <c r="N39" s="81">
        <f>分析係数表!H42</f>
        <v>1.2011973266585813E-2</v>
      </c>
      <c r="O39" s="82">
        <f t="shared" si="4"/>
        <v>0.20349975840526635</v>
      </c>
      <c r="P39" s="76">
        <f>分析係数表!C42</f>
        <v>1</v>
      </c>
      <c r="Q39" s="82">
        <f>O39*P39</f>
        <v>0.20349975840526635</v>
      </c>
      <c r="R39" s="83">
        <v>0.21148775156225783</v>
      </c>
      <c r="S39" s="84">
        <f>I39+R39</f>
        <v>0.33258758308250697</v>
      </c>
      <c r="T39" s="85">
        <f>分析係数表!F42</f>
        <v>0.55826906598114823</v>
      </c>
      <c r="U39" s="86">
        <f t="shared" si="7"/>
        <v>0.18567335936439869</v>
      </c>
      <c r="V39" s="87">
        <f>分析係数表!D42</f>
        <v>0.12296486718080549</v>
      </c>
      <c r="W39" s="167">
        <f t="shared" si="8"/>
        <v>0</v>
      </c>
      <c r="X39" s="76">
        <f>分析係数表!E42</f>
        <v>7.7120822622107968E-2</v>
      </c>
      <c r="Y39" s="166">
        <f t="shared" si="9"/>
        <v>0</v>
      </c>
    </row>
    <row r="40" spans="1:25" x14ac:dyDescent="0.2">
      <c r="A40" s="6" t="s">
        <v>194</v>
      </c>
      <c r="B40" s="5" t="s">
        <v>41</v>
      </c>
      <c r="C40" s="90"/>
      <c r="D40" s="76">
        <f>投入係数表!I40</f>
        <v>2.7114967462039046E-2</v>
      </c>
      <c r="E40" s="77">
        <f>$C$11*D40</f>
        <v>2.7114967462039048</v>
      </c>
      <c r="F40" s="76">
        <f>分析係数表!C43</f>
        <v>0.35275161130391675</v>
      </c>
      <c r="G40" s="77">
        <f>E40*F40</f>
        <v>0.95648484626875485</v>
      </c>
      <c r="H40" s="77">
        <v>1.3306593772800717</v>
      </c>
      <c r="I40" s="77">
        <f>C40+H40</f>
        <v>1.3306593772800717</v>
      </c>
      <c r="J40" s="76">
        <f>分析係数表!G43</f>
        <v>0.36383347788378145</v>
      </c>
      <c r="K40" s="78">
        <f>I40*J40</f>
        <v>0.48413842911447535</v>
      </c>
      <c r="L40" s="79"/>
      <c r="M40" s="80"/>
      <c r="N40" s="81">
        <f>分析係数表!H43</f>
        <v>3.2462002941707736E-2</v>
      </c>
      <c r="O40" s="82">
        <f t="shared" si="4"/>
        <v>0.54995208608770152</v>
      </c>
      <c r="P40" s="76">
        <f>分析係数表!C43</f>
        <v>0.35275161130391675</v>
      </c>
      <c r="Q40" s="82">
        <f>O40*P40</f>
        <v>0.19399648450738705</v>
      </c>
      <c r="R40" s="83">
        <v>0.39913502327452893</v>
      </c>
      <c r="S40" s="84">
        <f>I40+R40</f>
        <v>1.7297944005546007</v>
      </c>
      <c r="T40" s="85">
        <f>分析係数表!F43</f>
        <v>0.62185602775368609</v>
      </c>
      <c r="U40" s="86">
        <f t="shared" si="7"/>
        <v>1.0756830747594526</v>
      </c>
      <c r="V40" s="87">
        <f>分析係数表!D43</f>
        <v>0.24869904596704251</v>
      </c>
      <c r="W40" s="167">
        <f t="shared" si="8"/>
        <v>0</v>
      </c>
      <c r="X40" s="76">
        <f>分析係数表!E43</f>
        <v>0.20663486556808325</v>
      </c>
      <c r="Y40" s="166">
        <f t="shared" si="9"/>
        <v>0</v>
      </c>
    </row>
    <row r="41" spans="1:25" x14ac:dyDescent="0.2">
      <c r="A41" s="6" t="s">
        <v>340</v>
      </c>
      <c r="B41" s="5" t="s">
        <v>42</v>
      </c>
      <c r="C41" s="90"/>
      <c r="D41" s="76">
        <f>投入係数表!I41</f>
        <v>0</v>
      </c>
      <c r="E41" s="77">
        <f>$C$11*D41</f>
        <v>0</v>
      </c>
      <c r="F41" s="76">
        <f>分析係数表!C44</f>
        <v>0.44216182048040453</v>
      </c>
      <c r="G41" s="77">
        <f>E41*F41</f>
        <v>0</v>
      </c>
      <c r="H41" s="77">
        <v>2.1121370224883762E-3</v>
      </c>
      <c r="I41" s="77">
        <f>C41+H41</f>
        <v>2.1121370224883762E-3</v>
      </c>
      <c r="J41" s="76">
        <f>分析係数表!G44</f>
        <v>0.26698361065932691</v>
      </c>
      <c r="K41" s="78">
        <f>I41*J41</f>
        <v>5.6390596847118667E-4</v>
      </c>
      <c r="L41" s="79"/>
      <c r="M41" s="80"/>
      <c r="N41" s="81">
        <f>分析係数表!H44</f>
        <v>9.8960080509896006E-2</v>
      </c>
      <c r="O41" s="82">
        <f t="shared" si="4"/>
        <v>1.6765232513086927</v>
      </c>
      <c r="P41" s="76">
        <f>分析係数表!C44</f>
        <v>0.44216182048040453</v>
      </c>
      <c r="Q41" s="82">
        <f>O41*P41</f>
        <v>0.74129457287637834</v>
      </c>
      <c r="R41" s="83">
        <v>0.75119482735143206</v>
      </c>
      <c r="S41" s="84">
        <f>I41+R41</f>
        <v>0.75330696437392042</v>
      </c>
      <c r="T41" s="85">
        <f>分析係数表!F44</f>
        <v>0.48855248342299512</v>
      </c>
      <c r="U41" s="86">
        <f t="shared" si="7"/>
        <v>0.36802998822471655</v>
      </c>
      <c r="V41" s="87">
        <f>分析係数表!D44</f>
        <v>0.23645689978731391</v>
      </c>
      <c r="W41" s="167">
        <f t="shared" si="8"/>
        <v>0</v>
      </c>
      <c r="X41" s="76">
        <f>分析係数表!E44</f>
        <v>0.14913048917803079</v>
      </c>
      <c r="Y41" s="166">
        <f t="shared" si="9"/>
        <v>0</v>
      </c>
    </row>
    <row r="42" spans="1:25" x14ac:dyDescent="0.2">
      <c r="A42" s="6" t="s">
        <v>341</v>
      </c>
      <c r="B42" s="5" t="s">
        <v>278</v>
      </c>
      <c r="C42" s="90"/>
      <c r="D42" s="76">
        <f>投入係数表!I42</f>
        <v>1.0845986984815619E-3</v>
      </c>
      <c r="E42" s="77">
        <f>$C$11*D42</f>
        <v>0.10845986984815618</v>
      </c>
      <c r="F42" s="76">
        <f>分析係数表!C45</f>
        <v>1</v>
      </c>
      <c r="G42" s="77">
        <f>E42*F42</f>
        <v>0.10845986984815618</v>
      </c>
      <c r="H42" s="77">
        <v>0.12761735172120384</v>
      </c>
      <c r="I42" s="77">
        <f>C42+H42</f>
        <v>0.12761735172120384</v>
      </c>
      <c r="J42" s="76">
        <f>分析係数表!G45</f>
        <v>0</v>
      </c>
      <c r="K42" s="78">
        <f>I42*J42</f>
        <v>0</v>
      </c>
      <c r="L42" s="79"/>
      <c r="M42" s="80"/>
      <c r="N42" s="81">
        <f>分析係数表!H45</f>
        <v>0</v>
      </c>
      <c r="O42" s="82">
        <f t="shared" si="4"/>
        <v>0</v>
      </c>
      <c r="P42" s="76">
        <f>分析係数表!C45</f>
        <v>1</v>
      </c>
      <c r="Q42" s="82">
        <f>O42*P42</f>
        <v>0</v>
      </c>
      <c r="R42" s="83">
        <v>7.4857977138397015E-3</v>
      </c>
      <c r="S42" s="84">
        <f>I42+R42</f>
        <v>0.13510314943504353</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投入係数表!I43</f>
        <v>3.2537960954446853E-3</v>
      </c>
      <c r="E43" s="77">
        <f>$C$11*D43</f>
        <v>0.32537960954446854</v>
      </c>
      <c r="F43" s="76">
        <f>分析係数表!C46</f>
        <v>0.17935833011209901</v>
      </c>
      <c r="G43" s="77">
        <f>E43*F43</f>
        <v>5.8359543420422669E-2</v>
      </c>
      <c r="H43" s="77">
        <v>7.8029002339823586E-2</v>
      </c>
      <c r="I43" s="77">
        <f>C43+H43</f>
        <v>7.8029002339823586E-2</v>
      </c>
      <c r="J43" s="76">
        <f>分析係数表!G46</f>
        <v>8.6021505376344086E-3</v>
      </c>
      <c r="K43" s="78">
        <f>I43*J43</f>
        <v>6.7121722442858996E-4</v>
      </c>
      <c r="L43" s="79"/>
      <c r="M43" s="80"/>
      <c r="N43" s="81">
        <f>分析係数表!H46</f>
        <v>1.9624287151962429E-2</v>
      </c>
      <c r="O43" s="82">
        <f t="shared" si="4"/>
        <v>0.33246308542901198</v>
      </c>
      <c r="P43" s="76">
        <f>分析係数表!C46</f>
        <v>0.17935833011209901</v>
      </c>
      <c r="Q43" s="82">
        <f>O43*P43</f>
        <v>5.9630023826463707E-2</v>
      </c>
      <c r="R43" s="83">
        <v>6.8075456369467255E-2</v>
      </c>
      <c r="S43" s="84">
        <f>I43+R43</f>
        <v>0.14610445870929084</v>
      </c>
      <c r="T43" s="85">
        <f>分析係数表!F46</f>
        <v>0.31182795698924731</v>
      </c>
      <c r="U43" s="86">
        <f t="shared" si="7"/>
        <v>4.5559454866338008E-2</v>
      </c>
      <c r="V43" s="87">
        <f>分析係数表!D46</f>
        <v>4.3010752688172043E-3</v>
      </c>
      <c r="W43" s="167">
        <f t="shared" si="8"/>
        <v>0</v>
      </c>
      <c r="X43" s="76">
        <f>分析係数表!E46</f>
        <v>1.0752688172043012E-2</v>
      </c>
      <c r="Y43" s="166">
        <f t="shared" si="9"/>
        <v>0</v>
      </c>
    </row>
    <row r="44" spans="1:25" x14ac:dyDescent="0.2">
      <c r="A44" s="192">
        <v>40</v>
      </c>
      <c r="B44" s="14" t="s">
        <v>150</v>
      </c>
      <c r="C44" s="197">
        <f>SUM(C5:C43)</f>
        <v>100</v>
      </c>
      <c r="D44" s="92">
        <f>投入係数表!I44</f>
        <v>0.62039045553145333</v>
      </c>
      <c r="E44" s="91">
        <f>SUM(E5:E43)</f>
        <v>62.039045553145328</v>
      </c>
      <c r="F44" s="92">
        <f>分析係数表!C47</f>
        <v>0.45205734847213674</v>
      </c>
      <c r="G44" s="91">
        <f>SUM(G5:G43)</f>
        <v>16.913274004413299</v>
      </c>
      <c r="H44" s="91">
        <f>SUM(H5:H43)</f>
        <v>19.885704107092874</v>
      </c>
      <c r="I44" s="91">
        <f>SUM(I5:I43)</f>
        <v>119.88570410709286</v>
      </c>
      <c r="J44" s="92">
        <f>分析係数表!G47</f>
        <v>0.25945463001493158</v>
      </c>
      <c r="K44" s="93">
        <f>SUM(K5:K43)</f>
        <v>27.019791918207297</v>
      </c>
      <c r="L44" s="94">
        <f>最終需要_まとめ!$L$33</f>
        <v>0.627</v>
      </c>
      <c r="M44" s="91">
        <f>K44*L44</f>
        <v>16.941409532715976</v>
      </c>
      <c r="N44" s="95">
        <f>分析係数表!H47</f>
        <v>1</v>
      </c>
      <c r="O44" s="96">
        <f>SUM(O5:O43)</f>
        <v>16.941409532715976</v>
      </c>
      <c r="P44" s="92">
        <f>分析係数表!C47</f>
        <v>0.45205734847213674</v>
      </c>
      <c r="Q44" s="96">
        <f>SUM(Q5:Q43)</f>
        <v>8.1082272998554874</v>
      </c>
      <c r="R44" s="91">
        <f>SUM(R5:R43)</f>
        <v>9.3480655814267042</v>
      </c>
      <c r="S44" s="97">
        <f>SUM(S5:S43)</f>
        <v>129.2337696885196</v>
      </c>
      <c r="T44" s="98">
        <f>分析係数表!F47</f>
        <v>0.49393557388686266</v>
      </c>
      <c r="U44" s="99">
        <f>SUM(U5:U43)</f>
        <v>52.066056243621425</v>
      </c>
      <c r="V44" s="100">
        <f>分析係数表!D47</f>
        <v>0.10430078574400901</v>
      </c>
      <c r="W44" s="164">
        <f>SUM(W5:W43)</f>
        <v>14</v>
      </c>
      <c r="X44" s="92">
        <f>分析係数表!E47</f>
        <v>8.4816292561133821E-2</v>
      </c>
      <c r="Y44" s="165">
        <f>SUM(Y5:Y43)</f>
        <v>11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244</v>
      </c>
      <c r="S2" s="3" t="s">
        <v>152</v>
      </c>
      <c r="U2" s="64" t="s">
        <v>209</v>
      </c>
      <c r="W2" s="3" t="s">
        <v>130</v>
      </c>
      <c r="Y2" s="3" t="s">
        <v>153</v>
      </c>
    </row>
    <row r="3" spans="1:25" ht="44" x14ac:dyDescent="0.2">
      <c r="B3" s="65"/>
      <c r="C3" s="66" t="s">
        <v>227</v>
      </c>
      <c r="D3" s="66" t="s">
        <v>245</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投入係数表!J5</f>
        <v>1.2110202845897668E-3</v>
      </c>
      <c r="E5" s="77">
        <f t="shared" ref="E5:E38" si="0">$C$12*D5</f>
        <v>0.12110202845897669</v>
      </c>
      <c r="F5" s="76">
        <f>分析係数表!C8</f>
        <v>0.54693596511361031</v>
      </c>
      <c r="G5" s="77">
        <f t="shared" ref="G5:G38" si="1">E5*F5</f>
        <v>6.6235054812426322E-2</v>
      </c>
      <c r="H5" s="77">
        <f t="array" ref="H5:H43">MMULT(逆行列係数!C5:AO43,'8'!G5:G43)</f>
        <v>8.8015855469309748E-2</v>
      </c>
      <c r="I5" s="77">
        <f t="shared" ref="I5:I38" si="2">C5+H5</f>
        <v>8.8015855469309748E-2</v>
      </c>
      <c r="J5" s="76">
        <f>分析係数表!G8</f>
        <v>0.11998386771526517</v>
      </c>
      <c r="K5" s="78">
        <f t="shared" ref="K5:K38" si="3">I5*J5</f>
        <v>1.056048275947556E-2</v>
      </c>
      <c r="L5" s="79" t="s">
        <v>182</v>
      </c>
      <c r="M5" s="80" t="s">
        <v>182</v>
      </c>
      <c r="N5" s="81">
        <f>分析係数表!H8</f>
        <v>1.0437901581813021E-2</v>
      </c>
      <c r="O5" s="82">
        <f t="shared" ref="O5:O43" si="4">$M$44*N5</f>
        <v>7.9761845065952922E-2</v>
      </c>
      <c r="P5" s="76">
        <f>分析係数表!C8</f>
        <v>0.54693596511361031</v>
      </c>
      <c r="Q5" s="82">
        <f t="shared" ref="Q5:Q38" si="5">O5*P5</f>
        <v>4.3624621710389215E-2</v>
      </c>
      <c r="R5" s="83">
        <f t="array" ref="R5:R43">MMULT(逆行列係数!C5:AO43,'8'!Q5:Q43)</f>
        <v>6.4089545615364216E-2</v>
      </c>
      <c r="S5" s="84">
        <f t="shared" ref="S5:S38" si="6">I5+R5</f>
        <v>0.15210540108467396</v>
      </c>
      <c r="T5" s="85">
        <f>分析係数表!F8</f>
        <v>0.45210727969348657</v>
      </c>
      <c r="U5" s="86">
        <f t="shared" ref="U5:U43" si="7">S5*T5</f>
        <v>6.876795911107865E-2</v>
      </c>
      <c r="V5" s="87">
        <f>分析係数表!D8</f>
        <v>0.18995765275257109</v>
      </c>
      <c r="W5" s="88">
        <f t="shared" ref="W5:W43" si="8">ROUND(S5*V5,0)</f>
        <v>0</v>
      </c>
      <c r="X5" s="76">
        <f>分析係数表!E8</f>
        <v>0.14398064125831822</v>
      </c>
      <c r="Y5" s="89">
        <f t="shared" ref="Y5:Y43" si="9">ROUND(S5*X5,0)</f>
        <v>0</v>
      </c>
    </row>
    <row r="6" spans="1:25" x14ac:dyDescent="0.2">
      <c r="A6" s="6" t="s">
        <v>219</v>
      </c>
      <c r="B6" s="5" t="s">
        <v>265</v>
      </c>
      <c r="C6" s="90"/>
      <c r="D6" s="76">
        <f>投入係数表!J6</f>
        <v>3.0275507114744171E-4</v>
      </c>
      <c r="E6" s="77">
        <f t="shared" si="0"/>
        <v>3.0275507114744173E-2</v>
      </c>
      <c r="F6" s="76">
        <f>分析係数表!C9</f>
        <v>1</v>
      </c>
      <c r="G6" s="77">
        <f t="shared" si="1"/>
        <v>3.0275507114744173E-2</v>
      </c>
      <c r="H6" s="77">
        <v>3.8809063317882357E-2</v>
      </c>
      <c r="I6" s="77">
        <f t="shared" si="2"/>
        <v>3.8809063317882357E-2</v>
      </c>
      <c r="J6" s="76">
        <f>分析係数表!G9</f>
        <v>0.24637681159420291</v>
      </c>
      <c r="K6" s="78">
        <f t="shared" si="3"/>
        <v>9.5616532812173929E-3</v>
      </c>
      <c r="L6" s="79"/>
      <c r="M6" s="80"/>
      <c r="N6" s="81">
        <f>分析係数表!H9</f>
        <v>5.4189353082342016E-4</v>
      </c>
      <c r="O6" s="82">
        <f t="shared" si="4"/>
        <v>4.1409116103461345E-3</v>
      </c>
      <c r="P6" s="76">
        <f>分析係数表!C9</f>
        <v>1</v>
      </c>
      <c r="Q6" s="82">
        <f t="shared" si="5"/>
        <v>4.1409116103461345E-3</v>
      </c>
      <c r="R6" s="83">
        <v>5.4257857755617674E-3</v>
      </c>
      <c r="S6" s="84">
        <f t="shared" si="6"/>
        <v>4.4234849093444127E-2</v>
      </c>
      <c r="T6" s="85">
        <f>分析係数表!F9</f>
        <v>0.67101449275362324</v>
      </c>
      <c r="U6" s="86">
        <f t="shared" si="7"/>
        <v>2.9682224826470482E-2</v>
      </c>
      <c r="V6" s="87">
        <f>分析係数表!D9</f>
        <v>0.17826086956521739</v>
      </c>
      <c r="W6" s="88">
        <f t="shared" si="8"/>
        <v>0</v>
      </c>
      <c r="X6" s="76">
        <f>分析係数表!E9</f>
        <v>0.11304347826086956</v>
      </c>
      <c r="Y6" s="89">
        <f t="shared" si="9"/>
        <v>0</v>
      </c>
    </row>
    <row r="7" spans="1:25" x14ac:dyDescent="0.2">
      <c r="A7" s="6" t="s">
        <v>220</v>
      </c>
      <c r="B7" s="5" t="s">
        <v>266</v>
      </c>
      <c r="C7" s="90"/>
      <c r="D7" s="76">
        <f>投入係数表!J7</f>
        <v>0</v>
      </c>
      <c r="E7" s="77">
        <f t="shared" si="0"/>
        <v>0</v>
      </c>
      <c r="F7" s="76">
        <f>分析係数表!C10</f>
        <v>7.9037800687285276E-2</v>
      </c>
      <c r="G7" s="77">
        <f t="shared" si="1"/>
        <v>0</v>
      </c>
      <c r="H7" s="77">
        <v>3.3925069226447147E-4</v>
      </c>
      <c r="I7" s="77">
        <f t="shared" si="2"/>
        <v>3.3925069226447147E-4</v>
      </c>
      <c r="J7" s="76">
        <f>分析係数表!G10</f>
        <v>0.17857142857142858</v>
      </c>
      <c r="K7" s="78">
        <f t="shared" si="3"/>
        <v>6.0580480761512766E-5</v>
      </c>
      <c r="L7" s="79"/>
      <c r="M7" s="80"/>
      <c r="N7" s="81">
        <f>分析係数表!H10</f>
        <v>1.057982607798106E-3</v>
      </c>
      <c r="O7" s="82">
        <f t="shared" si="4"/>
        <v>8.0846369535329289E-3</v>
      </c>
      <c r="P7" s="76">
        <f>分析係数表!C10</f>
        <v>7.9037800687285276E-2</v>
      </c>
      <c r="Q7" s="82">
        <f t="shared" si="5"/>
        <v>6.3899192416239689E-4</v>
      </c>
      <c r="R7" s="83">
        <v>1.0605429202690247E-3</v>
      </c>
      <c r="S7" s="84">
        <f t="shared" si="6"/>
        <v>1.399793612533496E-3</v>
      </c>
      <c r="T7" s="85">
        <f>分析係数表!F10</f>
        <v>0.5178571428571429</v>
      </c>
      <c r="U7" s="86">
        <f t="shared" si="7"/>
        <v>7.2489312077627483E-4</v>
      </c>
      <c r="V7" s="87">
        <f>分析係数表!D10</f>
        <v>0.10714285714285714</v>
      </c>
      <c r="W7" s="88">
        <f t="shared" si="8"/>
        <v>0</v>
      </c>
      <c r="X7" s="76">
        <f>分析係数表!E10</f>
        <v>8.9285714285714288E-2</v>
      </c>
      <c r="Y7" s="89">
        <f t="shared" si="9"/>
        <v>0</v>
      </c>
    </row>
    <row r="8" spans="1:25" x14ac:dyDescent="0.2">
      <c r="A8" s="6" t="s">
        <v>221</v>
      </c>
      <c r="B8" s="5" t="s">
        <v>27</v>
      </c>
      <c r="C8" s="90"/>
      <c r="D8" s="76">
        <f>投入係数表!J8</f>
        <v>5.4495912806539508E-3</v>
      </c>
      <c r="E8" s="77">
        <f t="shared" si="0"/>
        <v>0.54495912806539504</v>
      </c>
      <c r="F8" s="76">
        <f>分析係数表!C11</f>
        <v>2.9201343261789914E-3</v>
      </c>
      <c r="G8" s="77">
        <f t="shared" si="1"/>
        <v>1.591353856228333E-3</v>
      </c>
      <c r="H8" s="77">
        <v>5.0334670874099896E-3</v>
      </c>
      <c r="I8" s="77">
        <f t="shared" si="2"/>
        <v>5.0334670874099896E-3</v>
      </c>
      <c r="J8" s="76">
        <f>分析係数表!G11</f>
        <v>0.38709677419354838</v>
      </c>
      <c r="K8" s="78">
        <f t="shared" si="3"/>
        <v>1.9484388725458024E-3</v>
      </c>
      <c r="L8" s="79"/>
      <c r="M8" s="80"/>
      <c r="N8" s="81">
        <f>分析係数表!H11</f>
        <v>-1.2902226924367146E-5</v>
      </c>
      <c r="O8" s="82">
        <f t="shared" si="4"/>
        <v>-9.8593133579669864E-5</v>
      </c>
      <c r="P8" s="76">
        <f>分析係数表!C11</f>
        <v>2.9201343261789914E-3</v>
      </c>
      <c r="Q8" s="82">
        <f t="shared" si="5"/>
        <v>-2.8790519369154456E-7</v>
      </c>
      <c r="R8" s="83">
        <v>1.4213911642431915E-3</v>
      </c>
      <c r="S8" s="84">
        <f t="shared" si="6"/>
        <v>6.4548582516531809E-3</v>
      </c>
      <c r="T8" s="85">
        <f>分析係数表!F11</f>
        <v>0.64516129032258063</v>
      </c>
      <c r="U8" s="86">
        <f t="shared" si="7"/>
        <v>4.1644246784859227E-3</v>
      </c>
      <c r="V8" s="87">
        <f>分析係数表!D11</f>
        <v>0.25806451612903225</v>
      </c>
      <c r="W8" s="88">
        <f t="shared" si="8"/>
        <v>0</v>
      </c>
      <c r="X8" s="76">
        <f>分析係数表!E11</f>
        <v>0.22580645161290322</v>
      </c>
      <c r="Y8" s="89">
        <f t="shared" si="9"/>
        <v>0</v>
      </c>
    </row>
    <row r="9" spans="1:25" x14ac:dyDescent="0.2">
      <c r="A9" s="6" t="s">
        <v>222</v>
      </c>
      <c r="B9" s="5" t="s">
        <v>190</v>
      </c>
      <c r="C9" s="90"/>
      <c r="D9" s="76">
        <f>投入係数表!J9</f>
        <v>7.5688767786860432E-3</v>
      </c>
      <c r="E9" s="77">
        <f t="shared" si="0"/>
        <v>0.75688767786860434</v>
      </c>
      <c r="F9" s="76">
        <f>分析係数表!C12</f>
        <v>0.15436841164909776</v>
      </c>
      <c r="G9" s="77">
        <f t="shared" si="1"/>
        <v>0.11683954862935041</v>
      </c>
      <c r="H9" s="77">
        <v>0.12278909444457693</v>
      </c>
      <c r="I9" s="77">
        <f t="shared" si="2"/>
        <v>0.12278909444457693</v>
      </c>
      <c r="J9" s="76">
        <f>分析係数表!G12</f>
        <v>0.13865952540355575</v>
      </c>
      <c r="K9" s="78">
        <f t="shared" si="3"/>
        <v>1.7025877560417423E-2</v>
      </c>
      <c r="L9" s="79"/>
      <c r="M9" s="80"/>
      <c r="N9" s="81">
        <f>分析係数表!H12</f>
        <v>8.1322736304286117E-2</v>
      </c>
      <c r="O9" s="82">
        <f t="shared" si="4"/>
        <v>0.62143252095265911</v>
      </c>
      <c r="P9" s="76">
        <f>分析係数表!C12</f>
        <v>0.15436841164909776</v>
      </c>
      <c r="Q9" s="82">
        <f t="shared" si="5"/>
        <v>9.5929551206556649E-2</v>
      </c>
      <c r="R9" s="83">
        <v>0.10913210842051395</v>
      </c>
      <c r="S9" s="84">
        <f t="shared" si="6"/>
        <v>0.23192120286509088</v>
      </c>
      <c r="T9" s="85">
        <f>分析係数表!F12</f>
        <v>0.32507624786134048</v>
      </c>
      <c r="U9" s="86">
        <f t="shared" si="7"/>
        <v>7.5392074426872513E-2</v>
      </c>
      <c r="V9" s="87">
        <f>分析係数表!D12</f>
        <v>4.5079223387636688E-2</v>
      </c>
      <c r="W9" s="88">
        <f t="shared" si="8"/>
        <v>0</v>
      </c>
      <c r="X9" s="76">
        <f>分析係数表!E12</f>
        <v>4.7459644424607601E-2</v>
      </c>
      <c r="Y9" s="89">
        <f t="shared" si="9"/>
        <v>0</v>
      </c>
    </row>
    <row r="10" spans="1:25" x14ac:dyDescent="0.2">
      <c r="A10" s="6" t="s">
        <v>223</v>
      </c>
      <c r="B10" s="5" t="s">
        <v>28</v>
      </c>
      <c r="C10" s="90"/>
      <c r="D10" s="76">
        <f>投入係数表!J10</f>
        <v>9.0826521344232513E-4</v>
      </c>
      <c r="E10" s="77">
        <f t="shared" si="0"/>
        <v>9.0826521344232511E-2</v>
      </c>
      <c r="F10" s="76">
        <f>分析係数表!C13</f>
        <v>0</v>
      </c>
      <c r="G10" s="77">
        <f t="shared" si="1"/>
        <v>0</v>
      </c>
      <c r="H10" s="77">
        <v>0</v>
      </c>
      <c r="I10" s="77">
        <f t="shared" si="2"/>
        <v>0</v>
      </c>
      <c r="J10" s="76">
        <f>分析係数表!G13</f>
        <v>0.24519230769230768</v>
      </c>
      <c r="K10" s="78">
        <f t="shared" si="3"/>
        <v>0</v>
      </c>
      <c r="L10" s="79"/>
      <c r="M10" s="80"/>
      <c r="N10" s="81">
        <f>分析係数表!H13</f>
        <v>1.238613784739246E-2</v>
      </c>
      <c r="O10" s="82">
        <f t="shared" si="4"/>
        <v>9.4649408236483074E-2</v>
      </c>
      <c r="P10" s="76">
        <f>分析係数表!C13</f>
        <v>0</v>
      </c>
      <c r="Q10" s="82">
        <f t="shared" si="5"/>
        <v>0</v>
      </c>
      <c r="R10" s="83">
        <v>0</v>
      </c>
      <c r="S10" s="84">
        <f t="shared" si="6"/>
        <v>0</v>
      </c>
      <c r="T10" s="85">
        <f>分析係数表!F13</f>
        <v>0.38350591715976329</v>
      </c>
      <c r="U10" s="86">
        <f t="shared" si="7"/>
        <v>0</v>
      </c>
      <c r="V10" s="87">
        <f>分析係数表!D13</f>
        <v>0.13609467455621302</v>
      </c>
      <c r="W10" s="88">
        <f t="shared" si="8"/>
        <v>0</v>
      </c>
      <c r="X10" s="76">
        <f>分析係数表!E13</f>
        <v>0.13646449704142011</v>
      </c>
      <c r="Y10" s="89">
        <f t="shared" si="9"/>
        <v>0</v>
      </c>
    </row>
    <row r="11" spans="1:25" x14ac:dyDescent="0.2">
      <c r="A11" s="6" t="s">
        <v>224</v>
      </c>
      <c r="B11" s="5" t="s">
        <v>267</v>
      </c>
      <c r="C11" s="90"/>
      <c r="D11" s="76">
        <f>投入係数表!J11</f>
        <v>1.3926733272782319E-2</v>
      </c>
      <c r="E11" s="77">
        <f t="shared" si="0"/>
        <v>1.3926733272782319</v>
      </c>
      <c r="F11" s="76">
        <f>分析係数表!C14</f>
        <v>5.4896794027228801E-2</v>
      </c>
      <c r="G11" s="77">
        <f t="shared" si="1"/>
        <v>7.6453300794808499E-2</v>
      </c>
      <c r="H11" s="77">
        <v>8.2475057070010072E-2</v>
      </c>
      <c r="I11" s="77">
        <f t="shared" si="2"/>
        <v>8.2475057070010072E-2</v>
      </c>
      <c r="J11" s="76">
        <f>分析係数表!G14</f>
        <v>0.21908893709327548</v>
      </c>
      <c r="K11" s="78">
        <f t="shared" si="3"/>
        <v>1.8069372590175742E-2</v>
      </c>
      <c r="L11" s="79"/>
      <c r="M11" s="80"/>
      <c r="N11" s="81">
        <f>分析係数表!H14</f>
        <v>1.0321781539493716E-3</v>
      </c>
      <c r="O11" s="82">
        <f t="shared" si="4"/>
        <v>7.8874506863735889E-3</v>
      </c>
      <c r="P11" s="76">
        <f>分析係数表!C14</f>
        <v>5.4896794027228801E-2</v>
      </c>
      <c r="Q11" s="82">
        <f t="shared" si="5"/>
        <v>4.3299575572977535E-4</v>
      </c>
      <c r="R11" s="83">
        <v>2.0239241136244973E-3</v>
      </c>
      <c r="S11" s="84">
        <f t="shared" si="6"/>
        <v>8.4498981183634567E-2</v>
      </c>
      <c r="T11" s="85">
        <f>分析係数表!F14</f>
        <v>0.36550976138828634</v>
      </c>
      <c r="U11" s="86">
        <f t="shared" si="7"/>
        <v>3.0885202449983568E-2</v>
      </c>
      <c r="V11" s="87">
        <f>分析係数表!D14</f>
        <v>0.11713665943600868</v>
      </c>
      <c r="W11" s="88">
        <f t="shared" si="8"/>
        <v>0</v>
      </c>
      <c r="X11" s="76">
        <f>分析係数表!E14</f>
        <v>8.6767895878524945E-2</v>
      </c>
      <c r="Y11" s="89">
        <f t="shared" si="9"/>
        <v>0</v>
      </c>
    </row>
    <row r="12" spans="1:25" x14ac:dyDescent="0.2">
      <c r="A12" s="6" t="s">
        <v>225</v>
      </c>
      <c r="B12" s="5" t="s">
        <v>29</v>
      </c>
      <c r="C12" s="75">
        <f>最終需要_まとめ!C13</f>
        <v>100</v>
      </c>
      <c r="D12" s="76">
        <f>投入係数表!J12</f>
        <v>0.36118679987889796</v>
      </c>
      <c r="E12" s="77">
        <f t="shared" si="0"/>
        <v>36.118679987889799</v>
      </c>
      <c r="F12" s="76">
        <f>分析係数表!C15</f>
        <v>0</v>
      </c>
      <c r="G12" s="77">
        <f t="shared" si="1"/>
        <v>0</v>
      </c>
      <c r="H12" s="77">
        <v>0</v>
      </c>
      <c r="I12" s="77">
        <f t="shared" si="2"/>
        <v>100</v>
      </c>
      <c r="J12" s="76">
        <f>分析係数表!G15</f>
        <v>9.5670602482591585E-2</v>
      </c>
      <c r="K12" s="78">
        <f t="shared" si="3"/>
        <v>9.5670602482591587</v>
      </c>
      <c r="L12" s="79"/>
      <c r="M12" s="80"/>
      <c r="N12" s="81">
        <f>分析係数表!H15</f>
        <v>7.5090960699816791E-3</v>
      </c>
      <c r="O12" s="82">
        <f t="shared" si="4"/>
        <v>5.7381203743367866E-2</v>
      </c>
      <c r="P12" s="76">
        <f>分析係数表!C15</f>
        <v>0</v>
      </c>
      <c r="Q12" s="82">
        <f t="shared" si="5"/>
        <v>0</v>
      </c>
      <c r="R12" s="83">
        <v>0</v>
      </c>
      <c r="S12" s="84">
        <f t="shared" si="6"/>
        <v>100</v>
      </c>
      <c r="T12" s="85">
        <f>分析係数表!F15</f>
        <v>0.30426884650317892</v>
      </c>
      <c r="U12" s="86">
        <f t="shared" si="7"/>
        <v>30.426884650317891</v>
      </c>
      <c r="V12" s="87">
        <f>分析係数表!D15</f>
        <v>3.7844383893430214E-2</v>
      </c>
      <c r="W12" s="88">
        <f t="shared" si="8"/>
        <v>4</v>
      </c>
      <c r="X12" s="76">
        <f>分析係数表!E15</f>
        <v>3.511958825310324E-2</v>
      </c>
      <c r="Y12" s="89">
        <f t="shared" si="9"/>
        <v>4</v>
      </c>
    </row>
    <row r="13" spans="1:25" x14ac:dyDescent="0.2">
      <c r="A13" s="6" t="s">
        <v>226</v>
      </c>
      <c r="B13" s="5" t="s">
        <v>30</v>
      </c>
      <c r="C13" s="90"/>
      <c r="D13" s="76">
        <f>投入係数表!J13</f>
        <v>8.1441114138661827E-2</v>
      </c>
      <c r="E13" s="77">
        <f t="shared" si="0"/>
        <v>8.1441114138661828</v>
      </c>
      <c r="F13" s="76">
        <f>分析係数表!C16</f>
        <v>2.8164924506387967E-2</v>
      </c>
      <c r="G13" s="77">
        <f t="shared" si="1"/>
        <v>0.22937828314315362</v>
      </c>
      <c r="H13" s="77">
        <v>0.23653837127165242</v>
      </c>
      <c r="I13" s="77">
        <f t="shared" si="2"/>
        <v>0.23653837127165242</v>
      </c>
      <c r="J13" s="76">
        <f>分析係数表!G16</f>
        <v>3.3175355450236969E-2</v>
      </c>
      <c r="K13" s="78">
        <f t="shared" si="3"/>
        <v>7.8472445445571908E-3</v>
      </c>
      <c r="L13" s="79"/>
      <c r="M13" s="80"/>
      <c r="N13" s="81">
        <f>分析係数表!H16</f>
        <v>1.4682734239929811E-2</v>
      </c>
      <c r="O13" s="82">
        <f t="shared" si="4"/>
        <v>0.11219898601366431</v>
      </c>
      <c r="P13" s="76">
        <f>分析係数表!C16</f>
        <v>2.8164924506387967E-2</v>
      </c>
      <c r="Q13" s="82">
        <f t="shared" si="5"/>
        <v>3.1600759707681348E-3</v>
      </c>
      <c r="R13" s="83">
        <v>6.0604240062585475E-3</v>
      </c>
      <c r="S13" s="84">
        <f t="shared" si="6"/>
        <v>0.24259879527791098</v>
      </c>
      <c r="T13" s="85">
        <f>分析係数表!F16</f>
        <v>0.28436018957345971</v>
      </c>
      <c r="U13" s="86">
        <f t="shared" si="7"/>
        <v>6.8985439415519711E-2</v>
      </c>
      <c r="V13" s="87">
        <f>分析係数表!D16</f>
        <v>3.7914691943127965E-2</v>
      </c>
      <c r="W13" s="88">
        <f t="shared" si="8"/>
        <v>0</v>
      </c>
      <c r="X13" s="76">
        <f>分析係数表!E16</f>
        <v>3.7914691943127965E-2</v>
      </c>
      <c r="Y13" s="89">
        <f t="shared" si="9"/>
        <v>0</v>
      </c>
    </row>
    <row r="14" spans="1:25" x14ac:dyDescent="0.2">
      <c r="A14" s="6" t="s">
        <v>2</v>
      </c>
      <c r="B14" s="5" t="s">
        <v>364</v>
      </c>
      <c r="C14" s="90"/>
      <c r="D14" s="76">
        <f>投入係数表!J14</f>
        <v>1.8770814411141385E-2</v>
      </c>
      <c r="E14" s="77">
        <f t="shared" si="0"/>
        <v>1.8770814411141385</v>
      </c>
      <c r="F14" s="76">
        <f>分析係数表!C17</f>
        <v>0.15651736285858076</v>
      </c>
      <c r="G14" s="77">
        <f t="shared" si="1"/>
        <v>0.29379583703396933</v>
      </c>
      <c r="H14" s="77">
        <v>0.31633840575113076</v>
      </c>
      <c r="I14" s="77">
        <f t="shared" si="2"/>
        <v>0.31633840575113076</v>
      </c>
      <c r="J14" s="76">
        <f>分析係数表!G17</f>
        <v>0.21787194841087057</v>
      </c>
      <c r="K14" s="78">
        <f t="shared" si="3"/>
        <v>6.8921264818187403E-2</v>
      </c>
      <c r="L14" s="79"/>
      <c r="M14" s="80"/>
      <c r="N14" s="81">
        <f>分析係数表!H17</f>
        <v>2.4901297964028592E-3</v>
      </c>
      <c r="O14" s="82">
        <f t="shared" si="4"/>
        <v>1.9028474780876284E-2</v>
      </c>
      <c r="P14" s="76">
        <f>分析係数表!C17</f>
        <v>0.15651736285858076</v>
      </c>
      <c r="Q14" s="82">
        <f t="shared" si="5"/>
        <v>2.9782866919237662E-3</v>
      </c>
      <c r="R14" s="83">
        <v>5.567425960385463E-3</v>
      </c>
      <c r="S14" s="84">
        <f t="shared" si="6"/>
        <v>0.32190583171151621</v>
      </c>
      <c r="T14" s="85">
        <f>分析係数表!F17</f>
        <v>0.3417779824965454</v>
      </c>
      <c r="U14" s="86">
        <f t="shared" si="7"/>
        <v>0.11002032571623448</v>
      </c>
      <c r="V14" s="87">
        <f>分析係数表!D17</f>
        <v>8.7977890373099957E-2</v>
      </c>
      <c r="W14" s="88">
        <f t="shared" si="8"/>
        <v>0</v>
      </c>
      <c r="X14" s="76">
        <f>分析係数表!E17</f>
        <v>8.8438507600184249E-2</v>
      </c>
      <c r="Y14" s="89">
        <f t="shared" si="9"/>
        <v>0</v>
      </c>
    </row>
    <row r="15" spans="1:25" x14ac:dyDescent="0.2">
      <c r="A15" s="6" t="s">
        <v>3</v>
      </c>
      <c r="B15" s="5" t="s">
        <v>31</v>
      </c>
      <c r="C15" s="90"/>
      <c r="D15" s="76">
        <f>投入係数表!J15</f>
        <v>6.9633666363911597E-3</v>
      </c>
      <c r="E15" s="77">
        <f t="shared" si="0"/>
        <v>0.69633666363911595</v>
      </c>
      <c r="F15" s="76">
        <f>分析係数表!C18</f>
        <v>0.11725293132328307</v>
      </c>
      <c r="G15" s="77">
        <f t="shared" si="1"/>
        <v>8.1647514999561327E-2</v>
      </c>
      <c r="H15" s="77">
        <v>8.6474622154321321E-2</v>
      </c>
      <c r="I15" s="77">
        <f t="shared" si="2"/>
        <v>8.6474622154321321E-2</v>
      </c>
      <c r="J15" s="76">
        <f>分析係数表!G18</f>
        <v>0.21513002364066194</v>
      </c>
      <c r="K15" s="78">
        <f t="shared" si="3"/>
        <v>1.8603287508376455E-2</v>
      </c>
      <c r="L15" s="79"/>
      <c r="M15" s="80"/>
      <c r="N15" s="81">
        <f>分析係数表!H18</f>
        <v>3.999690346553815E-4</v>
      </c>
      <c r="O15" s="82">
        <f t="shared" si="4"/>
        <v>3.0563871409697656E-3</v>
      </c>
      <c r="P15" s="76">
        <f>分析係数表!C18</f>
        <v>0.11725293132328307</v>
      </c>
      <c r="Q15" s="82">
        <f t="shared" si="5"/>
        <v>3.5837035153749345E-4</v>
      </c>
      <c r="R15" s="83">
        <v>8.5599352448818518E-4</v>
      </c>
      <c r="S15" s="84">
        <f t="shared" si="6"/>
        <v>8.7330615678809509E-2</v>
      </c>
      <c r="T15" s="85">
        <f>分析係数表!F18</f>
        <v>0.45862884160756501</v>
      </c>
      <c r="U15" s="86">
        <f t="shared" si="7"/>
        <v>4.0052339105647858E-2</v>
      </c>
      <c r="V15" s="87">
        <f>分析係数表!D18</f>
        <v>6.6193853427895979E-2</v>
      </c>
      <c r="W15" s="88">
        <f t="shared" si="8"/>
        <v>0</v>
      </c>
      <c r="X15" s="76">
        <f>分析係数表!E18</f>
        <v>5.4373522458628844E-2</v>
      </c>
      <c r="Y15" s="89">
        <f t="shared" si="9"/>
        <v>0</v>
      </c>
    </row>
    <row r="16" spans="1:25" x14ac:dyDescent="0.2">
      <c r="A16" s="6" t="s">
        <v>4</v>
      </c>
      <c r="B16" s="5" t="s">
        <v>32</v>
      </c>
      <c r="C16" s="90"/>
      <c r="D16" s="76">
        <f>投入係数表!J16</f>
        <v>0</v>
      </c>
      <c r="E16" s="77">
        <f t="shared" si="0"/>
        <v>0</v>
      </c>
      <c r="F16" s="76">
        <f>分析係数表!C19</f>
        <v>0.16093535075653365</v>
      </c>
      <c r="G16" s="77">
        <f t="shared" si="1"/>
        <v>0</v>
      </c>
      <c r="H16" s="77">
        <v>2.8653449445217756E-2</v>
      </c>
      <c r="I16" s="77">
        <f t="shared" si="2"/>
        <v>2.8653449445217756E-2</v>
      </c>
      <c r="J16" s="76">
        <f>分析係数表!G19</f>
        <v>5.7622016770586967E-2</v>
      </c>
      <c r="K16" s="78">
        <f t="shared" si="3"/>
        <v>1.6510695444675034E-3</v>
      </c>
      <c r="L16" s="79"/>
      <c r="M16" s="80"/>
      <c r="N16" s="81">
        <f>分析係数表!H19</f>
        <v>-1.0321781539493717E-4</v>
      </c>
      <c r="O16" s="82">
        <f t="shared" si="4"/>
        <v>-7.8874506863735891E-4</v>
      </c>
      <c r="P16" s="76">
        <f>分析係数表!C19</f>
        <v>0.16093535075653365</v>
      </c>
      <c r="Q16" s="82">
        <f t="shared" si="5"/>
        <v>-1.2693696427863957E-4</v>
      </c>
      <c r="R16" s="83">
        <v>5.1135609774248482E-4</v>
      </c>
      <c r="S16" s="84">
        <f t="shared" si="6"/>
        <v>2.9164805542960241E-2</v>
      </c>
      <c r="T16" s="85">
        <f>分析係数表!F19</f>
        <v>0.23994839819393679</v>
      </c>
      <c r="U16" s="86">
        <f t="shared" si="7"/>
        <v>6.9980483736709585E-3</v>
      </c>
      <c r="V16" s="87">
        <f>分析係数表!D19</f>
        <v>2.2575790152655342E-2</v>
      </c>
      <c r="W16" s="88">
        <f t="shared" si="8"/>
        <v>0</v>
      </c>
      <c r="X16" s="76">
        <f>分析係数表!E19</f>
        <v>2.6015910556869491E-2</v>
      </c>
      <c r="Y16" s="89">
        <f t="shared" si="9"/>
        <v>0</v>
      </c>
    </row>
    <row r="17" spans="1:25" x14ac:dyDescent="0.2">
      <c r="A17" s="6" t="s">
        <v>5</v>
      </c>
      <c r="B17" s="5" t="s">
        <v>33</v>
      </c>
      <c r="C17" s="90"/>
      <c r="D17" s="76">
        <f>投入係数表!J17</f>
        <v>5.1468362095065095E-3</v>
      </c>
      <c r="E17" s="77">
        <f t="shared" si="0"/>
        <v>0.5146836209506509</v>
      </c>
      <c r="F17" s="76">
        <f>分析係数表!C20</f>
        <v>0.28691066997518611</v>
      </c>
      <c r="G17" s="77">
        <f t="shared" si="1"/>
        <v>0.14766822251220599</v>
      </c>
      <c r="H17" s="77">
        <v>0.18499676285910116</v>
      </c>
      <c r="I17" s="77">
        <f t="shared" si="2"/>
        <v>0.18499676285910116</v>
      </c>
      <c r="J17" s="76">
        <f>分析係数表!G20</f>
        <v>9.991079393398751E-2</v>
      </c>
      <c r="K17" s="78">
        <f t="shared" si="3"/>
        <v>1.848317345247041E-2</v>
      </c>
      <c r="L17" s="79"/>
      <c r="M17" s="80"/>
      <c r="N17" s="81">
        <f>分析係数表!H20</f>
        <v>4.9028462312595156E-4</v>
      </c>
      <c r="O17" s="82">
        <f t="shared" si="4"/>
        <v>3.7465390760274549E-3</v>
      </c>
      <c r="P17" s="76">
        <f>分析係数表!C20</f>
        <v>0.28691066997518611</v>
      </c>
      <c r="Q17" s="82">
        <f t="shared" si="5"/>
        <v>1.0749220363912518E-3</v>
      </c>
      <c r="R17" s="83">
        <v>2.1325662712548218E-3</v>
      </c>
      <c r="S17" s="84">
        <f t="shared" si="6"/>
        <v>0.18712932913035599</v>
      </c>
      <c r="T17" s="85">
        <f>分析係数表!F20</f>
        <v>0.22279214986619089</v>
      </c>
      <c r="U17" s="86">
        <f t="shared" si="7"/>
        <v>4.1690945539970034E-2</v>
      </c>
      <c r="V17" s="87">
        <f>分析係数表!D20</f>
        <v>1.4942016057091882E-2</v>
      </c>
      <c r="W17" s="88">
        <f t="shared" si="8"/>
        <v>0</v>
      </c>
      <c r="X17" s="76">
        <f>分析係数表!E20</f>
        <v>1.5834076717216771E-2</v>
      </c>
      <c r="Y17" s="89">
        <f t="shared" si="9"/>
        <v>0</v>
      </c>
    </row>
    <row r="18" spans="1:25" x14ac:dyDescent="0.2">
      <c r="A18" s="6" t="s">
        <v>6</v>
      </c>
      <c r="B18" s="5" t="s">
        <v>34</v>
      </c>
      <c r="C18" s="90"/>
      <c r="D18" s="76">
        <f>投入係数表!J18</f>
        <v>9.0826521344232521E-3</v>
      </c>
      <c r="E18" s="77">
        <f t="shared" si="0"/>
        <v>0.90826521344232525</v>
      </c>
      <c r="F18" s="76">
        <f>分析係数表!C21</f>
        <v>0.60911510312707917</v>
      </c>
      <c r="G18" s="77">
        <f t="shared" si="1"/>
        <v>0.55323805915266056</v>
      </c>
      <c r="H18" s="77">
        <v>0.61753788715410729</v>
      </c>
      <c r="I18" s="77">
        <f t="shared" si="2"/>
        <v>0.61753788715410729</v>
      </c>
      <c r="J18" s="76">
        <f>分析係数表!G21</f>
        <v>0.2851761577664525</v>
      </c>
      <c r="K18" s="78">
        <f t="shared" si="3"/>
        <v>0.17610708193382144</v>
      </c>
      <c r="L18" s="79"/>
      <c r="M18" s="80"/>
      <c r="N18" s="81">
        <f>分析係数表!H21</f>
        <v>8.1284029623513018E-4</v>
      </c>
      <c r="O18" s="82">
        <f t="shared" si="4"/>
        <v>6.2113674155192013E-3</v>
      </c>
      <c r="P18" s="76">
        <f>分析係数表!C21</f>
        <v>0.60911510312707917</v>
      </c>
      <c r="Q18" s="82">
        <f t="shared" si="5"/>
        <v>3.7834377038641577E-3</v>
      </c>
      <c r="R18" s="83">
        <v>9.522775199821908E-3</v>
      </c>
      <c r="S18" s="84">
        <f t="shared" si="6"/>
        <v>0.62706066235392921</v>
      </c>
      <c r="T18" s="85">
        <f>分析係数表!F21</f>
        <v>0.42588078883226238</v>
      </c>
      <c r="U18" s="86">
        <f t="shared" si="7"/>
        <v>0.26705308952897233</v>
      </c>
      <c r="V18" s="87">
        <f>分析係数表!D21</f>
        <v>0.10037668956348327</v>
      </c>
      <c r="W18" s="88">
        <f t="shared" si="8"/>
        <v>0</v>
      </c>
      <c r="X18" s="76">
        <f>分析係数表!E21</f>
        <v>9.4837137159317533E-2</v>
      </c>
      <c r="Y18" s="89">
        <f t="shared" si="9"/>
        <v>0</v>
      </c>
    </row>
    <row r="19" spans="1:25" x14ac:dyDescent="0.2">
      <c r="A19" s="6" t="s">
        <v>7</v>
      </c>
      <c r="B19" s="5" t="s">
        <v>268</v>
      </c>
      <c r="C19" s="90"/>
      <c r="D19" s="76">
        <f>投入係数表!J19</f>
        <v>0</v>
      </c>
      <c r="E19" s="77">
        <f t="shared" si="0"/>
        <v>0</v>
      </c>
      <c r="F19" s="76">
        <f>分析係数表!C22</f>
        <v>5.1505016722408037E-2</v>
      </c>
      <c r="G19" s="77">
        <f t="shared" si="1"/>
        <v>0</v>
      </c>
      <c r="H19" s="77">
        <v>1.3553826565307009E-3</v>
      </c>
      <c r="I19" s="77">
        <f t="shared" si="2"/>
        <v>1.3553826565307009E-3</v>
      </c>
      <c r="J19" s="76">
        <f>分析係数表!G22</f>
        <v>0.19433198380566802</v>
      </c>
      <c r="K19" s="78">
        <f t="shared" si="3"/>
        <v>2.6339420045940745E-4</v>
      </c>
      <c r="L19" s="79"/>
      <c r="M19" s="80"/>
      <c r="N19" s="81">
        <f>分析係数表!H22</f>
        <v>3.8706680773101437E-5</v>
      </c>
      <c r="O19" s="82">
        <f t="shared" si="4"/>
        <v>2.957794007390096E-4</v>
      </c>
      <c r="P19" s="76">
        <f>分析係数表!C22</f>
        <v>5.1505016722408037E-2</v>
      </c>
      <c r="Q19" s="82">
        <f t="shared" si="5"/>
        <v>1.5234122981206517E-5</v>
      </c>
      <c r="R19" s="83">
        <v>1.513483330434486E-4</v>
      </c>
      <c r="S19" s="84">
        <f t="shared" si="6"/>
        <v>1.5067309895741496E-3</v>
      </c>
      <c r="T19" s="85">
        <f>分析係数表!F22</f>
        <v>0.41295546558704455</v>
      </c>
      <c r="U19" s="86">
        <f t="shared" si="7"/>
        <v>6.2221279731402125E-4</v>
      </c>
      <c r="V19" s="87">
        <f>分析係数表!D22</f>
        <v>6.1740890688259109E-2</v>
      </c>
      <c r="W19" s="88">
        <f t="shared" si="8"/>
        <v>0</v>
      </c>
      <c r="X19" s="76">
        <f>分析係数表!E22</f>
        <v>6.6801619433198386E-2</v>
      </c>
      <c r="Y19" s="89">
        <f t="shared" si="9"/>
        <v>0</v>
      </c>
    </row>
    <row r="20" spans="1:25" x14ac:dyDescent="0.2">
      <c r="A20" s="6" t="s">
        <v>8</v>
      </c>
      <c r="B20" s="5" t="s">
        <v>269</v>
      </c>
      <c r="C20" s="90"/>
      <c r="D20" s="76">
        <f>投入係数表!J20</f>
        <v>0</v>
      </c>
      <c r="E20" s="77">
        <f t="shared" si="0"/>
        <v>0</v>
      </c>
      <c r="F20" s="76">
        <f>分析係数表!C23</f>
        <v>0</v>
      </c>
      <c r="G20" s="77">
        <f t="shared" si="1"/>
        <v>0</v>
      </c>
      <c r="H20" s="77">
        <v>0</v>
      </c>
      <c r="I20" s="77">
        <f t="shared" si="2"/>
        <v>0</v>
      </c>
      <c r="J20" s="76">
        <f>分析係数表!G23</f>
        <v>0.21569329989251165</v>
      </c>
      <c r="K20" s="78">
        <f t="shared" si="3"/>
        <v>0</v>
      </c>
      <c r="L20" s="79"/>
      <c r="M20" s="80"/>
      <c r="N20" s="81">
        <f>分析係数表!H23</f>
        <v>2.5804453848734292E-5</v>
      </c>
      <c r="O20" s="82">
        <f t="shared" si="4"/>
        <v>1.9718626715933973E-4</v>
      </c>
      <c r="P20" s="76">
        <f>分析係数表!C23</f>
        <v>0</v>
      </c>
      <c r="Q20" s="82">
        <f t="shared" si="5"/>
        <v>0</v>
      </c>
      <c r="R20" s="83">
        <v>0</v>
      </c>
      <c r="S20" s="84">
        <f t="shared" si="6"/>
        <v>0</v>
      </c>
      <c r="T20" s="85">
        <f>分析係数表!F23</f>
        <v>0.44070225725546397</v>
      </c>
      <c r="U20" s="86">
        <f t="shared" si="7"/>
        <v>0</v>
      </c>
      <c r="V20" s="87">
        <f>分析係数表!D23</f>
        <v>7.3450376209243995E-2</v>
      </c>
      <c r="W20" s="88">
        <f t="shared" si="8"/>
        <v>0</v>
      </c>
      <c r="X20" s="76">
        <f>分析係数表!E23</f>
        <v>7.9183088498745974E-2</v>
      </c>
      <c r="Y20" s="89">
        <f t="shared" si="9"/>
        <v>0</v>
      </c>
    </row>
    <row r="21" spans="1:25" x14ac:dyDescent="0.2">
      <c r="A21" s="6" t="s">
        <v>9</v>
      </c>
      <c r="B21" s="5" t="s">
        <v>270</v>
      </c>
      <c r="C21" s="90"/>
      <c r="D21" s="76">
        <f>投入係数表!J21</f>
        <v>0</v>
      </c>
      <c r="E21" s="77">
        <f t="shared" si="0"/>
        <v>0</v>
      </c>
      <c r="F21" s="76">
        <f>分析係数表!C24</f>
        <v>3.1029619181946355E-2</v>
      </c>
      <c r="G21" s="77">
        <f t="shared" si="1"/>
        <v>0</v>
      </c>
      <c r="H21" s="77">
        <v>3.937500683091042E-4</v>
      </c>
      <c r="I21" s="77">
        <f t="shared" si="2"/>
        <v>3.937500683091042E-4</v>
      </c>
      <c r="J21" s="76">
        <f>分析係数表!G24</f>
        <v>0.21333333333333335</v>
      </c>
      <c r="K21" s="78">
        <f t="shared" si="3"/>
        <v>8.4000014572608903E-5</v>
      </c>
      <c r="L21" s="79"/>
      <c r="M21" s="80"/>
      <c r="N21" s="81">
        <f>分析係数表!H24</f>
        <v>3.2255567310917867E-4</v>
      </c>
      <c r="O21" s="82">
        <f t="shared" si="4"/>
        <v>2.4648283394917469E-3</v>
      </c>
      <c r="P21" s="76">
        <f>分析係数表!C24</f>
        <v>3.1029619181946355E-2</v>
      </c>
      <c r="Q21" s="82">
        <f t="shared" si="5"/>
        <v>7.6482684723298085E-5</v>
      </c>
      <c r="R21" s="83">
        <v>2.2766614927466699E-4</v>
      </c>
      <c r="S21" s="84">
        <f t="shared" si="6"/>
        <v>6.2141621758377116E-4</v>
      </c>
      <c r="T21" s="85">
        <f>分析係数表!F24</f>
        <v>0.4</v>
      </c>
      <c r="U21" s="86">
        <f t="shared" si="7"/>
        <v>2.485664870335085E-4</v>
      </c>
      <c r="V21" s="87">
        <f>分析係数表!D24</f>
        <v>0</v>
      </c>
      <c r="W21" s="88">
        <f t="shared" si="8"/>
        <v>0</v>
      </c>
      <c r="X21" s="76">
        <f>分析係数表!E24</f>
        <v>0</v>
      </c>
      <c r="Y21" s="89">
        <f t="shared" si="9"/>
        <v>0</v>
      </c>
    </row>
    <row r="22" spans="1:25" x14ac:dyDescent="0.2">
      <c r="A22" s="6" t="s">
        <v>10</v>
      </c>
      <c r="B22" s="5" t="s">
        <v>271</v>
      </c>
      <c r="C22" s="90"/>
      <c r="D22" s="76">
        <f>投入係数表!J22</f>
        <v>0</v>
      </c>
      <c r="E22" s="77">
        <f t="shared" si="0"/>
        <v>0</v>
      </c>
      <c r="F22" s="76">
        <f>分析係数表!C25</f>
        <v>0.19850187265917607</v>
      </c>
      <c r="G22" s="77">
        <f t="shared" si="1"/>
        <v>0</v>
      </c>
      <c r="H22" s="77">
        <v>7.6587215756676163E-3</v>
      </c>
      <c r="I22" s="77">
        <f t="shared" si="2"/>
        <v>7.6587215756676163E-3</v>
      </c>
      <c r="J22" s="76">
        <f>分析係数表!G25</f>
        <v>0.19720347155255544</v>
      </c>
      <c r="K22" s="78">
        <f t="shared" si="3"/>
        <v>1.5103264823761113E-3</v>
      </c>
      <c r="L22" s="79"/>
      <c r="M22" s="80"/>
      <c r="N22" s="81">
        <f>分析係数表!H25</f>
        <v>4.5157794235285009E-4</v>
      </c>
      <c r="O22" s="82">
        <f t="shared" si="4"/>
        <v>3.4507596752884452E-3</v>
      </c>
      <c r="P22" s="76">
        <f>分析係数表!C25</f>
        <v>0.19850187265917607</v>
      </c>
      <c r="Q22" s="82">
        <f t="shared" si="5"/>
        <v>6.8498225764152671E-4</v>
      </c>
      <c r="R22" s="83">
        <v>1.6328039399682594E-3</v>
      </c>
      <c r="S22" s="84">
        <f t="shared" si="6"/>
        <v>9.2915255156358761E-3</v>
      </c>
      <c r="T22" s="85">
        <f>分析係数表!F25</f>
        <v>0.35053037608486015</v>
      </c>
      <c r="U22" s="86">
        <f t="shared" si="7"/>
        <v>3.2569619333979176E-3</v>
      </c>
      <c r="V22" s="87">
        <f>分析係数表!D25</f>
        <v>5.2073288331726135E-2</v>
      </c>
      <c r="W22" s="88">
        <f t="shared" si="8"/>
        <v>0</v>
      </c>
      <c r="X22" s="76">
        <f>分析係数表!E25</f>
        <v>4.8216007714561235E-2</v>
      </c>
      <c r="Y22" s="89">
        <f t="shared" si="9"/>
        <v>0</v>
      </c>
    </row>
    <row r="23" spans="1:25" x14ac:dyDescent="0.2">
      <c r="A23" s="6" t="s">
        <v>11</v>
      </c>
      <c r="B23" s="5" t="s">
        <v>35</v>
      </c>
      <c r="C23" s="90"/>
      <c r="D23" s="76">
        <f>投入係数表!J23</f>
        <v>0</v>
      </c>
      <c r="E23" s="77">
        <f t="shared" si="0"/>
        <v>0</v>
      </c>
      <c r="F23" s="76">
        <f>分析係数表!C26</f>
        <v>2.323462414578592E-2</v>
      </c>
      <c r="G23" s="77">
        <f t="shared" si="1"/>
        <v>0</v>
      </c>
      <c r="H23" s="77">
        <v>5.0148004241361852E-4</v>
      </c>
      <c r="I23" s="77">
        <f t="shared" si="2"/>
        <v>5.0148004241361852E-4</v>
      </c>
      <c r="J23" s="76">
        <f>分析係数表!G26</f>
        <v>0.20198675496688742</v>
      </c>
      <c r="K23" s="78">
        <f t="shared" si="3"/>
        <v>1.0129232644778388E-4</v>
      </c>
      <c r="L23" s="79"/>
      <c r="M23" s="80"/>
      <c r="N23" s="81">
        <f>分析係数表!H26</f>
        <v>9.637963512502257E-3</v>
      </c>
      <c r="O23" s="82">
        <f t="shared" si="4"/>
        <v>7.3649070784013379E-2</v>
      </c>
      <c r="P23" s="76">
        <f>分析係数表!C26</f>
        <v>2.323462414578592E-2</v>
      </c>
      <c r="Q23" s="82">
        <f t="shared" si="5"/>
        <v>1.7112084783529337E-3</v>
      </c>
      <c r="R23" s="83">
        <v>1.7715742364086554E-3</v>
      </c>
      <c r="S23" s="84">
        <f t="shared" si="6"/>
        <v>2.2730542788222739E-3</v>
      </c>
      <c r="T23" s="85">
        <f>分析係数表!F26</f>
        <v>0.3443708609271523</v>
      </c>
      <c r="U23" s="86">
        <f t="shared" si="7"/>
        <v>7.8277365893217375E-4</v>
      </c>
      <c r="V23" s="87">
        <f>分析係数表!D26</f>
        <v>3.9735099337748346E-2</v>
      </c>
      <c r="W23" s="88">
        <f t="shared" si="8"/>
        <v>0</v>
      </c>
      <c r="X23" s="76">
        <f>分析係数表!E26</f>
        <v>3.9735099337748346E-2</v>
      </c>
      <c r="Y23" s="89">
        <f t="shared" si="9"/>
        <v>0</v>
      </c>
    </row>
    <row r="24" spans="1:25" x14ac:dyDescent="0.2">
      <c r="A24" s="6" t="s">
        <v>12</v>
      </c>
      <c r="B24" s="5" t="s">
        <v>365</v>
      </c>
      <c r="C24" s="90"/>
      <c r="D24" s="76">
        <f>投入係数表!J24</f>
        <v>0</v>
      </c>
      <c r="E24" s="77">
        <f t="shared" si="0"/>
        <v>0</v>
      </c>
      <c r="F24" s="76">
        <f>分析係数表!C27</f>
        <v>8.4880636604774962E-3</v>
      </c>
      <c r="G24" s="77">
        <f t="shared" si="1"/>
        <v>0</v>
      </c>
      <c r="H24" s="77">
        <v>3.4999034799838434E-5</v>
      </c>
      <c r="I24" s="77">
        <f t="shared" si="2"/>
        <v>3.4999034799838434E-5</v>
      </c>
      <c r="J24" s="76">
        <f>分析係数表!G27</f>
        <v>0.2</v>
      </c>
      <c r="K24" s="78">
        <f t="shared" si="3"/>
        <v>6.9998069599676875E-6</v>
      </c>
      <c r="L24" s="79"/>
      <c r="M24" s="80"/>
      <c r="N24" s="81">
        <f>分析係数表!H27</f>
        <v>9.6121590586535233E-3</v>
      </c>
      <c r="O24" s="82">
        <f t="shared" si="4"/>
        <v>7.3451884516854041E-2</v>
      </c>
      <c r="P24" s="76">
        <f>分析係数表!C27</f>
        <v>8.4880636604774962E-3</v>
      </c>
      <c r="Q24" s="82">
        <f t="shared" si="5"/>
        <v>6.2346427176109844E-4</v>
      </c>
      <c r="R24" s="83">
        <v>6.2872937102415787E-4</v>
      </c>
      <c r="S24" s="84">
        <f t="shared" si="6"/>
        <v>6.637284058239963E-4</v>
      </c>
      <c r="T24" s="85">
        <f>分析係数表!F27</f>
        <v>0.35</v>
      </c>
      <c r="U24" s="86">
        <f t="shared" si="7"/>
        <v>2.3230494203839869E-4</v>
      </c>
      <c r="V24" s="87">
        <f>分析係数表!D27</f>
        <v>0</v>
      </c>
      <c r="W24" s="88">
        <f t="shared" si="8"/>
        <v>0</v>
      </c>
      <c r="X24" s="76">
        <f>分析係数表!E27</f>
        <v>0</v>
      </c>
      <c r="Y24" s="89">
        <f t="shared" si="9"/>
        <v>0</v>
      </c>
    </row>
    <row r="25" spans="1:25" x14ac:dyDescent="0.2">
      <c r="A25" s="6" t="s">
        <v>13</v>
      </c>
      <c r="B25" s="5" t="s">
        <v>191</v>
      </c>
      <c r="C25" s="90"/>
      <c r="D25" s="76">
        <f>投入係数表!J25</f>
        <v>0</v>
      </c>
      <c r="E25" s="77">
        <f t="shared" si="0"/>
        <v>0</v>
      </c>
      <c r="F25" s="76">
        <f>分析係数表!C28</f>
        <v>1.1669367909238226E-2</v>
      </c>
      <c r="G25" s="77">
        <f t="shared" si="1"/>
        <v>0</v>
      </c>
      <c r="H25" s="77">
        <v>8.632780112438408E-4</v>
      </c>
      <c r="I25" s="77">
        <f t="shared" si="2"/>
        <v>8.632780112438408E-4</v>
      </c>
      <c r="J25" s="76">
        <f>分析係数表!G28</f>
        <v>0.12720848056537101</v>
      </c>
      <c r="K25" s="78">
        <f t="shared" si="3"/>
        <v>1.0981628411582426E-4</v>
      </c>
      <c r="L25" s="79"/>
      <c r="M25" s="80"/>
      <c r="N25" s="81">
        <f>分析係数表!H28</f>
        <v>1.7972802105643435E-2</v>
      </c>
      <c r="O25" s="82">
        <f t="shared" si="4"/>
        <v>0.13734023507648013</v>
      </c>
      <c r="P25" s="76">
        <f>分析係数表!C28</f>
        <v>1.1669367909238226E-2</v>
      </c>
      <c r="Q25" s="82">
        <f t="shared" si="5"/>
        <v>1.6026737318487114E-3</v>
      </c>
      <c r="R25" s="83">
        <v>1.6972819474761764E-3</v>
      </c>
      <c r="S25" s="84">
        <f t="shared" si="6"/>
        <v>2.560559958720017E-3</v>
      </c>
      <c r="T25" s="85">
        <f>分析係数表!F28</f>
        <v>0.21908127208480566</v>
      </c>
      <c r="U25" s="86">
        <f t="shared" si="7"/>
        <v>5.6097073300579879E-4</v>
      </c>
      <c r="V25" s="87">
        <f>分析係数表!D28</f>
        <v>0.24734982332155478</v>
      </c>
      <c r="W25" s="88">
        <f t="shared" si="8"/>
        <v>0</v>
      </c>
      <c r="X25" s="76">
        <f>分析係数表!E28</f>
        <v>0.24028268551236748</v>
      </c>
      <c r="Y25" s="89">
        <f t="shared" si="9"/>
        <v>0</v>
      </c>
    </row>
    <row r="26" spans="1:25" x14ac:dyDescent="0.2">
      <c r="A26" s="6" t="s">
        <v>14</v>
      </c>
      <c r="B26" s="5" t="s">
        <v>50</v>
      </c>
      <c r="C26" s="90"/>
      <c r="D26" s="76">
        <f>投入係数表!J26</f>
        <v>3.6330608537693005E-3</v>
      </c>
      <c r="E26" s="77">
        <f t="shared" si="0"/>
        <v>0.36330608537693004</v>
      </c>
      <c r="F26" s="76">
        <f>分析係数表!C29</f>
        <v>0.21585523481258073</v>
      </c>
      <c r="G26" s="77">
        <f t="shared" si="1"/>
        <v>7.8421520367876738E-2</v>
      </c>
      <c r="H26" s="77">
        <v>9.76536719885812E-2</v>
      </c>
      <c r="I26" s="77">
        <f t="shared" si="2"/>
        <v>9.76536719885812E-2</v>
      </c>
      <c r="J26" s="76">
        <f>分析係数表!G29</f>
        <v>0.26371215445370777</v>
      </c>
      <c r="K26" s="78">
        <f t="shared" si="3"/>
        <v>2.5752460230424441E-2</v>
      </c>
      <c r="L26" s="79"/>
      <c r="M26" s="80"/>
      <c r="N26" s="81">
        <f>分析係数表!H29</f>
        <v>8.6315898124016202E-3</v>
      </c>
      <c r="O26" s="82">
        <f t="shared" si="4"/>
        <v>6.595880636479913E-2</v>
      </c>
      <c r="P26" s="76">
        <f>分析係数表!C29</f>
        <v>0.21585523481258073</v>
      </c>
      <c r="Q26" s="82">
        <f t="shared" si="5"/>
        <v>1.4237553635831261E-2</v>
      </c>
      <c r="R26" s="83">
        <v>2.177386130544914E-2</v>
      </c>
      <c r="S26" s="84">
        <f t="shared" si="6"/>
        <v>0.11942753329403034</v>
      </c>
      <c r="T26" s="85">
        <f>分析係数表!F29</f>
        <v>0.49363756033347961</v>
      </c>
      <c r="U26" s="86">
        <f t="shared" si="7"/>
        <v>5.895391617191055E-2</v>
      </c>
      <c r="V26" s="87">
        <f>分析係数表!D29</f>
        <v>7.6788064940763498E-2</v>
      </c>
      <c r="W26" s="88">
        <f t="shared" si="8"/>
        <v>0</v>
      </c>
      <c r="X26" s="76">
        <f>分析係数表!E29</f>
        <v>5.9236507240017548E-2</v>
      </c>
      <c r="Y26" s="89">
        <f t="shared" si="9"/>
        <v>0</v>
      </c>
    </row>
    <row r="27" spans="1:25" x14ac:dyDescent="0.2">
      <c r="A27" s="6" t="s">
        <v>15</v>
      </c>
      <c r="B27" s="5" t="s">
        <v>36</v>
      </c>
      <c r="C27" s="90"/>
      <c r="D27" s="76">
        <f>投入係数表!J27</f>
        <v>3.3303057826218588E-3</v>
      </c>
      <c r="E27" s="77">
        <f t="shared" si="0"/>
        <v>0.33303057826218591</v>
      </c>
      <c r="F27" s="76">
        <f>分析係数表!C30</f>
        <v>1</v>
      </c>
      <c r="G27" s="77">
        <f t="shared" si="1"/>
        <v>0.33303057826218591</v>
      </c>
      <c r="H27" s="77">
        <v>0.40190409966266383</v>
      </c>
      <c r="I27" s="77">
        <f t="shared" si="2"/>
        <v>0.40190409966266383</v>
      </c>
      <c r="J27" s="76">
        <f>分析係数表!G30</f>
        <v>0.34449467473756801</v>
      </c>
      <c r="K27" s="78">
        <f t="shared" si="3"/>
        <v>0.13845382208898449</v>
      </c>
      <c r="L27" s="79"/>
      <c r="M27" s="80"/>
      <c r="N27" s="81">
        <f>分析係数表!H30</f>
        <v>0</v>
      </c>
      <c r="O27" s="82">
        <f t="shared" si="4"/>
        <v>0</v>
      </c>
      <c r="P27" s="76">
        <f>分析係数表!C30</f>
        <v>1</v>
      </c>
      <c r="Q27" s="82">
        <f t="shared" si="5"/>
        <v>0</v>
      </c>
      <c r="R27" s="83">
        <v>3.3083032762437244E-2</v>
      </c>
      <c r="S27" s="84">
        <f t="shared" si="6"/>
        <v>0.43498713242510106</v>
      </c>
      <c r="T27" s="85">
        <f>分析係数表!F30</f>
        <v>0.44057926595663166</v>
      </c>
      <c r="U27" s="86">
        <f t="shared" si="7"/>
        <v>0.19164631150443115</v>
      </c>
      <c r="V27" s="87">
        <f>分析係数表!D30</f>
        <v>9.4858631522488704E-2</v>
      </c>
      <c r="W27" s="88">
        <f t="shared" si="8"/>
        <v>0</v>
      </c>
      <c r="X27" s="76">
        <f>分析係数表!E30</f>
        <v>6.7427783311623635E-2</v>
      </c>
      <c r="Y27" s="89">
        <f t="shared" si="9"/>
        <v>0</v>
      </c>
    </row>
    <row r="28" spans="1:25" x14ac:dyDescent="0.2">
      <c r="A28" s="6" t="s">
        <v>16</v>
      </c>
      <c r="B28" s="5" t="s">
        <v>192</v>
      </c>
      <c r="C28" s="90"/>
      <c r="D28" s="76">
        <f>投入係数表!J28</f>
        <v>2.9972752043596729E-2</v>
      </c>
      <c r="E28" s="77">
        <f t="shared" si="0"/>
        <v>2.9972752043596729</v>
      </c>
      <c r="F28" s="76">
        <f>分析係数表!C31</f>
        <v>0.96551367561139545</v>
      </c>
      <c r="G28" s="77">
        <f t="shared" si="1"/>
        <v>2.8939101993802043</v>
      </c>
      <c r="H28" s="77">
        <v>3.3375447307105359</v>
      </c>
      <c r="I28" s="77">
        <f t="shared" si="2"/>
        <v>3.3375447307105359</v>
      </c>
      <c r="J28" s="76">
        <f>分析係数表!G31</f>
        <v>7.0877864624873721E-2</v>
      </c>
      <c r="K28" s="78">
        <f t="shared" si="3"/>
        <v>0.23655804360276197</v>
      </c>
      <c r="L28" s="79"/>
      <c r="M28" s="80"/>
      <c r="N28" s="81">
        <f>分析係数表!H31</f>
        <v>0.19122390524604546</v>
      </c>
      <c r="O28" s="82">
        <f t="shared" si="4"/>
        <v>1.461248832784287</v>
      </c>
      <c r="P28" s="76">
        <f>分析係数表!C31</f>
        <v>0.96551367561139545</v>
      </c>
      <c r="Q28" s="82">
        <f t="shared" si="5"/>
        <v>1.4108557315244183</v>
      </c>
      <c r="R28" s="83">
        <v>1.6060347271265463</v>
      </c>
      <c r="S28" s="84">
        <f t="shared" si="6"/>
        <v>4.9435794578370817</v>
      </c>
      <c r="T28" s="85">
        <f>分析係数表!F31</f>
        <v>0.34460573190833199</v>
      </c>
      <c r="U28" s="86">
        <f t="shared" si="7"/>
        <v>1.7035858173149425</v>
      </c>
      <c r="V28" s="87">
        <f>分析係数表!D31</f>
        <v>1.1857287180305206E-2</v>
      </c>
      <c r="W28" s="88">
        <f t="shared" si="8"/>
        <v>0</v>
      </c>
      <c r="X28" s="76">
        <f>分析係数表!E31</f>
        <v>1.0368479821343117E-2</v>
      </c>
      <c r="Y28" s="89">
        <f t="shared" si="9"/>
        <v>0</v>
      </c>
    </row>
    <row r="29" spans="1:25" x14ac:dyDescent="0.2">
      <c r="A29" s="6" t="s">
        <v>17</v>
      </c>
      <c r="B29" s="5" t="s">
        <v>272</v>
      </c>
      <c r="C29" s="90"/>
      <c r="D29" s="76">
        <f>投入係数表!J29</f>
        <v>2.4220405691795337E-3</v>
      </c>
      <c r="E29" s="77">
        <f t="shared" si="0"/>
        <v>0.24220405691795338</v>
      </c>
      <c r="F29" s="76">
        <f>分析係数表!C32</f>
        <v>0.58314087759815236</v>
      </c>
      <c r="G29" s="77">
        <f t="shared" si="1"/>
        <v>0.14123908630896817</v>
      </c>
      <c r="H29" s="77">
        <v>0.15667844851517387</v>
      </c>
      <c r="I29" s="77">
        <f t="shared" si="2"/>
        <v>0.15667844851517387</v>
      </c>
      <c r="J29" s="76">
        <f>分析係数表!G32</f>
        <v>0.14173228346456693</v>
      </c>
      <c r="K29" s="78">
        <f t="shared" si="3"/>
        <v>2.2206394277741178E-2</v>
      </c>
      <c r="L29" s="79"/>
      <c r="M29" s="80"/>
      <c r="N29" s="81">
        <f>分析係数表!H32</f>
        <v>5.74149098134338E-3</v>
      </c>
      <c r="O29" s="82">
        <f t="shared" si="4"/>
        <v>4.3873944442953089E-2</v>
      </c>
      <c r="P29" s="76">
        <f>分析係数表!C32</f>
        <v>0.58314087759815236</v>
      </c>
      <c r="Q29" s="82">
        <f t="shared" si="5"/>
        <v>2.5584690466156246E-2</v>
      </c>
      <c r="R29" s="83">
        <v>3.2367653121096122E-2</v>
      </c>
      <c r="S29" s="84">
        <f t="shared" si="6"/>
        <v>0.18904610163627</v>
      </c>
      <c r="T29" s="85">
        <f>分析係数表!F32</f>
        <v>0.48425196850393698</v>
      </c>
      <c r="U29" s="86">
        <f t="shared" si="7"/>
        <v>9.1545946855359092E-2</v>
      </c>
      <c r="V29" s="87">
        <f>分析係数表!D32</f>
        <v>1.7716535433070866E-2</v>
      </c>
      <c r="W29" s="88">
        <f t="shared" si="8"/>
        <v>0</v>
      </c>
      <c r="X29" s="76">
        <f>分析係数表!E32</f>
        <v>2.5590551181102362E-2</v>
      </c>
      <c r="Y29" s="89">
        <f t="shared" si="9"/>
        <v>0</v>
      </c>
    </row>
    <row r="30" spans="1:25" x14ac:dyDescent="0.2">
      <c r="A30" s="6" t="s">
        <v>18</v>
      </c>
      <c r="B30" s="5" t="s">
        <v>273</v>
      </c>
      <c r="C30" s="90"/>
      <c r="D30" s="76">
        <f>投入係数表!J30</f>
        <v>2.119285498032092E-3</v>
      </c>
      <c r="E30" s="77">
        <f t="shared" si="0"/>
        <v>0.21192854980320919</v>
      </c>
      <c r="F30" s="76">
        <f>分析係数表!C33</f>
        <v>0.65671641791044777</v>
      </c>
      <c r="G30" s="77">
        <f t="shared" si="1"/>
        <v>0.13917695807971947</v>
      </c>
      <c r="H30" s="77">
        <v>0.17193929829831722</v>
      </c>
      <c r="I30" s="77">
        <f t="shared" si="2"/>
        <v>0.17193929829831722</v>
      </c>
      <c r="J30" s="76">
        <f>分析係数表!G33</f>
        <v>0.50780141843971627</v>
      </c>
      <c r="K30" s="78">
        <f t="shared" si="3"/>
        <v>8.7311019561414974E-2</v>
      </c>
      <c r="L30" s="79"/>
      <c r="M30" s="80"/>
      <c r="N30" s="81">
        <f>分析係数表!H33</f>
        <v>8.515469770082316E-4</v>
      </c>
      <c r="O30" s="82">
        <f t="shared" si="4"/>
        <v>6.5071468162582104E-3</v>
      </c>
      <c r="P30" s="76">
        <f>分析係数表!C33</f>
        <v>0.65671641791044777</v>
      </c>
      <c r="Q30" s="82">
        <f t="shared" si="5"/>
        <v>4.2733501479904666E-3</v>
      </c>
      <c r="R30" s="83">
        <v>2.4410105914087658E-2</v>
      </c>
      <c r="S30" s="84">
        <f t="shared" si="6"/>
        <v>0.19634940421240488</v>
      </c>
      <c r="T30" s="85">
        <f>分析係数表!F33</f>
        <v>0.64539007092198586</v>
      </c>
      <c r="U30" s="86">
        <f t="shared" si="7"/>
        <v>0.12672195591013366</v>
      </c>
      <c r="V30" s="87">
        <f>分析係数表!D33</f>
        <v>0.13049645390070921</v>
      </c>
      <c r="W30" s="88">
        <f t="shared" si="8"/>
        <v>0</v>
      </c>
      <c r="X30" s="76">
        <f>分析係数表!E33</f>
        <v>0.11063829787234042</v>
      </c>
      <c r="Y30" s="89">
        <f t="shared" si="9"/>
        <v>0</v>
      </c>
    </row>
    <row r="31" spans="1:25" x14ac:dyDescent="0.2">
      <c r="A31" s="6" t="s">
        <v>19</v>
      </c>
      <c r="B31" s="5" t="s">
        <v>274</v>
      </c>
      <c r="C31" s="90"/>
      <c r="D31" s="76">
        <f>投入係数表!J31</f>
        <v>4.0266424462609751E-2</v>
      </c>
      <c r="E31" s="77">
        <f t="shared" si="0"/>
        <v>4.0266424462609756</v>
      </c>
      <c r="F31" s="76">
        <f>分析係数表!C34</f>
        <v>0.31694321814583648</v>
      </c>
      <c r="G31" s="77">
        <f t="shared" si="1"/>
        <v>1.276217015240577</v>
      </c>
      <c r="H31" s="77">
        <v>1.3625700147018307</v>
      </c>
      <c r="I31" s="77">
        <f t="shared" si="2"/>
        <v>1.3625700147018307</v>
      </c>
      <c r="J31" s="76">
        <f>分析係数表!G34</f>
        <v>0.42500730922911995</v>
      </c>
      <c r="K31" s="78">
        <f t="shared" si="3"/>
        <v>0.57910221558470742</v>
      </c>
      <c r="L31" s="79"/>
      <c r="M31" s="80"/>
      <c r="N31" s="81">
        <f>分析係数表!H34</f>
        <v>0.1424405852450133</v>
      </c>
      <c r="O31" s="82">
        <f t="shared" si="4"/>
        <v>1.0884681947195554</v>
      </c>
      <c r="P31" s="76">
        <f>分析係数表!C34</f>
        <v>0.31694321814583648</v>
      </c>
      <c r="Q31" s="82">
        <f t="shared" si="5"/>
        <v>0.34498261248380485</v>
      </c>
      <c r="R31" s="83">
        <v>0.38035089219841273</v>
      </c>
      <c r="S31" s="84">
        <f t="shared" si="6"/>
        <v>1.7429209069002434</v>
      </c>
      <c r="T31" s="85">
        <f>分析係数表!F34</f>
        <v>0.69993178052821359</v>
      </c>
      <c r="U31" s="86">
        <f t="shared" si="7"/>
        <v>1.2199257336865361</v>
      </c>
      <c r="V31" s="87">
        <f>分析係数表!D34</f>
        <v>0.29461066172887634</v>
      </c>
      <c r="W31" s="88">
        <f t="shared" si="8"/>
        <v>1</v>
      </c>
      <c r="X31" s="76">
        <f>分析係数表!E34</f>
        <v>0.2042685898060618</v>
      </c>
      <c r="Y31" s="89">
        <f t="shared" si="9"/>
        <v>0</v>
      </c>
    </row>
    <row r="32" spans="1:25" x14ac:dyDescent="0.2">
      <c r="A32" s="6" t="s">
        <v>20</v>
      </c>
      <c r="B32" s="5" t="s">
        <v>37</v>
      </c>
      <c r="C32" s="90"/>
      <c r="D32" s="76">
        <f>投入係数表!J32</f>
        <v>6.0551014229488342E-3</v>
      </c>
      <c r="E32" s="77">
        <f t="shared" si="0"/>
        <v>0.60551014229488342</v>
      </c>
      <c r="F32" s="76">
        <f>分析係数表!C35</f>
        <v>0.30004594884362079</v>
      </c>
      <c r="G32" s="77">
        <f t="shared" si="1"/>
        <v>0.18168086517930412</v>
      </c>
      <c r="H32" s="77">
        <v>0.23250716712863603</v>
      </c>
      <c r="I32" s="77">
        <f t="shared" si="2"/>
        <v>0.23250716712863603</v>
      </c>
      <c r="J32" s="76">
        <f>分析係数表!G35</f>
        <v>0.31483253588516746</v>
      </c>
      <c r="K32" s="78">
        <f t="shared" si="3"/>
        <v>7.3200821038584926E-2</v>
      </c>
      <c r="L32" s="79"/>
      <c r="M32" s="80"/>
      <c r="N32" s="81">
        <f>分析係数表!H35</f>
        <v>5.3595850643821122E-2</v>
      </c>
      <c r="O32" s="82">
        <f t="shared" si="4"/>
        <v>0.4095558768899486</v>
      </c>
      <c r="P32" s="76">
        <f>分析係数表!C35</f>
        <v>0.30004594884362079</v>
      </c>
      <c r="Q32" s="82">
        <f t="shared" si="5"/>
        <v>0.12288558168592577</v>
      </c>
      <c r="R32" s="83">
        <v>0.15372777526636994</v>
      </c>
      <c r="S32" s="84">
        <f t="shared" si="6"/>
        <v>0.386234942395006</v>
      </c>
      <c r="T32" s="85">
        <f>分析係数表!F35</f>
        <v>0.64593301435406703</v>
      </c>
      <c r="U32" s="86">
        <f t="shared" si="7"/>
        <v>0.24948190059007566</v>
      </c>
      <c r="V32" s="87">
        <f>分析係数表!D35</f>
        <v>0.12870813397129185</v>
      </c>
      <c r="W32" s="88">
        <f t="shared" si="8"/>
        <v>0</v>
      </c>
      <c r="X32" s="76">
        <f>分析係数表!E35</f>
        <v>0.11674641148325358</v>
      </c>
      <c r="Y32" s="89">
        <f t="shared" si="9"/>
        <v>0</v>
      </c>
    </row>
    <row r="33" spans="1:25" x14ac:dyDescent="0.2">
      <c r="A33" s="6" t="s">
        <v>21</v>
      </c>
      <c r="B33" s="5" t="s">
        <v>38</v>
      </c>
      <c r="C33" s="90"/>
      <c r="D33" s="76">
        <f>投入係数表!J33</f>
        <v>1.8165304268846503E-3</v>
      </c>
      <c r="E33" s="77">
        <f t="shared" si="0"/>
        <v>0.18165304268846502</v>
      </c>
      <c r="F33" s="76">
        <f>分析係数表!C36</f>
        <v>0.65263261684085982</v>
      </c>
      <c r="G33" s="77">
        <f t="shared" si="1"/>
        <v>0.11855270060687735</v>
      </c>
      <c r="H33" s="77">
        <v>0.17346997519929858</v>
      </c>
      <c r="I33" s="77">
        <f t="shared" si="2"/>
        <v>0.17346997519929858</v>
      </c>
      <c r="J33" s="76">
        <f>分析係数表!G36</f>
        <v>1.8993066023515224E-2</v>
      </c>
      <c r="K33" s="78">
        <f t="shared" si="3"/>
        <v>3.2947266920578264E-3</v>
      </c>
      <c r="L33" s="79"/>
      <c r="M33" s="80"/>
      <c r="N33" s="81">
        <f>分析係数表!H36</f>
        <v>0.10937217763786029</v>
      </c>
      <c r="O33" s="82">
        <f t="shared" si="4"/>
        <v>0.83577399335486147</v>
      </c>
      <c r="P33" s="76">
        <f>分析係数表!C36</f>
        <v>0.65263261684085982</v>
      </c>
      <c r="Q33" s="82">
        <f t="shared" si="5"/>
        <v>0.54545336837071867</v>
      </c>
      <c r="R33" s="83">
        <v>0.5713759515037935</v>
      </c>
      <c r="S33" s="84">
        <f t="shared" si="6"/>
        <v>0.74484592670309202</v>
      </c>
      <c r="T33" s="85">
        <f>分析係数表!F36</f>
        <v>0.88362978595116071</v>
      </c>
      <c r="U33" s="86">
        <f t="shared" si="7"/>
        <v>0.65816804677924712</v>
      </c>
      <c r="V33" s="87">
        <f>分析係数表!D36</f>
        <v>1.4320168827253543E-2</v>
      </c>
      <c r="W33" s="88">
        <f t="shared" si="8"/>
        <v>0</v>
      </c>
      <c r="X33" s="76">
        <f>分析係数表!E36</f>
        <v>2.7132951462164605E-3</v>
      </c>
      <c r="Y33" s="89">
        <f t="shared" si="9"/>
        <v>0</v>
      </c>
    </row>
    <row r="34" spans="1:25" x14ac:dyDescent="0.2">
      <c r="A34" s="6" t="s">
        <v>22</v>
      </c>
      <c r="B34" s="5" t="s">
        <v>377</v>
      </c>
      <c r="C34" s="90"/>
      <c r="D34" s="76">
        <f>投入係数表!J34</f>
        <v>2.1495610051468363E-2</v>
      </c>
      <c r="E34" s="77">
        <f t="shared" si="0"/>
        <v>2.1495610051468361</v>
      </c>
      <c r="F34" s="76">
        <f>分析係数表!C37</f>
        <v>0.3125</v>
      </c>
      <c r="G34" s="77">
        <f t="shared" si="1"/>
        <v>0.67173781410838629</v>
      </c>
      <c r="H34" s="77">
        <v>0.75809393370361977</v>
      </c>
      <c r="I34" s="77">
        <f t="shared" si="2"/>
        <v>0.75809393370361977</v>
      </c>
      <c r="J34" s="76">
        <f>分析係数表!G37</f>
        <v>0.41284547738693467</v>
      </c>
      <c r="K34" s="78">
        <f t="shared" si="3"/>
        <v>0.31297565196401012</v>
      </c>
      <c r="L34" s="79"/>
      <c r="M34" s="80"/>
      <c r="N34" s="81">
        <f>分析係数表!H37</f>
        <v>4.2693468892730888E-2</v>
      </c>
      <c r="O34" s="82">
        <f t="shared" si="4"/>
        <v>0.3262446790151276</v>
      </c>
      <c r="P34" s="76">
        <f>分析係数表!C37</f>
        <v>0.3125</v>
      </c>
      <c r="Q34" s="82">
        <f t="shared" si="5"/>
        <v>0.10195146219222738</v>
      </c>
      <c r="R34" s="83">
        <v>0.13353776567200121</v>
      </c>
      <c r="S34" s="84">
        <f t="shared" si="6"/>
        <v>0.89163169937562103</v>
      </c>
      <c r="T34" s="85">
        <f>分析係数表!F37</f>
        <v>0.69189698492462315</v>
      </c>
      <c r="U34" s="86">
        <f t="shared" si="7"/>
        <v>0.61691728446121019</v>
      </c>
      <c r="V34" s="87">
        <f>分析係数表!D37</f>
        <v>0.10128768844221106</v>
      </c>
      <c r="W34" s="88">
        <f t="shared" si="8"/>
        <v>0</v>
      </c>
      <c r="X34" s="76">
        <f>分析係数表!E37</f>
        <v>9.3907035175879394E-2</v>
      </c>
      <c r="Y34" s="89">
        <f t="shared" si="9"/>
        <v>0</v>
      </c>
    </row>
    <row r="35" spans="1:25" x14ac:dyDescent="0.2">
      <c r="A35" s="6" t="s">
        <v>23</v>
      </c>
      <c r="B35" s="5" t="s">
        <v>193</v>
      </c>
      <c r="C35" s="90"/>
      <c r="D35" s="76">
        <f>投入係数表!J35</f>
        <v>1.0899182561307902E-2</v>
      </c>
      <c r="E35" s="77">
        <f t="shared" si="0"/>
        <v>1.0899182561307901</v>
      </c>
      <c r="F35" s="76">
        <f>分析係数表!C38</f>
        <v>4.0005674563767912E-2</v>
      </c>
      <c r="G35" s="77">
        <f t="shared" si="1"/>
        <v>4.3602915055877829E-2</v>
      </c>
      <c r="H35" s="77">
        <v>5.1249676478042204E-2</v>
      </c>
      <c r="I35" s="77">
        <f t="shared" si="2"/>
        <v>5.1249676478042204E-2</v>
      </c>
      <c r="J35" s="76">
        <f>分析係数表!G38</f>
        <v>0.2442528735632184</v>
      </c>
      <c r="K35" s="78">
        <f t="shared" si="3"/>
        <v>1.251788074894709E-2</v>
      </c>
      <c r="L35" s="79"/>
      <c r="M35" s="80"/>
      <c r="N35" s="81">
        <f>分析係数表!H38</f>
        <v>3.7571284803757127E-2</v>
      </c>
      <c r="O35" s="82">
        <f t="shared" si="4"/>
        <v>0.28710320498399861</v>
      </c>
      <c r="P35" s="76">
        <f>分析係数表!C38</f>
        <v>4.0005674563767912E-2</v>
      </c>
      <c r="Q35" s="82">
        <f t="shared" si="5"/>
        <v>1.1485757384804597E-2</v>
      </c>
      <c r="R35" s="83">
        <v>1.4227281620291654E-2</v>
      </c>
      <c r="S35" s="84">
        <f t="shared" si="6"/>
        <v>6.5476958098333857E-2</v>
      </c>
      <c r="T35" s="85">
        <f>分析係数表!F38</f>
        <v>0.42528735632183906</v>
      </c>
      <c r="U35" s="86">
        <f t="shared" si="7"/>
        <v>2.7846522409636237E-2</v>
      </c>
      <c r="V35" s="87">
        <f>分析係数表!D38</f>
        <v>0.11494252873563218</v>
      </c>
      <c r="W35" s="88">
        <f t="shared" si="8"/>
        <v>0</v>
      </c>
      <c r="X35" s="76">
        <f>分析係数表!E38</f>
        <v>0.10344827586206896</v>
      </c>
      <c r="Y35" s="89">
        <f t="shared" si="9"/>
        <v>0</v>
      </c>
    </row>
    <row r="36" spans="1:25" x14ac:dyDescent="0.2">
      <c r="A36" s="6" t="s">
        <v>24</v>
      </c>
      <c r="B36" s="5" t="s">
        <v>39</v>
      </c>
      <c r="C36" s="90"/>
      <c r="D36" s="76">
        <f>投入係数表!J36</f>
        <v>0</v>
      </c>
      <c r="E36" s="77">
        <f t="shared" si="0"/>
        <v>0</v>
      </c>
      <c r="F36" s="76">
        <f>分析係数表!C39</f>
        <v>1</v>
      </c>
      <c r="G36" s="77">
        <f t="shared" si="1"/>
        <v>0</v>
      </c>
      <c r="H36" s="77">
        <v>8.3912264362737375E-3</v>
      </c>
      <c r="I36" s="77">
        <f t="shared" si="2"/>
        <v>8.3912264362737375E-3</v>
      </c>
      <c r="J36" s="76">
        <f>分析係数表!G39</f>
        <v>0.35369632580787957</v>
      </c>
      <c r="K36" s="78">
        <f t="shared" si="3"/>
        <v>2.9679459595319682E-3</v>
      </c>
      <c r="L36" s="79"/>
      <c r="M36" s="80"/>
      <c r="N36" s="81">
        <f>分析係数表!H39</f>
        <v>3.3932856811085595E-3</v>
      </c>
      <c r="O36" s="82">
        <f t="shared" si="4"/>
        <v>2.5929994131453176E-2</v>
      </c>
      <c r="P36" s="76">
        <f>分析係数表!C39</f>
        <v>1</v>
      </c>
      <c r="Q36" s="82">
        <f t="shared" si="5"/>
        <v>2.5929994131453176E-2</v>
      </c>
      <c r="R36" s="83">
        <v>3.1741018996193346E-2</v>
      </c>
      <c r="S36" s="84">
        <f t="shared" si="6"/>
        <v>4.0132245432467087E-2</v>
      </c>
      <c r="T36" s="85">
        <f>分析係数表!F39</f>
        <v>0.70440460380699421</v>
      </c>
      <c r="U36" s="86">
        <f t="shared" si="7"/>
        <v>2.8269338443742031E-2</v>
      </c>
      <c r="V36" s="87">
        <f>分析係数表!D39</f>
        <v>6.0314298362107124E-2</v>
      </c>
      <c r="W36" s="88">
        <f t="shared" si="8"/>
        <v>0</v>
      </c>
      <c r="X36" s="76">
        <f>分析係数表!E39</f>
        <v>7.2598494909251882E-2</v>
      </c>
      <c r="Y36" s="89">
        <f t="shared" si="9"/>
        <v>0</v>
      </c>
    </row>
    <row r="37" spans="1:25" x14ac:dyDescent="0.2">
      <c r="A37" s="6" t="s">
        <v>25</v>
      </c>
      <c r="B37" s="5" t="s">
        <v>40</v>
      </c>
      <c r="C37" s="90"/>
      <c r="D37" s="76">
        <f>投入係数表!J37</f>
        <v>3.0275507114744171E-4</v>
      </c>
      <c r="E37" s="77">
        <f t="shared" si="0"/>
        <v>3.0275507114744173E-2</v>
      </c>
      <c r="F37" s="76">
        <f>分析係数表!C40</f>
        <v>0.6708495079895278</v>
      </c>
      <c r="G37" s="77">
        <f t="shared" si="1"/>
        <v>2.0310309052059577E-2</v>
      </c>
      <c r="H37" s="77">
        <v>2.1057308221641483E-2</v>
      </c>
      <c r="I37" s="77">
        <f t="shared" si="2"/>
        <v>2.1057308221641483E-2</v>
      </c>
      <c r="J37" s="76">
        <f>分析係数表!G40</f>
        <v>0.531269582654468</v>
      </c>
      <c r="K37" s="78">
        <f t="shared" si="3"/>
        <v>1.1187107350737968E-2</v>
      </c>
      <c r="L37" s="79"/>
      <c r="M37" s="80"/>
      <c r="N37" s="81">
        <f>分析係数表!H40</f>
        <v>2.5210951410213404E-2</v>
      </c>
      <c r="O37" s="82">
        <f t="shared" si="4"/>
        <v>0.19265098301467493</v>
      </c>
      <c r="P37" s="76">
        <f>分析係数表!C40</f>
        <v>0.6708495079895278</v>
      </c>
      <c r="Q37" s="82">
        <f t="shared" si="5"/>
        <v>0.12923981716909355</v>
      </c>
      <c r="R37" s="83">
        <v>0.12942193777770125</v>
      </c>
      <c r="S37" s="84">
        <f t="shared" si="6"/>
        <v>0.15047924599934273</v>
      </c>
      <c r="T37" s="85">
        <f>分析係数表!F40</f>
        <v>0.72803609474871533</v>
      </c>
      <c r="U37" s="86">
        <f t="shared" si="7"/>
        <v>0.10955432259809272</v>
      </c>
      <c r="V37" s="87">
        <f>分析係数表!D40</f>
        <v>0.11505201153026695</v>
      </c>
      <c r="W37" s="88">
        <f t="shared" si="8"/>
        <v>0</v>
      </c>
      <c r="X37" s="76">
        <f>分析係数表!E40</f>
        <v>6.6173705978192762E-2</v>
      </c>
      <c r="Y37" s="89">
        <f t="shared" si="9"/>
        <v>0</v>
      </c>
    </row>
    <row r="38" spans="1:25" x14ac:dyDescent="0.2">
      <c r="A38" s="6" t="s">
        <v>26</v>
      </c>
      <c r="B38" s="5" t="s">
        <v>276</v>
      </c>
      <c r="C38" s="90"/>
      <c r="D38" s="76">
        <f>投入係数表!J38</f>
        <v>0</v>
      </c>
      <c r="E38" s="77">
        <f t="shared" si="0"/>
        <v>0</v>
      </c>
      <c r="F38" s="76">
        <f>分析係数表!C41</f>
        <v>0.63576075285795497</v>
      </c>
      <c r="G38" s="77">
        <f t="shared" si="1"/>
        <v>0</v>
      </c>
      <c r="H38" s="77">
        <v>5.0538183488826839E-4</v>
      </c>
      <c r="I38" s="77">
        <f t="shared" si="2"/>
        <v>5.0538183488826839E-4</v>
      </c>
      <c r="J38" s="76">
        <f>分析係数表!G41</f>
        <v>0.45993746335743602</v>
      </c>
      <c r="K38" s="78">
        <f t="shared" si="3"/>
        <v>2.3244403916543671E-4</v>
      </c>
      <c r="L38" s="79"/>
      <c r="M38" s="80"/>
      <c r="N38" s="81">
        <f>分析係数表!H41</f>
        <v>4.510618532758754E-2</v>
      </c>
      <c r="O38" s="82">
        <f t="shared" si="4"/>
        <v>0.34468159499452583</v>
      </c>
      <c r="P38" s="76">
        <f>分析係数表!C41</f>
        <v>0.63576075285795497</v>
      </c>
      <c r="Q38" s="82">
        <f t="shared" si="5"/>
        <v>0.21913503033000045</v>
      </c>
      <c r="R38" s="83">
        <v>0.22221380497343296</v>
      </c>
      <c r="S38" s="84">
        <f t="shared" si="6"/>
        <v>0.22271918680832123</v>
      </c>
      <c r="T38" s="85">
        <f>分析係数表!F41</f>
        <v>0.5626343560680086</v>
      </c>
      <c r="U38" s="86">
        <f t="shared" si="7"/>
        <v>0.12530946625389033</v>
      </c>
      <c r="V38" s="87">
        <f>分析係数表!D41</f>
        <v>0.18145397693961304</v>
      </c>
      <c r="W38" s="88">
        <f t="shared" si="8"/>
        <v>0</v>
      </c>
      <c r="X38" s="76">
        <f>分析係数表!E41</f>
        <v>0.17500488567520031</v>
      </c>
      <c r="Y38" s="89">
        <f t="shared" si="9"/>
        <v>0</v>
      </c>
    </row>
    <row r="39" spans="1:25" x14ac:dyDescent="0.2">
      <c r="A39" s="6" t="s">
        <v>51</v>
      </c>
      <c r="B39" s="5" t="s">
        <v>367</v>
      </c>
      <c r="C39" s="90"/>
      <c r="D39" s="76">
        <f>投入係数表!J39</f>
        <v>1.5137753557372085E-3</v>
      </c>
      <c r="E39" s="77">
        <f>$C$12*D39</f>
        <v>0.15137753557372086</v>
      </c>
      <c r="F39" s="76">
        <f>分析係数表!C42</f>
        <v>1</v>
      </c>
      <c r="G39" s="77">
        <f>E39*F39</f>
        <v>0.15137753557372086</v>
      </c>
      <c r="H39" s="77">
        <v>0.16120140824011867</v>
      </c>
      <c r="I39" s="77">
        <f>C39+H39</f>
        <v>0.16120140824011867</v>
      </c>
      <c r="J39" s="76">
        <f>分析係数表!G42</f>
        <v>0.48586118251928023</v>
      </c>
      <c r="K39" s="78">
        <f>I39*J39</f>
        <v>7.8321506831317306E-2</v>
      </c>
      <c r="L39" s="79"/>
      <c r="M39" s="80"/>
      <c r="N39" s="81">
        <f>分析係数表!H42</f>
        <v>1.2011973266585813E-2</v>
      </c>
      <c r="O39" s="82">
        <f t="shared" si="4"/>
        <v>9.1790207362672641E-2</v>
      </c>
      <c r="P39" s="76">
        <f>分析係数表!C42</f>
        <v>1</v>
      </c>
      <c r="Q39" s="82">
        <f>O39*P39</f>
        <v>9.1790207362672641E-2</v>
      </c>
      <c r="R39" s="83">
        <v>9.5393256103554508E-2</v>
      </c>
      <c r="S39" s="84">
        <f>I39+R39</f>
        <v>0.25659466434367317</v>
      </c>
      <c r="T39" s="85">
        <f>分析係数表!F42</f>
        <v>0.55826906598114823</v>
      </c>
      <c r="U39" s="86">
        <f t="shared" si="7"/>
        <v>0.14324886359888866</v>
      </c>
      <c r="V39" s="87">
        <f>分析係数表!D42</f>
        <v>0.12296486718080549</v>
      </c>
      <c r="W39" s="88">
        <f t="shared" si="8"/>
        <v>0</v>
      </c>
      <c r="X39" s="76">
        <f>分析係数表!E42</f>
        <v>7.7120822622107968E-2</v>
      </c>
      <c r="Y39" s="89">
        <f t="shared" si="9"/>
        <v>0</v>
      </c>
    </row>
    <row r="40" spans="1:25" x14ac:dyDescent="0.2">
      <c r="A40" s="6" t="s">
        <v>194</v>
      </c>
      <c r="B40" s="5" t="s">
        <v>41</v>
      </c>
      <c r="C40" s="90"/>
      <c r="D40" s="76">
        <f>投入係数表!J40</f>
        <v>4.4807750529821375E-2</v>
      </c>
      <c r="E40" s="77">
        <f>$C$12*D40</f>
        <v>4.4807750529821373</v>
      </c>
      <c r="F40" s="76">
        <f>分析係数表!C43</f>
        <v>0.35275161130391675</v>
      </c>
      <c r="G40" s="77">
        <f>E40*F40</f>
        <v>1.5806006198298419</v>
      </c>
      <c r="H40" s="77">
        <v>1.8816077011886747</v>
      </c>
      <c r="I40" s="77">
        <f>C40+H40</f>
        <v>1.8816077011886747</v>
      </c>
      <c r="J40" s="76">
        <f>分析係数表!G43</f>
        <v>0.36383347788378145</v>
      </c>
      <c r="K40" s="78">
        <f>I40*J40</f>
        <v>0.68459187393638254</v>
      </c>
      <c r="L40" s="79"/>
      <c r="M40" s="80"/>
      <c r="N40" s="81">
        <f>分析係数表!H43</f>
        <v>3.2462002941707736E-2</v>
      </c>
      <c r="O40" s="82">
        <f t="shared" si="4"/>
        <v>0.24806032408644935</v>
      </c>
      <c r="P40" s="76">
        <f>分析係数表!C43</f>
        <v>0.35275161130391675</v>
      </c>
      <c r="Q40" s="82">
        <f>O40*P40</f>
        <v>8.7503679022066794E-2</v>
      </c>
      <c r="R40" s="83">
        <v>0.18003307148460015</v>
      </c>
      <c r="S40" s="84">
        <f>I40+R40</f>
        <v>2.0616407726732748</v>
      </c>
      <c r="T40" s="85">
        <f>分析係数表!F43</f>
        <v>0.62185602775368609</v>
      </c>
      <c r="U40" s="86">
        <f t="shared" si="7"/>
        <v>1.2820437415496428</v>
      </c>
      <c r="V40" s="87">
        <f>分析係数表!D43</f>
        <v>0.24869904596704251</v>
      </c>
      <c r="W40" s="88">
        <f t="shared" si="8"/>
        <v>1</v>
      </c>
      <c r="X40" s="76">
        <f>分析係数表!E43</f>
        <v>0.20663486556808325</v>
      </c>
      <c r="Y40" s="89">
        <f t="shared" si="9"/>
        <v>0</v>
      </c>
    </row>
    <row r="41" spans="1:25" x14ac:dyDescent="0.2">
      <c r="A41" s="6" t="s">
        <v>340</v>
      </c>
      <c r="B41" s="5" t="s">
        <v>42</v>
      </c>
      <c r="C41" s="90"/>
      <c r="D41" s="76">
        <f>投入係数表!J41</f>
        <v>0</v>
      </c>
      <c r="E41" s="77">
        <f>$C$12*D41</f>
        <v>0</v>
      </c>
      <c r="F41" s="76">
        <f>分析係数表!C44</f>
        <v>0.44216182048040453</v>
      </c>
      <c r="G41" s="77">
        <f>E41*F41</f>
        <v>0</v>
      </c>
      <c r="H41" s="77">
        <v>1.7384427214785566E-3</v>
      </c>
      <c r="I41" s="77">
        <f>C41+H41</f>
        <v>1.7384427214785566E-3</v>
      </c>
      <c r="J41" s="76">
        <f>分析係数表!G44</f>
        <v>0.26698361065932691</v>
      </c>
      <c r="K41" s="78">
        <f>I41*J41</f>
        <v>4.6413571470477162E-4</v>
      </c>
      <c r="L41" s="79"/>
      <c r="M41" s="80"/>
      <c r="N41" s="81">
        <f>分析係数表!H44</f>
        <v>9.8960080509896006E-2</v>
      </c>
      <c r="O41" s="82">
        <f t="shared" si="4"/>
        <v>0.75620933455606787</v>
      </c>
      <c r="P41" s="76">
        <f>分析係数表!C44</f>
        <v>0.44216182048040453</v>
      </c>
      <c r="Q41" s="82">
        <f>O41*P41</f>
        <v>0.33436689603158626</v>
      </c>
      <c r="R41" s="83">
        <v>0.33883248566338647</v>
      </c>
      <c r="S41" s="84">
        <f>I41+R41</f>
        <v>0.34057092838486502</v>
      </c>
      <c r="T41" s="85">
        <f>分析係数表!F44</f>
        <v>0.48855248342299512</v>
      </c>
      <c r="U41" s="86">
        <f t="shared" si="7"/>
        <v>0.16638677284410083</v>
      </c>
      <c r="V41" s="87">
        <f>分析係数表!D44</f>
        <v>0.23645689978731391</v>
      </c>
      <c r="W41" s="88">
        <f t="shared" si="8"/>
        <v>0</v>
      </c>
      <c r="X41" s="76">
        <f>分析係数表!E44</f>
        <v>0.14913048917803079</v>
      </c>
      <c r="Y41" s="89">
        <f t="shared" si="9"/>
        <v>0</v>
      </c>
    </row>
    <row r="42" spans="1:25" x14ac:dyDescent="0.2">
      <c r="A42" s="6" t="s">
        <v>341</v>
      </c>
      <c r="B42" s="5" t="s">
        <v>278</v>
      </c>
      <c r="C42" s="90"/>
      <c r="D42" s="76">
        <f>投入係数表!J42</f>
        <v>3.0275507114744171E-4</v>
      </c>
      <c r="E42" s="77">
        <f>$C$12*D42</f>
        <v>3.0275507114744173E-2</v>
      </c>
      <c r="F42" s="76">
        <f>分析係数表!C45</f>
        <v>1</v>
      </c>
      <c r="G42" s="77">
        <f>E42*F42</f>
        <v>3.0275507114744173E-2</v>
      </c>
      <c r="H42" s="77">
        <v>3.8929404327810349E-2</v>
      </c>
      <c r="I42" s="77">
        <f>C42+H42</f>
        <v>3.8929404327810349E-2</v>
      </c>
      <c r="J42" s="76">
        <f>分析係数表!G45</f>
        <v>0</v>
      </c>
      <c r="K42" s="78">
        <f>I42*J42</f>
        <v>0</v>
      </c>
      <c r="L42" s="79"/>
      <c r="M42" s="80"/>
      <c r="N42" s="81">
        <f>分析係数表!H45</f>
        <v>0</v>
      </c>
      <c r="O42" s="82">
        <f t="shared" si="4"/>
        <v>0</v>
      </c>
      <c r="P42" s="76">
        <f>分析係数表!C45</f>
        <v>1</v>
      </c>
      <c r="Q42" s="82">
        <f>O42*P42</f>
        <v>0</v>
      </c>
      <c r="R42" s="83">
        <v>3.3765294357744305E-3</v>
      </c>
      <c r="S42" s="84">
        <f>I42+R42</f>
        <v>4.2305933763584783E-2</v>
      </c>
      <c r="T42" s="85">
        <f>分析係数表!F45</f>
        <v>0</v>
      </c>
      <c r="U42" s="86">
        <f t="shared" si="7"/>
        <v>0</v>
      </c>
      <c r="V42" s="87">
        <f>分析係数表!D45</f>
        <v>0</v>
      </c>
      <c r="W42" s="88">
        <f t="shared" si="8"/>
        <v>0</v>
      </c>
      <c r="X42" s="76">
        <f>分析係数表!E45</f>
        <v>0</v>
      </c>
      <c r="Y42" s="89">
        <f t="shared" si="9"/>
        <v>0</v>
      </c>
    </row>
    <row r="43" spans="1:25" x14ac:dyDescent="0.2">
      <c r="A43" s="6" t="s">
        <v>342</v>
      </c>
      <c r="B43" s="5" t="s">
        <v>279</v>
      </c>
      <c r="C43" s="90"/>
      <c r="D43" s="76">
        <f>投入係数表!J43</f>
        <v>1.8165304268846503E-3</v>
      </c>
      <c r="E43" s="77">
        <f>$C$12*D43</f>
        <v>0.18165304268846502</v>
      </c>
      <c r="F43" s="76">
        <f>分析係数表!C46</f>
        <v>0.17935833011209901</v>
      </c>
      <c r="G43" s="77">
        <f>E43*F43</f>
        <v>3.2580986396384924E-2</v>
      </c>
      <c r="H43" s="77">
        <v>4.4340003328037364E-2</v>
      </c>
      <c r="I43" s="77">
        <f>C43+H43</f>
        <v>4.4340003328037364E-2</v>
      </c>
      <c r="J43" s="76">
        <f>分析係数表!G46</f>
        <v>8.6021505376344086E-3</v>
      </c>
      <c r="K43" s="78">
        <f>I43*J43</f>
        <v>3.8141938346698806E-4</v>
      </c>
      <c r="L43" s="79"/>
      <c r="M43" s="80"/>
      <c r="N43" s="81">
        <f>分析係数表!H46</f>
        <v>1.9624287151962429E-2</v>
      </c>
      <c r="O43" s="82">
        <f t="shared" si="4"/>
        <v>0.14996015617467787</v>
      </c>
      <c r="P43" s="76">
        <f>分析係数表!C46</f>
        <v>0.17935833011209901</v>
      </c>
      <c r="Q43" s="82">
        <f>O43*P43</f>
        <v>2.6896603194839795E-2</v>
      </c>
      <c r="R43" s="83">
        <v>3.0705983660274772E-2</v>
      </c>
      <c r="S43" s="84">
        <f>I43+R43</f>
        <v>7.5045986988312136E-2</v>
      </c>
      <c r="T43" s="85">
        <f>分析係数表!F46</f>
        <v>0.31182795698924731</v>
      </c>
      <c r="U43" s="86">
        <f t="shared" si="7"/>
        <v>2.340143680280701E-2</v>
      </c>
      <c r="V43" s="87">
        <f>分析係数表!D46</f>
        <v>4.3010752688172043E-3</v>
      </c>
      <c r="W43" s="88">
        <f t="shared" si="8"/>
        <v>0</v>
      </c>
      <c r="X43" s="76">
        <f>分析係数表!E46</f>
        <v>1.0752688172043012E-2</v>
      </c>
      <c r="Y43" s="89">
        <f t="shared" si="9"/>
        <v>0</v>
      </c>
    </row>
    <row r="44" spans="1:25" x14ac:dyDescent="0.2">
      <c r="A44" s="192">
        <v>40</v>
      </c>
      <c r="B44" s="14" t="s">
        <v>150</v>
      </c>
      <c r="C44" s="197">
        <f>SUM(C5:C43)</f>
        <v>100</v>
      </c>
      <c r="D44" s="92">
        <f>投入係数表!J44</f>
        <v>0.68271268543748109</v>
      </c>
      <c r="E44" s="91">
        <f>SUM(E5:E43)</f>
        <v>68.271268543748107</v>
      </c>
      <c r="F44" s="92">
        <f>分析係数表!C47</f>
        <v>0.45205734847213674</v>
      </c>
      <c r="G44" s="91">
        <f>SUM(G5:G43)</f>
        <v>9.2898372926058368</v>
      </c>
      <c r="H44" s="91">
        <f>SUM(H5:H43)</f>
        <v>10.720190790791568</v>
      </c>
      <c r="I44" s="91">
        <f>SUM(I5:I43)</f>
        <v>110.72019079079153</v>
      </c>
      <c r="J44" s="92">
        <f>分析係数表!G47</f>
        <v>0.25945463001493158</v>
      </c>
      <c r="K44" s="93">
        <f>SUM(K5:K43)</f>
        <v>12.187495073725506</v>
      </c>
      <c r="L44" s="94">
        <f>最終需要_まとめ!$L$33</f>
        <v>0.627</v>
      </c>
      <c r="M44" s="91">
        <f>K44*L44</f>
        <v>7.6415594112258924</v>
      </c>
      <c r="N44" s="95">
        <f>分析係数表!H47</f>
        <v>1</v>
      </c>
      <c r="O44" s="91">
        <f>SUM(O5:O43)</f>
        <v>7.6415594112258907</v>
      </c>
      <c r="P44" s="92">
        <f>分析係数表!C47</f>
        <v>0.45205734847213674</v>
      </c>
      <c r="Q44" s="96">
        <f>SUM(Q5:Q43)</f>
        <v>3.6572813207730959</v>
      </c>
      <c r="R44" s="91">
        <f>SUM(R5:R43)</f>
        <v>4.2165203776321274</v>
      </c>
      <c r="S44" s="97">
        <f>SUM(S5:S43)</f>
        <v>114.93671116842371</v>
      </c>
      <c r="T44" s="98">
        <f>分析係数表!F47</f>
        <v>0.49393557388686266</v>
      </c>
      <c r="U44" s="99">
        <f>SUM(U5:U43)</f>
        <v>38.000012784937951</v>
      </c>
      <c r="V44" s="100">
        <f>分析係数表!D47</f>
        <v>0.10430078574400901</v>
      </c>
      <c r="W44" s="101">
        <f>SUM(W5:W43)</f>
        <v>6</v>
      </c>
      <c r="X44" s="92">
        <f>分析係数表!E47</f>
        <v>8.4816292561133821E-2</v>
      </c>
      <c r="Y44" s="102">
        <f>SUM(Y5:Y43)</f>
        <v>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6" width="9" style="3" bestFit="1" customWidth="1"/>
    <col min="7"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302</v>
      </c>
      <c r="S2" s="3" t="s">
        <v>152</v>
      </c>
      <c r="U2" s="64" t="s">
        <v>209</v>
      </c>
      <c r="W2" s="3" t="s">
        <v>130</v>
      </c>
      <c r="Y2" s="3" t="s">
        <v>153</v>
      </c>
    </row>
    <row r="3" spans="1:25" ht="44" x14ac:dyDescent="0.2">
      <c r="B3" s="65"/>
      <c r="C3" s="66" t="s">
        <v>227</v>
      </c>
      <c r="D3" s="66" t="s">
        <v>243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投入係数表!K5</f>
        <v>0</v>
      </c>
      <c r="E5" s="110">
        <f t="shared" ref="E5:E38" si="0">$C$13*D5</f>
        <v>0</v>
      </c>
      <c r="F5" s="76">
        <f>分析係数表!C8</f>
        <v>0.54693596511361031</v>
      </c>
      <c r="G5" s="110">
        <f t="shared" ref="G5:G38" si="1">E5*F5</f>
        <v>0</v>
      </c>
      <c r="H5" s="110">
        <f t="array" ref="H5:H43">MMULT(逆行列係数!C5:AO43,'9'!G5:G43)</f>
        <v>1.2948677953864932E-4</v>
      </c>
      <c r="I5" s="110">
        <f t="shared" ref="I5:I38" si="2">C5+H5</f>
        <v>1.2948677953864932E-4</v>
      </c>
      <c r="J5" s="107">
        <f>分析係数表!G8</f>
        <v>0.11998386771526517</v>
      </c>
      <c r="K5" s="111">
        <f t="shared" ref="K5:K38" si="3">I5*J5</f>
        <v>1.5536324627041006E-5</v>
      </c>
      <c r="L5" s="79" t="s">
        <v>182</v>
      </c>
      <c r="M5" s="80" t="s">
        <v>182</v>
      </c>
      <c r="N5" s="81">
        <f>分析係数表!H8</f>
        <v>1.0437901581813021E-2</v>
      </c>
      <c r="O5" s="82">
        <f t="shared" ref="O5:O43" si="4">$M$44*N5</f>
        <v>2.7102920514615669E-2</v>
      </c>
      <c r="P5" s="76">
        <f>分析係数表!C8</f>
        <v>0.54693596511361031</v>
      </c>
      <c r="Q5" s="82">
        <f t="shared" ref="Q5:Q38" si="5">O5*P5</f>
        <v>1.4823561989058789E-2</v>
      </c>
      <c r="R5" s="83">
        <f t="array" ref="R5:R43">MMULT(逆行列係数!C5:AO43,'9'!Q5:Q43)</f>
        <v>2.1777503506780243E-2</v>
      </c>
      <c r="S5" s="84">
        <f t="shared" ref="S5:S38" si="6">I5+R5</f>
        <v>2.1906990286318893E-2</v>
      </c>
      <c r="T5" s="85">
        <f>分析係数表!F8</f>
        <v>0.45210727969348657</v>
      </c>
      <c r="U5" s="86">
        <f t="shared" ref="U5:U43" si="7">S5*T5</f>
        <v>9.9043097846192689E-3</v>
      </c>
      <c r="V5" s="87">
        <f>分析係数表!D8</f>
        <v>0.18995765275257109</v>
      </c>
      <c r="W5" s="167">
        <f t="shared" ref="W5:W43" si="8">ROUND(S5*V5,0)</f>
        <v>0</v>
      </c>
      <c r="X5" s="76">
        <f>分析係数表!E8</f>
        <v>0.14398064125831822</v>
      </c>
      <c r="Y5" s="166">
        <f t="shared" ref="Y5:Y43" si="9">ROUND(S5*X5,0)</f>
        <v>0</v>
      </c>
    </row>
    <row r="6" spans="1:25" x14ac:dyDescent="0.2">
      <c r="A6" s="6" t="s">
        <v>219</v>
      </c>
      <c r="B6" s="5" t="s">
        <v>265</v>
      </c>
      <c r="C6" s="90"/>
      <c r="D6" s="107">
        <f>投入係数表!K6</f>
        <v>0</v>
      </c>
      <c r="E6" s="110">
        <f t="shared" si="0"/>
        <v>0</v>
      </c>
      <c r="F6" s="76">
        <f>分析係数表!C9</f>
        <v>1</v>
      </c>
      <c r="G6" s="110">
        <f t="shared" si="1"/>
        <v>0</v>
      </c>
      <c r="H6" s="110">
        <v>4.9306957309324699E-5</v>
      </c>
      <c r="I6" s="110">
        <f t="shared" si="2"/>
        <v>4.9306957309324699E-5</v>
      </c>
      <c r="J6" s="107">
        <f>分析係数表!G9</f>
        <v>0.24637681159420291</v>
      </c>
      <c r="K6" s="111">
        <f t="shared" si="3"/>
        <v>1.2148090931282897E-5</v>
      </c>
      <c r="L6" s="79"/>
      <c r="M6" s="80"/>
      <c r="N6" s="81">
        <f>分析係数表!H9</f>
        <v>5.4189353082342016E-4</v>
      </c>
      <c r="O6" s="82">
        <f t="shared" si="4"/>
        <v>1.407073747359528E-3</v>
      </c>
      <c r="P6" s="76">
        <f>分析係数表!C9</f>
        <v>1</v>
      </c>
      <c r="Q6" s="82">
        <f t="shared" si="5"/>
        <v>1.407073747359528E-3</v>
      </c>
      <c r="R6" s="83">
        <v>1.8436715008634437E-3</v>
      </c>
      <c r="S6" s="84">
        <f t="shared" si="6"/>
        <v>1.8929784581727684E-3</v>
      </c>
      <c r="T6" s="85">
        <f>分析係数表!F9</f>
        <v>0.67101449275362324</v>
      </c>
      <c r="U6" s="86">
        <f t="shared" si="7"/>
        <v>1.2702159799043359E-3</v>
      </c>
      <c r="V6" s="87">
        <f>分析係数表!D9</f>
        <v>0.17826086956521739</v>
      </c>
      <c r="W6" s="167">
        <f t="shared" si="8"/>
        <v>0</v>
      </c>
      <c r="X6" s="76">
        <f>分析係数表!E9</f>
        <v>0.11304347826086956</v>
      </c>
      <c r="Y6" s="166">
        <f t="shared" si="9"/>
        <v>0</v>
      </c>
    </row>
    <row r="7" spans="1:25" x14ac:dyDescent="0.2">
      <c r="A7" s="6" t="s">
        <v>220</v>
      </c>
      <c r="B7" s="5" t="s">
        <v>266</v>
      </c>
      <c r="C7" s="90"/>
      <c r="D7" s="107">
        <f>投入係数表!K7</f>
        <v>0</v>
      </c>
      <c r="E7" s="110">
        <f t="shared" si="0"/>
        <v>0</v>
      </c>
      <c r="F7" s="76">
        <f>分析係数表!C10</f>
        <v>7.9037800687285276E-2</v>
      </c>
      <c r="G7" s="110">
        <f t="shared" si="1"/>
        <v>0</v>
      </c>
      <c r="H7" s="110">
        <v>7.7935869227402827E-7</v>
      </c>
      <c r="I7" s="110">
        <f t="shared" si="2"/>
        <v>7.7935869227402827E-7</v>
      </c>
      <c r="J7" s="107">
        <f>分析係数表!G10</f>
        <v>0.17857142857142858</v>
      </c>
      <c r="K7" s="111">
        <f t="shared" si="3"/>
        <v>1.3917119504893361E-7</v>
      </c>
      <c r="L7" s="79"/>
      <c r="M7" s="80"/>
      <c r="N7" s="81">
        <f>分析係数表!H10</f>
        <v>1.057982607798106E-3</v>
      </c>
      <c r="O7" s="82">
        <f t="shared" si="4"/>
        <v>2.7471439829400307E-3</v>
      </c>
      <c r="P7" s="76">
        <f>分析係数表!C10</f>
        <v>7.9037800687285276E-2</v>
      </c>
      <c r="Q7" s="82">
        <f t="shared" si="5"/>
        <v>2.1712821858288917E-4</v>
      </c>
      <c r="R7" s="83">
        <v>3.6037043083221414E-4</v>
      </c>
      <c r="S7" s="84">
        <f t="shared" si="6"/>
        <v>3.6114978952448817E-4</v>
      </c>
      <c r="T7" s="85">
        <f>分析係数表!F10</f>
        <v>0.5178571428571429</v>
      </c>
      <c r="U7" s="86">
        <f t="shared" si="7"/>
        <v>1.8702399814660996E-4</v>
      </c>
      <c r="V7" s="87">
        <f>分析係数表!D10</f>
        <v>0.10714285714285714</v>
      </c>
      <c r="W7" s="167">
        <f t="shared" si="8"/>
        <v>0</v>
      </c>
      <c r="X7" s="76">
        <f>分析係数表!E10</f>
        <v>8.9285714285714288E-2</v>
      </c>
      <c r="Y7" s="166">
        <f t="shared" si="9"/>
        <v>0</v>
      </c>
    </row>
    <row r="8" spans="1:25" x14ac:dyDescent="0.2">
      <c r="A8" s="6" t="s">
        <v>221</v>
      </c>
      <c r="B8" s="5" t="s">
        <v>27</v>
      </c>
      <c r="C8" s="90"/>
      <c r="D8" s="107">
        <f>投入係数表!K8</f>
        <v>0.58293838862559244</v>
      </c>
      <c r="E8" s="110">
        <f t="shared" si="0"/>
        <v>58.293838862559241</v>
      </c>
      <c r="F8" s="76">
        <f>分析係数表!C11</f>
        <v>2.9201343261789914E-3</v>
      </c>
      <c r="G8" s="110">
        <f t="shared" si="1"/>
        <v>0.17022583986730613</v>
      </c>
      <c r="H8" s="110">
        <v>0.17144054416379598</v>
      </c>
      <c r="I8" s="110">
        <f t="shared" si="2"/>
        <v>0.17144054416379598</v>
      </c>
      <c r="J8" s="107">
        <f>分析係数表!G11</f>
        <v>0.38709677419354838</v>
      </c>
      <c r="K8" s="111">
        <f t="shared" si="3"/>
        <v>6.6364081611791984E-2</v>
      </c>
      <c r="L8" s="79"/>
      <c r="M8" s="80"/>
      <c r="N8" s="81">
        <f>分析係数表!H11</f>
        <v>-1.2902226924367146E-5</v>
      </c>
      <c r="O8" s="82">
        <f t="shared" si="4"/>
        <v>-3.3501755889512566E-5</v>
      </c>
      <c r="P8" s="76">
        <f>分析係数表!C11</f>
        <v>2.9201343261789914E-3</v>
      </c>
      <c r="Q8" s="82">
        <f t="shared" si="5"/>
        <v>-9.7829627360234834E-8</v>
      </c>
      <c r="R8" s="83">
        <v>4.8298596544257355E-4</v>
      </c>
      <c r="S8" s="84">
        <f t="shared" si="6"/>
        <v>0.17192353012923856</v>
      </c>
      <c r="T8" s="85">
        <f>分析係数表!F11</f>
        <v>0.64516129032258063</v>
      </c>
      <c r="U8" s="86">
        <f t="shared" si="7"/>
        <v>0.11091840653499262</v>
      </c>
      <c r="V8" s="87">
        <f>分析係数表!D11</f>
        <v>0.25806451612903225</v>
      </c>
      <c r="W8" s="167">
        <f t="shared" si="8"/>
        <v>0</v>
      </c>
      <c r="X8" s="76">
        <f>分析係数表!E11</f>
        <v>0.22580645161290322</v>
      </c>
      <c r="Y8" s="166">
        <f t="shared" si="9"/>
        <v>0</v>
      </c>
    </row>
    <row r="9" spans="1:25" x14ac:dyDescent="0.2">
      <c r="A9" s="6" t="s">
        <v>222</v>
      </c>
      <c r="B9" s="5" t="s">
        <v>190</v>
      </c>
      <c r="C9" s="90"/>
      <c r="D9" s="107">
        <f>投入係数表!K9</f>
        <v>0</v>
      </c>
      <c r="E9" s="110">
        <f t="shared" si="0"/>
        <v>0</v>
      </c>
      <c r="F9" s="76">
        <f>分析係数表!C12</f>
        <v>0.15436841164909776</v>
      </c>
      <c r="G9" s="110">
        <f t="shared" si="1"/>
        <v>0</v>
      </c>
      <c r="H9" s="110">
        <v>5.9115886854716758E-5</v>
      </c>
      <c r="I9" s="110">
        <f t="shared" si="2"/>
        <v>5.9115886854716758E-5</v>
      </c>
      <c r="J9" s="107">
        <f>分析係数表!G12</f>
        <v>0.13865952540355575</v>
      </c>
      <c r="K9" s="111">
        <f t="shared" si="3"/>
        <v>8.1969808150853259E-6</v>
      </c>
      <c r="L9" s="79"/>
      <c r="M9" s="80"/>
      <c r="N9" s="81">
        <f>分析係数表!H12</f>
        <v>8.1322736304286117E-2</v>
      </c>
      <c r="O9" s="82">
        <f t="shared" si="4"/>
        <v>0.21116156737159772</v>
      </c>
      <c r="P9" s="76">
        <f>分析係数表!C12</f>
        <v>0.15436841164909776</v>
      </c>
      <c r="Q9" s="82">
        <f t="shared" si="5"/>
        <v>3.2596675756487489E-2</v>
      </c>
      <c r="R9" s="83">
        <v>3.7082879134351591E-2</v>
      </c>
      <c r="S9" s="84">
        <f t="shared" si="6"/>
        <v>3.7141995021206312E-2</v>
      </c>
      <c r="T9" s="85">
        <f>分析係数表!F12</f>
        <v>0.32507624786134048</v>
      </c>
      <c r="U9" s="86">
        <f t="shared" si="7"/>
        <v>1.2073980379578337E-2</v>
      </c>
      <c r="V9" s="87">
        <f>分析係数表!D12</f>
        <v>4.5079223387636688E-2</v>
      </c>
      <c r="W9" s="167">
        <f t="shared" si="8"/>
        <v>0</v>
      </c>
      <c r="X9" s="76">
        <f>分析係数表!E12</f>
        <v>4.7459644424607601E-2</v>
      </c>
      <c r="Y9" s="166">
        <f t="shared" si="9"/>
        <v>0</v>
      </c>
    </row>
    <row r="10" spans="1:25" x14ac:dyDescent="0.2">
      <c r="A10" s="6" t="s">
        <v>223</v>
      </c>
      <c r="B10" s="5" t="s">
        <v>28</v>
      </c>
      <c r="C10" s="90"/>
      <c r="D10" s="107">
        <f>投入係数表!K10</f>
        <v>0</v>
      </c>
      <c r="E10" s="110">
        <f t="shared" si="0"/>
        <v>0</v>
      </c>
      <c r="F10" s="76">
        <f>分析係数表!C13</f>
        <v>0</v>
      </c>
      <c r="G10" s="110">
        <f t="shared" si="1"/>
        <v>0</v>
      </c>
      <c r="H10" s="110">
        <v>0</v>
      </c>
      <c r="I10" s="110">
        <f t="shared" si="2"/>
        <v>0</v>
      </c>
      <c r="J10" s="107">
        <f>分析係数表!G13</f>
        <v>0.24519230769230768</v>
      </c>
      <c r="K10" s="111">
        <f t="shared" si="3"/>
        <v>0</v>
      </c>
      <c r="L10" s="79"/>
      <c r="M10" s="80"/>
      <c r="N10" s="81">
        <f>分析係数表!H13</f>
        <v>1.238613784739246E-2</v>
      </c>
      <c r="O10" s="82">
        <f t="shared" si="4"/>
        <v>3.2161685653932064E-2</v>
      </c>
      <c r="P10" s="76">
        <f>分析係数表!C13</f>
        <v>0</v>
      </c>
      <c r="Q10" s="82">
        <f t="shared" si="5"/>
        <v>0</v>
      </c>
      <c r="R10" s="83">
        <v>0</v>
      </c>
      <c r="S10" s="84">
        <f t="shared" si="6"/>
        <v>0</v>
      </c>
      <c r="T10" s="85">
        <f>分析係数表!F13</f>
        <v>0.38350591715976329</v>
      </c>
      <c r="U10" s="86">
        <f t="shared" si="7"/>
        <v>0</v>
      </c>
      <c r="V10" s="87">
        <f>分析係数表!D13</f>
        <v>0.13609467455621302</v>
      </c>
      <c r="W10" s="167">
        <f t="shared" si="8"/>
        <v>0</v>
      </c>
      <c r="X10" s="76">
        <f>分析係数表!E13</f>
        <v>0.13646449704142011</v>
      </c>
      <c r="Y10" s="166">
        <f t="shared" si="9"/>
        <v>0</v>
      </c>
    </row>
    <row r="11" spans="1:25" x14ac:dyDescent="0.2">
      <c r="A11" s="6" t="s">
        <v>224</v>
      </c>
      <c r="B11" s="5" t="s">
        <v>267</v>
      </c>
      <c r="C11" s="90"/>
      <c r="D11" s="107">
        <f>投入係数表!K11</f>
        <v>0</v>
      </c>
      <c r="E11" s="110">
        <f t="shared" si="0"/>
        <v>0</v>
      </c>
      <c r="F11" s="76">
        <f>分析係数表!C14</f>
        <v>5.4896794027228801E-2</v>
      </c>
      <c r="G11" s="110">
        <f t="shared" si="1"/>
        <v>0</v>
      </c>
      <c r="H11" s="110">
        <v>1.0136694388886928E-3</v>
      </c>
      <c r="I11" s="110">
        <f t="shared" si="2"/>
        <v>1.0136694388886928E-3</v>
      </c>
      <c r="J11" s="107">
        <f>分析係数表!G14</f>
        <v>0.21908893709327548</v>
      </c>
      <c r="K11" s="111">
        <f t="shared" si="3"/>
        <v>2.2208375993006067E-4</v>
      </c>
      <c r="L11" s="79"/>
      <c r="M11" s="80"/>
      <c r="N11" s="81">
        <f>分析係数表!H14</f>
        <v>1.0321781539493716E-3</v>
      </c>
      <c r="O11" s="82">
        <f t="shared" si="4"/>
        <v>2.6801404711610053E-3</v>
      </c>
      <c r="P11" s="76">
        <f>分析係数表!C14</f>
        <v>5.4896794027228801E-2</v>
      </c>
      <c r="Q11" s="82">
        <f t="shared" si="5"/>
        <v>1.4713111940936567E-4</v>
      </c>
      <c r="R11" s="83">
        <v>6.8772549498850259E-4</v>
      </c>
      <c r="S11" s="84">
        <f t="shared" si="6"/>
        <v>1.7013949338771954E-3</v>
      </c>
      <c r="T11" s="85">
        <f>分析係数表!F14</f>
        <v>0.36550976138828634</v>
      </c>
      <c r="U11" s="86">
        <f t="shared" si="7"/>
        <v>6.2187645630869292E-4</v>
      </c>
      <c r="V11" s="87">
        <f>分析係数表!D14</f>
        <v>0.11713665943600868</v>
      </c>
      <c r="W11" s="167">
        <f t="shared" si="8"/>
        <v>0</v>
      </c>
      <c r="X11" s="76">
        <f>分析係数表!E14</f>
        <v>8.6767895878524945E-2</v>
      </c>
      <c r="Y11" s="166">
        <f t="shared" si="9"/>
        <v>0</v>
      </c>
    </row>
    <row r="12" spans="1:25" x14ac:dyDescent="0.2">
      <c r="A12" s="6" t="s">
        <v>225</v>
      </c>
      <c r="B12" s="5" t="s">
        <v>29</v>
      </c>
      <c r="C12" s="90"/>
      <c r="D12" s="107">
        <f>投入係数表!K12</f>
        <v>4.7393364928909956E-3</v>
      </c>
      <c r="E12" s="110">
        <f t="shared" si="0"/>
        <v>0.47393364928909953</v>
      </c>
      <c r="F12" s="76">
        <f>分析係数表!C15</f>
        <v>0</v>
      </c>
      <c r="G12" s="110">
        <f t="shared" si="1"/>
        <v>0</v>
      </c>
      <c r="H12" s="110">
        <v>0</v>
      </c>
      <c r="I12" s="110">
        <f t="shared" si="2"/>
        <v>0</v>
      </c>
      <c r="J12" s="107">
        <f>分析係数表!G15</f>
        <v>9.5670602482591585E-2</v>
      </c>
      <c r="K12" s="111">
        <f t="shared" si="3"/>
        <v>0</v>
      </c>
      <c r="L12" s="79"/>
      <c r="M12" s="80"/>
      <c r="N12" s="81">
        <f>分析係数表!H15</f>
        <v>7.5090960699816791E-3</v>
      </c>
      <c r="O12" s="82">
        <f t="shared" si="4"/>
        <v>1.9498021927696316E-2</v>
      </c>
      <c r="P12" s="76">
        <f>分析係数表!C15</f>
        <v>0</v>
      </c>
      <c r="Q12" s="82">
        <f t="shared" si="5"/>
        <v>0</v>
      </c>
      <c r="R12" s="83">
        <v>0</v>
      </c>
      <c r="S12" s="84">
        <f t="shared" si="6"/>
        <v>0</v>
      </c>
      <c r="T12" s="85">
        <f>分析係数表!F15</f>
        <v>0.30426884650317892</v>
      </c>
      <c r="U12" s="86">
        <f t="shared" si="7"/>
        <v>0</v>
      </c>
      <c r="V12" s="87">
        <f>分析係数表!D15</f>
        <v>3.7844383893430214E-2</v>
      </c>
      <c r="W12" s="167">
        <f t="shared" si="8"/>
        <v>0</v>
      </c>
      <c r="X12" s="76">
        <f>分析係数表!E15</f>
        <v>3.511958825310324E-2</v>
      </c>
      <c r="Y12" s="166">
        <f t="shared" si="9"/>
        <v>0</v>
      </c>
    </row>
    <row r="13" spans="1:25" x14ac:dyDescent="0.2">
      <c r="A13" s="6" t="s">
        <v>226</v>
      </c>
      <c r="B13" s="5" t="s">
        <v>30</v>
      </c>
      <c r="C13" s="75">
        <f>最終需要_まとめ!C14</f>
        <v>100</v>
      </c>
      <c r="D13" s="107">
        <f>投入係数表!K13</f>
        <v>6.1611374407582936E-2</v>
      </c>
      <c r="E13" s="110">
        <f t="shared" si="0"/>
        <v>6.1611374407582939</v>
      </c>
      <c r="F13" s="76">
        <f>分析係数表!C16</f>
        <v>2.8164924506387967E-2</v>
      </c>
      <c r="G13" s="110">
        <f t="shared" si="1"/>
        <v>0.17352797089243771</v>
      </c>
      <c r="H13" s="110">
        <v>0.17645672266860923</v>
      </c>
      <c r="I13" s="110">
        <f t="shared" si="2"/>
        <v>100.1764567226686</v>
      </c>
      <c r="J13" s="107">
        <f>分析係数表!G16</f>
        <v>3.3175355450236969E-2</v>
      </c>
      <c r="K13" s="111">
        <f t="shared" si="3"/>
        <v>3.323389559519812</v>
      </c>
      <c r="L13" s="79"/>
      <c r="M13" s="80"/>
      <c r="N13" s="81">
        <f>分析係数表!H16</f>
        <v>1.4682734239929811E-2</v>
      </c>
      <c r="O13" s="82">
        <f t="shared" si="4"/>
        <v>3.8124998202265302E-2</v>
      </c>
      <c r="P13" s="76">
        <f>分析係数表!C16</f>
        <v>2.8164924506387967E-2</v>
      </c>
      <c r="Q13" s="82">
        <f t="shared" si="5"/>
        <v>1.0737876961729792E-3</v>
      </c>
      <c r="R13" s="83">
        <v>2.059320342836552E-3</v>
      </c>
      <c r="S13" s="84">
        <f t="shared" si="6"/>
        <v>100.17851604301144</v>
      </c>
      <c r="T13" s="85">
        <f>分析係数表!F16</f>
        <v>0.28436018957345971</v>
      </c>
      <c r="U13" s="86">
        <f t="shared" si="7"/>
        <v>28.486781813178609</v>
      </c>
      <c r="V13" s="87">
        <f>分析係数表!D16</f>
        <v>3.7914691943127965E-2</v>
      </c>
      <c r="W13" s="167">
        <f t="shared" si="8"/>
        <v>4</v>
      </c>
      <c r="X13" s="76">
        <f>分析係数表!E16</f>
        <v>3.7914691943127965E-2</v>
      </c>
      <c r="Y13" s="166">
        <f t="shared" si="9"/>
        <v>4</v>
      </c>
    </row>
    <row r="14" spans="1:25" x14ac:dyDescent="0.2">
      <c r="A14" s="6" t="s">
        <v>2</v>
      </c>
      <c r="B14" s="5" t="s">
        <v>364</v>
      </c>
      <c r="C14" s="90"/>
      <c r="D14" s="107">
        <f>投入係数表!K14</f>
        <v>0</v>
      </c>
      <c r="E14" s="110">
        <f t="shared" si="0"/>
        <v>0</v>
      </c>
      <c r="F14" s="76">
        <f>分析係数表!C17</f>
        <v>0.15651736285858076</v>
      </c>
      <c r="G14" s="110">
        <f t="shared" si="1"/>
        <v>0</v>
      </c>
      <c r="H14" s="110">
        <v>1.7874490168952341E-3</v>
      </c>
      <c r="I14" s="110">
        <f t="shared" si="2"/>
        <v>1.7874490168952341E-3</v>
      </c>
      <c r="J14" s="107">
        <f>分析係数表!G17</f>
        <v>0.21787194841087057</v>
      </c>
      <c r="K14" s="111">
        <f t="shared" si="3"/>
        <v>3.8943499999605978E-4</v>
      </c>
      <c r="L14" s="79"/>
      <c r="M14" s="80"/>
      <c r="N14" s="81">
        <f>分析係数表!H17</f>
        <v>2.4901297964028592E-3</v>
      </c>
      <c r="O14" s="82">
        <f t="shared" si="4"/>
        <v>6.4658388866759261E-3</v>
      </c>
      <c r="P14" s="76">
        <f>分析係数表!C17</f>
        <v>0.15651736285858076</v>
      </c>
      <c r="Q14" s="82">
        <f t="shared" si="5"/>
        <v>1.0120160512109776E-3</v>
      </c>
      <c r="R14" s="83">
        <v>1.8918005614158647E-3</v>
      </c>
      <c r="S14" s="84">
        <f t="shared" si="6"/>
        <v>3.6792495783110985E-3</v>
      </c>
      <c r="T14" s="85">
        <f>分析係数表!F17</f>
        <v>0.3417779824965454</v>
      </c>
      <c r="U14" s="86">
        <f t="shared" si="7"/>
        <v>1.2574864979764326E-3</v>
      </c>
      <c r="V14" s="87">
        <f>分析係数表!D17</f>
        <v>8.7977890373099957E-2</v>
      </c>
      <c r="W14" s="167">
        <f t="shared" si="8"/>
        <v>0</v>
      </c>
      <c r="X14" s="76">
        <f>分析係数表!E17</f>
        <v>8.8438507600184249E-2</v>
      </c>
      <c r="Y14" s="166">
        <f t="shared" si="9"/>
        <v>0</v>
      </c>
    </row>
    <row r="15" spans="1:25" x14ac:dyDescent="0.2">
      <c r="A15" s="6" t="s">
        <v>3</v>
      </c>
      <c r="B15" s="5" t="s">
        <v>31</v>
      </c>
      <c r="C15" s="90"/>
      <c r="D15" s="107">
        <f>投入係数表!K15</f>
        <v>0</v>
      </c>
      <c r="E15" s="110">
        <f t="shared" si="0"/>
        <v>0</v>
      </c>
      <c r="F15" s="76">
        <f>分析係数表!C18</f>
        <v>0.11725293132328307</v>
      </c>
      <c r="G15" s="110">
        <f t="shared" si="1"/>
        <v>0</v>
      </c>
      <c r="H15" s="110">
        <v>2.2499841623806259E-4</v>
      </c>
      <c r="I15" s="110">
        <f t="shared" si="2"/>
        <v>2.2499841623806259E-4</v>
      </c>
      <c r="J15" s="107">
        <f>分析係数表!G18</f>
        <v>0.21513002364066194</v>
      </c>
      <c r="K15" s="111">
        <f t="shared" si="3"/>
        <v>4.84039146044059E-5</v>
      </c>
      <c r="L15" s="79"/>
      <c r="M15" s="80"/>
      <c r="N15" s="81">
        <f>分析係数表!H18</f>
        <v>3.999690346553815E-4</v>
      </c>
      <c r="O15" s="82">
        <f t="shared" si="4"/>
        <v>1.0385544325748897E-3</v>
      </c>
      <c r="P15" s="76">
        <f>分析係数表!C18</f>
        <v>0.11725293132328307</v>
      </c>
      <c r="Q15" s="82">
        <f t="shared" si="5"/>
        <v>1.2177355155819476E-4</v>
      </c>
      <c r="R15" s="83">
        <v>2.90864942204454E-4</v>
      </c>
      <c r="S15" s="84">
        <f t="shared" si="6"/>
        <v>5.1586335844251664E-4</v>
      </c>
      <c r="T15" s="85">
        <f>分析係数表!F18</f>
        <v>0.45862884160756501</v>
      </c>
      <c r="U15" s="86">
        <f t="shared" si="7"/>
        <v>2.365898145102795E-4</v>
      </c>
      <c r="V15" s="87">
        <f>分析係数表!D18</f>
        <v>6.6193853427895979E-2</v>
      </c>
      <c r="W15" s="167">
        <f t="shared" si="8"/>
        <v>0</v>
      </c>
      <c r="X15" s="76">
        <f>分析係数表!E18</f>
        <v>5.4373522458628844E-2</v>
      </c>
      <c r="Y15" s="166">
        <f t="shared" si="9"/>
        <v>0</v>
      </c>
    </row>
    <row r="16" spans="1:25" x14ac:dyDescent="0.2">
      <c r="A16" s="6" t="s">
        <v>4</v>
      </c>
      <c r="B16" s="5" t="s">
        <v>32</v>
      </c>
      <c r="C16" s="90"/>
      <c r="D16" s="107">
        <f>投入係数表!K16</f>
        <v>0</v>
      </c>
      <c r="E16" s="110">
        <f t="shared" si="0"/>
        <v>0</v>
      </c>
      <c r="F16" s="76">
        <f>分析係数表!C19</f>
        <v>0.16093535075653365</v>
      </c>
      <c r="G16" s="110">
        <f t="shared" si="1"/>
        <v>0</v>
      </c>
      <c r="H16" s="110">
        <v>5.3043185631121838E-4</v>
      </c>
      <c r="I16" s="110">
        <f t="shared" si="2"/>
        <v>5.3043185631121838E-4</v>
      </c>
      <c r="J16" s="107">
        <f>分析係数表!G19</f>
        <v>5.7622016770586967E-2</v>
      </c>
      <c r="K16" s="111">
        <f t="shared" si="3"/>
        <v>3.0564553320018602E-5</v>
      </c>
      <c r="L16" s="79"/>
      <c r="M16" s="80"/>
      <c r="N16" s="81">
        <f>分析係数表!H19</f>
        <v>-1.0321781539493717E-4</v>
      </c>
      <c r="O16" s="82">
        <f t="shared" si="4"/>
        <v>-2.6801404711610053E-4</v>
      </c>
      <c r="P16" s="76">
        <f>分析係数表!C19</f>
        <v>0.16093535075653365</v>
      </c>
      <c r="Q16" s="82">
        <f t="shared" si="5"/>
        <v>-4.3132934680307774E-5</v>
      </c>
      <c r="R16" s="83">
        <v>1.7375781190014816E-4</v>
      </c>
      <c r="S16" s="84">
        <f t="shared" si="6"/>
        <v>7.0418966821136648E-4</v>
      </c>
      <c r="T16" s="85">
        <f>分析係数表!F19</f>
        <v>0.23994839819393679</v>
      </c>
      <c r="U16" s="86">
        <f t="shared" si="7"/>
        <v>1.689691829120372E-4</v>
      </c>
      <c r="V16" s="87">
        <f>分析係数表!D19</f>
        <v>2.2575790152655342E-2</v>
      </c>
      <c r="W16" s="167">
        <f t="shared" si="8"/>
        <v>0</v>
      </c>
      <c r="X16" s="76">
        <f>分析係数表!E19</f>
        <v>2.6015910556869491E-2</v>
      </c>
      <c r="Y16" s="166">
        <f t="shared" si="9"/>
        <v>0</v>
      </c>
    </row>
    <row r="17" spans="1:25" x14ac:dyDescent="0.2">
      <c r="A17" s="6" t="s">
        <v>5</v>
      </c>
      <c r="B17" s="5" t="s">
        <v>33</v>
      </c>
      <c r="C17" s="90"/>
      <c r="D17" s="107">
        <f>投入係数表!K17</f>
        <v>0</v>
      </c>
      <c r="E17" s="110">
        <f t="shared" si="0"/>
        <v>0</v>
      </c>
      <c r="F17" s="76">
        <f>分析係数表!C20</f>
        <v>0.28691066997518611</v>
      </c>
      <c r="G17" s="110">
        <f t="shared" si="1"/>
        <v>0</v>
      </c>
      <c r="H17" s="110">
        <v>4.7898135437483456E-4</v>
      </c>
      <c r="I17" s="110">
        <f t="shared" si="2"/>
        <v>4.7898135437483456E-4</v>
      </c>
      <c r="J17" s="107">
        <f>分析係数表!G20</f>
        <v>9.991079393398751E-2</v>
      </c>
      <c r="K17" s="111">
        <f t="shared" si="3"/>
        <v>4.7855407395166344E-5</v>
      </c>
      <c r="L17" s="79"/>
      <c r="M17" s="80"/>
      <c r="N17" s="81">
        <f>分析係数表!H20</f>
        <v>4.9028462312595156E-4</v>
      </c>
      <c r="O17" s="82">
        <f t="shared" si="4"/>
        <v>1.2730667238014777E-3</v>
      </c>
      <c r="P17" s="76">
        <f>分析係数表!C20</f>
        <v>0.28691066997518611</v>
      </c>
      <c r="Q17" s="82">
        <f t="shared" si="5"/>
        <v>3.6525642664899717E-4</v>
      </c>
      <c r="R17" s="83">
        <v>7.2464188979301449E-4</v>
      </c>
      <c r="S17" s="84">
        <f t="shared" si="6"/>
        <v>1.2036232441678492E-3</v>
      </c>
      <c r="T17" s="85">
        <f>分析係数表!F20</f>
        <v>0.22279214986619089</v>
      </c>
      <c r="U17" s="86">
        <f t="shared" si="7"/>
        <v>2.6815781019707429E-4</v>
      </c>
      <c r="V17" s="87">
        <f>分析係数表!D20</f>
        <v>1.4942016057091882E-2</v>
      </c>
      <c r="W17" s="167">
        <f t="shared" si="8"/>
        <v>0</v>
      </c>
      <c r="X17" s="76">
        <f>分析係数表!E20</f>
        <v>1.5834076717216771E-2</v>
      </c>
      <c r="Y17" s="166">
        <f t="shared" si="9"/>
        <v>0</v>
      </c>
    </row>
    <row r="18" spans="1:25" x14ac:dyDescent="0.2">
      <c r="A18" s="6" t="s">
        <v>6</v>
      </c>
      <c r="B18" s="5" t="s">
        <v>34</v>
      </c>
      <c r="C18" s="90"/>
      <c r="D18" s="107">
        <f>投入係数表!K18</f>
        <v>0</v>
      </c>
      <c r="E18" s="110">
        <f t="shared" si="0"/>
        <v>0</v>
      </c>
      <c r="F18" s="76">
        <f>分析係数表!C21</f>
        <v>0.60911510312707917</v>
      </c>
      <c r="G18" s="110">
        <f t="shared" si="1"/>
        <v>0</v>
      </c>
      <c r="H18" s="110">
        <v>7.274334549303119E-3</v>
      </c>
      <c r="I18" s="110">
        <f t="shared" si="2"/>
        <v>7.274334549303119E-3</v>
      </c>
      <c r="J18" s="107">
        <f>分析係数表!G21</f>
        <v>0.2851761577664525</v>
      </c>
      <c r="K18" s="111">
        <f t="shared" si="3"/>
        <v>2.0744667770780222E-3</v>
      </c>
      <c r="L18" s="79"/>
      <c r="M18" s="80"/>
      <c r="N18" s="81">
        <f>分析係数表!H21</f>
        <v>8.1284029623513018E-4</v>
      </c>
      <c r="O18" s="82">
        <f t="shared" si="4"/>
        <v>2.1106106210392918E-3</v>
      </c>
      <c r="P18" s="76">
        <f>分析係数表!C21</f>
        <v>0.60911510312707917</v>
      </c>
      <c r="Q18" s="82">
        <f t="shared" si="5"/>
        <v>1.2856048060954567E-3</v>
      </c>
      <c r="R18" s="83">
        <v>3.2358205744352411E-3</v>
      </c>
      <c r="S18" s="84">
        <f t="shared" si="6"/>
        <v>1.051015512373836E-2</v>
      </c>
      <c r="T18" s="85">
        <f>分析係数表!F21</f>
        <v>0.42588078883226238</v>
      </c>
      <c r="U18" s="86">
        <f t="shared" si="7"/>
        <v>4.4760731548471374E-3</v>
      </c>
      <c r="V18" s="87">
        <f>分析係数表!D21</f>
        <v>0.10037668956348327</v>
      </c>
      <c r="W18" s="167">
        <f t="shared" si="8"/>
        <v>0</v>
      </c>
      <c r="X18" s="76">
        <f>分析係数表!E21</f>
        <v>9.4837137159317533E-2</v>
      </c>
      <c r="Y18" s="166">
        <f t="shared" si="9"/>
        <v>0</v>
      </c>
    </row>
    <row r="19" spans="1:25" x14ac:dyDescent="0.2">
      <c r="A19" s="6" t="s">
        <v>7</v>
      </c>
      <c r="B19" s="5" t="s">
        <v>268</v>
      </c>
      <c r="C19" s="90"/>
      <c r="D19" s="107">
        <f>投入係数表!K19</f>
        <v>0</v>
      </c>
      <c r="E19" s="110">
        <f t="shared" si="0"/>
        <v>0</v>
      </c>
      <c r="F19" s="76">
        <f>分析係数表!C22</f>
        <v>5.1505016722408037E-2</v>
      </c>
      <c r="G19" s="110">
        <f t="shared" si="1"/>
        <v>0</v>
      </c>
      <c r="H19" s="110">
        <v>2.5161590569003052E-4</v>
      </c>
      <c r="I19" s="110">
        <f t="shared" si="2"/>
        <v>2.5161590569003052E-4</v>
      </c>
      <c r="J19" s="107">
        <f>分析係数表!G22</f>
        <v>0.19433198380566802</v>
      </c>
      <c r="K19" s="111">
        <f t="shared" si="3"/>
        <v>4.8897018109803502E-5</v>
      </c>
      <c r="L19" s="79"/>
      <c r="M19" s="80"/>
      <c r="N19" s="81">
        <f>分析係数表!H22</f>
        <v>3.8706680773101437E-5</v>
      </c>
      <c r="O19" s="82">
        <f t="shared" si="4"/>
        <v>1.005052676685377E-4</v>
      </c>
      <c r="P19" s="76">
        <f>分析係数表!C22</f>
        <v>5.1505016722408037E-2</v>
      </c>
      <c r="Q19" s="82">
        <f t="shared" si="5"/>
        <v>5.1765254919581304E-6</v>
      </c>
      <c r="R19" s="83">
        <v>5.1427870520100816E-5</v>
      </c>
      <c r="S19" s="84">
        <f t="shared" si="6"/>
        <v>3.0304377621013135E-4</v>
      </c>
      <c r="T19" s="85">
        <f>分析係数表!F22</f>
        <v>0.41295546558704455</v>
      </c>
      <c r="U19" s="86">
        <f t="shared" si="7"/>
        <v>1.2514358369811093E-4</v>
      </c>
      <c r="V19" s="87">
        <f>分析係数表!D22</f>
        <v>6.1740890688259109E-2</v>
      </c>
      <c r="W19" s="167">
        <f t="shared" si="8"/>
        <v>0</v>
      </c>
      <c r="X19" s="76">
        <f>分析係数表!E22</f>
        <v>6.6801619433198386E-2</v>
      </c>
      <c r="Y19" s="166">
        <f t="shared" si="9"/>
        <v>0</v>
      </c>
    </row>
    <row r="20" spans="1:25" x14ac:dyDescent="0.2">
      <c r="A20" s="6" t="s">
        <v>8</v>
      </c>
      <c r="B20" s="5" t="s">
        <v>269</v>
      </c>
      <c r="C20" s="90"/>
      <c r="D20" s="107">
        <f>投入係数表!K20</f>
        <v>0</v>
      </c>
      <c r="E20" s="110">
        <f t="shared" si="0"/>
        <v>0</v>
      </c>
      <c r="F20" s="76">
        <f>分析係数表!C23</f>
        <v>0</v>
      </c>
      <c r="G20" s="110">
        <f t="shared" si="1"/>
        <v>0</v>
      </c>
      <c r="H20" s="110">
        <v>0</v>
      </c>
      <c r="I20" s="110">
        <f t="shared" si="2"/>
        <v>0</v>
      </c>
      <c r="J20" s="107">
        <f>分析係数表!G23</f>
        <v>0.21569329989251165</v>
      </c>
      <c r="K20" s="111">
        <f t="shared" si="3"/>
        <v>0</v>
      </c>
      <c r="L20" s="79"/>
      <c r="M20" s="80"/>
      <c r="N20" s="81">
        <f>分析係数表!H23</f>
        <v>2.5804453848734292E-5</v>
      </c>
      <c r="O20" s="82">
        <f t="shared" si="4"/>
        <v>6.7003511779025133E-5</v>
      </c>
      <c r="P20" s="76">
        <f>分析係数表!C23</f>
        <v>0</v>
      </c>
      <c r="Q20" s="82">
        <f t="shared" si="5"/>
        <v>0</v>
      </c>
      <c r="R20" s="83">
        <v>0</v>
      </c>
      <c r="S20" s="84">
        <f t="shared" si="6"/>
        <v>0</v>
      </c>
      <c r="T20" s="85">
        <f>分析係数表!F23</f>
        <v>0.44070225725546397</v>
      </c>
      <c r="U20" s="86">
        <f t="shared" si="7"/>
        <v>0</v>
      </c>
      <c r="V20" s="87">
        <f>分析係数表!D23</f>
        <v>7.3450376209243995E-2</v>
      </c>
      <c r="W20" s="167">
        <f t="shared" si="8"/>
        <v>0</v>
      </c>
      <c r="X20" s="76">
        <f>分析係数表!E23</f>
        <v>7.9183088498745974E-2</v>
      </c>
      <c r="Y20" s="166">
        <f t="shared" si="9"/>
        <v>0</v>
      </c>
    </row>
    <row r="21" spans="1:25" x14ac:dyDescent="0.2">
      <c r="A21" s="6" t="s">
        <v>9</v>
      </c>
      <c r="B21" s="5" t="s">
        <v>270</v>
      </c>
      <c r="C21" s="90"/>
      <c r="D21" s="107">
        <f>投入係数表!K21</f>
        <v>0</v>
      </c>
      <c r="E21" s="110">
        <f t="shared" si="0"/>
        <v>0</v>
      </c>
      <c r="F21" s="76">
        <f>分析係数表!C24</f>
        <v>3.1029619181946355E-2</v>
      </c>
      <c r="G21" s="110">
        <f t="shared" si="1"/>
        <v>0</v>
      </c>
      <c r="H21" s="110">
        <v>8.7612549418864449E-5</v>
      </c>
      <c r="I21" s="110">
        <f t="shared" si="2"/>
        <v>8.7612549418864449E-5</v>
      </c>
      <c r="J21" s="107">
        <f>分析係数表!G24</f>
        <v>0.21333333333333335</v>
      </c>
      <c r="K21" s="111">
        <f t="shared" si="3"/>
        <v>1.869067720935775E-5</v>
      </c>
      <c r="L21" s="79"/>
      <c r="M21" s="80"/>
      <c r="N21" s="81">
        <f>分析係数表!H24</f>
        <v>3.2255567310917867E-4</v>
      </c>
      <c r="O21" s="82">
        <f t="shared" si="4"/>
        <v>8.3754389723781427E-4</v>
      </c>
      <c r="P21" s="76">
        <f>分析係数表!C24</f>
        <v>3.1029619181946355E-2</v>
      </c>
      <c r="Q21" s="82">
        <f t="shared" si="5"/>
        <v>2.598866817945259E-5</v>
      </c>
      <c r="R21" s="83">
        <v>7.7360516705171154E-5</v>
      </c>
      <c r="S21" s="84">
        <f t="shared" si="6"/>
        <v>1.6497306612403562E-4</v>
      </c>
      <c r="T21" s="85">
        <f>分析係数表!F24</f>
        <v>0.4</v>
      </c>
      <c r="U21" s="86">
        <f t="shared" si="7"/>
        <v>6.5989226449614249E-5</v>
      </c>
      <c r="V21" s="87">
        <f>分析係数表!D24</f>
        <v>0</v>
      </c>
      <c r="W21" s="167">
        <f t="shared" si="8"/>
        <v>0</v>
      </c>
      <c r="X21" s="76">
        <f>分析係数表!E24</f>
        <v>0</v>
      </c>
      <c r="Y21" s="166">
        <f t="shared" si="9"/>
        <v>0</v>
      </c>
    </row>
    <row r="22" spans="1:25" x14ac:dyDescent="0.2">
      <c r="A22" s="6" t="s">
        <v>10</v>
      </c>
      <c r="B22" s="5" t="s">
        <v>271</v>
      </c>
      <c r="C22" s="90"/>
      <c r="D22" s="107">
        <f>投入係数表!K22</f>
        <v>0</v>
      </c>
      <c r="E22" s="110">
        <f t="shared" si="0"/>
        <v>0</v>
      </c>
      <c r="F22" s="76">
        <f>分析係数表!C25</f>
        <v>0.19850187265917607</v>
      </c>
      <c r="G22" s="110">
        <f t="shared" si="1"/>
        <v>0</v>
      </c>
      <c r="H22" s="110">
        <v>1.5165697735770203E-3</v>
      </c>
      <c r="I22" s="110">
        <f t="shared" si="2"/>
        <v>1.5165697735770203E-3</v>
      </c>
      <c r="J22" s="107">
        <f>分析係数表!G25</f>
        <v>0.19720347155255544</v>
      </c>
      <c r="K22" s="111">
        <f t="shared" si="3"/>
        <v>2.9907282420106135E-4</v>
      </c>
      <c r="L22" s="79"/>
      <c r="M22" s="80"/>
      <c r="N22" s="81">
        <f>分析係数表!H25</f>
        <v>4.5157794235285009E-4</v>
      </c>
      <c r="O22" s="82">
        <f t="shared" si="4"/>
        <v>1.1725614561329399E-3</v>
      </c>
      <c r="P22" s="76">
        <f>分析係数表!C25</f>
        <v>0.19850187265917607</v>
      </c>
      <c r="Q22" s="82">
        <f t="shared" si="5"/>
        <v>2.3275564485035892E-4</v>
      </c>
      <c r="R22" s="83">
        <v>5.5482361728616985E-4</v>
      </c>
      <c r="S22" s="84">
        <f t="shared" si="6"/>
        <v>2.0713933908631903E-3</v>
      </c>
      <c r="T22" s="85">
        <f>分析係数表!F25</f>
        <v>0.35053037608486015</v>
      </c>
      <c r="U22" s="86">
        <f t="shared" si="7"/>
        <v>7.2608630431896784E-4</v>
      </c>
      <c r="V22" s="87">
        <f>分析係数表!D25</f>
        <v>5.2073288331726135E-2</v>
      </c>
      <c r="W22" s="167">
        <f t="shared" si="8"/>
        <v>0</v>
      </c>
      <c r="X22" s="76">
        <f>分析係数表!E25</f>
        <v>4.8216007714561235E-2</v>
      </c>
      <c r="Y22" s="166">
        <f t="shared" si="9"/>
        <v>0</v>
      </c>
    </row>
    <row r="23" spans="1:25" x14ac:dyDescent="0.2">
      <c r="A23" s="6" t="s">
        <v>11</v>
      </c>
      <c r="B23" s="5" t="s">
        <v>35</v>
      </c>
      <c r="C23" s="90"/>
      <c r="D23" s="107">
        <f>投入係数表!K23</f>
        <v>0</v>
      </c>
      <c r="E23" s="110">
        <f t="shared" si="0"/>
        <v>0</v>
      </c>
      <c r="F23" s="76">
        <f>分析係数表!C26</f>
        <v>2.323462414578592E-2</v>
      </c>
      <c r="G23" s="110">
        <f t="shared" si="1"/>
        <v>0</v>
      </c>
      <c r="H23" s="110">
        <v>9.8287191017479004E-5</v>
      </c>
      <c r="I23" s="110">
        <f t="shared" si="2"/>
        <v>9.8287191017479004E-5</v>
      </c>
      <c r="J23" s="107">
        <f>分析係数表!G26</f>
        <v>0.20198675496688742</v>
      </c>
      <c r="K23" s="111">
        <f t="shared" si="3"/>
        <v>1.9852710768431191E-5</v>
      </c>
      <c r="L23" s="79"/>
      <c r="M23" s="80"/>
      <c r="N23" s="81">
        <f>分析係数表!H26</f>
        <v>9.637963512502257E-3</v>
      </c>
      <c r="O23" s="82">
        <f t="shared" si="4"/>
        <v>2.5025811649465886E-2</v>
      </c>
      <c r="P23" s="76">
        <f>分析係数表!C26</f>
        <v>2.323462414578592E-2</v>
      </c>
      <c r="Q23" s="82">
        <f t="shared" si="5"/>
        <v>5.814653276185706E-4</v>
      </c>
      <c r="R23" s="83">
        <v>6.0197749532276432E-4</v>
      </c>
      <c r="S23" s="84">
        <f t="shared" si="6"/>
        <v>7.0026468634024335E-4</v>
      </c>
      <c r="T23" s="85">
        <f>分析係数表!F26</f>
        <v>0.3443708609271523</v>
      </c>
      <c r="U23" s="86">
        <f t="shared" si="7"/>
        <v>2.4115075291187188E-4</v>
      </c>
      <c r="V23" s="87">
        <f>分析係数表!D26</f>
        <v>3.9735099337748346E-2</v>
      </c>
      <c r="W23" s="167">
        <f t="shared" si="8"/>
        <v>0</v>
      </c>
      <c r="X23" s="76">
        <f>分析係数表!E26</f>
        <v>3.9735099337748346E-2</v>
      </c>
      <c r="Y23" s="166">
        <f t="shared" si="9"/>
        <v>0</v>
      </c>
    </row>
    <row r="24" spans="1:25" x14ac:dyDescent="0.2">
      <c r="A24" s="6" t="s">
        <v>12</v>
      </c>
      <c r="B24" s="5" t="s">
        <v>365</v>
      </c>
      <c r="C24" s="90"/>
      <c r="D24" s="107">
        <f>投入係数表!K24</f>
        <v>0</v>
      </c>
      <c r="E24" s="110">
        <f t="shared" si="0"/>
        <v>0</v>
      </c>
      <c r="F24" s="76">
        <f>分析係数表!C27</f>
        <v>8.4880636604774962E-3</v>
      </c>
      <c r="G24" s="110">
        <f t="shared" si="1"/>
        <v>0</v>
      </c>
      <c r="H24" s="110">
        <v>7.6379842503332082E-6</v>
      </c>
      <c r="I24" s="110">
        <f t="shared" si="2"/>
        <v>7.6379842503332082E-6</v>
      </c>
      <c r="J24" s="107">
        <f>分析係数表!G27</f>
        <v>0.2</v>
      </c>
      <c r="K24" s="111">
        <f t="shared" si="3"/>
        <v>1.5275968500666418E-6</v>
      </c>
      <c r="L24" s="79"/>
      <c r="M24" s="80"/>
      <c r="N24" s="81">
        <f>分析係数表!H27</f>
        <v>9.6121590586535233E-3</v>
      </c>
      <c r="O24" s="82">
        <f t="shared" si="4"/>
        <v>2.4958808137686861E-2</v>
      </c>
      <c r="P24" s="76">
        <f>分析係数表!C27</f>
        <v>8.4880636604774962E-3</v>
      </c>
      <c r="Q24" s="82">
        <f t="shared" si="5"/>
        <v>2.1185195236232986E-4</v>
      </c>
      <c r="R24" s="83">
        <v>2.1364102289737422E-4</v>
      </c>
      <c r="S24" s="84">
        <f t="shared" si="6"/>
        <v>2.2127900714770743E-4</v>
      </c>
      <c r="T24" s="85">
        <f>分析係数表!F27</f>
        <v>0.35</v>
      </c>
      <c r="U24" s="86">
        <f t="shared" si="7"/>
        <v>7.744765250169759E-5</v>
      </c>
      <c r="V24" s="87">
        <f>分析係数表!D27</f>
        <v>0</v>
      </c>
      <c r="W24" s="167">
        <f t="shared" si="8"/>
        <v>0</v>
      </c>
      <c r="X24" s="76">
        <f>分析係数表!E27</f>
        <v>0</v>
      </c>
      <c r="Y24" s="166">
        <f t="shared" si="9"/>
        <v>0</v>
      </c>
    </row>
    <row r="25" spans="1:25" x14ac:dyDescent="0.2">
      <c r="A25" s="6" t="s">
        <v>13</v>
      </c>
      <c r="B25" s="5" t="s">
        <v>191</v>
      </c>
      <c r="C25" s="90"/>
      <c r="D25" s="107">
        <f>投入係数表!K25</f>
        <v>0</v>
      </c>
      <c r="E25" s="110">
        <f t="shared" si="0"/>
        <v>0</v>
      </c>
      <c r="F25" s="76">
        <f>分析係数表!C28</f>
        <v>1.1669367909238226E-2</v>
      </c>
      <c r="G25" s="110">
        <f t="shared" si="1"/>
        <v>0</v>
      </c>
      <c r="H25" s="110">
        <v>2.0026721057113888E-4</v>
      </c>
      <c r="I25" s="110">
        <f t="shared" si="2"/>
        <v>2.0026721057113888E-4</v>
      </c>
      <c r="J25" s="107">
        <f>分析係数表!G28</f>
        <v>0.12720848056537101</v>
      </c>
      <c r="K25" s="111">
        <f t="shared" si="3"/>
        <v>2.5475687563819785E-5</v>
      </c>
      <c r="L25" s="79"/>
      <c r="M25" s="80"/>
      <c r="N25" s="81">
        <f>分析係数表!H28</f>
        <v>1.7972802105643435E-2</v>
      </c>
      <c r="O25" s="82">
        <f t="shared" si="4"/>
        <v>4.666794595409101E-2</v>
      </c>
      <c r="P25" s="76">
        <f>分析係数表!C28</f>
        <v>1.1669367909238226E-2</v>
      </c>
      <c r="Q25" s="82">
        <f t="shared" si="5"/>
        <v>5.4458543090673357E-4</v>
      </c>
      <c r="R25" s="83">
        <v>5.7673311939188056E-4</v>
      </c>
      <c r="S25" s="84">
        <f t="shared" si="6"/>
        <v>7.7700032996301949E-4</v>
      </c>
      <c r="T25" s="85">
        <f>分析係数表!F28</f>
        <v>0.21908127208480566</v>
      </c>
      <c r="U25" s="86">
        <f t="shared" si="7"/>
        <v>1.7022622069861205E-4</v>
      </c>
      <c r="V25" s="87">
        <f>分析係数表!D28</f>
        <v>0.24734982332155478</v>
      </c>
      <c r="W25" s="167">
        <f t="shared" si="8"/>
        <v>0</v>
      </c>
      <c r="X25" s="76">
        <f>分析係数表!E28</f>
        <v>0.24028268551236748</v>
      </c>
      <c r="Y25" s="166">
        <f t="shared" si="9"/>
        <v>0</v>
      </c>
    </row>
    <row r="26" spans="1:25" x14ac:dyDescent="0.2">
      <c r="A26" s="6" t="s">
        <v>14</v>
      </c>
      <c r="B26" s="5" t="s">
        <v>50</v>
      </c>
      <c r="C26" s="90"/>
      <c r="D26" s="107">
        <f>投入係数表!K26</f>
        <v>0</v>
      </c>
      <c r="E26" s="110">
        <f t="shared" si="0"/>
        <v>0</v>
      </c>
      <c r="F26" s="76">
        <f>分析係数表!C29</f>
        <v>0.21585523481258073</v>
      </c>
      <c r="G26" s="110">
        <f t="shared" si="1"/>
        <v>0</v>
      </c>
      <c r="H26" s="110">
        <v>4.4505015211286974E-3</v>
      </c>
      <c r="I26" s="110">
        <f t="shared" si="2"/>
        <v>4.4505015211286974E-3</v>
      </c>
      <c r="J26" s="107">
        <f>分析係数表!G29</f>
        <v>0.26371215445370777</v>
      </c>
      <c r="K26" s="111">
        <f t="shared" si="3"/>
        <v>1.1736513445363525E-3</v>
      </c>
      <c r="L26" s="79"/>
      <c r="M26" s="80"/>
      <c r="N26" s="81">
        <f>分析係数表!H29</f>
        <v>8.6315898124016202E-3</v>
      </c>
      <c r="O26" s="82">
        <f t="shared" si="4"/>
        <v>2.2412674690083907E-2</v>
      </c>
      <c r="P26" s="76">
        <f>分析係数表!C29</f>
        <v>0.21585523481258073</v>
      </c>
      <c r="Q26" s="82">
        <f t="shared" si="5"/>
        <v>4.8378931580060468E-3</v>
      </c>
      <c r="R26" s="83">
        <v>7.3987159119737874E-3</v>
      </c>
      <c r="S26" s="84">
        <f t="shared" si="6"/>
        <v>1.1849217433102485E-2</v>
      </c>
      <c r="T26" s="85">
        <f>分析係数表!F29</f>
        <v>0.49363756033347961</v>
      </c>
      <c r="U26" s="86">
        <f t="shared" si="7"/>
        <v>5.849218785537646E-3</v>
      </c>
      <c r="V26" s="87">
        <f>分析係数表!D29</f>
        <v>7.6788064940763498E-2</v>
      </c>
      <c r="W26" s="167">
        <f t="shared" si="8"/>
        <v>0</v>
      </c>
      <c r="X26" s="76">
        <f>分析係数表!E29</f>
        <v>5.9236507240017548E-2</v>
      </c>
      <c r="Y26" s="166">
        <f t="shared" si="9"/>
        <v>0</v>
      </c>
    </row>
    <row r="27" spans="1:25" x14ac:dyDescent="0.2">
      <c r="A27" s="6" t="s">
        <v>15</v>
      </c>
      <c r="B27" s="5" t="s">
        <v>36</v>
      </c>
      <c r="C27" s="90"/>
      <c r="D27" s="107">
        <f>投入係数表!K27</f>
        <v>0</v>
      </c>
      <c r="E27" s="110">
        <f t="shared" si="0"/>
        <v>0</v>
      </c>
      <c r="F27" s="76">
        <f>分析係数表!C30</f>
        <v>1</v>
      </c>
      <c r="G27" s="110">
        <f t="shared" si="1"/>
        <v>0</v>
      </c>
      <c r="H27" s="110">
        <v>2.0227651129176405E-2</v>
      </c>
      <c r="I27" s="110">
        <f t="shared" si="2"/>
        <v>2.0227651129176405E-2</v>
      </c>
      <c r="J27" s="107">
        <f>分析係数表!G30</f>
        <v>0.34449467473756801</v>
      </c>
      <c r="K27" s="111">
        <f t="shared" si="3"/>
        <v>6.9683180964506255E-3</v>
      </c>
      <c r="L27" s="79"/>
      <c r="M27" s="80"/>
      <c r="N27" s="81">
        <f>分析係数表!H30</f>
        <v>0</v>
      </c>
      <c r="O27" s="82">
        <f t="shared" si="4"/>
        <v>0</v>
      </c>
      <c r="P27" s="76">
        <f>分析係数表!C30</f>
        <v>1</v>
      </c>
      <c r="Q27" s="82">
        <f t="shared" si="5"/>
        <v>0</v>
      </c>
      <c r="R27" s="83">
        <v>1.1241550475686079E-2</v>
      </c>
      <c r="S27" s="84">
        <f t="shared" si="6"/>
        <v>3.1469201604862482E-2</v>
      </c>
      <c r="T27" s="85">
        <f>分析係数表!F30</f>
        <v>0.44057926595663166</v>
      </c>
      <c r="U27" s="86">
        <f t="shared" si="7"/>
        <v>1.3864677743311567E-2</v>
      </c>
      <c r="V27" s="87">
        <f>分析係数表!D30</f>
        <v>9.4858631522488704E-2</v>
      </c>
      <c r="W27" s="167">
        <f t="shared" si="8"/>
        <v>0</v>
      </c>
      <c r="X27" s="76">
        <f>分析係数表!E30</f>
        <v>6.7427783311623635E-2</v>
      </c>
      <c r="Y27" s="166">
        <f t="shared" si="9"/>
        <v>0</v>
      </c>
    </row>
    <row r="28" spans="1:25" x14ac:dyDescent="0.2">
      <c r="A28" s="6" t="s">
        <v>16</v>
      </c>
      <c r="B28" s="5" t="s">
        <v>192</v>
      </c>
      <c r="C28" s="90"/>
      <c r="D28" s="107">
        <f>投入係数表!K28</f>
        <v>9.4786729857819912E-3</v>
      </c>
      <c r="E28" s="110">
        <f t="shared" si="0"/>
        <v>0.94786729857819907</v>
      </c>
      <c r="F28" s="76">
        <f>分析係数表!C31</f>
        <v>0.96551367561139545</v>
      </c>
      <c r="G28" s="110">
        <f t="shared" si="1"/>
        <v>0.915178839442081</v>
      </c>
      <c r="H28" s="110">
        <v>1.0410456547954088</v>
      </c>
      <c r="I28" s="110">
        <f t="shared" si="2"/>
        <v>1.0410456547954088</v>
      </c>
      <c r="J28" s="107">
        <f>分析係数表!G31</f>
        <v>7.0877864624873721E-2</v>
      </c>
      <c r="K28" s="111">
        <f t="shared" si="3"/>
        <v>7.3787092988902001E-2</v>
      </c>
      <c r="L28" s="79"/>
      <c r="M28" s="80"/>
      <c r="N28" s="81">
        <f>分析係数表!H31</f>
        <v>0.19122390524604546</v>
      </c>
      <c r="O28" s="82">
        <f t="shared" si="4"/>
        <v>0.49652952403846573</v>
      </c>
      <c r="P28" s="76">
        <f>分析係数表!C31</f>
        <v>0.96551367561139545</v>
      </c>
      <c r="Q28" s="82">
        <f t="shared" si="5"/>
        <v>0.47940604580395579</v>
      </c>
      <c r="R28" s="83">
        <v>0.54572749059441805</v>
      </c>
      <c r="S28" s="84">
        <f t="shared" si="6"/>
        <v>1.5867731453898268</v>
      </c>
      <c r="T28" s="85">
        <f>分析係数表!F31</f>
        <v>0.34460573190833199</v>
      </c>
      <c r="U28" s="86">
        <f t="shared" si="7"/>
        <v>0.54681112113954733</v>
      </c>
      <c r="V28" s="87">
        <f>分析係数表!D31</f>
        <v>1.1857287180305206E-2</v>
      </c>
      <c r="W28" s="167">
        <f t="shared" si="8"/>
        <v>0</v>
      </c>
      <c r="X28" s="76">
        <f>分析係数表!E31</f>
        <v>1.0368479821343117E-2</v>
      </c>
      <c r="Y28" s="166">
        <f t="shared" si="9"/>
        <v>0</v>
      </c>
    </row>
    <row r="29" spans="1:25" x14ac:dyDescent="0.2">
      <c r="A29" s="6" t="s">
        <v>17</v>
      </c>
      <c r="B29" s="5" t="s">
        <v>272</v>
      </c>
      <c r="C29" s="90"/>
      <c r="D29" s="107">
        <f>投入係数表!K29</f>
        <v>0</v>
      </c>
      <c r="E29" s="110">
        <f t="shared" si="0"/>
        <v>0</v>
      </c>
      <c r="F29" s="76">
        <f>分析係数表!C32</f>
        <v>0.58314087759815236</v>
      </c>
      <c r="G29" s="110">
        <f t="shared" si="1"/>
        <v>0</v>
      </c>
      <c r="H29" s="110">
        <v>2.1577532395466144E-3</v>
      </c>
      <c r="I29" s="110">
        <f t="shared" si="2"/>
        <v>2.1577532395466144E-3</v>
      </c>
      <c r="J29" s="107">
        <f>分析係数表!G32</f>
        <v>0.14173228346456693</v>
      </c>
      <c r="K29" s="111">
        <f t="shared" si="3"/>
        <v>3.0582329379400832E-4</v>
      </c>
      <c r="L29" s="79"/>
      <c r="M29" s="80"/>
      <c r="N29" s="81">
        <f>分析係数表!H32</f>
        <v>5.74149098134338E-3</v>
      </c>
      <c r="O29" s="82">
        <f t="shared" si="4"/>
        <v>1.4908281370833092E-2</v>
      </c>
      <c r="P29" s="76">
        <f>分析係数表!C32</f>
        <v>0.58314087759815236</v>
      </c>
      <c r="Q29" s="82">
        <f t="shared" si="5"/>
        <v>8.6936282820677946E-3</v>
      </c>
      <c r="R29" s="83">
        <v>1.09984658587115E-2</v>
      </c>
      <c r="S29" s="84">
        <f t="shared" si="6"/>
        <v>1.3156219098258114E-2</v>
      </c>
      <c r="T29" s="85">
        <f>分析係数表!F32</f>
        <v>0.48425196850393698</v>
      </c>
      <c r="U29" s="86">
        <f t="shared" si="7"/>
        <v>6.3709249964005819E-3</v>
      </c>
      <c r="V29" s="87">
        <f>分析係数表!D32</f>
        <v>1.7716535433070866E-2</v>
      </c>
      <c r="W29" s="167">
        <f t="shared" si="8"/>
        <v>0</v>
      </c>
      <c r="X29" s="76">
        <f>分析係数表!E32</f>
        <v>2.5590551181102362E-2</v>
      </c>
      <c r="Y29" s="166">
        <f t="shared" si="9"/>
        <v>0</v>
      </c>
    </row>
    <row r="30" spans="1:25" x14ac:dyDescent="0.2">
      <c r="A30" s="6" t="s">
        <v>18</v>
      </c>
      <c r="B30" s="5" t="s">
        <v>273</v>
      </c>
      <c r="C30" s="90"/>
      <c r="D30" s="107">
        <f>投入係数表!K30</f>
        <v>0</v>
      </c>
      <c r="E30" s="110">
        <f t="shared" si="0"/>
        <v>0</v>
      </c>
      <c r="F30" s="76">
        <f>分析係数表!C33</f>
        <v>0.65671641791044777</v>
      </c>
      <c r="G30" s="110">
        <f t="shared" si="1"/>
        <v>0</v>
      </c>
      <c r="H30" s="110">
        <v>1.1152344349343021E-2</v>
      </c>
      <c r="I30" s="110">
        <f t="shared" si="2"/>
        <v>1.1152344349343021E-2</v>
      </c>
      <c r="J30" s="107">
        <f>分析係数表!G33</f>
        <v>0.50780141843971627</v>
      </c>
      <c r="K30" s="111">
        <f t="shared" si="3"/>
        <v>5.6631762795245405E-3</v>
      </c>
      <c r="L30" s="79"/>
      <c r="M30" s="80"/>
      <c r="N30" s="81">
        <f>分析係数表!H33</f>
        <v>8.515469770082316E-4</v>
      </c>
      <c r="O30" s="82">
        <f t="shared" si="4"/>
        <v>2.2111158887078296E-3</v>
      </c>
      <c r="P30" s="76">
        <f>分析係数表!C33</f>
        <v>0.65671641791044777</v>
      </c>
      <c r="Q30" s="82">
        <f t="shared" si="5"/>
        <v>1.4520761060170821E-3</v>
      </c>
      <c r="R30" s="83">
        <v>8.2945067255630889E-3</v>
      </c>
      <c r="S30" s="84">
        <f t="shared" si="6"/>
        <v>1.944685107490611E-2</v>
      </c>
      <c r="T30" s="85">
        <f>分析係数表!F33</f>
        <v>0.64539007092198586</v>
      </c>
      <c r="U30" s="86">
        <f t="shared" si="7"/>
        <v>1.2550804594442952E-2</v>
      </c>
      <c r="V30" s="87">
        <f>分析係数表!D33</f>
        <v>0.13049645390070921</v>
      </c>
      <c r="W30" s="167">
        <f t="shared" si="8"/>
        <v>0</v>
      </c>
      <c r="X30" s="76">
        <f>分析係数表!E33</f>
        <v>0.11063829787234042</v>
      </c>
      <c r="Y30" s="166">
        <f t="shared" si="9"/>
        <v>0</v>
      </c>
    </row>
    <row r="31" spans="1:25" x14ac:dyDescent="0.2">
      <c r="A31" s="6" t="s">
        <v>19</v>
      </c>
      <c r="B31" s="5" t="s">
        <v>274</v>
      </c>
      <c r="C31" s="90"/>
      <c r="D31" s="107">
        <f>投入係数表!K31</f>
        <v>9.4786729857819912E-3</v>
      </c>
      <c r="E31" s="110">
        <f t="shared" si="0"/>
        <v>0.94786729857819907</v>
      </c>
      <c r="F31" s="76">
        <f>分析係数表!C34</f>
        <v>0.31694321814583648</v>
      </c>
      <c r="G31" s="110">
        <f t="shared" si="1"/>
        <v>0.30042011198657487</v>
      </c>
      <c r="H31" s="110">
        <v>0.31714358021302858</v>
      </c>
      <c r="I31" s="110">
        <f t="shared" si="2"/>
        <v>0.31714358021302858</v>
      </c>
      <c r="J31" s="107">
        <f>分析係数表!G34</f>
        <v>0.42500730922911995</v>
      </c>
      <c r="K31" s="111">
        <f t="shared" si="3"/>
        <v>0.13478833966562884</v>
      </c>
      <c r="L31" s="79"/>
      <c r="M31" s="80"/>
      <c r="N31" s="81">
        <f>分析係数表!H34</f>
        <v>0.1424405852450133</v>
      </c>
      <c r="O31" s="82">
        <f t="shared" si="4"/>
        <v>0.36985938502021876</v>
      </c>
      <c r="P31" s="76">
        <f>分析係数表!C34</f>
        <v>0.31694321814583648</v>
      </c>
      <c r="Q31" s="82">
        <f t="shared" si="5"/>
        <v>0.11722442374974812</v>
      </c>
      <c r="R31" s="83">
        <v>0.12924249671497456</v>
      </c>
      <c r="S31" s="84">
        <f t="shared" si="6"/>
        <v>0.44638607692800314</v>
      </c>
      <c r="T31" s="85">
        <f>分析係数表!F34</f>
        <v>0.69993178052821359</v>
      </c>
      <c r="U31" s="86">
        <f t="shared" si="7"/>
        <v>0.31243980162722135</v>
      </c>
      <c r="V31" s="87">
        <f>分析係数表!D34</f>
        <v>0.29461066172887634</v>
      </c>
      <c r="W31" s="167">
        <f t="shared" si="8"/>
        <v>0</v>
      </c>
      <c r="X31" s="76">
        <f>分析係数表!E34</f>
        <v>0.2042685898060618</v>
      </c>
      <c r="Y31" s="166">
        <f t="shared" si="9"/>
        <v>0</v>
      </c>
    </row>
    <row r="32" spans="1:25" x14ac:dyDescent="0.2">
      <c r="A32" s="6" t="s">
        <v>20</v>
      </c>
      <c r="B32" s="5" t="s">
        <v>37</v>
      </c>
      <c r="C32" s="90"/>
      <c r="D32" s="107">
        <f>投入係数表!K32</f>
        <v>4.7393364928909956E-3</v>
      </c>
      <c r="E32" s="110">
        <f t="shared" si="0"/>
        <v>0.47393364928909953</v>
      </c>
      <c r="F32" s="76">
        <f>分析係数表!C35</f>
        <v>0.30004594884362079</v>
      </c>
      <c r="G32" s="110">
        <f t="shared" si="1"/>
        <v>0.14220187148986768</v>
      </c>
      <c r="H32" s="110">
        <v>0.15822624059334051</v>
      </c>
      <c r="I32" s="110">
        <f t="shared" si="2"/>
        <v>0.15822624059334051</v>
      </c>
      <c r="J32" s="107">
        <f>分析係数表!G35</f>
        <v>0.31483253588516746</v>
      </c>
      <c r="K32" s="111">
        <f t="shared" si="3"/>
        <v>4.9814768569578019E-2</v>
      </c>
      <c r="L32" s="79"/>
      <c r="M32" s="80"/>
      <c r="N32" s="81">
        <f>分析係数表!H35</f>
        <v>5.3595850643821122E-2</v>
      </c>
      <c r="O32" s="82">
        <f t="shared" si="4"/>
        <v>0.13916629396503521</v>
      </c>
      <c r="P32" s="76">
        <f>分析係数表!C35</f>
        <v>0.30004594884362079</v>
      </c>
      <c r="Q32" s="82">
        <f t="shared" si="5"/>
        <v>4.1756282719789248E-2</v>
      </c>
      <c r="R32" s="83">
        <v>5.2236400380256773E-2</v>
      </c>
      <c r="S32" s="84">
        <f t="shared" si="6"/>
        <v>0.21046264097359729</v>
      </c>
      <c r="T32" s="85">
        <f>分析係数表!F35</f>
        <v>0.64593301435406703</v>
      </c>
      <c r="U32" s="86">
        <f t="shared" si="7"/>
        <v>0.13594476809299347</v>
      </c>
      <c r="V32" s="87">
        <f>分析係数表!D35</f>
        <v>0.12870813397129185</v>
      </c>
      <c r="W32" s="167">
        <f t="shared" si="8"/>
        <v>0</v>
      </c>
      <c r="X32" s="76">
        <f>分析係数表!E35</f>
        <v>0.11674641148325358</v>
      </c>
      <c r="Y32" s="166">
        <f t="shared" si="9"/>
        <v>0</v>
      </c>
    </row>
    <row r="33" spans="1:25" x14ac:dyDescent="0.2">
      <c r="A33" s="6" t="s">
        <v>21</v>
      </c>
      <c r="B33" s="5" t="s">
        <v>38</v>
      </c>
      <c r="C33" s="90"/>
      <c r="D33" s="107">
        <f>投入係数表!K33</f>
        <v>0</v>
      </c>
      <c r="E33" s="110">
        <f t="shared" si="0"/>
        <v>0</v>
      </c>
      <c r="F33" s="76">
        <f>分析係数表!C36</f>
        <v>0.65263261684085982</v>
      </c>
      <c r="G33" s="110">
        <f t="shared" si="1"/>
        <v>0</v>
      </c>
      <c r="H33" s="110">
        <v>1.9395278091376891E-2</v>
      </c>
      <c r="I33" s="110">
        <f t="shared" si="2"/>
        <v>1.9395278091376891E-2</v>
      </c>
      <c r="J33" s="107">
        <f>分析係数表!G36</f>
        <v>1.8993066023515224E-2</v>
      </c>
      <c r="K33" s="111">
        <f t="shared" si="3"/>
        <v>3.6837579733395959E-4</v>
      </c>
      <c r="L33" s="79"/>
      <c r="M33" s="80"/>
      <c r="N33" s="81">
        <f>分析係数表!H36</f>
        <v>0.10937217763786029</v>
      </c>
      <c r="O33" s="82">
        <f t="shared" si="4"/>
        <v>0.28399438467539806</v>
      </c>
      <c r="P33" s="76">
        <f>分析係数表!C36</f>
        <v>0.65263261684085982</v>
      </c>
      <c r="Q33" s="82">
        <f t="shared" si="5"/>
        <v>0.18534399843881483</v>
      </c>
      <c r="R33" s="83">
        <v>0.19415244199485723</v>
      </c>
      <c r="S33" s="84">
        <f t="shared" si="6"/>
        <v>0.21354772008623413</v>
      </c>
      <c r="T33" s="85">
        <f>分析係数表!F36</f>
        <v>0.88362978595116071</v>
      </c>
      <c r="U33" s="86">
        <f t="shared" si="7"/>
        <v>0.18869712619015744</v>
      </c>
      <c r="V33" s="87">
        <f>分析係数表!D36</f>
        <v>1.4320168827253543E-2</v>
      </c>
      <c r="W33" s="167">
        <f t="shared" si="8"/>
        <v>0</v>
      </c>
      <c r="X33" s="76">
        <f>分析係数表!E36</f>
        <v>2.7132951462164605E-3</v>
      </c>
      <c r="Y33" s="166">
        <f t="shared" si="9"/>
        <v>0</v>
      </c>
    </row>
    <row r="34" spans="1:25" x14ac:dyDescent="0.2">
      <c r="A34" s="6" t="s">
        <v>22</v>
      </c>
      <c r="B34" s="5" t="s">
        <v>377</v>
      </c>
      <c r="C34" s="90"/>
      <c r="D34" s="107">
        <f>投入係数表!K34</f>
        <v>2.3696682464454975E-2</v>
      </c>
      <c r="E34" s="110">
        <f t="shared" si="0"/>
        <v>2.3696682464454977</v>
      </c>
      <c r="F34" s="76">
        <f>分析係数表!C37</f>
        <v>0.3125</v>
      </c>
      <c r="G34" s="110">
        <f t="shared" si="1"/>
        <v>0.74052132701421802</v>
      </c>
      <c r="H34" s="110">
        <v>0.76890448811866141</v>
      </c>
      <c r="I34" s="110">
        <f t="shared" si="2"/>
        <v>0.76890448811866141</v>
      </c>
      <c r="J34" s="107">
        <f>分析係数表!G37</f>
        <v>0.41284547738693467</v>
      </c>
      <c r="K34" s="111">
        <f t="shared" si="3"/>
        <v>0.31743874046230541</v>
      </c>
      <c r="L34" s="79"/>
      <c r="M34" s="80"/>
      <c r="N34" s="81">
        <f>分析係数表!H37</f>
        <v>4.2693468892730888E-2</v>
      </c>
      <c r="O34" s="82">
        <f t="shared" si="4"/>
        <v>0.11085731023839709</v>
      </c>
      <c r="P34" s="76">
        <f>分析係数表!C37</f>
        <v>0.3125</v>
      </c>
      <c r="Q34" s="82">
        <f t="shared" si="5"/>
        <v>3.464290944949909E-2</v>
      </c>
      <c r="R34" s="83">
        <v>4.5375874212976786E-2</v>
      </c>
      <c r="S34" s="84">
        <f t="shared" si="6"/>
        <v>0.81428036233163814</v>
      </c>
      <c r="T34" s="85">
        <f>分析係数表!F37</f>
        <v>0.69189698492462315</v>
      </c>
      <c r="U34" s="86">
        <f t="shared" si="7"/>
        <v>0.56339812758059016</v>
      </c>
      <c r="V34" s="87">
        <f>分析係数表!D37</f>
        <v>0.10128768844221106</v>
      </c>
      <c r="W34" s="167">
        <f t="shared" si="8"/>
        <v>0</v>
      </c>
      <c r="X34" s="76">
        <f>分析係数表!E37</f>
        <v>9.3907035175879394E-2</v>
      </c>
      <c r="Y34" s="166">
        <f t="shared" si="9"/>
        <v>0</v>
      </c>
    </row>
    <row r="35" spans="1:25" x14ac:dyDescent="0.2">
      <c r="A35" s="6" t="s">
        <v>23</v>
      </c>
      <c r="B35" s="5" t="s">
        <v>193</v>
      </c>
      <c r="C35" s="90"/>
      <c r="D35" s="107">
        <f>投入係数表!K35</f>
        <v>0</v>
      </c>
      <c r="E35" s="110">
        <f t="shared" si="0"/>
        <v>0</v>
      </c>
      <c r="F35" s="76">
        <f>分析係数表!C38</f>
        <v>4.0005674563767912E-2</v>
      </c>
      <c r="G35" s="110">
        <f t="shared" si="1"/>
        <v>0</v>
      </c>
      <c r="H35" s="110">
        <v>2.0596345646716331E-3</v>
      </c>
      <c r="I35" s="110">
        <f t="shared" si="2"/>
        <v>2.0596345646716331E-3</v>
      </c>
      <c r="J35" s="107">
        <f>分析係数表!G38</f>
        <v>0.2442528735632184</v>
      </c>
      <c r="K35" s="111">
        <f t="shared" si="3"/>
        <v>5.0307166091117475E-4</v>
      </c>
      <c r="L35" s="79"/>
      <c r="M35" s="80"/>
      <c r="N35" s="81">
        <f>分析係数表!H38</f>
        <v>3.7571284803757127E-2</v>
      </c>
      <c r="O35" s="82">
        <f t="shared" si="4"/>
        <v>9.7557113150260596E-2</v>
      </c>
      <c r="P35" s="76">
        <f>分析係数表!C38</f>
        <v>4.0005674563767912E-2</v>
      </c>
      <c r="Q35" s="82">
        <f t="shared" si="5"/>
        <v>3.9028381200700082E-3</v>
      </c>
      <c r="R35" s="83">
        <v>4.8344027470148682E-3</v>
      </c>
      <c r="S35" s="84">
        <f t="shared" si="6"/>
        <v>6.8940373116865017E-3</v>
      </c>
      <c r="T35" s="85">
        <f>分析係数表!F38</f>
        <v>0.42528735632183906</v>
      </c>
      <c r="U35" s="86">
        <f t="shared" si="7"/>
        <v>2.9319469026712706E-3</v>
      </c>
      <c r="V35" s="87">
        <f>分析係数表!D38</f>
        <v>0.11494252873563218</v>
      </c>
      <c r="W35" s="167">
        <f t="shared" si="8"/>
        <v>0</v>
      </c>
      <c r="X35" s="76">
        <f>分析係数表!E38</f>
        <v>0.10344827586206896</v>
      </c>
      <c r="Y35" s="166">
        <f t="shared" si="9"/>
        <v>0</v>
      </c>
    </row>
    <row r="36" spans="1:25" x14ac:dyDescent="0.2">
      <c r="A36" s="6" t="s">
        <v>24</v>
      </c>
      <c r="B36" s="5" t="s">
        <v>39</v>
      </c>
      <c r="C36" s="90"/>
      <c r="D36" s="107">
        <f>投入係数表!K36</f>
        <v>0</v>
      </c>
      <c r="E36" s="110">
        <f t="shared" si="0"/>
        <v>0</v>
      </c>
      <c r="F36" s="76">
        <f>分析係数表!C39</f>
        <v>1</v>
      </c>
      <c r="G36" s="110">
        <f t="shared" si="1"/>
        <v>0</v>
      </c>
      <c r="H36" s="110">
        <v>6.9821357895917546E-4</v>
      </c>
      <c r="I36" s="110">
        <f t="shared" si="2"/>
        <v>6.9821357895917546E-4</v>
      </c>
      <c r="J36" s="107">
        <f>分析係数表!G39</f>
        <v>0.35369632580787957</v>
      </c>
      <c r="K36" s="111">
        <f t="shared" si="3"/>
        <v>2.4695557750703019E-4</v>
      </c>
      <c r="L36" s="79"/>
      <c r="M36" s="80"/>
      <c r="N36" s="81">
        <f>分析係数表!H39</f>
        <v>3.3932856811085595E-3</v>
      </c>
      <c r="O36" s="82">
        <f t="shared" si="4"/>
        <v>8.8109617989418059E-3</v>
      </c>
      <c r="P36" s="76">
        <f>分析係数表!C39</f>
        <v>1</v>
      </c>
      <c r="Q36" s="82">
        <f t="shared" si="5"/>
        <v>8.8109617989418059E-3</v>
      </c>
      <c r="R36" s="83">
        <v>1.0785536796389258E-2</v>
      </c>
      <c r="S36" s="84">
        <f t="shared" si="6"/>
        <v>1.1483750375348434E-2</v>
      </c>
      <c r="T36" s="85">
        <f>分析係数表!F39</f>
        <v>0.70440460380699421</v>
      </c>
      <c r="U36" s="86">
        <f t="shared" si="7"/>
        <v>8.0892066333657347E-3</v>
      </c>
      <c r="V36" s="87">
        <f>分析係数表!D39</f>
        <v>6.0314298362107124E-2</v>
      </c>
      <c r="W36" s="167">
        <f t="shared" si="8"/>
        <v>0</v>
      </c>
      <c r="X36" s="76">
        <f>分析係数表!E39</f>
        <v>7.2598494909251882E-2</v>
      </c>
      <c r="Y36" s="166">
        <f t="shared" si="9"/>
        <v>0</v>
      </c>
    </row>
    <row r="37" spans="1:25" x14ac:dyDescent="0.2">
      <c r="A37" s="6" t="s">
        <v>25</v>
      </c>
      <c r="B37" s="5" t="s">
        <v>40</v>
      </c>
      <c r="C37" s="90"/>
      <c r="D37" s="107">
        <f>投入係数表!K37</f>
        <v>0</v>
      </c>
      <c r="E37" s="110">
        <f t="shared" si="0"/>
        <v>0</v>
      </c>
      <c r="F37" s="76">
        <f>分析係数表!C40</f>
        <v>0.6708495079895278</v>
      </c>
      <c r="G37" s="110">
        <f t="shared" si="1"/>
        <v>0</v>
      </c>
      <c r="H37" s="110">
        <v>1.8885995408116774E-4</v>
      </c>
      <c r="I37" s="110">
        <f t="shared" si="2"/>
        <v>1.8885995408116774E-4</v>
      </c>
      <c r="J37" s="107">
        <f>分析係数表!G40</f>
        <v>0.531269582654468</v>
      </c>
      <c r="K37" s="111">
        <f t="shared" si="3"/>
        <v>1.0033554898484397E-4</v>
      </c>
      <c r="L37" s="79"/>
      <c r="M37" s="80"/>
      <c r="N37" s="81">
        <f>分析係数表!H40</f>
        <v>2.5210951410213404E-2</v>
      </c>
      <c r="O37" s="82">
        <f t="shared" si="4"/>
        <v>6.5462431008107558E-2</v>
      </c>
      <c r="P37" s="76">
        <f>分析係数表!C40</f>
        <v>0.6708495079895278</v>
      </c>
      <c r="Q37" s="82">
        <f t="shared" si="5"/>
        <v>4.3915439633587364E-2</v>
      </c>
      <c r="R37" s="83">
        <v>4.3977323863761415E-2</v>
      </c>
      <c r="S37" s="84">
        <f t="shared" si="6"/>
        <v>4.4166183817842583E-2</v>
      </c>
      <c r="T37" s="85">
        <f>分析係数表!F40</f>
        <v>0.72803609474871533</v>
      </c>
      <c r="U37" s="86">
        <f t="shared" si="7"/>
        <v>3.2154575986696021E-2</v>
      </c>
      <c r="V37" s="87">
        <f>分析係数表!D40</f>
        <v>0.11505201153026695</v>
      </c>
      <c r="W37" s="167">
        <f t="shared" si="8"/>
        <v>0</v>
      </c>
      <c r="X37" s="76">
        <f>分析係数表!E40</f>
        <v>6.6173705978192762E-2</v>
      </c>
      <c r="Y37" s="166">
        <f t="shared" si="9"/>
        <v>0</v>
      </c>
    </row>
    <row r="38" spans="1:25" x14ac:dyDescent="0.2">
      <c r="A38" s="6" t="s">
        <v>26</v>
      </c>
      <c r="B38" s="5" t="s">
        <v>276</v>
      </c>
      <c r="C38" s="90"/>
      <c r="D38" s="107">
        <f>投入係数表!K38</f>
        <v>0</v>
      </c>
      <c r="E38" s="110">
        <f t="shared" si="0"/>
        <v>0</v>
      </c>
      <c r="F38" s="76">
        <f>分析係数表!C41</f>
        <v>0.63576075285795497</v>
      </c>
      <c r="G38" s="110">
        <f t="shared" si="1"/>
        <v>0</v>
      </c>
      <c r="H38" s="110">
        <v>3.5194254640682658E-4</v>
      </c>
      <c r="I38" s="110">
        <f t="shared" si="2"/>
        <v>3.5194254640682658E-4</v>
      </c>
      <c r="J38" s="107">
        <f>分析係数表!G41</f>
        <v>0.45993746335743602</v>
      </c>
      <c r="K38" s="111">
        <f t="shared" si="3"/>
        <v>1.6187156204191253E-4</v>
      </c>
      <c r="L38" s="79"/>
      <c r="M38" s="80"/>
      <c r="N38" s="81">
        <f>分析係数表!H41</f>
        <v>4.510618532758754E-2</v>
      </c>
      <c r="O38" s="82">
        <f t="shared" si="4"/>
        <v>0.11712213858973594</v>
      </c>
      <c r="P38" s="76">
        <f>分析係数表!C41</f>
        <v>0.63576075285795497</v>
      </c>
      <c r="Q38" s="82">
        <f t="shared" si="5"/>
        <v>7.4461659006144265E-2</v>
      </c>
      <c r="R38" s="83">
        <v>7.5507820668708217E-2</v>
      </c>
      <c r="S38" s="84">
        <f t="shared" si="6"/>
        <v>7.5859763215115047E-2</v>
      </c>
      <c r="T38" s="85">
        <f>分析係数表!F41</f>
        <v>0.5626343560680086</v>
      </c>
      <c r="U38" s="86">
        <f t="shared" si="7"/>
        <v>4.2681309028007861E-2</v>
      </c>
      <c r="V38" s="87">
        <f>分析係数表!D41</f>
        <v>0.18145397693961304</v>
      </c>
      <c r="W38" s="167">
        <f t="shared" si="8"/>
        <v>0</v>
      </c>
      <c r="X38" s="76">
        <f>分析係数表!E41</f>
        <v>0.17500488567520031</v>
      </c>
      <c r="Y38" s="166">
        <f t="shared" si="9"/>
        <v>0</v>
      </c>
    </row>
    <row r="39" spans="1:25" x14ac:dyDescent="0.2">
      <c r="A39" s="6" t="s">
        <v>51</v>
      </c>
      <c r="B39" s="5" t="s">
        <v>367</v>
      </c>
      <c r="C39" s="90"/>
      <c r="D39" s="107">
        <f>投入係数表!K39</f>
        <v>0</v>
      </c>
      <c r="E39" s="110">
        <f>$C$13*D39</f>
        <v>0</v>
      </c>
      <c r="F39" s="76">
        <f>分析係数表!C42</f>
        <v>1</v>
      </c>
      <c r="G39" s="110">
        <f>E39*F39</f>
        <v>0</v>
      </c>
      <c r="H39" s="110">
        <v>2.8418209884412344E-3</v>
      </c>
      <c r="I39" s="110">
        <f>C39+H39</f>
        <v>2.8418209884412344E-3</v>
      </c>
      <c r="J39" s="107">
        <f>分析係数表!G42</f>
        <v>0.48586118251928023</v>
      </c>
      <c r="K39" s="111">
        <f>I39*J39</f>
        <v>1.3807305059521679E-3</v>
      </c>
      <c r="L39" s="79"/>
      <c r="M39" s="80"/>
      <c r="N39" s="81">
        <f>分析係数表!H42</f>
        <v>1.2011973266585813E-2</v>
      </c>
      <c r="O39" s="82">
        <f t="shared" si="4"/>
        <v>3.1190134733136202E-2</v>
      </c>
      <c r="P39" s="76">
        <f>分析係数表!C42</f>
        <v>1</v>
      </c>
      <c r="Q39" s="82">
        <f>O39*P39</f>
        <v>3.1190134733136202E-2</v>
      </c>
      <c r="R39" s="83">
        <v>3.2414443718888235E-2</v>
      </c>
      <c r="S39" s="84">
        <f>I39+R39</f>
        <v>3.5256264707329468E-2</v>
      </c>
      <c r="T39" s="85">
        <f>分析係数表!F42</f>
        <v>0.55826906598114823</v>
      </c>
      <c r="U39" s="86">
        <f t="shared" si="7"/>
        <v>1.9682481968144941E-2</v>
      </c>
      <c r="V39" s="87">
        <f>分析係数表!D42</f>
        <v>0.12296486718080549</v>
      </c>
      <c r="W39" s="167">
        <f t="shared" si="8"/>
        <v>0</v>
      </c>
      <c r="X39" s="76">
        <f>分析係数表!E42</f>
        <v>7.7120822622107968E-2</v>
      </c>
      <c r="Y39" s="166">
        <f t="shared" si="9"/>
        <v>0</v>
      </c>
    </row>
    <row r="40" spans="1:25" x14ac:dyDescent="0.2">
      <c r="A40" s="6" t="s">
        <v>194</v>
      </c>
      <c r="B40" s="5" t="s">
        <v>41</v>
      </c>
      <c r="C40" s="90"/>
      <c r="D40" s="107">
        <f>投入係数表!K40</f>
        <v>9.4786729857819912E-3</v>
      </c>
      <c r="E40" s="110">
        <f>$C$13*D40</f>
        <v>0.94786729857819907</v>
      </c>
      <c r="F40" s="76">
        <f>分析係数表!C43</f>
        <v>0.35275161130391675</v>
      </c>
      <c r="G40" s="110">
        <f>E40*F40</f>
        <v>0.3343617168757505</v>
      </c>
      <c r="H40" s="110">
        <v>0.42719167142287962</v>
      </c>
      <c r="I40" s="110">
        <f>C40+H40</f>
        <v>0.42719167142287962</v>
      </c>
      <c r="J40" s="107">
        <f>分析係数表!G43</f>
        <v>0.36383347788378145</v>
      </c>
      <c r="K40" s="111">
        <f>I40*J40</f>
        <v>0.15542663153677191</v>
      </c>
      <c r="L40" s="79"/>
      <c r="M40" s="80"/>
      <c r="N40" s="81">
        <f>分析係数表!H43</f>
        <v>3.2462002941707736E-2</v>
      </c>
      <c r="O40" s="82">
        <f t="shared" si="4"/>
        <v>8.4290417818013622E-2</v>
      </c>
      <c r="P40" s="76">
        <f>分析係数表!C43</f>
        <v>0.35275161130391675</v>
      </c>
      <c r="Q40" s="82">
        <f>O40*P40</f>
        <v>2.973358070278468E-2</v>
      </c>
      <c r="R40" s="83">
        <v>6.1174889101607136E-2</v>
      </c>
      <c r="S40" s="84">
        <f>I40+R40</f>
        <v>0.48836656052448674</v>
      </c>
      <c r="T40" s="85">
        <f>分析係数表!F43</f>
        <v>0.62185602775368609</v>
      </c>
      <c r="U40" s="86">
        <f t="shared" si="7"/>
        <v>0.30369368941548747</v>
      </c>
      <c r="V40" s="87">
        <f>分析係数表!D43</f>
        <v>0.24869904596704251</v>
      </c>
      <c r="W40" s="167">
        <f t="shared" si="8"/>
        <v>0</v>
      </c>
      <c r="X40" s="76">
        <f>分析係数表!E43</f>
        <v>0.20663486556808325</v>
      </c>
      <c r="Y40" s="166">
        <f t="shared" si="9"/>
        <v>0</v>
      </c>
    </row>
    <row r="41" spans="1:25" x14ac:dyDescent="0.2">
      <c r="A41" s="6" t="s">
        <v>340</v>
      </c>
      <c r="B41" s="5" t="s">
        <v>42</v>
      </c>
      <c r="C41" s="90"/>
      <c r="D41" s="107">
        <f>投入係数表!K41</f>
        <v>0</v>
      </c>
      <c r="E41" s="110">
        <f>$C$13*D41</f>
        <v>0</v>
      </c>
      <c r="F41" s="76">
        <f>分析係数表!C44</f>
        <v>0.44216182048040453</v>
      </c>
      <c r="G41" s="110">
        <f>E41*F41</f>
        <v>0</v>
      </c>
      <c r="H41" s="110">
        <v>4.1808007934909179E-4</v>
      </c>
      <c r="I41" s="110">
        <f>C41+H41</f>
        <v>4.1808007934909179E-4</v>
      </c>
      <c r="J41" s="107">
        <f>分析係数表!G44</f>
        <v>0.26698361065932691</v>
      </c>
      <c r="K41" s="111">
        <f>I41*J41</f>
        <v>1.1162052912935842E-4</v>
      </c>
      <c r="L41" s="79"/>
      <c r="M41" s="80"/>
      <c r="N41" s="81">
        <f>分析係数表!H44</f>
        <v>9.8960080509896006E-2</v>
      </c>
      <c r="O41" s="82">
        <f t="shared" si="4"/>
        <v>0.25695846767256142</v>
      </c>
      <c r="P41" s="76">
        <f>分析係数表!C44</f>
        <v>0.44216182048040453</v>
      </c>
      <c r="Q41" s="82">
        <f>O41*P41</f>
        <v>0.11361722385395494</v>
      </c>
      <c r="R41" s="83">
        <v>0.11513462256434706</v>
      </c>
      <c r="S41" s="84">
        <f>I41+R41</f>
        <v>0.11555270264369616</v>
      </c>
      <c r="T41" s="85">
        <f>分析係数表!F44</f>
        <v>0.48855248342299512</v>
      </c>
      <c r="U41" s="86">
        <f t="shared" si="7"/>
        <v>5.645355984281665E-2</v>
      </c>
      <c r="V41" s="87">
        <f>分析係数表!D44</f>
        <v>0.23645689978731391</v>
      </c>
      <c r="W41" s="167">
        <f t="shared" si="8"/>
        <v>0</v>
      </c>
      <c r="X41" s="76">
        <f>分析係数表!E44</f>
        <v>0.14913048917803079</v>
      </c>
      <c r="Y41" s="166">
        <f t="shared" si="9"/>
        <v>0</v>
      </c>
    </row>
    <row r="42" spans="1:25" x14ac:dyDescent="0.2">
      <c r="A42" s="6" t="s">
        <v>341</v>
      </c>
      <c r="B42" s="5" t="s">
        <v>278</v>
      </c>
      <c r="C42" s="90"/>
      <c r="D42" s="107">
        <f>投入係数表!K42</f>
        <v>0</v>
      </c>
      <c r="E42" s="110">
        <f>$C$13*D42</f>
        <v>0</v>
      </c>
      <c r="F42" s="76">
        <f>分析係数表!C45</f>
        <v>1</v>
      </c>
      <c r="G42" s="110">
        <f>E42*F42</f>
        <v>0</v>
      </c>
      <c r="H42" s="110">
        <v>2.7013339347885293E-3</v>
      </c>
      <c r="I42" s="110">
        <f>C42+H42</f>
        <v>2.7013339347885293E-3</v>
      </c>
      <c r="J42" s="107">
        <f>分析係数表!G45</f>
        <v>0</v>
      </c>
      <c r="K42" s="111">
        <f>I42*J42</f>
        <v>0</v>
      </c>
      <c r="L42" s="79"/>
      <c r="M42" s="80"/>
      <c r="N42" s="81">
        <f>分析係数表!H45</f>
        <v>0</v>
      </c>
      <c r="O42" s="82">
        <f t="shared" si="4"/>
        <v>0</v>
      </c>
      <c r="P42" s="76">
        <f>分析係数表!C45</f>
        <v>1</v>
      </c>
      <c r="Q42" s="82">
        <f>O42*P42</f>
        <v>0</v>
      </c>
      <c r="R42" s="83">
        <v>1.1473381644743069E-3</v>
      </c>
      <c r="S42" s="84">
        <f>I42+R42</f>
        <v>3.8486720992628363E-3</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107">
        <f>投入係数表!K43</f>
        <v>0</v>
      </c>
      <c r="E43" s="110">
        <f>$C$13*D43</f>
        <v>0</v>
      </c>
      <c r="F43" s="76">
        <f>分析係数表!C46</f>
        <v>0.17935833011209901</v>
      </c>
      <c r="G43" s="110">
        <f>E43*F43</f>
        <v>0</v>
      </c>
      <c r="H43" s="110">
        <v>3.6894240251820068E-3</v>
      </c>
      <c r="I43" s="110">
        <f>C43+H43</f>
        <v>3.6894240251820068E-3</v>
      </c>
      <c r="J43" s="107">
        <f>分析係数表!G46</f>
        <v>8.6021505376344086E-3</v>
      </c>
      <c r="K43" s="111">
        <f>I43*J43</f>
        <v>3.1736980861780702E-5</v>
      </c>
      <c r="L43" s="79"/>
      <c r="M43" s="80"/>
      <c r="N43" s="81">
        <f>分析係数表!H46</f>
        <v>1.9624287151962429E-2</v>
      </c>
      <c r="O43" s="82">
        <f t="shared" si="4"/>
        <v>5.0956170707948618E-2</v>
      </c>
      <c r="P43" s="76">
        <f>分析係数表!C46</f>
        <v>0.17935833011209901</v>
      </c>
      <c r="Q43" s="82">
        <f>O43*P43</f>
        <v>9.139413687084718E-3</v>
      </c>
      <c r="R43" s="83">
        <v>1.0433833793330292E-2</v>
      </c>
      <c r="S43" s="84">
        <f>I43+R43</f>
        <v>1.41232578185123E-2</v>
      </c>
      <c r="T43" s="85">
        <f>分析係数表!F46</f>
        <v>0.31182795698924731</v>
      </c>
      <c r="U43" s="86">
        <f t="shared" si="7"/>
        <v>4.4040266315791042E-3</v>
      </c>
      <c r="V43" s="87">
        <f>分析係数表!D46</f>
        <v>4.3010752688172043E-3</v>
      </c>
      <c r="W43" s="167">
        <f t="shared" si="8"/>
        <v>0</v>
      </c>
      <c r="X43" s="76">
        <f>分析係数表!E46</f>
        <v>1.0752688172043012E-2</v>
      </c>
      <c r="Y43" s="166">
        <f t="shared" si="9"/>
        <v>0</v>
      </c>
    </row>
    <row r="44" spans="1:25" x14ac:dyDescent="0.2">
      <c r="A44" s="192">
        <v>40</v>
      </c>
      <c r="B44" s="14" t="s">
        <v>150</v>
      </c>
      <c r="C44" s="197">
        <f>SUM(C5:C43)</f>
        <v>100</v>
      </c>
      <c r="D44" s="108">
        <f>投入係数表!K44</f>
        <v>0.70616113744075826</v>
      </c>
      <c r="E44" s="91">
        <f>SUM(E5:E43)</f>
        <v>70.616113744075832</v>
      </c>
      <c r="F44" s="92">
        <f>分析係数表!C47</f>
        <v>0.45205734847213674</v>
      </c>
      <c r="G44" s="91">
        <f>SUM(G5:G43)</f>
        <v>2.7764376775682362</v>
      </c>
      <c r="H44" s="91">
        <f>SUM(H5:H43)</f>
        <v>3.144452284207107</v>
      </c>
      <c r="I44" s="91">
        <f>SUM(I5:I43)</f>
        <v>103.14445228420712</v>
      </c>
      <c r="J44" s="108">
        <f>分析係数表!G47</f>
        <v>0.25945463001493158</v>
      </c>
      <c r="K44" s="93">
        <f>SUM(K5:K43)</f>
        <v>4.141287228026413</v>
      </c>
      <c r="L44" s="94">
        <f>最終需要_まとめ!$L$33</f>
        <v>0.627</v>
      </c>
      <c r="M44" s="91">
        <f>K44*L44</f>
        <v>2.5965870919725611</v>
      </c>
      <c r="N44" s="95">
        <f>分析係数表!H47</f>
        <v>1</v>
      </c>
      <c r="O44" s="96">
        <f>SUM(O5:O43)</f>
        <v>2.5965870919725611</v>
      </c>
      <c r="P44" s="92">
        <f>分析係数表!C47</f>
        <v>0.45205734847213674</v>
      </c>
      <c r="Q44" s="96">
        <f>SUM(Q5:Q43)</f>
        <v>1.2427371113912884</v>
      </c>
      <c r="R44" s="91">
        <f>SUM(R5:R43)</f>
        <v>1.4327654600859059</v>
      </c>
      <c r="S44" s="97">
        <f>SUM(S5:S43)</f>
        <v>104.57721774429304</v>
      </c>
      <c r="T44" s="98">
        <f>分析係数表!F47</f>
        <v>0.49393557388686266</v>
      </c>
      <c r="U44" s="99">
        <f>SUM(U5:U43)</f>
        <v>30.885588313672155</v>
      </c>
      <c r="V44" s="100">
        <f>分析係数表!D47</f>
        <v>0.10430078574400901</v>
      </c>
      <c r="W44" s="164">
        <f>SUM(W5:W43)</f>
        <v>4</v>
      </c>
      <c r="X44" s="92">
        <f>分析係数表!E47</f>
        <v>8.4816292561133821E-2</v>
      </c>
      <c r="Y44" s="165">
        <f>SUM(Y5:Y43)</f>
        <v>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364</v>
      </c>
      <c r="S2" s="3" t="s">
        <v>152</v>
      </c>
      <c r="U2" s="64" t="s">
        <v>209</v>
      </c>
      <c r="W2" s="3" t="s">
        <v>130</v>
      </c>
      <c r="Y2" s="3" t="s">
        <v>153</v>
      </c>
    </row>
    <row r="3" spans="1:25" ht="44" x14ac:dyDescent="0.2">
      <c r="B3" s="65"/>
      <c r="C3" s="66" t="s">
        <v>227</v>
      </c>
      <c r="D3" s="66" t="s">
        <v>378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投入係数表!L5</f>
        <v>9.2123445416858584E-3</v>
      </c>
      <c r="E5" s="77">
        <f t="shared" ref="E5:E38" si="0">$C$14*D5</f>
        <v>0.92123445416858585</v>
      </c>
      <c r="F5" s="76">
        <f>分析係数表!C8</f>
        <v>0.54693596511361031</v>
      </c>
      <c r="G5" s="77">
        <f t="shared" ref="G5:G38" si="1">E5*F5</f>
        <v>0.50385625528660549</v>
      </c>
      <c r="H5" s="77">
        <f t="array" ref="H5:H43">MMULT(逆行列係数!C5:AO43,'10'!G5:G43)</f>
        <v>0.56851341453465487</v>
      </c>
      <c r="I5" s="77">
        <f t="shared" ref="I5:I38" si="2">C5+H5</f>
        <v>0.56851341453465487</v>
      </c>
      <c r="J5" s="76">
        <f>分析係数表!G8</f>
        <v>0.11998386771526517</v>
      </c>
      <c r="K5" s="78">
        <f t="shared" ref="K5:K38" si="3">I5*J5</f>
        <v>6.8212438323879743E-2</v>
      </c>
      <c r="L5" s="79" t="s">
        <v>182</v>
      </c>
      <c r="M5" s="80" t="s">
        <v>182</v>
      </c>
      <c r="N5" s="81">
        <f>分析係数表!H8</f>
        <v>1.0437901581813021E-2</v>
      </c>
      <c r="O5" s="82">
        <f t="shared" ref="O5:O43" si="4">$M$44*N5</f>
        <v>0.16418628712912198</v>
      </c>
      <c r="P5" s="76">
        <f>分析係数表!C8</f>
        <v>0.54693596511361031</v>
      </c>
      <c r="Q5" s="82">
        <f t="shared" ref="Q5:Q38" si="5">O5*P5</f>
        <v>8.9799385409386659E-2</v>
      </c>
      <c r="R5" s="83">
        <f t="array" ref="R5:R43">MMULT(逆行列係数!C5:AO43,'10'!Q5:Q43)</f>
        <v>0.13192554071032678</v>
      </c>
      <c r="S5" s="84">
        <f t="shared" ref="S5:S38" si="6">I5+R5</f>
        <v>0.70043895524498168</v>
      </c>
      <c r="T5" s="85">
        <f>分析係数表!F8</f>
        <v>0.45210727969348657</v>
      </c>
      <c r="U5" s="86">
        <f t="shared" ref="U5:U43" si="7">S5*T5</f>
        <v>0.31667355064715647</v>
      </c>
      <c r="V5" s="87">
        <f>分析係数表!D8</f>
        <v>0.18995765275257109</v>
      </c>
      <c r="W5" s="167">
        <f t="shared" ref="W5:W43" si="8">ROUND(S5*V5,0)</f>
        <v>0</v>
      </c>
      <c r="X5" s="76">
        <f>分析係数表!E8</f>
        <v>0.14398064125831822</v>
      </c>
      <c r="Y5" s="166">
        <f t="shared" ref="Y5:Y43" si="9">ROUND(S5*X5,0)</f>
        <v>0</v>
      </c>
    </row>
    <row r="6" spans="1:25" x14ac:dyDescent="0.2">
      <c r="A6" s="6" t="s">
        <v>219</v>
      </c>
      <c r="B6" s="5" t="s">
        <v>265</v>
      </c>
      <c r="C6" s="90"/>
      <c r="D6" s="76">
        <f>投入係数表!L6</f>
        <v>0</v>
      </c>
      <c r="E6" s="77">
        <f t="shared" si="0"/>
        <v>0</v>
      </c>
      <c r="F6" s="76">
        <f>分析係数表!C9</f>
        <v>1</v>
      </c>
      <c r="G6" s="77">
        <f t="shared" si="1"/>
        <v>0</v>
      </c>
      <c r="H6" s="77">
        <v>2.3874600252681405E-3</v>
      </c>
      <c r="I6" s="77">
        <f t="shared" si="2"/>
        <v>2.3874600252681405E-3</v>
      </c>
      <c r="J6" s="76">
        <f>分析係数表!G9</f>
        <v>0.24637681159420291</v>
      </c>
      <c r="K6" s="78">
        <f t="shared" si="3"/>
        <v>5.8821478883417961E-4</v>
      </c>
      <c r="L6" s="79"/>
      <c r="M6" s="80"/>
      <c r="N6" s="81">
        <f>分析係数表!H9</f>
        <v>5.4189353082342016E-4</v>
      </c>
      <c r="O6" s="82">
        <f t="shared" si="4"/>
        <v>8.5238863528097931E-3</v>
      </c>
      <c r="P6" s="76">
        <f>分析係数表!C9</f>
        <v>1</v>
      </c>
      <c r="Q6" s="82">
        <f t="shared" si="5"/>
        <v>8.5238863528097931E-3</v>
      </c>
      <c r="R6" s="83">
        <v>1.1168743908956454E-2</v>
      </c>
      <c r="S6" s="84">
        <f t="shared" si="6"/>
        <v>1.3556203934224595E-2</v>
      </c>
      <c r="T6" s="85">
        <f>分析係数表!F9</f>
        <v>0.67101449275362324</v>
      </c>
      <c r="U6" s="86">
        <f t="shared" si="7"/>
        <v>9.0964093065883881E-3</v>
      </c>
      <c r="V6" s="87">
        <f>分析係数表!D9</f>
        <v>0.17826086956521739</v>
      </c>
      <c r="W6" s="167">
        <f t="shared" si="8"/>
        <v>0</v>
      </c>
      <c r="X6" s="76">
        <f>分析係数表!E9</f>
        <v>0.11304347826086956</v>
      </c>
      <c r="Y6" s="166">
        <f t="shared" si="9"/>
        <v>0</v>
      </c>
    </row>
    <row r="7" spans="1:25" x14ac:dyDescent="0.2">
      <c r="A7" s="6" t="s">
        <v>220</v>
      </c>
      <c r="B7" s="5" t="s">
        <v>266</v>
      </c>
      <c r="C7" s="90"/>
      <c r="D7" s="76">
        <f>投入係数表!L7</f>
        <v>0</v>
      </c>
      <c r="E7" s="77">
        <f t="shared" si="0"/>
        <v>0</v>
      </c>
      <c r="F7" s="76">
        <f>分析係数表!C10</f>
        <v>7.9037800687285276E-2</v>
      </c>
      <c r="G7" s="77">
        <f t="shared" si="1"/>
        <v>0</v>
      </c>
      <c r="H7" s="77">
        <v>4.0159228665283919E-5</v>
      </c>
      <c r="I7" s="77">
        <f t="shared" si="2"/>
        <v>4.0159228665283919E-5</v>
      </c>
      <c r="J7" s="76">
        <f>分析係数表!G10</f>
        <v>0.17857142857142858</v>
      </c>
      <c r="K7" s="78">
        <f t="shared" si="3"/>
        <v>7.1712908330864138E-6</v>
      </c>
      <c r="L7" s="79"/>
      <c r="M7" s="80"/>
      <c r="N7" s="81">
        <f>分析係数表!H10</f>
        <v>1.057982607798106E-3</v>
      </c>
      <c r="O7" s="82">
        <f t="shared" si="4"/>
        <v>1.6641873355485788E-2</v>
      </c>
      <c r="P7" s="76">
        <f>分析係数表!C10</f>
        <v>7.9037800687285276E-2</v>
      </c>
      <c r="Q7" s="82">
        <f t="shared" si="5"/>
        <v>1.3153370693339292E-3</v>
      </c>
      <c r="R7" s="83">
        <v>2.1830814504863456E-3</v>
      </c>
      <c r="S7" s="84">
        <f t="shared" si="6"/>
        <v>2.2232406791516295E-3</v>
      </c>
      <c r="T7" s="85">
        <f>分析係数表!F10</f>
        <v>0.5178571428571429</v>
      </c>
      <c r="U7" s="86">
        <f t="shared" si="7"/>
        <v>1.1513210659892367E-3</v>
      </c>
      <c r="V7" s="87">
        <f>分析係数表!D10</f>
        <v>0.10714285714285714</v>
      </c>
      <c r="W7" s="167">
        <f t="shared" si="8"/>
        <v>0</v>
      </c>
      <c r="X7" s="76">
        <f>分析係数表!E10</f>
        <v>8.9285714285714288E-2</v>
      </c>
      <c r="Y7" s="166">
        <f t="shared" si="9"/>
        <v>0</v>
      </c>
    </row>
    <row r="8" spans="1:25" x14ac:dyDescent="0.2">
      <c r="A8" s="6" t="s">
        <v>221</v>
      </c>
      <c r="B8" s="5" t="s">
        <v>27</v>
      </c>
      <c r="C8" s="90"/>
      <c r="D8" s="76">
        <f>投入係数表!L8</f>
        <v>0</v>
      </c>
      <c r="E8" s="77">
        <f t="shared" si="0"/>
        <v>0</v>
      </c>
      <c r="F8" s="76">
        <f>分析係数表!C11</f>
        <v>2.9201343261789914E-3</v>
      </c>
      <c r="G8" s="77">
        <f t="shared" si="1"/>
        <v>0</v>
      </c>
      <c r="H8" s="77">
        <v>3.4652779088395814E-3</v>
      </c>
      <c r="I8" s="77">
        <f t="shared" si="2"/>
        <v>3.4652779088395814E-3</v>
      </c>
      <c r="J8" s="76">
        <f>分析係数表!G11</f>
        <v>0.38709677419354838</v>
      </c>
      <c r="K8" s="78">
        <f t="shared" si="3"/>
        <v>1.3413979001959671E-3</v>
      </c>
      <c r="L8" s="79"/>
      <c r="M8" s="80"/>
      <c r="N8" s="81">
        <f>分析係数表!H11</f>
        <v>-1.2902226924367146E-5</v>
      </c>
      <c r="O8" s="82">
        <f t="shared" si="4"/>
        <v>-2.0294967506689985E-4</v>
      </c>
      <c r="P8" s="76">
        <f>分析係数表!C11</f>
        <v>2.9201343261789914E-3</v>
      </c>
      <c r="Q8" s="82">
        <f t="shared" si="5"/>
        <v>-5.9264031264972685E-7</v>
      </c>
      <c r="R8" s="83">
        <v>2.9258718579323216E-3</v>
      </c>
      <c r="S8" s="84">
        <f t="shared" si="6"/>
        <v>6.3911497667719034E-3</v>
      </c>
      <c r="T8" s="85">
        <f>分析係数表!F11</f>
        <v>0.64516129032258063</v>
      </c>
      <c r="U8" s="86">
        <f t="shared" si="7"/>
        <v>4.1233224301754218E-3</v>
      </c>
      <c r="V8" s="87">
        <f>分析係数表!D11</f>
        <v>0.25806451612903225</v>
      </c>
      <c r="W8" s="167">
        <f t="shared" si="8"/>
        <v>0</v>
      </c>
      <c r="X8" s="76">
        <f>分析係数表!E11</f>
        <v>0.22580645161290322</v>
      </c>
      <c r="Y8" s="166">
        <f t="shared" si="9"/>
        <v>0</v>
      </c>
    </row>
    <row r="9" spans="1:25" x14ac:dyDescent="0.2">
      <c r="A9" s="6" t="s">
        <v>222</v>
      </c>
      <c r="B9" s="5" t="s">
        <v>190</v>
      </c>
      <c r="C9" s="90"/>
      <c r="D9" s="76">
        <f>投入係数表!L9</f>
        <v>0</v>
      </c>
      <c r="E9" s="77">
        <f t="shared" si="0"/>
        <v>0</v>
      </c>
      <c r="F9" s="76">
        <f>分析係数表!C12</f>
        <v>0.15436841164909776</v>
      </c>
      <c r="G9" s="77">
        <f t="shared" si="1"/>
        <v>0</v>
      </c>
      <c r="H9" s="77">
        <v>1.2094044766732726E-2</v>
      </c>
      <c r="I9" s="77">
        <f t="shared" si="2"/>
        <v>1.2094044766732726E-2</v>
      </c>
      <c r="J9" s="76">
        <f>分析係数表!G12</f>
        <v>0.13865952540355575</v>
      </c>
      <c r="K9" s="78">
        <f t="shared" si="3"/>
        <v>1.6769545075645169E-3</v>
      </c>
      <c r="L9" s="79"/>
      <c r="M9" s="80"/>
      <c r="N9" s="81">
        <f>分析係数表!H12</f>
        <v>8.1322736304286117E-2</v>
      </c>
      <c r="O9" s="82">
        <f t="shared" si="4"/>
        <v>1.2791918019466697</v>
      </c>
      <c r="P9" s="76">
        <f>分析係数表!C12</f>
        <v>0.15436841164909776</v>
      </c>
      <c r="Q9" s="82">
        <f t="shared" si="5"/>
        <v>0.19746680666105465</v>
      </c>
      <c r="R9" s="83">
        <v>0.22464369615974997</v>
      </c>
      <c r="S9" s="84">
        <f t="shared" si="6"/>
        <v>0.2367377409264827</v>
      </c>
      <c r="T9" s="85">
        <f>分析係数表!F12</f>
        <v>0.32507624786134048</v>
      </c>
      <c r="U9" s="86">
        <f t="shared" si="7"/>
        <v>7.69578165475511E-2</v>
      </c>
      <c r="V9" s="87">
        <f>分析係数表!D12</f>
        <v>4.5079223387636688E-2</v>
      </c>
      <c r="W9" s="167">
        <f t="shared" si="8"/>
        <v>0</v>
      </c>
      <c r="X9" s="76">
        <f>分析係数表!E12</f>
        <v>4.7459644424607601E-2</v>
      </c>
      <c r="Y9" s="166">
        <f t="shared" si="9"/>
        <v>0</v>
      </c>
    </row>
    <row r="10" spans="1:25" x14ac:dyDescent="0.2">
      <c r="A10" s="6" t="s">
        <v>223</v>
      </c>
      <c r="B10" s="5" t="s">
        <v>28</v>
      </c>
      <c r="C10" s="90"/>
      <c r="D10" s="76">
        <f>投入係数表!L10</f>
        <v>4.6061722708429292E-3</v>
      </c>
      <c r="E10" s="77">
        <f t="shared" si="0"/>
        <v>0.46061722708429292</v>
      </c>
      <c r="F10" s="76">
        <f>分析係数表!C13</f>
        <v>0</v>
      </c>
      <c r="G10" s="77">
        <f t="shared" si="1"/>
        <v>0</v>
      </c>
      <c r="H10" s="77">
        <v>0</v>
      </c>
      <c r="I10" s="77">
        <f t="shared" si="2"/>
        <v>0</v>
      </c>
      <c r="J10" s="76">
        <f>分析係数表!G13</f>
        <v>0.24519230769230768</v>
      </c>
      <c r="K10" s="78">
        <f t="shared" si="3"/>
        <v>0</v>
      </c>
      <c r="L10" s="79"/>
      <c r="M10" s="80"/>
      <c r="N10" s="81">
        <f>分析係数表!H13</f>
        <v>1.238613784739246E-2</v>
      </c>
      <c r="O10" s="82">
        <f t="shared" si="4"/>
        <v>0.19483168806422385</v>
      </c>
      <c r="P10" s="76">
        <f>分析係数表!C13</f>
        <v>0</v>
      </c>
      <c r="Q10" s="82">
        <f t="shared" si="5"/>
        <v>0</v>
      </c>
      <c r="R10" s="83">
        <v>0</v>
      </c>
      <c r="S10" s="84">
        <f t="shared" si="6"/>
        <v>0</v>
      </c>
      <c r="T10" s="85">
        <f>分析係数表!F13</f>
        <v>0.38350591715976329</v>
      </c>
      <c r="U10" s="86">
        <f t="shared" si="7"/>
        <v>0</v>
      </c>
      <c r="V10" s="87">
        <f>分析係数表!D13</f>
        <v>0.13609467455621302</v>
      </c>
      <c r="W10" s="167">
        <f t="shared" si="8"/>
        <v>0</v>
      </c>
      <c r="X10" s="76">
        <f>分析係数表!E13</f>
        <v>0.13646449704142011</v>
      </c>
      <c r="Y10" s="166">
        <f t="shared" si="9"/>
        <v>0</v>
      </c>
    </row>
    <row r="11" spans="1:25" x14ac:dyDescent="0.2">
      <c r="A11" s="6" t="s">
        <v>224</v>
      </c>
      <c r="B11" s="5" t="s">
        <v>267</v>
      </c>
      <c r="C11" s="90"/>
      <c r="D11" s="76">
        <f>投入係数表!L11</f>
        <v>7.3698756333486874E-3</v>
      </c>
      <c r="E11" s="77">
        <f t="shared" si="0"/>
        <v>0.7369875633348687</v>
      </c>
      <c r="F11" s="76">
        <f>分析係数表!C14</f>
        <v>5.4896794027228801E-2</v>
      </c>
      <c r="G11" s="77">
        <f t="shared" si="1"/>
        <v>4.0458254465023526E-2</v>
      </c>
      <c r="H11" s="77">
        <v>4.7827007031674598E-2</v>
      </c>
      <c r="I11" s="77">
        <f t="shared" si="2"/>
        <v>4.7827007031674598E-2</v>
      </c>
      <c r="J11" s="76">
        <f>分析係数表!G14</f>
        <v>0.21908893709327548</v>
      </c>
      <c r="K11" s="78">
        <f t="shared" si="3"/>
        <v>1.04783681349222E-2</v>
      </c>
      <c r="L11" s="79"/>
      <c r="M11" s="80"/>
      <c r="N11" s="81">
        <f>分析係数表!H14</f>
        <v>1.0321781539493716E-3</v>
      </c>
      <c r="O11" s="82">
        <f t="shared" si="4"/>
        <v>1.6235974005351986E-2</v>
      </c>
      <c r="P11" s="76">
        <f>分析係数表!C14</f>
        <v>5.4896794027228801E-2</v>
      </c>
      <c r="Q11" s="82">
        <f t="shared" si="5"/>
        <v>8.9130292080324904E-4</v>
      </c>
      <c r="R11" s="83">
        <v>4.166159714238493E-3</v>
      </c>
      <c r="S11" s="84">
        <f t="shared" si="6"/>
        <v>5.1993166745913089E-2</v>
      </c>
      <c r="T11" s="85">
        <f>分析係数表!F14</f>
        <v>0.36550976138828634</v>
      </c>
      <c r="U11" s="86">
        <f t="shared" si="7"/>
        <v>1.9004009971120076E-2</v>
      </c>
      <c r="V11" s="87">
        <f>分析係数表!D14</f>
        <v>0.11713665943600868</v>
      </c>
      <c r="W11" s="167">
        <f t="shared" si="8"/>
        <v>0</v>
      </c>
      <c r="X11" s="76">
        <f>分析係数表!E14</f>
        <v>8.6767895878524945E-2</v>
      </c>
      <c r="Y11" s="166">
        <f t="shared" si="9"/>
        <v>0</v>
      </c>
    </row>
    <row r="12" spans="1:25" x14ac:dyDescent="0.2">
      <c r="A12" s="6" t="s">
        <v>225</v>
      </c>
      <c r="B12" s="5" t="s">
        <v>29</v>
      </c>
      <c r="C12" s="90"/>
      <c r="D12" s="76">
        <f>投入係数表!L12</f>
        <v>0.20543528327959465</v>
      </c>
      <c r="E12" s="77">
        <f t="shared" si="0"/>
        <v>20.543528327959464</v>
      </c>
      <c r="F12" s="76">
        <f>分析係数表!C15</f>
        <v>0</v>
      </c>
      <c r="G12" s="77">
        <f t="shared" si="1"/>
        <v>0</v>
      </c>
      <c r="H12" s="77">
        <v>0</v>
      </c>
      <c r="I12" s="77">
        <f t="shared" si="2"/>
        <v>0</v>
      </c>
      <c r="J12" s="76">
        <f>分析係数表!G15</f>
        <v>9.5670602482591585E-2</v>
      </c>
      <c r="K12" s="78">
        <f t="shared" si="3"/>
        <v>0</v>
      </c>
      <c r="L12" s="79"/>
      <c r="M12" s="80"/>
      <c r="N12" s="81">
        <f>分析係数表!H15</f>
        <v>7.5090960699816791E-3</v>
      </c>
      <c r="O12" s="82">
        <f t="shared" si="4"/>
        <v>0.11811671088893572</v>
      </c>
      <c r="P12" s="76">
        <f>分析係数表!C15</f>
        <v>0</v>
      </c>
      <c r="Q12" s="82">
        <f t="shared" si="5"/>
        <v>0</v>
      </c>
      <c r="R12" s="83">
        <v>0</v>
      </c>
      <c r="S12" s="84">
        <f t="shared" si="6"/>
        <v>0</v>
      </c>
      <c r="T12" s="85">
        <f>分析係数表!F15</f>
        <v>0.30426884650317892</v>
      </c>
      <c r="U12" s="86">
        <f t="shared" si="7"/>
        <v>0</v>
      </c>
      <c r="V12" s="87">
        <f>分析係数表!D15</f>
        <v>3.7844383893430214E-2</v>
      </c>
      <c r="W12" s="167">
        <f t="shared" si="8"/>
        <v>0</v>
      </c>
      <c r="X12" s="76">
        <f>分析係数表!E15</f>
        <v>3.511958825310324E-2</v>
      </c>
      <c r="Y12" s="166">
        <f t="shared" si="9"/>
        <v>0</v>
      </c>
    </row>
    <row r="13" spans="1:25" x14ac:dyDescent="0.2">
      <c r="A13" s="6" t="s">
        <v>226</v>
      </c>
      <c r="B13" s="5" t="s">
        <v>30</v>
      </c>
      <c r="C13" s="90"/>
      <c r="D13" s="76">
        <f>投入係数表!L13</f>
        <v>1.8424689083371719E-3</v>
      </c>
      <c r="E13" s="77">
        <f t="shared" si="0"/>
        <v>0.18424689083371718</v>
      </c>
      <c r="F13" s="76">
        <f>分析係数表!C16</f>
        <v>2.8164924506387967E-2</v>
      </c>
      <c r="G13" s="77">
        <f t="shared" si="1"/>
        <v>5.1892997708683497E-3</v>
      </c>
      <c r="H13" s="77">
        <v>1.280354516824948E-2</v>
      </c>
      <c r="I13" s="77">
        <f t="shared" si="2"/>
        <v>1.280354516824948E-2</v>
      </c>
      <c r="J13" s="76">
        <f>分析係数表!G16</f>
        <v>3.3175355450236969E-2</v>
      </c>
      <c r="K13" s="78">
        <f t="shared" si="3"/>
        <v>4.2476216197984059E-4</v>
      </c>
      <c r="L13" s="79"/>
      <c r="M13" s="80"/>
      <c r="N13" s="81">
        <f>分析係数表!H16</f>
        <v>1.4682734239929811E-2</v>
      </c>
      <c r="O13" s="82">
        <f t="shared" si="4"/>
        <v>0.230956730226132</v>
      </c>
      <c r="P13" s="76">
        <f>分析係数表!C16</f>
        <v>2.8164924506387967E-2</v>
      </c>
      <c r="Q13" s="82">
        <f t="shared" si="5"/>
        <v>6.5048788710612201E-3</v>
      </c>
      <c r="R13" s="83">
        <v>1.2475119089747974E-2</v>
      </c>
      <c r="S13" s="84">
        <f t="shared" si="6"/>
        <v>2.5278664257997456E-2</v>
      </c>
      <c r="T13" s="85">
        <f>分析係数表!F16</f>
        <v>0.28436018957345971</v>
      </c>
      <c r="U13" s="86">
        <f t="shared" si="7"/>
        <v>7.1882457605679968E-3</v>
      </c>
      <c r="V13" s="87">
        <f>分析係数表!D16</f>
        <v>3.7914691943127965E-2</v>
      </c>
      <c r="W13" s="167">
        <f t="shared" si="8"/>
        <v>0</v>
      </c>
      <c r="X13" s="76">
        <f>分析係数表!E16</f>
        <v>3.7914691943127965E-2</v>
      </c>
      <c r="Y13" s="166">
        <f t="shared" si="9"/>
        <v>0</v>
      </c>
    </row>
    <row r="14" spans="1:25" x14ac:dyDescent="0.2">
      <c r="A14" s="6" t="s">
        <v>2</v>
      </c>
      <c r="B14" s="5" t="s">
        <v>364</v>
      </c>
      <c r="C14" s="75">
        <f>最終需要_まとめ!C15</f>
        <v>100</v>
      </c>
      <c r="D14" s="76">
        <f>投入係数表!L14</f>
        <v>0.23169046522339937</v>
      </c>
      <c r="E14" s="77">
        <f t="shared" si="0"/>
        <v>23.169046522339936</v>
      </c>
      <c r="F14" s="76">
        <f>分析係数表!C17</f>
        <v>0.15651736285858076</v>
      </c>
      <c r="G14" s="77">
        <f t="shared" si="1"/>
        <v>3.6263580616244182</v>
      </c>
      <c r="H14" s="77">
        <v>3.7722750815798589</v>
      </c>
      <c r="I14" s="77">
        <f t="shared" si="2"/>
        <v>103.77227508157986</v>
      </c>
      <c r="J14" s="76">
        <f>分析係数表!G17</f>
        <v>0.21787194841087057</v>
      </c>
      <c r="K14" s="78">
        <f t="shared" si="3"/>
        <v>22.609067763052636</v>
      </c>
      <c r="L14" s="79"/>
      <c r="M14" s="80"/>
      <c r="N14" s="81">
        <f>分析係数表!H17</f>
        <v>2.4901297964028592E-3</v>
      </c>
      <c r="O14" s="82">
        <f t="shared" si="4"/>
        <v>3.9169287287911671E-2</v>
      </c>
      <c r="P14" s="76">
        <f>分析係数表!C17</f>
        <v>0.15651736285858076</v>
      </c>
      <c r="Q14" s="82">
        <f t="shared" si="5"/>
        <v>6.1306735513540654E-3</v>
      </c>
      <c r="R14" s="83">
        <v>1.1460304065761449E-2</v>
      </c>
      <c r="S14" s="84">
        <f t="shared" si="6"/>
        <v>103.78373538564563</v>
      </c>
      <c r="T14" s="85">
        <f>分析係数表!F17</f>
        <v>0.3417779824965454</v>
      </c>
      <c r="U14" s="86">
        <f t="shared" si="7"/>
        <v>35.470995696061287</v>
      </c>
      <c r="V14" s="87">
        <f>分析係数表!D17</f>
        <v>8.7977890373099957E-2</v>
      </c>
      <c r="W14" s="167">
        <f t="shared" si="8"/>
        <v>9</v>
      </c>
      <c r="X14" s="76">
        <f>分析係数表!E17</f>
        <v>8.8438507600184249E-2</v>
      </c>
      <c r="Y14" s="166">
        <f t="shared" si="9"/>
        <v>9</v>
      </c>
    </row>
    <row r="15" spans="1:25" x14ac:dyDescent="0.2">
      <c r="A15" s="6" t="s">
        <v>3</v>
      </c>
      <c r="B15" s="5" t="s">
        <v>31</v>
      </c>
      <c r="C15" s="90"/>
      <c r="D15" s="76">
        <f>投入係数表!L15</f>
        <v>3.6849378166743437E-3</v>
      </c>
      <c r="E15" s="77">
        <f t="shared" si="0"/>
        <v>0.36849378166743435</v>
      </c>
      <c r="F15" s="76">
        <f>分析係数表!C18</f>
        <v>0.11725293132328307</v>
      </c>
      <c r="G15" s="77">
        <f t="shared" si="1"/>
        <v>4.3206976074908546E-2</v>
      </c>
      <c r="H15" s="77">
        <v>4.8990076010310968E-2</v>
      </c>
      <c r="I15" s="77">
        <f t="shared" si="2"/>
        <v>4.8990076010310968E-2</v>
      </c>
      <c r="J15" s="76">
        <f>分析係数表!G18</f>
        <v>0.21513002364066194</v>
      </c>
      <c r="K15" s="78">
        <f t="shared" si="3"/>
        <v>1.0539236210256025E-2</v>
      </c>
      <c r="L15" s="79"/>
      <c r="M15" s="80"/>
      <c r="N15" s="81">
        <f>分析係数表!H18</f>
        <v>3.999690346553815E-4</v>
      </c>
      <c r="O15" s="82">
        <f t="shared" si="4"/>
        <v>6.2914399270738944E-3</v>
      </c>
      <c r="P15" s="76">
        <f>分析係数表!C18</f>
        <v>0.11725293132328307</v>
      </c>
      <c r="Q15" s="82">
        <f t="shared" si="5"/>
        <v>7.3768977369375645E-4</v>
      </c>
      <c r="R15" s="83">
        <v>1.7620254205011874E-3</v>
      </c>
      <c r="S15" s="84">
        <f t="shared" si="6"/>
        <v>5.0752101430812158E-2</v>
      </c>
      <c r="T15" s="85">
        <f>分析係数表!F18</f>
        <v>0.45862884160756501</v>
      </c>
      <c r="U15" s="86">
        <f t="shared" si="7"/>
        <v>2.3276377488363021E-2</v>
      </c>
      <c r="V15" s="87">
        <f>分析係数表!D18</f>
        <v>6.6193853427895979E-2</v>
      </c>
      <c r="W15" s="167">
        <f t="shared" si="8"/>
        <v>0</v>
      </c>
      <c r="X15" s="76">
        <f>分析係数表!E18</f>
        <v>5.4373522458628844E-2</v>
      </c>
      <c r="Y15" s="166">
        <f t="shared" si="9"/>
        <v>0</v>
      </c>
    </row>
    <row r="16" spans="1:25" x14ac:dyDescent="0.2">
      <c r="A16" s="6" t="s">
        <v>4</v>
      </c>
      <c r="B16" s="5" t="s">
        <v>32</v>
      </c>
      <c r="C16" s="90"/>
      <c r="D16" s="76">
        <f>投入係数表!L16</f>
        <v>2.3030861354214646E-3</v>
      </c>
      <c r="E16" s="77">
        <f t="shared" si="0"/>
        <v>0.23030861354214646</v>
      </c>
      <c r="F16" s="76">
        <f>分析係数表!C19</f>
        <v>0.16093535075653365</v>
      </c>
      <c r="G16" s="77">
        <f t="shared" si="1"/>
        <v>3.7064797502656295E-2</v>
      </c>
      <c r="H16" s="77">
        <v>6.1390638040294827E-2</v>
      </c>
      <c r="I16" s="77">
        <f t="shared" si="2"/>
        <v>6.1390638040294827E-2</v>
      </c>
      <c r="J16" s="76">
        <f>分析係数表!G19</f>
        <v>5.7622016770586967E-2</v>
      </c>
      <c r="K16" s="78">
        <f t="shared" si="3"/>
        <v>3.5374523747149027E-3</v>
      </c>
      <c r="L16" s="79"/>
      <c r="M16" s="80"/>
      <c r="N16" s="81">
        <f>分析係数表!H19</f>
        <v>-1.0321781539493717E-4</v>
      </c>
      <c r="O16" s="82">
        <f t="shared" si="4"/>
        <v>-1.6235974005351988E-3</v>
      </c>
      <c r="P16" s="76">
        <f>分析係数表!C19</f>
        <v>0.16093535075653365</v>
      </c>
      <c r="Q16" s="82">
        <f t="shared" si="5"/>
        <v>-2.6129421714252848E-4</v>
      </c>
      <c r="R16" s="83">
        <v>1.052604274885475E-3</v>
      </c>
      <c r="S16" s="84">
        <f t="shared" si="6"/>
        <v>6.2443242315180301E-2</v>
      </c>
      <c r="T16" s="85">
        <f>分析係数表!F19</f>
        <v>0.23994839819393679</v>
      </c>
      <c r="U16" s="86">
        <f t="shared" si="7"/>
        <v>1.4983155971563366E-2</v>
      </c>
      <c r="V16" s="87">
        <f>分析係数表!D19</f>
        <v>2.2575790152655342E-2</v>
      </c>
      <c r="W16" s="167">
        <f t="shared" si="8"/>
        <v>0</v>
      </c>
      <c r="X16" s="76">
        <f>分析係数表!E19</f>
        <v>2.6015910556869491E-2</v>
      </c>
      <c r="Y16" s="166">
        <f t="shared" si="9"/>
        <v>0</v>
      </c>
    </row>
    <row r="17" spans="1:25" x14ac:dyDescent="0.2">
      <c r="A17" s="6" t="s">
        <v>5</v>
      </c>
      <c r="B17" s="5" t="s">
        <v>33</v>
      </c>
      <c r="C17" s="90"/>
      <c r="D17" s="76">
        <f>投入係数表!L17</f>
        <v>2.7637033625057578E-3</v>
      </c>
      <c r="E17" s="77">
        <f t="shared" si="0"/>
        <v>0.27637033625057578</v>
      </c>
      <c r="F17" s="76">
        <f>分析係数表!C20</f>
        <v>0.28691066997518611</v>
      </c>
      <c r="G17" s="77">
        <f t="shared" si="1"/>
        <v>7.9293598334920154E-2</v>
      </c>
      <c r="H17" s="77">
        <v>0.10530488013158647</v>
      </c>
      <c r="I17" s="77">
        <f t="shared" si="2"/>
        <v>0.10530488013158647</v>
      </c>
      <c r="J17" s="76">
        <f>分析係数表!G20</f>
        <v>9.991079393398751E-2</v>
      </c>
      <c r="K17" s="78">
        <f t="shared" si="3"/>
        <v>1.0521094179070191E-2</v>
      </c>
      <c r="L17" s="79"/>
      <c r="M17" s="80"/>
      <c r="N17" s="81">
        <f>分析係数表!H20</f>
        <v>4.9028462312595156E-4</v>
      </c>
      <c r="O17" s="82">
        <f t="shared" si="4"/>
        <v>7.7120876525421942E-3</v>
      </c>
      <c r="P17" s="76">
        <f>分析係数表!C20</f>
        <v>0.28691066997518611</v>
      </c>
      <c r="Q17" s="82">
        <f t="shared" si="5"/>
        <v>2.2126802352982412E-3</v>
      </c>
      <c r="R17" s="83">
        <v>4.3897948680174754E-3</v>
      </c>
      <c r="S17" s="84">
        <f t="shared" si="6"/>
        <v>0.10969467499960395</v>
      </c>
      <c r="T17" s="85">
        <f>分析係数表!F20</f>
        <v>0.22279214986619089</v>
      </c>
      <c r="U17" s="86">
        <f t="shared" si="7"/>
        <v>2.4439112472034865E-2</v>
      </c>
      <c r="V17" s="87">
        <f>分析係数表!D20</f>
        <v>1.4942016057091882E-2</v>
      </c>
      <c r="W17" s="167">
        <f t="shared" si="8"/>
        <v>0</v>
      </c>
      <c r="X17" s="76">
        <f>分析係数表!E20</f>
        <v>1.5834076717216771E-2</v>
      </c>
      <c r="Y17" s="166">
        <f t="shared" si="9"/>
        <v>0</v>
      </c>
    </row>
    <row r="18" spans="1:25" x14ac:dyDescent="0.2">
      <c r="A18" s="6" t="s">
        <v>6</v>
      </c>
      <c r="B18" s="5" t="s">
        <v>34</v>
      </c>
      <c r="C18" s="90"/>
      <c r="D18" s="76">
        <f>投入係数表!L18</f>
        <v>5.5274067250115156E-3</v>
      </c>
      <c r="E18" s="77">
        <f t="shared" si="0"/>
        <v>0.55274067250115155</v>
      </c>
      <c r="F18" s="76">
        <f>分析係数表!C21</f>
        <v>0.60911510312707917</v>
      </c>
      <c r="G18" s="77">
        <f t="shared" si="1"/>
        <v>0.33668269173307003</v>
      </c>
      <c r="H18" s="77">
        <v>0.40251669148718627</v>
      </c>
      <c r="I18" s="77">
        <f t="shared" si="2"/>
        <v>0.40251669148718627</v>
      </c>
      <c r="J18" s="76">
        <f>分析係数表!G21</f>
        <v>0.2851761577664525</v>
      </c>
      <c r="K18" s="78">
        <f t="shared" si="3"/>
        <v>0.11478816351518031</v>
      </c>
      <c r="L18" s="79"/>
      <c r="M18" s="80"/>
      <c r="N18" s="81">
        <f>分析係数表!H21</f>
        <v>8.1284029623513018E-4</v>
      </c>
      <c r="O18" s="82">
        <f t="shared" si="4"/>
        <v>1.278582952921469E-2</v>
      </c>
      <c r="P18" s="76">
        <f>分析係数表!C21</f>
        <v>0.60911510312707917</v>
      </c>
      <c r="Q18" s="82">
        <f t="shared" si="5"/>
        <v>7.7880418722528601E-3</v>
      </c>
      <c r="R18" s="83">
        <v>1.9602218353038575E-2</v>
      </c>
      <c r="S18" s="84">
        <f t="shared" si="6"/>
        <v>0.42211890984022482</v>
      </c>
      <c r="T18" s="85">
        <f>分析係数表!F21</f>
        <v>0.42588078883226238</v>
      </c>
      <c r="U18" s="86">
        <f t="shared" si="7"/>
        <v>0.1797723343037696</v>
      </c>
      <c r="V18" s="87">
        <f>分析係数表!D21</f>
        <v>0.10037668956348327</v>
      </c>
      <c r="W18" s="167">
        <f t="shared" si="8"/>
        <v>0</v>
      </c>
      <c r="X18" s="76">
        <f>分析係数表!E21</f>
        <v>9.4837137159317533E-2</v>
      </c>
      <c r="Y18" s="166">
        <f t="shared" si="9"/>
        <v>0</v>
      </c>
    </row>
    <row r="19" spans="1:25" x14ac:dyDescent="0.2">
      <c r="A19" s="6" t="s">
        <v>7</v>
      </c>
      <c r="B19" s="5" t="s">
        <v>268</v>
      </c>
      <c r="C19" s="90"/>
      <c r="D19" s="76">
        <f>投入係数表!L19</f>
        <v>4.6061722708429296E-4</v>
      </c>
      <c r="E19" s="77">
        <f t="shared" si="0"/>
        <v>4.6061722708429294E-2</v>
      </c>
      <c r="F19" s="76">
        <f>分析係数表!C22</f>
        <v>5.1505016722408037E-2</v>
      </c>
      <c r="G19" s="77">
        <f t="shared" si="1"/>
        <v>2.3724097983605728E-3</v>
      </c>
      <c r="H19" s="77">
        <v>3.5913406608753863E-3</v>
      </c>
      <c r="I19" s="77">
        <f t="shared" si="2"/>
        <v>3.5913406608753863E-3</v>
      </c>
      <c r="J19" s="76">
        <f>分析係数表!G22</f>
        <v>0.19433198380566802</v>
      </c>
      <c r="K19" s="78">
        <f t="shared" si="3"/>
        <v>6.9791235514987259E-4</v>
      </c>
      <c r="L19" s="79"/>
      <c r="M19" s="80"/>
      <c r="N19" s="81">
        <f>分析係数表!H22</f>
        <v>3.8706680773101437E-5</v>
      </c>
      <c r="O19" s="82">
        <f t="shared" si="4"/>
        <v>6.0884902520069945E-4</v>
      </c>
      <c r="P19" s="76">
        <f>分析係数表!C22</f>
        <v>5.1505016722408037E-2</v>
      </c>
      <c r="Q19" s="82">
        <f t="shared" si="5"/>
        <v>3.1358779224383857E-5</v>
      </c>
      <c r="R19" s="83">
        <v>3.1154395745281973E-4</v>
      </c>
      <c r="S19" s="84">
        <f t="shared" si="6"/>
        <v>3.902884618328206E-3</v>
      </c>
      <c r="T19" s="85">
        <f>分析係数表!F22</f>
        <v>0.41295546558704455</v>
      </c>
      <c r="U19" s="86">
        <f t="shared" si="7"/>
        <v>1.6117175346942389E-3</v>
      </c>
      <c r="V19" s="87">
        <f>分析係数表!D22</f>
        <v>6.1740890688259109E-2</v>
      </c>
      <c r="W19" s="167">
        <f t="shared" si="8"/>
        <v>0</v>
      </c>
      <c r="X19" s="76">
        <f>分析係数表!E22</f>
        <v>6.6801619433198386E-2</v>
      </c>
      <c r="Y19" s="166">
        <f t="shared" si="9"/>
        <v>0</v>
      </c>
    </row>
    <row r="20" spans="1:25" x14ac:dyDescent="0.2">
      <c r="A20" s="6" t="s">
        <v>8</v>
      </c>
      <c r="B20" s="5" t="s">
        <v>269</v>
      </c>
      <c r="C20" s="90"/>
      <c r="D20" s="76">
        <f>投入係数表!L20</f>
        <v>2.7637033625057578E-3</v>
      </c>
      <c r="E20" s="77">
        <f t="shared" si="0"/>
        <v>0.27637033625057578</v>
      </c>
      <c r="F20" s="76">
        <f>分析係数表!C23</f>
        <v>0</v>
      </c>
      <c r="G20" s="77">
        <f t="shared" si="1"/>
        <v>0</v>
      </c>
      <c r="H20" s="77">
        <v>0</v>
      </c>
      <c r="I20" s="77">
        <f t="shared" si="2"/>
        <v>0</v>
      </c>
      <c r="J20" s="76">
        <f>分析係数表!G23</f>
        <v>0.21569329989251165</v>
      </c>
      <c r="K20" s="78">
        <f t="shared" si="3"/>
        <v>0</v>
      </c>
      <c r="L20" s="79"/>
      <c r="M20" s="80"/>
      <c r="N20" s="81">
        <f>分析係数表!H23</f>
        <v>2.5804453848734292E-5</v>
      </c>
      <c r="O20" s="82">
        <f t="shared" si="4"/>
        <v>4.058993501337997E-4</v>
      </c>
      <c r="P20" s="76">
        <f>分析係数表!C23</f>
        <v>0</v>
      </c>
      <c r="Q20" s="82">
        <f t="shared" si="5"/>
        <v>0</v>
      </c>
      <c r="R20" s="83">
        <v>0</v>
      </c>
      <c r="S20" s="84">
        <f t="shared" si="6"/>
        <v>0</v>
      </c>
      <c r="T20" s="85">
        <f>分析係数表!F23</f>
        <v>0.44070225725546397</v>
      </c>
      <c r="U20" s="86">
        <f t="shared" si="7"/>
        <v>0</v>
      </c>
      <c r="V20" s="87">
        <f>分析係数表!D23</f>
        <v>7.3450376209243995E-2</v>
      </c>
      <c r="W20" s="167">
        <f t="shared" si="8"/>
        <v>0</v>
      </c>
      <c r="X20" s="76">
        <f>分析係数表!E23</f>
        <v>7.9183088498745974E-2</v>
      </c>
      <c r="Y20" s="166">
        <f t="shared" si="9"/>
        <v>0</v>
      </c>
    </row>
    <row r="21" spans="1:25" x14ac:dyDescent="0.2">
      <c r="A21" s="6" t="s">
        <v>9</v>
      </c>
      <c r="B21" s="5" t="s">
        <v>270</v>
      </c>
      <c r="C21" s="90"/>
      <c r="D21" s="76">
        <f>投入係数表!L21</f>
        <v>0</v>
      </c>
      <c r="E21" s="77">
        <f t="shared" si="0"/>
        <v>0</v>
      </c>
      <c r="F21" s="76">
        <f>分析係数表!C24</f>
        <v>3.1029619181946355E-2</v>
      </c>
      <c r="G21" s="77">
        <f t="shared" si="1"/>
        <v>0</v>
      </c>
      <c r="H21" s="77">
        <v>3.7564039423081737E-4</v>
      </c>
      <c r="I21" s="77">
        <f t="shared" si="2"/>
        <v>3.7564039423081737E-4</v>
      </c>
      <c r="J21" s="76">
        <f>分析係数表!G24</f>
        <v>0.21333333333333335</v>
      </c>
      <c r="K21" s="78">
        <f t="shared" si="3"/>
        <v>8.0136617435907706E-5</v>
      </c>
      <c r="L21" s="79"/>
      <c r="M21" s="80"/>
      <c r="N21" s="81">
        <f>分析係数表!H24</f>
        <v>3.2255567310917867E-4</v>
      </c>
      <c r="O21" s="82">
        <f t="shared" si="4"/>
        <v>5.0737418766724964E-3</v>
      </c>
      <c r="P21" s="76">
        <f>分析係数表!C24</f>
        <v>3.1029619181946355E-2</v>
      </c>
      <c r="Q21" s="82">
        <f t="shared" si="5"/>
        <v>1.5743627826064139E-4</v>
      </c>
      <c r="R21" s="83">
        <v>4.6864086109697913E-4</v>
      </c>
      <c r="S21" s="84">
        <f t="shared" si="6"/>
        <v>8.4428125532779656E-4</v>
      </c>
      <c r="T21" s="85">
        <f>分析係数表!F24</f>
        <v>0.4</v>
      </c>
      <c r="U21" s="86">
        <f t="shared" si="7"/>
        <v>3.3771250213111863E-4</v>
      </c>
      <c r="V21" s="87">
        <f>分析係数表!D24</f>
        <v>0</v>
      </c>
      <c r="W21" s="167">
        <f t="shared" si="8"/>
        <v>0</v>
      </c>
      <c r="X21" s="76">
        <f>分析係数表!E24</f>
        <v>0</v>
      </c>
      <c r="Y21" s="166">
        <f t="shared" si="9"/>
        <v>0</v>
      </c>
    </row>
    <row r="22" spans="1:25" x14ac:dyDescent="0.2">
      <c r="A22" s="6" t="s">
        <v>10</v>
      </c>
      <c r="B22" s="5" t="s">
        <v>271</v>
      </c>
      <c r="C22" s="90"/>
      <c r="D22" s="76">
        <f>投入係数表!L22</f>
        <v>0</v>
      </c>
      <c r="E22" s="77">
        <f t="shared" si="0"/>
        <v>0</v>
      </c>
      <c r="F22" s="76">
        <f>分析係数表!C25</f>
        <v>0.19850187265917607</v>
      </c>
      <c r="G22" s="77">
        <f t="shared" si="1"/>
        <v>0</v>
      </c>
      <c r="H22" s="77">
        <v>5.9679491709335765E-3</v>
      </c>
      <c r="I22" s="77">
        <f t="shared" si="2"/>
        <v>5.9679491709335765E-3</v>
      </c>
      <c r="J22" s="76">
        <f>分析係数表!G25</f>
        <v>0.19720347155255544</v>
      </c>
      <c r="K22" s="78">
        <f t="shared" si="3"/>
        <v>1.1769002945572963E-3</v>
      </c>
      <c r="L22" s="79"/>
      <c r="M22" s="80"/>
      <c r="N22" s="81">
        <f>分析係数表!H25</f>
        <v>4.5157794235285009E-4</v>
      </c>
      <c r="O22" s="82">
        <f t="shared" si="4"/>
        <v>7.1032386273414943E-3</v>
      </c>
      <c r="P22" s="76">
        <f>分析係数表!C25</f>
        <v>0.19850187265917607</v>
      </c>
      <c r="Q22" s="82">
        <f t="shared" si="5"/>
        <v>1.410006169472282E-3</v>
      </c>
      <c r="R22" s="83">
        <v>3.3610558568638797E-3</v>
      </c>
      <c r="S22" s="84">
        <f t="shared" si="6"/>
        <v>9.3290050277974566E-3</v>
      </c>
      <c r="T22" s="85">
        <f>分析係数表!F25</f>
        <v>0.35053037608486015</v>
      </c>
      <c r="U22" s="86">
        <f t="shared" si="7"/>
        <v>3.2700996408913936E-3</v>
      </c>
      <c r="V22" s="87">
        <f>分析係数表!D25</f>
        <v>5.2073288331726135E-2</v>
      </c>
      <c r="W22" s="167">
        <f t="shared" si="8"/>
        <v>0</v>
      </c>
      <c r="X22" s="76">
        <f>分析係数表!E25</f>
        <v>4.8216007714561235E-2</v>
      </c>
      <c r="Y22" s="166">
        <f t="shared" si="9"/>
        <v>0</v>
      </c>
    </row>
    <row r="23" spans="1:25" x14ac:dyDescent="0.2">
      <c r="A23" s="6" t="s">
        <v>11</v>
      </c>
      <c r="B23" s="5" t="s">
        <v>35</v>
      </c>
      <c r="C23" s="90"/>
      <c r="D23" s="76">
        <f>投入係数表!L23</f>
        <v>0</v>
      </c>
      <c r="E23" s="77">
        <f t="shared" si="0"/>
        <v>0</v>
      </c>
      <c r="F23" s="76">
        <f>分析係数表!C26</f>
        <v>2.323462414578592E-2</v>
      </c>
      <c r="G23" s="77">
        <f t="shared" si="1"/>
        <v>0</v>
      </c>
      <c r="H23" s="77">
        <v>4.402097663845274E-4</v>
      </c>
      <c r="I23" s="77">
        <f t="shared" si="2"/>
        <v>4.402097663845274E-4</v>
      </c>
      <c r="J23" s="76">
        <f>分析係数表!G26</f>
        <v>0.20198675496688742</v>
      </c>
      <c r="K23" s="78">
        <f t="shared" si="3"/>
        <v>8.891654221674229E-5</v>
      </c>
      <c r="L23" s="79"/>
      <c r="M23" s="80"/>
      <c r="N23" s="81">
        <f>分析係数表!H26</f>
        <v>9.637963512502257E-3</v>
      </c>
      <c r="O23" s="82">
        <f t="shared" si="4"/>
        <v>0.15160340727497418</v>
      </c>
      <c r="P23" s="76">
        <f>分析係数表!C26</f>
        <v>2.323462414578592E-2</v>
      </c>
      <c r="Q23" s="82">
        <f t="shared" si="5"/>
        <v>3.5224481872545318E-3</v>
      </c>
      <c r="R23" s="83">
        <v>3.6467084733187338E-3</v>
      </c>
      <c r="S23" s="84">
        <f t="shared" si="6"/>
        <v>4.0869182397032609E-3</v>
      </c>
      <c r="T23" s="85">
        <f>分析係数表!F26</f>
        <v>0.3443708609271523</v>
      </c>
      <c r="U23" s="86">
        <f t="shared" si="7"/>
        <v>1.4074155527454937E-3</v>
      </c>
      <c r="V23" s="87">
        <f>分析係数表!D26</f>
        <v>3.9735099337748346E-2</v>
      </c>
      <c r="W23" s="167">
        <f t="shared" si="8"/>
        <v>0</v>
      </c>
      <c r="X23" s="76">
        <f>分析係数表!E26</f>
        <v>3.9735099337748346E-2</v>
      </c>
      <c r="Y23" s="166">
        <f t="shared" si="9"/>
        <v>0</v>
      </c>
    </row>
    <row r="24" spans="1:25" x14ac:dyDescent="0.2">
      <c r="A24" s="6" t="s">
        <v>12</v>
      </c>
      <c r="B24" s="5" t="s">
        <v>365</v>
      </c>
      <c r="C24" s="90"/>
      <c r="D24" s="76">
        <f>投入係数表!L24</f>
        <v>0</v>
      </c>
      <c r="E24" s="77">
        <f t="shared" si="0"/>
        <v>0</v>
      </c>
      <c r="F24" s="76">
        <f>分析係数表!C27</f>
        <v>8.4880636604774962E-3</v>
      </c>
      <c r="G24" s="77">
        <f t="shared" si="1"/>
        <v>0</v>
      </c>
      <c r="H24" s="77">
        <v>3.2720184055198022E-5</v>
      </c>
      <c r="I24" s="77">
        <f t="shared" si="2"/>
        <v>3.2720184055198022E-5</v>
      </c>
      <c r="J24" s="76">
        <f>分析係数表!G27</f>
        <v>0.2</v>
      </c>
      <c r="K24" s="78">
        <f t="shared" si="3"/>
        <v>6.5440368110396049E-6</v>
      </c>
      <c r="L24" s="79"/>
      <c r="M24" s="80"/>
      <c r="N24" s="81">
        <f>分析係数表!H27</f>
        <v>9.6121590586535233E-3</v>
      </c>
      <c r="O24" s="82">
        <f t="shared" si="4"/>
        <v>0.15119750792484038</v>
      </c>
      <c r="P24" s="76">
        <f>分析係数表!C27</f>
        <v>8.4880636604774962E-3</v>
      </c>
      <c r="Q24" s="82">
        <f t="shared" si="5"/>
        <v>1.283374072571596E-3</v>
      </c>
      <c r="R24" s="83">
        <v>1.2942120502870468E-3</v>
      </c>
      <c r="S24" s="84">
        <f t="shared" si="6"/>
        <v>1.3269322343422447E-3</v>
      </c>
      <c r="T24" s="85">
        <f>分析係数表!F27</f>
        <v>0.35</v>
      </c>
      <c r="U24" s="86">
        <f t="shared" si="7"/>
        <v>4.6442628201978561E-4</v>
      </c>
      <c r="V24" s="87">
        <f>分析係数表!D27</f>
        <v>0</v>
      </c>
      <c r="W24" s="167">
        <f t="shared" si="8"/>
        <v>0</v>
      </c>
      <c r="X24" s="76">
        <f>分析係数表!E27</f>
        <v>0</v>
      </c>
      <c r="Y24" s="166">
        <f t="shared" si="9"/>
        <v>0</v>
      </c>
    </row>
    <row r="25" spans="1:25" x14ac:dyDescent="0.2">
      <c r="A25" s="6" t="s">
        <v>13</v>
      </c>
      <c r="B25" s="5" t="s">
        <v>191</v>
      </c>
      <c r="C25" s="90"/>
      <c r="D25" s="76">
        <f>投入係数表!L25</f>
        <v>0</v>
      </c>
      <c r="E25" s="77">
        <f t="shared" si="0"/>
        <v>0</v>
      </c>
      <c r="F25" s="76">
        <f>分析係数表!C28</f>
        <v>1.1669367909238226E-2</v>
      </c>
      <c r="G25" s="77">
        <f t="shared" si="1"/>
        <v>0</v>
      </c>
      <c r="H25" s="77">
        <v>7.3018335771220992E-4</v>
      </c>
      <c r="I25" s="77">
        <f t="shared" si="2"/>
        <v>7.3018335771220992E-4</v>
      </c>
      <c r="J25" s="76">
        <f>分析係数表!G28</f>
        <v>0.12720848056537101</v>
      </c>
      <c r="K25" s="78">
        <f t="shared" si="3"/>
        <v>9.2885515468691009E-5</v>
      </c>
      <c r="L25" s="79"/>
      <c r="M25" s="80"/>
      <c r="N25" s="81">
        <f>分析係数表!H28</f>
        <v>1.7972802105643435E-2</v>
      </c>
      <c r="O25" s="82">
        <f t="shared" si="4"/>
        <v>0.28270889736819149</v>
      </c>
      <c r="P25" s="76">
        <f>分析係数表!C28</f>
        <v>1.1669367909238226E-2</v>
      </c>
      <c r="Q25" s="82">
        <f t="shared" si="5"/>
        <v>3.299034134604497E-3</v>
      </c>
      <c r="R25" s="83">
        <v>3.4937810294756069E-3</v>
      </c>
      <c r="S25" s="84">
        <f t="shared" si="6"/>
        <v>4.2239643871878167E-3</v>
      </c>
      <c r="T25" s="85">
        <f>分析係数表!F28</f>
        <v>0.21908127208480566</v>
      </c>
      <c r="U25" s="86">
        <f t="shared" si="7"/>
        <v>9.2539149118602351E-4</v>
      </c>
      <c r="V25" s="87">
        <f>分析係数表!D28</f>
        <v>0.24734982332155478</v>
      </c>
      <c r="W25" s="167">
        <f t="shared" si="8"/>
        <v>0</v>
      </c>
      <c r="X25" s="76">
        <f>分析係数表!E28</f>
        <v>0.24028268551236748</v>
      </c>
      <c r="Y25" s="166">
        <f t="shared" si="9"/>
        <v>0</v>
      </c>
    </row>
    <row r="26" spans="1:25" x14ac:dyDescent="0.2">
      <c r="A26" s="6" t="s">
        <v>14</v>
      </c>
      <c r="B26" s="5" t="s">
        <v>50</v>
      </c>
      <c r="C26" s="90"/>
      <c r="D26" s="76">
        <f>投入係数表!L26</f>
        <v>2.3030861354214646E-3</v>
      </c>
      <c r="E26" s="77">
        <f t="shared" si="0"/>
        <v>0.23030861354214646</v>
      </c>
      <c r="F26" s="76">
        <f>分析係数表!C29</f>
        <v>0.21585523481258073</v>
      </c>
      <c r="G26" s="77">
        <f t="shared" si="1"/>
        <v>4.9713319855499934E-2</v>
      </c>
      <c r="H26" s="77">
        <v>6.8863085443557681E-2</v>
      </c>
      <c r="I26" s="77">
        <f t="shared" si="2"/>
        <v>6.8863085443557681E-2</v>
      </c>
      <c r="J26" s="76">
        <f>分析係数表!G29</f>
        <v>0.26371215445370777</v>
      </c>
      <c r="K26" s="78">
        <f t="shared" si="3"/>
        <v>1.8160032624650359E-2</v>
      </c>
      <c r="L26" s="79"/>
      <c r="M26" s="80"/>
      <c r="N26" s="81">
        <f>分析係数表!H29</f>
        <v>8.6315898124016202E-3</v>
      </c>
      <c r="O26" s="82">
        <f t="shared" si="4"/>
        <v>0.13577333261975599</v>
      </c>
      <c r="P26" s="76">
        <f>分析係数表!C29</f>
        <v>0.21585523481258073</v>
      </c>
      <c r="Q26" s="82">
        <f t="shared" si="5"/>
        <v>2.9307384593924058E-2</v>
      </c>
      <c r="R26" s="83">
        <v>4.482054597972384E-2</v>
      </c>
      <c r="S26" s="84">
        <f t="shared" si="6"/>
        <v>0.11368363142328153</v>
      </c>
      <c r="T26" s="85">
        <f>分析係数表!F29</f>
        <v>0.49363756033347961</v>
      </c>
      <c r="U26" s="86">
        <f t="shared" si="7"/>
        <v>5.611851046563919E-2</v>
      </c>
      <c r="V26" s="87">
        <f>分析係数表!D29</f>
        <v>7.6788064940763498E-2</v>
      </c>
      <c r="W26" s="167">
        <f t="shared" si="8"/>
        <v>0</v>
      </c>
      <c r="X26" s="76">
        <f>分析係数表!E29</f>
        <v>5.9236507240017548E-2</v>
      </c>
      <c r="Y26" s="166">
        <f t="shared" si="9"/>
        <v>0</v>
      </c>
    </row>
    <row r="27" spans="1:25" x14ac:dyDescent="0.2">
      <c r="A27" s="6" t="s">
        <v>15</v>
      </c>
      <c r="B27" s="5" t="s">
        <v>36</v>
      </c>
      <c r="C27" s="90"/>
      <c r="D27" s="76">
        <f>投入係数表!L27</f>
        <v>3.2243205895900505E-3</v>
      </c>
      <c r="E27" s="77">
        <f t="shared" si="0"/>
        <v>0.32243205895900506</v>
      </c>
      <c r="F27" s="76">
        <f>分析係数表!C30</f>
        <v>1</v>
      </c>
      <c r="G27" s="77">
        <f t="shared" si="1"/>
        <v>0.32243205895900506</v>
      </c>
      <c r="H27" s="77">
        <v>0.40587135484376236</v>
      </c>
      <c r="I27" s="77">
        <f t="shared" si="2"/>
        <v>0.40587135484376236</v>
      </c>
      <c r="J27" s="76">
        <f>分析係数表!G30</f>
        <v>0.34449467473756801</v>
      </c>
      <c r="K27" s="78">
        <f t="shared" si="3"/>
        <v>0.13982052037219797</v>
      </c>
      <c r="L27" s="79"/>
      <c r="M27" s="80"/>
      <c r="N27" s="81">
        <f>分析係数表!H30</f>
        <v>0</v>
      </c>
      <c r="O27" s="82">
        <f t="shared" si="4"/>
        <v>0</v>
      </c>
      <c r="P27" s="76">
        <f>分析係数表!C30</f>
        <v>1</v>
      </c>
      <c r="Q27" s="82">
        <f t="shared" si="5"/>
        <v>0</v>
      </c>
      <c r="R27" s="83">
        <v>6.8099983290811253E-2</v>
      </c>
      <c r="S27" s="84">
        <f t="shared" si="6"/>
        <v>0.47397133813457359</v>
      </c>
      <c r="T27" s="85">
        <f>分析係数表!F30</f>
        <v>0.44057926595663166</v>
      </c>
      <c r="U27" s="86">
        <f t="shared" si="7"/>
        <v>0.2088219442398129</v>
      </c>
      <c r="V27" s="87">
        <f>分析係数表!D30</f>
        <v>9.4858631522488704E-2</v>
      </c>
      <c r="W27" s="167">
        <f t="shared" si="8"/>
        <v>0</v>
      </c>
      <c r="X27" s="76">
        <f>分析係数表!E30</f>
        <v>6.7427783311623635E-2</v>
      </c>
      <c r="Y27" s="166">
        <f t="shared" si="9"/>
        <v>0</v>
      </c>
    </row>
    <row r="28" spans="1:25" x14ac:dyDescent="0.2">
      <c r="A28" s="6" t="s">
        <v>16</v>
      </c>
      <c r="B28" s="5" t="s">
        <v>192</v>
      </c>
      <c r="C28" s="90"/>
      <c r="D28" s="76">
        <f>投入係数表!L28</f>
        <v>3.3625057577153387E-2</v>
      </c>
      <c r="E28" s="77">
        <f t="shared" si="0"/>
        <v>3.3625057577153386</v>
      </c>
      <c r="F28" s="76">
        <f>分析係数表!C31</f>
        <v>0.96551367561139545</v>
      </c>
      <c r="G28" s="77">
        <f t="shared" si="1"/>
        <v>3.2465452933962169</v>
      </c>
      <c r="H28" s="77">
        <v>3.8406505658164867</v>
      </c>
      <c r="I28" s="77">
        <f t="shared" si="2"/>
        <v>3.8406505658164867</v>
      </c>
      <c r="J28" s="76">
        <f>分析係数表!G31</f>
        <v>7.0877864624873721E-2</v>
      </c>
      <c r="K28" s="78">
        <f t="shared" si="3"/>
        <v>0.27221711087538558</v>
      </c>
      <c r="L28" s="79"/>
      <c r="M28" s="80"/>
      <c r="N28" s="81">
        <f>分析係数表!H31</f>
        <v>0.19122390524604546</v>
      </c>
      <c r="O28" s="82">
        <f t="shared" si="4"/>
        <v>3.0079171341665223</v>
      </c>
      <c r="P28" s="76">
        <f>分析係数表!C31</f>
        <v>0.96551367561139545</v>
      </c>
      <c r="Q28" s="82">
        <f t="shared" si="5"/>
        <v>2.904185128143614</v>
      </c>
      <c r="R28" s="83">
        <v>3.305952597125895</v>
      </c>
      <c r="S28" s="84">
        <f t="shared" si="6"/>
        <v>7.1466031629423821</v>
      </c>
      <c r="T28" s="85">
        <f>分析係数表!F31</f>
        <v>0.34460573190833199</v>
      </c>
      <c r="U28" s="86">
        <f t="shared" si="7"/>
        <v>2.4627604136241601</v>
      </c>
      <c r="V28" s="87">
        <f>分析係数表!D31</f>
        <v>1.1857287180305206E-2</v>
      </c>
      <c r="W28" s="167">
        <f t="shared" si="8"/>
        <v>0</v>
      </c>
      <c r="X28" s="76">
        <f>分析係数表!E31</f>
        <v>1.0368479821343117E-2</v>
      </c>
      <c r="Y28" s="166">
        <f t="shared" si="9"/>
        <v>0</v>
      </c>
    </row>
    <row r="29" spans="1:25" x14ac:dyDescent="0.2">
      <c r="A29" s="6" t="s">
        <v>17</v>
      </c>
      <c r="B29" s="5" t="s">
        <v>272</v>
      </c>
      <c r="C29" s="90"/>
      <c r="D29" s="76">
        <f>投入係数表!L29</f>
        <v>9.2123445416858593E-4</v>
      </c>
      <c r="E29" s="77">
        <f t="shared" si="0"/>
        <v>9.2123445416858588E-2</v>
      </c>
      <c r="F29" s="76">
        <f>分析係数表!C32</f>
        <v>0.58314087759815236</v>
      </c>
      <c r="G29" s="77">
        <f t="shared" si="1"/>
        <v>5.3720946807752405E-2</v>
      </c>
      <c r="H29" s="77">
        <v>6.5798498347845194E-2</v>
      </c>
      <c r="I29" s="77">
        <f t="shared" si="2"/>
        <v>6.5798498347845194E-2</v>
      </c>
      <c r="J29" s="76">
        <f>分析係数表!G32</f>
        <v>0.14173228346456693</v>
      </c>
      <c r="K29" s="78">
        <f t="shared" si="3"/>
        <v>9.3257714193796335E-3</v>
      </c>
      <c r="L29" s="79"/>
      <c r="M29" s="80"/>
      <c r="N29" s="81">
        <f>分析係数表!H32</f>
        <v>5.74149098134338E-3</v>
      </c>
      <c r="O29" s="82">
        <f t="shared" si="4"/>
        <v>9.031260540477043E-2</v>
      </c>
      <c r="P29" s="76">
        <f>分析係数表!C32</f>
        <v>0.58314087759815236</v>
      </c>
      <c r="Q29" s="82">
        <f t="shared" si="5"/>
        <v>5.2664971973913469E-2</v>
      </c>
      <c r="R29" s="83">
        <v>6.662740542977455E-2</v>
      </c>
      <c r="S29" s="84">
        <f t="shared" si="6"/>
        <v>0.13242590377761976</v>
      </c>
      <c r="T29" s="85">
        <f>分析係数表!F32</f>
        <v>0.48425196850393698</v>
      </c>
      <c r="U29" s="86">
        <f t="shared" si="7"/>
        <v>6.4127504585225314E-2</v>
      </c>
      <c r="V29" s="87">
        <f>分析係数表!D32</f>
        <v>1.7716535433070866E-2</v>
      </c>
      <c r="W29" s="167">
        <f t="shared" si="8"/>
        <v>0</v>
      </c>
      <c r="X29" s="76">
        <f>分析係数表!E32</f>
        <v>2.5590551181102362E-2</v>
      </c>
      <c r="Y29" s="166">
        <f t="shared" si="9"/>
        <v>0</v>
      </c>
    </row>
    <row r="30" spans="1:25" x14ac:dyDescent="0.2">
      <c r="A30" s="6" t="s">
        <v>18</v>
      </c>
      <c r="B30" s="5" t="s">
        <v>273</v>
      </c>
      <c r="C30" s="90"/>
      <c r="D30" s="76">
        <f>投入係数表!L30</f>
        <v>0</v>
      </c>
      <c r="E30" s="77">
        <f t="shared" si="0"/>
        <v>0</v>
      </c>
      <c r="F30" s="76">
        <f>分析係数表!C33</f>
        <v>0.65671641791044777</v>
      </c>
      <c r="G30" s="77">
        <f t="shared" si="1"/>
        <v>0</v>
      </c>
      <c r="H30" s="77">
        <v>3.680885047547966E-2</v>
      </c>
      <c r="I30" s="77">
        <f t="shared" si="2"/>
        <v>3.680885047547966E-2</v>
      </c>
      <c r="J30" s="76">
        <f>分析係数表!G33</f>
        <v>0.50780141843971627</v>
      </c>
      <c r="K30" s="78">
        <f t="shared" si="3"/>
        <v>1.8691586482583997E-2</v>
      </c>
      <c r="L30" s="79"/>
      <c r="M30" s="80"/>
      <c r="N30" s="81">
        <f>分析係数表!H33</f>
        <v>8.515469770082316E-4</v>
      </c>
      <c r="O30" s="82">
        <f t="shared" si="4"/>
        <v>1.3394678554415389E-2</v>
      </c>
      <c r="P30" s="76">
        <f>分析係数表!C33</f>
        <v>0.65671641791044777</v>
      </c>
      <c r="Q30" s="82">
        <f t="shared" si="5"/>
        <v>8.7965053193175685E-3</v>
      </c>
      <c r="R30" s="83">
        <v>5.0247140787035821E-2</v>
      </c>
      <c r="S30" s="84">
        <f t="shared" si="6"/>
        <v>8.7055991262515481E-2</v>
      </c>
      <c r="T30" s="85">
        <f>分析係数表!F33</f>
        <v>0.64539007092198586</v>
      </c>
      <c r="U30" s="86">
        <f t="shared" si="7"/>
        <v>5.6185072375098649E-2</v>
      </c>
      <c r="V30" s="87">
        <f>分析係数表!D33</f>
        <v>0.13049645390070921</v>
      </c>
      <c r="W30" s="167">
        <f t="shared" si="8"/>
        <v>0</v>
      </c>
      <c r="X30" s="76">
        <f>分析係数表!E33</f>
        <v>0.11063829787234042</v>
      </c>
      <c r="Y30" s="166">
        <f t="shared" si="9"/>
        <v>0</v>
      </c>
    </row>
    <row r="31" spans="1:25" x14ac:dyDescent="0.2">
      <c r="A31" s="6" t="s">
        <v>19</v>
      </c>
      <c r="B31" s="5" t="s">
        <v>274</v>
      </c>
      <c r="C31" s="90"/>
      <c r="D31" s="76">
        <f>投入係数表!L31</f>
        <v>5.9419622293873792E-2</v>
      </c>
      <c r="E31" s="77">
        <f t="shared" si="0"/>
        <v>5.9419622293873795</v>
      </c>
      <c r="F31" s="76">
        <f>分析係数表!C34</f>
        <v>0.31694321814583648</v>
      </c>
      <c r="G31" s="77">
        <f t="shared" si="1"/>
        <v>1.883264631083045</v>
      </c>
      <c r="H31" s="77">
        <v>2.033309541428312</v>
      </c>
      <c r="I31" s="77">
        <f t="shared" si="2"/>
        <v>2.033309541428312</v>
      </c>
      <c r="J31" s="76">
        <f>分析係数表!G34</f>
        <v>0.42500730922911995</v>
      </c>
      <c r="K31" s="78">
        <f t="shared" si="3"/>
        <v>0.86417141703234268</v>
      </c>
      <c r="L31" s="79"/>
      <c r="M31" s="80"/>
      <c r="N31" s="81">
        <f>分析係数表!H34</f>
        <v>0.1424405852450133</v>
      </c>
      <c r="O31" s="82">
        <f t="shared" si="4"/>
        <v>2.2405644127385744</v>
      </c>
      <c r="P31" s="76">
        <f>分析係数表!C34</f>
        <v>0.31694321814583648</v>
      </c>
      <c r="Q31" s="82">
        <f t="shared" si="5"/>
        <v>0.71013169543639998</v>
      </c>
      <c r="R31" s="83">
        <v>0.78293576013279786</v>
      </c>
      <c r="S31" s="84">
        <f t="shared" si="6"/>
        <v>2.8162453015611097</v>
      </c>
      <c r="T31" s="85">
        <f>分析係数表!F34</f>
        <v>0.69993178052821359</v>
      </c>
      <c r="U31" s="86">
        <f t="shared" si="7"/>
        <v>1.9711795883258834</v>
      </c>
      <c r="V31" s="87">
        <f>分析係数表!D34</f>
        <v>0.29461066172887634</v>
      </c>
      <c r="W31" s="167">
        <f t="shared" si="8"/>
        <v>1</v>
      </c>
      <c r="X31" s="76">
        <f>分析係数表!E34</f>
        <v>0.2042685898060618</v>
      </c>
      <c r="Y31" s="166">
        <f t="shared" si="9"/>
        <v>1</v>
      </c>
    </row>
    <row r="32" spans="1:25" x14ac:dyDescent="0.2">
      <c r="A32" s="6" t="s">
        <v>20</v>
      </c>
      <c r="B32" s="5" t="s">
        <v>37</v>
      </c>
      <c r="C32" s="90"/>
      <c r="D32" s="76">
        <f>投入係数表!L32</f>
        <v>2.7637033625057578E-3</v>
      </c>
      <c r="E32" s="77">
        <f t="shared" si="0"/>
        <v>0.27637033625057578</v>
      </c>
      <c r="F32" s="76">
        <f>分析係数表!C35</f>
        <v>0.30004594884362079</v>
      </c>
      <c r="G32" s="77">
        <f t="shared" si="1"/>
        <v>8.2923799772534543E-2</v>
      </c>
      <c r="H32" s="77">
        <v>0.13579498796489489</v>
      </c>
      <c r="I32" s="77">
        <f t="shared" si="2"/>
        <v>0.13579498796489489</v>
      </c>
      <c r="J32" s="76">
        <f>分析係数表!G35</f>
        <v>0.31483253588516746</v>
      </c>
      <c r="K32" s="78">
        <f t="shared" si="3"/>
        <v>4.2752680421483655E-2</v>
      </c>
      <c r="L32" s="79"/>
      <c r="M32" s="80"/>
      <c r="N32" s="81">
        <f>分析係数表!H35</f>
        <v>5.3595850643821122E-2</v>
      </c>
      <c r="O32" s="82">
        <f t="shared" si="4"/>
        <v>0.84305295022790194</v>
      </c>
      <c r="P32" s="76">
        <f>分析係数表!C35</f>
        <v>0.30004594884362079</v>
      </c>
      <c r="Q32" s="82">
        <f t="shared" si="5"/>
        <v>0.25295462237654465</v>
      </c>
      <c r="R32" s="83">
        <v>0.31644193572421853</v>
      </c>
      <c r="S32" s="84">
        <f t="shared" si="6"/>
        <v>0.45223692368911339</v>
      </c>
      <c r="T32" s="85">
        <f>分析係数表!F35</f>
        <v>0.64593301435406703</v>
      </c>
      <c r="U32" s="86">
        <f t="shared" si="7"/>
        <v>0.29211475932071918</v>
      </c>
      <c r="V32" s="87">
        <f>分析係数表!D35</f>
        <v>0.12870813397129185</v>
      </c>
      <c r="W32" s="167">
        <f t="shared" si="8"/>
        <v>0</v>
      </c>
      <c r="X32" s="76">
        <f>分析係数表!E35</f>
        <v>0.11674641148325358</v>
      </c>
      <c r="Y32" s="166">
        <f t="shared" si="9"/>
        <v>0</v>
      </c>
    </row>
    <row r="33" spans="1:25" x14ac:dyDescent="0.2">
      <c r="A33" s="6" t="s">
        <v>21</v>
      </c>
      <c r="B33" s="5" t="s">
        <v>38</v>
      </c>
      <c r="C33" s="90"/>
      <c r="D33" s="76">
        <f>投入係数表!L33</f>
        <v>9.2123445416858593E-4</v>
      </c>
      <c r="E33" s="77">
        <f t="shared" si="0"/>
        <v>9.2123445416858588E-2</v>
      </c>
      <c r="F33" s="76">
        <f>分析係数表!C36</f>
        <v>0.65263261684085982</v>
      </c>
      <c r="G33" s="77">
        <f t="shared" si="1"/>
        <v>6.0122765254800536E-2</v>
      </c>
      <c r="H33" s="77">
        <v>0.12423197335441223</v>
      </c>
      <c r="I33" s="77">
        <f t="shared" si="2"/>
        <v>0.12423197335441223</v>
      </c>
      <c r="J33" s="76">
        <f>分析係数表!G36</f>
        <v>1.8993066023515224E-2</v>
      </c>
      <c r="K33" s="78">
        <f t="shared" si="3"/>
        <v>2.3595460721519356E-3</v>
      </c>
      <c r="L33" s="79"/>
      <c r="M33" s="80"/>
      <c r="N33" s="81">
        <f>分析係数表!H36</f>
        <v>0.10937217763786029</v>
      </c>
      <c r="O33" s="82">
        <f t="shared" si="4"/>
        <v>1.72040439554211</v>
      </c>
      <c r="P33" s="76">
        <f>分析係数表!C36</f>
        <v>0.65263261684085982</v>
      </c>
      <c r="Q33" s="82">
        <f t="shared" si="5"/>
        <v>1.1227920226871648</v>
      </c>
      <c r="R33" s="83">
        <v>1.1761525320120969</v>
      </c>
      <c r="S33" s="84">
        <f t="shared" si="6"/>
        <v>1.3003845053665091</v>
      </c>
      <c r="T33" s="85">
        <f>分析係数表!F36</f>
        <v>0.88362978595116071</v>
      </c>
      <c r="U33" s="86">
        <f t="shared" si="7"/>
        <v>1.1490584821312144</v>
      </c>
      <c r="V33" s="87">
        <f>分析係数表!D36</f>
        <v>1.4320168827253543E-2</v>
      </c>
      <c r="W33" s="167">
        <f t="shared" si="8"/>
        <v>0</v>
      </c>
      <c r="X33" s="76">
        <f>分析係数表!E36</f>
        <v>2.7132951462164605E-3</v>
      </c>
      <c r="Y33" s="166">
        <f t="shared" si="9"/>
        <v>0</v>
      </c>
    </row>
    <row r="34" spans="1:25" x14ac:dyDescent="0.2">
      <c r="A34" s="6" t="s">
        <v>22</v>
      </c>
      <c r="B34" s="5" t="s">
        <v>377</v>
      </c>
      <c r="C34" s="90"/>
      <c r="D34" s="76">
        <f>投入係数表!L34</f>
        <v>1.7503454629203132E-2</v>
      </c>
      <c r="E34" s="77">
        <f t="shared" si="0"/>
        <v>1.7503454629203132</v>
      </c>
      <c r="F34" s="76">
        <f>分析係数表!C37</f>
        <v>0.3125</v>
      </c>
      <c r="G34" s="77">
        <f t="shared" si="1"/>
        <v>0.54698295716259793</v>
      </c>
      <c r="H34" s="77">
        <v>0.65265767379741391</v>
      </c>
      <c r="I34" s="77">
        <f t="shared" si="2"/>
        <v>0.65265767379741391</v>
      </c>
      <c r="J34" s="76">
        <f>分析係数表!G37</f>
        <v>0.41284547738693467</v>
      </c>
      <c r="K34" s="78">
        <f t="shared" si="3"/>
        <v>0.2694467689091396</v>
      </c>
      <c r="L34" s="79"/>
      <c r="M34" s="80"/>
      <c r="N34" s="81">
        <f>分析係数表!H37</f>
        <v>4.2693468892730888E-2</v>
      </c>
      <c r="O34" s="82">
        <f t="shared" si="4"/>
        <v>0.6715604747963716</v>
      </c>
      <c r="P34" s="76">
        <f>分析係数表!C37</f>
        <v>0.3125</v>
      </c>
      <c r="Q34" s="82">
        <f t="shared" si="5"/>
        <v>0.20986264837386612</v>
      </c>
      <c r="R34" s="83">
        <v>0.27488167956841209</v>
      </c>
      <c r="S34" s="84">
        <f t="shared" si="6"/>
        <v>0.92753935336582605</v>
      </c>
      <c r="T34" s="85">
        <f>分析係数表!F37</f>
        <v>0.69189698492462315</v>
      </c>
      <c r="U34" s="86">
        <f t="shared" si="7"/>
        <v>0.64176168199274963</v>
      </c>
      <c r="V34" s="87">
        <f>分析係数表!D37</f>
        <v>0.10128768844221106</v>
      </c>
      <c r="W34" s="167">
        <f t="shared" si="8"/>
        <v>0</v>
      </c>
      <c r="X34" s="76">
        <f>分析係数表!E37</f>
        <v>9.3907035175879394E-2</v>
      </c>
      <c r="Y34" s="166">
        <f t="shared" si="9"/>
        <v>0</v>
      </c>
    </row>
    <row r="35" spans="1:25" x14ac:dyDescent="0.2">
      <c r="A35" s="6" t="s">
        <v>23</v>
      </c>
      <c r="B35" s="5" t="s">
        <v>193</v>
      </c>
      <c r="C35" s="90"/>
      <c r="D35" s="76">
        <f>投入係数表!L35</f>
        <v>4.1455550437586369E-3</v>
      </c>
      <c r="E35" s="77">
        <f t="shared" si="0"/>
        <v>0.41455550437586369</v>
      </c>
      <c r="F35" s="76">
        <f>分析係数表!C38</f>
        <v>4.0005674563767912E-2</v>
      </c>
      <c r="G35" s="77">
        <f t="shared" si="1"/>
        <v>1.6584572596679469E-2</v>
      </c>
      <c r="H35" s="77">
        <v>2.4590731143249864E-2</v>
      </c>
      <c r="I35" s="77">
        <f t="shared" si="2"/>
        <v>2.4590731143249864E-2</v>
      </c>
      <c r="J35" s="76">
        <f>分析係数表!G38</f>
        <v>0.2442528735632184</v>
      </c>
      <c r="K35" s="78">
        <f t="shared" si="3"/>
        <v>6.0063567447593063E-3</v>
      </c>
      <c r="L35" s="79"/>
      <c r="M35" s="80"/>
      <c r="N35" s="81">
        <f>分析係数表!H38</f>
        <v>3.7571284803757127E-2</v>
      </c>
      <c r="O35" s="82">
        <f t="shared" si="4"/>
        <v>0.59098945379481227</v>
      </c>
      <c r="P35" s="76">
        <f>分析係数表!C38</f>
        <v>4.0005674563767912E-2</v>
      </c>
      <c r="Q35" s="82">
        <f t="shared" si="5"/>
        <v>2.3642931759134213E-2</v>
      </c>
      <c r="R35" s="83">
        <v>2.9286240096935728E-2</v>
      </c>
      <c r="S35" s="84">
        <f t="shared" si="6"/>
        <v>5.3876971240185589E-2</v>
      </c>
      <c r="T35" s="85">
        <f>分析係数表!F38</f>
        <v>0.42528735632183906</v>
      </c>
      <c r="U35" s="86">
        <f t="shared" si="7"/>
        <v>2.2913194665366284E-2</v>
      </c>
      <c r="V35" s="87">
        <f>分析係数表!D38</f>
        <v>0.11494252873563218</v>
      </c>
      <c r="W35" s="167">
        <f t="shared" si="8"/>
        <v>0</v>
      </c>
      <c r="X35" s="76">
        <f>分析係数表!E38</f>
        <v>0.10344827586206896</v>
      </c>
      <c r="Y35" s="166">
        <f t="shared" si="9"/>
        <v>0</v>
      </c>
    </row>
    <row r="36" spans="1:25" x14ac:dyDescent="0.2">
      <c r="A36" s="6" t="s">
        <v>24</v>
      </c>
      <c r="B36" s="5" t="s">
        <v>39</v>
      </c>
      <c r="C36" s="90"/>
      <c r="D36" s="76">
        <f>投入係数表!L36</f>
        <v>0</v>
      </c>
      <c r="E36" s="77">
        <f t="shared" si="0"/>
        <v>0</v>
      </c>
      <c r="F36" s="76">
        <f>分析係数表!C39</f>
        <v>1</v>
      </c>
      <c r="G36" s="77">
        <f t="shared" si="1"/>
        <v>0</v>
      </c>
      <c r="H36" s="77">
        <v>1.0237868730426161E-2</v>
      </c>
      <c r="I36" s="77">
        <f t="shared" si="2"/>
        <v>1.0237868730426161E-2</v>
      </c>
      <c r="J36" s="76">
        <f>分析係数表!G39</f>
        <v>0.35369632580787957</v>
      </c>
      <c r="K36" s="78">
        <f t="shared" si="3"/>
        <v>3.6210965540551137E-3</v>
      </c>
      <c r="L36" s="79"/>
      <c r="M36" s="80"/>
      <c r="N36" s="81">
        <f>分析係数表!H39</f>
        <v>3.3932856811085595E-3</v>
      </c>
      <c r="O36" s="82">
        <f t="shared" si="4"/>
        <v>5.3375764542594663E-2</v>
      </c>
      <c r="P36" s="76">
        <f>分析係数表!C39</f>
        <v>1</v>
      </c>
      <c r="Q36" s="82">
        <f t="shared" si="5"/>
        <v>5.3375764542594663E-2</v>
      </c>
      <c r="R36" s="83">
        <v>6.5337506352451058E-2</v>
      </c>
      <c r="S36" s="84">
        <f t="shared" si="6"/>
        <v>7.5575375082877219E-2</v>
      </c>
      <c r="T36" s="85">
        <f>分析係数表!F39</f>
        <v>0.70440460380699421</v>
      </c>
      <c r="U36" s="86">
        <f t="shared" si="7"/>
        <v>5.323564214281911E-2</v>
      </c>
      <c r="V36" s="87">
        <f>分析係数表!D39</f>
        <v>6.0314298362107124E-2</v>
      </c>
      <c r="W36" s="167">
        <f t="shared" si="8"/>
        <v>0</v>
      </c>
      <c r="X36" s="76">
        <f>分析係数表!E39</f>
        <v>7.2598494909251882E-2</v>
      </c>
      <c r="Y36" s="166">
        <f t="shared" si="9"/>
        <v>0</v>
      </c>
    </row>
    <row r="37" spans="1:25" x14ac:dyDescent="0.2">
      <c r="A37" s="6" t="s">
        <v>25</v>
      </c>
      <c r="B37" s="5" t="s">
        <v>40</v>
      </c>
      <c r="C37" s="90"/>
      <c r="D37" s="76">
        <f>投入係数表!L37</f>
        <v>0</v>
      </c>
      <c r="E37" s="77">
        <f t="shared" si="0"/>
        <v>0</v>
      </c>
      <c r="F37" s="76">
        <f>分析係数表!C40</f>
        <v>0.6708495079895278</v>
      </c>
      <c r="G37" s="77">
        <f t="shared" si="1"/>
        <v>0</v>
      </c>
      <c r="H37" s="77">
        <v>6.1152358955020596E-4</v>
      </c>
      <c r="I37" s="77">
        <f t="shared" si="2"/>
        <v>6.1152358955020596E-4</v>
      </c>
      <c r="J37" s="76">
        <f>分析係数表!G40</f>
        <v>0.531269582654468</v>
      </c>
      <c r="K37" s="78">
        <f t="shared" si="3"/>
        <v>3.2488388220370011E-4</v>
      </c>
      <c r="L37" s="79"/>
      <c r="M37" s="80"/>
      <c r="N37" s="81">
        <f>分析係数表!H40</f>
        <v>2.5210951410213404E-2</v>
      </c>
      <c r="O37" s="82">
        <f t="shared" si="4"/>
        <v>0.39656366508072227</v>
      </c>
      <c r="P37" s="76">
        <f>分析係数表!C40</f>
        <v>0.6708495079895278</v>
      </c>
      <c r="Q37" s="82">
        <f t="shared" si="5"/>
        <v>0.26603453960592643</v>
      </c>
      <c r="R37" s="83">
        <v>0.26640942695353315</v>
      </c>
      <c r="S37" s="84">
        <f t="shared" si="6"/>
        <v>0.26702095054308334</v>
      </c>
      <c r="T37" s="85">
        <f>分析係数表!F40</f>
        <v>0.72803609474871533</v>
      </c>
      <c r="U37" s="86">
        <f t="shared" si="7"/>
        <v>0.19440089004947625</v>
      </c>
      <c r="V37" s="87">
        <f>分析係数表!D40</f>
        <v>0.11505201153026695</v>
      </c>
      <c r="W37" s="167">
        <f t="shared" si="8"/>
        <v>0</v>
      </c>
      <c r="X37" s="76">
        <f>分析係数表!E40</f>
        <v>6.6173705978192762E-2</v>
      </c>
      <c r="Y37" s="166">
        <f t="shared" si="9"/>
        <v>0</v>
      </c>
    </row>
    <row r="38" spans="1:25" x14ac:dyDescent="0.2">
      <c r="A38" s="6" t="s">
        <v>26</v>
      </c>
      <c r="B38" s="5" t="s">
        <v>276</v>
      </c>
      <c r="C38" s="90"/>
      <c r="D38" s="76">
        <f>投入係数表!L38</f>
        <v>0</v>
      </c>
      <c r="E38" s="77">
        <f t="shared" si="0"/>
        <v>0</v>
      </c>
      <c r="F38" s="76">
        <f>分析係数表!C41</f>
        <v>0.63576075285795497</v>
      </c>
      <c r="G38" s="77">
        <f t="shared" si="1"/>
        <v>0</v>
      </c>
      <c r="H38" s="77">
        <v>6.1830762574098346E-4</v>
      </c>
      <c r="I38" s="77">
        <f t="shared" si="2"/>
        <v>6.1830762574098346E-4</v>
      </c>
      <c r="J38" s="76">
        <f>分析係数表!G41</f>
        <v>0.45993746335743602</v>
      </c>
      <c r="K38" s="78">
        <f t="shared" si="3"/>
        <v>2.8438284095786684E-4</v>
      </c>
      <c r="L38" s="79"/>
      <c r="M38" s="80"/>
      <c r="N38" s="81">
        <f>分析係数表!H41</f>
        <v>4.510618532758754E-2</v>
      </c>
      <c r="O38" s="82">
        <f t="shared" si="4"/>
        <v>0.70951206403388178</v>
      </c>
      <c r="P38" s="76">
        <f>分析係数表!C41</f>
        <v>0.63576075285795497</v>
      </c>
      <c r="Q38" s="82">
        <f t="shared" si="5"/>
        <v>0.45107992399198221</v>
      </c>
      <c r="R38" s="83">
        <v>0.45741744761865477</v>
      </c>
      <c r="S38" s="84">
        <f t="shared" si="6"/>
        <v>0.45803575524439577</v>
      </c>
      <c r="T38" s="85">
        <f>分析係数表!F41</f>
        <v>0.5626343560680086</v>
      </c>
      <c r="U38" s="86">
        <f t="shared" si="7"/>
        <v>0.25770665220805461</v>
      </c>
      <c r="V38" s="87">
        <f>分析係数表!D41</f>
        <v>0.18145397693961304</v>
      </c>
      <c r="W38" s="167">
        <f t="shared" si="8"/>
        <v>0</v>
      </c>
      <c r="X38" s="76">
        <f>分析係数表!E41</f>
        <v>0.17500488567520031</v>
      </c>
      <c r="Y38" s="166">
        <f t="shared" si="9"/>
        <v>0</v>
      </c>
    </row>
    <row r="39" spans="1:25" x14ac:dyDescent="0.2">
      <c r="A39" s="6" t="s">
        <v>51</v>
      </c>
      <c r="B39" s="5" t="s">
        <v>367</v>
      </c>
      <c r="C39" s="90"/>
      <c r="D39" s="76">
        <f>投入係数表!L39</f>
        <v>4.6061722708429296E-4</v>
      </c>
      <c r="E39" s="77">
        <f>$C$14*D39</f>
        <v>4.6061722708429294E-2</v>
      </c>
      <c r="F39" s="76">
        <f>分析係数表!C42</f>
        <v>1</v>
      </c>
      <c r="G39" s="77">
        <f>E39*F39</f>
        <v>4.6061722708429294E-2</v>
      </c>
      <c r="H39" s="77">
        <v>5.5687894938438495E-2</v>
      </c>
      <c r="I39" s="77">
        <f>C39+H39</f>
        <v>5.5687894938438495E-2</v>
      </c>
      <c r="J39" s="76">
        <f>分析係数表!G42</f>
        <v>0.48586118251928023</v>
      </c>
      <c r="K39" s="78">
        <f>I39*J39</f>
        <v>2.7056586486799167E-2</v>
      </c>
      <c r="L39" s="79"/>
      <c r="M39" s="80"/>
      <c r="N39" s="81">
        <f>分析係数表!H42</f>
        <v>1.2011973266585813E-2</v>
      </c>
      <c r="O39" s="82">
        <f t="shared" si="4"/>
        <v>0.18894614748728375</v>
      </c>
      <c r="P39" s="76">
        <f>分析係数表!C42</f>
        <v>1</v>
      </c>
      <c r="Q39" s="82">
        <f>O39*P39</f>
        <v>0.18894614748728375</v>
      </c>
      <c r="R39" s="83">
        <v>0.19636286652909499</v>
      </c>
      <c r="S39" s="84">
        <f>I39+R39</f>
        <v>0.25205076146753347</v>
      </c>
      <c r="T39" s="85">
        <f>分析係数表!F42</f>
        <v>0.55826906598114823</v>
      </c>
      <c r="U39" s="86">
        <f t="shared" si="7"/>
        <v>0.1407121431843171</v>
      </c>
      <c r="V39" s="87">
        <f>分析係数表!D42</f>
        <v>0.12296486718080549</v>
      </c>
      <c r="W39" s="167">
        <f t="shared" si="8"/>
        <v>0</v>
      </c>
      <c r="X39" s="76">
        <f>分析係数表!E42</f>
        <v>7.7120822622107968E-2</v>
      </c>
      <c r="Y39" s="166">
        <f t="shared" si="9"/>
        <v>0</v>
      </c>
    </row>
    <row r="40" spans="1:25" x14ac:dyDescent="0.2">
      <c r="A40" s="6" t="s">
        <v>194</v>
      </c>
      <c r="B40" s="5" t="s">
        <v>41</v>
      </c>
      <c r="C40" s="90"/>
      <c r="D40" s="76">
        <f>投入係数表!L40</f>
        <v>3.5467526485490557E-2</v>
      </c>
      <c r="E40" s="77">
        <f>$C$14*D40</f>
        <v>3.5467526485490555</v>
      </c>
      <c r="F40" s="76">
        <f>分析係数表!C43</f>
        <v>0.35275161130391675</v>
      </c>
      <c r="G40" s="77">
        <f>E40*F40</f>
        <v>1.2511227116721138</v>
      </c>
      <c r="H40" s="77">
        <v>1.591221263120153</v>
      </c>
      <c r="I40" s="77">
        <f>C40+H40</f>
        <v>1.591221263120153</v>
      </c>
      <c r="J40" s="76">
        <f>分析係数表!G43</f>
        <v>0.36383347788378145</v>
      </c>
      <c r="K40" s="78">
        <f>I40*J40</f>
        <v>0.57893956624362897</v>
      </c>
      <c r="L40" s="79"/>
      <c r="M40" s="80"/>
      <c r="N40" s="81">
        <f>分析係数表!H43</f>
        <v>3.2462002941707736E-2</v>
      </c>
      <c r="O40" s="82">
        <f t="shared" si="4"/>
        <v>0.51062138246832001</v>
      </c>
      <c r="P40" s="76">
        <f>分析係数表!C43</f>
        <v>0.35275161130391675</v>
      </c>
      <c r="Q40" s="82">
        <f>O40*P40</f>
        <v>0.18012251543193342</v>
      </c>
      <c r="R40" s="83">
        <v>0.37059024328069134</v>
      </c>
      <c r="S40" s="84">
        <f>I40+R40</f>
        <v>1.9618115064008443</v>
      </c>
      <c r="T40" s="85">
        <f>分析係数表!F43</f>
        <v>0.62185602775368609</v>
      </c>
      <c r="U40" s="86">
        <f t="shared" si="7"/>
        <v>1.2199643105719042</v>
      </c>
      <c r="V40" s="87">
        <f>分析係数表!D43</f>
        <v>0.24869904596704251</v>
      </c>
      <c r="W40" s="167">
        <f t="shared" si="8"/>
        <v>0</v>
      </c>
      <c r="X40" s="76">
        <f>分析係数表!E43</f>
        <v>0.20663486556808325</v>
      </c>
      <c r="Y40" s="166">
        <f t="shared" si="9"/>
        <v>0</v>
      </c>
    </row>
    <row r="41" spans="1:25" x14ac:dyDescent="0.2">
      <c r="A41" s="6" t="s">
        <v>340</v>
      </c>
      <c r="B41" s="5" t="s">
        <v>42</v>
      </c>
      <c r="C41" s="90"/>
      <c r="D41" s="76">
        <f>投入係数表!L41</f>
        <v>0</v>
      </c>
      <c r="E41" s="77">
        <f>$C$14*D41</f>
        <v>0</v>
      </c>
      <c r="F41" s="76">
        <f>分析係数表!C44</f>
        <v>0.44216182048040453</v>
      </c>
      <c r="G41" s="77">
        <f>E41*F41</f>
        <v>0</v>
      </c>
      <c r="H41" s="77">
        <v>1.7165035968409079E-3</v>
      </c>
      <c r="I41" s="77">
        <f>C41+H41</f>
        <v>1.7165035968409079E-3</v>
      </c>
      <c r="J41" s="76">
        <f>分析係数表!G44</f>
        <v>0.26698361065932691</v>
      </c>
      <c r="K41" s="78">
        <f>I41*J41</f>
        <v>4.5827832799430723E-4</v>
      </c>
      <c r="L41" s="79"/>
      <c r="M41" s="80"/>
      <c r="N41" s="81">
        <f>分析係数表!H44</f>
        <v>9.8960080509896006E-2</v>
      </c>
      <c r="O41" s="82">
        <f t="shared" si="4"/>
        <v>1.5566240077631217</v>
      </c>
      <c r="P41" s="76">
        <f>分析係数表!C44</f>
        <v>0.44216182048040453</v>
      </c>
      <c r="Q41" s="82">
        <f>O41*P41</f>
        <v>0.6882797050760453</v>
      </c>
      <c r="R41" s="83">
        <v>0.69747192700723715</v>
      </c>
      <c r="S41" s="84">
        <f>I41+R41</f>
        <v>0.69918843060407809</v>
      </c>
      <c r="T41" s="85">
        <f>分析係数表!F44</f>
        <v>0.48855248342299512</v>
      </c>
      <c r="U41" s="86">
        <f t="shared" si="7"/>
        <v>0.34159024415224881</v>
      </c>
      <c r="V41" s="87">
        <f>分析係数表!D44</f>
        <v>0.23645689978731391</v>
      </c>
      <c r="W41" s="167">
        <f t="shared" si="8"/>
        <v>0</v>
      </c>
      <c r="X41" s="76">
        <f>分析係数表!E44</f>
        <v>0.14913048917803079</v>
      </c>
      <c r="Y41" s="166">
        <f t="shared" si="9"/>
        <v>0</v>
      </c>
    </row>
    <row r="42" spans="1:25" x14ac:dyDescent="0.2">
      <c r="A42" s="6" t="s">
        <v>341</v>
      </c>
      <c r="B42" s="5" t="s">
        <v>278</v>
      </c>
      <c r="C42" s="90"/>
      <c r="D42" s="76">
        <f>投入係数表!L42</f>
        <v>0</v>
      </c>
      <c r="E42" s="77">
        <f>$C$14*D42</f>
        <v>0</v>
      </c>
      <c r="F42" s="76">
        <f>分析係数表!C45</f>
        <v>1</v>
      </c>
      <c r="G42" s="77">
        <f>E42*F42</f>
        <v>0</v>
      </c>
      <c r="H42" s="77">
        <v>8.0617986673434741E-3</v>
      </c>
      <c r="I42" s="77">
        <f>C42+H42</f>
        <v>8.0617986673434741E-3</v>
      </c>
      <c r="J42" s="76">
        <f>分析係数表!G45</f>
        <v>0</v>
      </c>
      <c r="K42" s="78">
        <f>I42*J42</f>
        <v>0</v>
      </c>
      <c r="L42" s="79"/>
      <c r="M42" s="80"/>
      <c r="N42" s="81">
        <f>分析係数表!H45</f>
        <v>0</v>
      </c>
      <c r="O42" s="82">
        <f t="shared" si="4"/>
        <v>0</v>
      </c>
      <c r="P42" s="76">
        <f>分析係数表!C45</f>
        <v>1</v>
      </c>
      <c r="Q42" s="82">
        <f>O42*P42</f>
        <v>0</v>
      </c>
      <c r="R42" s="83">
        <v>6.9504389095261165E-3</v>
      </c>
      <c r="S42" s="84">
        <f>I42+R42</f>
        <v>1.5012237576869591E-2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投入係数表!L43</f>
        <v>2.3030861354214646E-3</v>
      </c>
      <c r="E43" s="77">
        <f>$C$14*D43</f>
        <v>0.23030861354214646</v>
      </c>
      <c r="F43" s="76">
        <f>分析係数表!C46</f>
        <v>0.17935833011209901</v>
      </c>
      <c r="G43" s="77">
        <f>E43*F43</f>
        <v>4.1307768335352144E-2</v>
      </c>
      <c r="H43" s="77">
        <v>5.4097829086910965E-2</v>
      </c>
      <c r="I43" s="77">
        <f>C43+H43</f>
        <v>5.4097829086910965E-2</v>
      </c>
      <c r="J43" s="76">
        <f>分析係数表!G46</f>
        <v>8.6021505376344086E-3</v>
      </c>
      <c r="K43" s="78">
        <f>I43*J43</f>
        <v>4.6535766956482552E-4</v>
      </c>
      <c r="L43" s="79"/>
      <c r="M43" s="80"/>
      <c r="N43" s="81">
        <f>分析係数表!H46</f>
        <v>1.9624287151962429E-2</v>
      </c>
      <c r="O43" s="82">
        <f t="shared" si="4"/>
        <v>0.30868645577675469</v>
      </c>
      <c r="P43" s="76">
        <f>分析係数表!C46</f>
        <v>0.17935833011209901</v>
      </c>
      <c r="Q43" s="82">
        <f>O43*P43</f>
        <v>5.5365487236341021E-2</v>
      </c>
      <c r="R43" s="83">
        <v>6.3206931154354828E-2</v>
      </c>
      <c r="S43" s="84">
        <f>I43+R43</f>
        <v>0.11730476024126579</v>
      </c>
      <c r="T43" s="85">
        <f>分析係数表!F46</f>
        <v>0.31182795698924731</v>
      </c>
      <c r="U43" s="86">
        <f t="shared" si="7"/>
        <v>3.6578903731147396E-2</v>
      </c>
      <c r="V43" s="87">
        <f>分析係数表!D46</f>
        <v>4.3010752688172043E-3</v>
      </c>
      <c r="W43" s="167">
        <f t="shared" si="8"/>
        <v>0</v>
      </c>
      <c r="X43" s="76">
        <f>分析係数表!E46</f>
        <v>1.0752688172043012E-2</v>
      </c>
      <c r="Y43" s="166">
        <f t="shared" si="9"/>
        <v>0</v>
      </c>
    </row>
    <row r="44" spans="1:25" x14ac:dyDescent="0.2">
      <c r="A44" s="192">
        <v>40</v>
      </c>
      <c r="B44" s="14" t="s">
        <v>150</v>
      </c>
      <c r="C44" s="197">
        <f>SUM(C5:C43)</f>
        <v>100</v>
      </c>
      <c r="D44" s="92">
        <f>投入係数表!L44</f>
        <v>0.64071856287425155</v>
      </c>
      <c r="E44" s="91">
        <f>SUM(E5:E43)</f>
        <v>64.071856287425135</v>
      </c>
      <c r="F44" s="92">
        <f>分析係数表!C47</f>
        <v>0.45205734847213674</v>
      </c>
      <c r="G44" s="91">
        <f>SUM(G5:G43)</f>
        <v>12.27526489219486</v>
      </c>
      <c r="H44" s="91">
        <f>SUM(H5:H43)</f>
        <v>14.159576571418334</v>
      </c>
      <c r="I44" s="91">
        <f>SUM(I5:I43)</f>
        <v>114.15957657141836</v>
      </c>
      <c r="J44" s="92">
        <f>分析係数表!G47</f>
        <v>0.25945463001493158</v>
      </c>
      <c r="K44" s="93">
        <f>SUM(K5:K43)</f>
        <v>25.087428254760987</v>
      </c>
      <c r="L44" s="94">
        <f>最終需要_まとめ!$L$33</f>
        <v>0.627</v>
      </c>
      <c r="M44" s="91">
        <f>K44*L44</f>
        <v>15.729817515735139</v>
      </c>
      <c r="N44" s="95">
        <f>分析係数表!H47</f>
        <v>1</v>
      </c>
      <c r="O44" s="96">
        <f>SUM(O5:O43)</f>
        <v>15.729817515735139</v>
      </c>
      <c r="P44" s="92">
        <f>分析係数表!C47</f>
        <v>0.45205734847213674</v>
      </c>
      <c r="Q44" s="96">
        <f>SUM(Q5:Q43)</f>
        <v>7.5283544475169668</v>
      </c>
      <c r="R44" s="91">
        <f>SUM(R5:R43)</f>
        <v>8.6795237100553813</v>
      </c>
      <c r="S44" s="97">
        <f>SUM(S5:S43)</f>
        <v>122.83910028147375</v>
      </c>
      <c r="T44" s="98">
        <f>分析係数表!F47</f>
        <v>0.49393557388686266</v>
      </c>
      <c r="U44" s="99">
        <f>SUM(U5:U43)</f>
        <v>45.324908052795678</v>
      </c>
      <c r="V44" s="100">
        <f>分析係数表!D47</f>
        <v>0.10430078574400901</v>
      </c>
      <c r="W44" s="164">
        <f>SUM(W5:W43)</f>
        <v>10</v>
      </c>
      <c r="X44" s="92">
        <f>分析係数表!E47</f>
        <v>8.4816292561133821E-2</v>
      </c>
      <c r="Y44" s="165">
        <f>SUM(Y5:Y43)</f>
        <v>10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241</v>
      </c>
      <c r="S2" s="3" t="s">
        <v>152</v>
      </c>
      <c r="U2" s="64" t="s">
        <v>209</v>
      </c>
      <c r="W2" s="3" t="s">
        <v>130</v>
      </c>
      <c r="Y2" s="3" t="s">
        <v>153</v>
      </c>
    </row>
    <row r="3" spans="1:25" ht="44" x14ac:dyDescent="0.2">
      <c r="B3" s="65"/>
      <c r="C3" s="66" t="s">
        <v>227</v>
      </c>
      <c r="D3" s="66" t="s">
        <v>242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投入係数表!M5</f>
        <v>0</v>
      </c>
      <c r="E5" s="77">
        <f t="shared" ref="E5:E38" si="0">$C$15*D5</f>
        <v>0</v>
      </c>
      <c r="F5" s="76">
        <f>分析係数表!C8</f>
        <v>0.54693596511361031</v>
      </c>
      <c r="G5" s="77">
        <f t="shared" ref="G5:G38" si="1">E5*F5</f>
        <v>0</v>
      </c>
      <c r="H5" s="77">
        <f t="array" ref="H5:H43">MMULT(逆行列係数!C5:AO43,'11'!G5:G43)</f>
        <v>1.6596858356853531E-3</v>
      </c>
      <c r="I5" s="77">
        <f t="shared" ref="I5:I38" si="2">C5+H5</f>
        <v>1.6596858356853531E-3</v>
      </c>
      <c r="J5" s="76">
        <f>分析係数表!G8</f>
        <v>0.11998386771526517</v>
      </c>
      <c r="K5" s="78">
        <f t="shared" ref="K5:K38" si="3">I5*J5</f>
        <v>1.9913552575777073E-4</v>
      </c>
      <c r="L5" s="79" t="s">
        <v>182</v>
      </c>
      <c r="M5" s="80" t="s">
        <v>182</v>
      </c>
      <c r="N5" s="81">
        <f>分析係数表!H8</f>
        <v>1.0437901581813021E-2</v>
      </c>
      <c r="O5" s="82">
        <f t="shared" ref="O5:O43" si="4">$M$44*N5</f>
        <v>0.16526712010275374</v>
      </c>
      <c r="P5" s="76">
        <f>分析係数表!C8</f>
        <v>0.54693596511361031</v>
      </c>
      <c r="Q5" s="82">
        <f t="shared" ref="Q5:Q38" si="5">O5*P5</f>
        <v>9.0390531834946566E-2</v>
      </c>
      <c r="R5" s="83">
        <f t="array" ref="R5:R43">MMULT(逆行列係数!C5:AO43,'11'!Q5:Q43)</f>
        <v>0.13279400224238999</v>
      </c>
      <c r="S5" s="84">
        <f t="shared" ref="S5:S38" si="6">I5+R5</f>
        <v>0.13445368807807534</v>
      </c>
      <c r="T5" s="85">
        <f>分析係数表!F8</f>
        <v>0.45210727969348657</v>
      </c>
      <c r="U5" s="86">
        <f t="shared" ref="U5:U43" si="7">S5*T5</f>
        <v>6.0787491161735208E-2</v>
      </c>
      <c r="V5" s="87">
        <f>分析係数表!D8</f>
        <v>0.18995765275257109</v>
      </c>
      <c r="W5" s="167">
        <f t="shared" ref="W5:W43" si="8">ROUND(S5*V5,0)</f>
        <v>0</v>
      </c>
      <c r="X5" s="76">
        <f>分析係数表!E8</f>
        <v>0.14398064125831822</v>
      </c>
      <c r="Y5" s="166">
        <f t="shared" ref="Y5:Y43" si="9">ROUND(S5*X5,0)</f>
        <v>0</v>
      </c>
    </row>
    <row r="6" spans="1:25" x14ac:dyDescent="0.2">
      <c r="A6" s="6" t="s">
        <v>219</v>
      </c>
      <c r="B6" s="5" t="s">
        <v>265</v>
      </c>
      <c r="C6" s="90"/>
      <c r="D6" s="76">
        <f>投入係数表!M6</f>
        <v>0</v>
      </c>
      <c r="E6" s="77">
        <f t="shared" si="0"/>
        <v>0</v>
      </c>
      <c r="F6" s="76">
        <f>分析係数表!C9</f>
        <v>1</v>
      </c>
      <c r="G6" s="77">
        <f t="shared" si="1"/>
        <v>0</v>
      </c>
      <c r="H6" s="77">
        <v>5.6906385269990993E-3</v>
      </c>
      <c r="I6" s="77">
        <f t="shared" si="2"/>
        <v>5.6906385269990993E-3</v>
      </c>
      <c r="J6" s="76">
        <f>分析係数表!G9</f>
        <v>0.24637681159420291</v>
      </c>
      <c r="K6" s="78">
        <f t="shared" si="3"/>
        <v>1.4020413762171695E-3</v>
      </c>
      <c r="L6" s="79"/>
      <c r="M6" s="80"/>
      <c r="N6" s="81">
        <f>分析係数表!H9</f>
        <v>5.4189353082342016E-4</v>
      </c>
      <c r="O6" s="82">
        <f t="shared" si="4"/>
        <v>8.5799988186843722E-3</v>
      </c>
      <c r="P6" s="76">
        <f>分析係数表!C9</f>
        <v>1</v>
      </c>
      <c r="Q6" s="82">
        <f t="shared" si="5"/>
        <v>8.5799988186843722E-3</v>
      </c>
      <c r="R6" s="83">
        <v>1.1242267385867501E-2</v>
      </c>
      <c r="S6" s="84">
        <f t="shared" si="6"/>
        <v>1.69329059128666E-2</v>
      </c>
      <c r="T6" s="85">
        <f>分析係数表!F9</f>
        <v>0.67101449275362324</v>
      </c>
      <c r="U6" s="86">
        <f t="shared" si="7"/>
        <v>1.136222527196701E-2</v>
      </c>
      <c r="V6" s="87">
        <f>分析係数表!D9</f>
        <v>0.17826086956521739</v>
      </c>
      <c r="W6" s="167">
        <f t="shared" si="8"/>
        <v>0</v>
      </c>
      <c r="X6" s="76">
        <f>分析係数表!E9</f>
        <v>0.11304347826086956</v>
      </c>
      <c r="Y6" s="166">
        <f t="shared" si="9"/>
        <v>0</v>
      </c>
    </row>
    <row r="7" spans="1:25" x14ac:dyDescent="0.2">
      <c r="A7" s="6" t="s">
        <v>220</v>
      </c>
      <c r="B7" s="5" t="s">
        <v>266</v>
      </c>
      <c r="C7" s="90"/>
      <c r="D7" s="76">
        <f>投入係数表!M7</f>
        <v>0</v>
      </c>
      <c r="E7" s="77">
        <f t="shared" si="0"/>
        <v>0</v>
      </c>
      <c r="F7" s="76">
        <f>分析係数表!C10</f>
        <v>7.9037800687285276E-2</v>
      </c>
      <c r="G7" s="77">
        <f t="shared" si="1"/>
        <v>0</v>
      </c>
      <c r="H7" s="77">
        <v>2.8895279118683014E-5</v>
      </c>
      <c r="I7" s="77">
        <f t="shared" si="2"/>
        <v>2.8895279118683014E-5</v>
      </c>
      <c r="J7" s="76">
        <f>分析係数表!G10</f>
        <v>0.17857142857142858</v>
      </c>
      <c r="K7" s="78">
        <f t="shared" si="3"/>
        <v>5.1598712711933954E-6</v>
      </c>
      <c r="L7" s="79"/>
      <c r="M7" s="80"/>
      <c r="N7" s="81">
        <f>分析係数表!H10</f>
        <v>1.057982607798106E-3</v>
      </c>
      <c r="O7" s="82">
        <f t="shared" si="4"/>
        <v>1.675142626505044E-2</v>
      </c>
      <c r="P7" s="76">
        <f>分析係数表!C10</f>
        <v>7.9037800687285276E-2</v>
      </c>
      <c r="Q7" s="82">
        <f t="shared" si="5"/>
        <v>1.3239958903648122E-3</v>
      </c>
      <c r="R7" s="83">
        <v>2.1974526044789668E-3</v>
      </c>
      <c r="S7" s="84">
        <f t="shared" si="6"/>
        <v>2.22634788359765E-3</v>
      </c>
      <c r="T7" s="85">
        <f>分析係数表!F10</f>
        <v>0.5178571428571429</v>
      </c>
      <c r="U7" s="86">
        <f t="shared" si="7"/>
        <v>1.152930154005926E-3</v>
      </c>
      <c r="V7" s="87">
        <f>分析係数表!D10</f>
        <v>0.10714285714285714</v>
      </c>
      <c r="W7" s="167">
        <f t="shared" si="8"/>
        <v>0</v>
      </c>
      <c r="X7" s="76">
        <f>分析係数表!E10</f>
        <v>8.9285714285714288E-2</v>
      </c>
      <c r="Y7" s="166">
        <f t="shared" si="9"/>
        <v>0</v>
      </c>
    </row>
    <row r="8" spans="1:25" x14ac:dyDescent="0.2">
      <c r="A8" s="6" t="s">
        <v>221</v>
      </c>
      <c r="B8" s="5" t="s">
        <v>27</v>
      </c>
      <c r="C8" s="90"/>
      <c r="D8" s="76">
        <f>投入係数表!M8</f>
        <v>6.8557919621749411E-2</v>
      </c>
      <c r="E8" s="77">
        <f t="shared" si="0"/>
        <v>6.8557919621749415</v>
      </c>
      <c r="F8" s="76">
        <f>分析係数表!C11</f>
        <v>2.9201343261789914E-3</v>
      </c>
      <c r="G8" s="77">
        <f t="shared" si="1"/>
        <v>2.0019833441889068E-2</v>
      </c>
      <c r="H8" s="77">
        <v>2.6191043572331846E-2</v>
      </c>
      <c r="I8" s="77">
        <f t="shared" si="2"/>
        <v>2.6191043572331846E-2</v>
      </c>
      <c r="J8" s="76">
        <f>分析係数表!G11</f>
        <v>0.38709677419354838</v>
      </c>
      <c r="K8" s="78">
        <f t="shared" si="3"/>
        <v>1.0138468479612327E-2</v>
      </c>
      <c r="L8" s="79"/>
      <c r="M8" s="80"/>
      <c r="N8" s="81">
        <f>分析係数表!H11</f>
        <v>-1.2902226924367146E-5</v>
      </c>
      <c r="O8" s="82">
        <f t="shared" si="4"/>
        <v>-2.0428568615915173E-4</v>
      </c>
      <c r="P8" s="76">
        <f>分析係数表!C11</f>
        <v>2.9201343261789914E-3</v>
      </c>
      <c r="Q8" s="82">
        <f t="shared" si="5"/>
        <v>-5.9654164450036746E-7</v>
      </c>
      <c r="R8" s="83">
        <v>2.9451327769528459E-3</v>
      </c>
      <c r="S8" s="84">
        <f t="shared" si="6"/>
        <v>2.9136176349284691E-2</v>
      </c>
      <c r="T8" s="85">
        <f>分析係数表!F11</f>
        <v>0.64516129032258063</v>
      </c>
      <c r="U8" s="86">
        <f t="shared" si="7"/>
        <v>1.8797533128570767E-2</v>
      </c>
      <c r="V8" s="87">
        <f>分析係数表!D11</f>
        <v>0.25806451612903225</v>
      </c>
      <c r="W8" s="167">
        <f t="shared" si="8"/>
        <v>0</v>
      </c>
      <c r="X8" s="76">
        <f>分析係数表!E11</f>
        <v>0.22580645161290322</v>
      </c>
      <c r="Y8" s="166">
        <f t="shared" si="9"/>
        <v>0</v>
      </c>
    </row>
    <row r="9" spans="1:25" x14ac:dyDescent="0.2">
      <c r="A9" s="6" t="s">
        <v>222</v>
      </c>
      <c r="B9" s="5" t="s">
        <v>190</v>
      </c>
      <c r="C9" s="90"/>
      <c r="D9" s="76">
        <f>投入係数表!M9</f>
        <v>0</v>
      </c>
      <c r="E9" s="77">
        <f t="shared" si="0"/>
        <v>0</v>
      </c>
      <c r="F9" s="76">
        <f>分析係数表!C12</f>
        <v>0.15436841164909776</v>
      </c>
      <c r="G9" s="77">
        <f t="shared" si="1"/>
        <v>0</v>
      </c>
      <c r="H9" s="77">
        <v>2.8488022876187386E-4</v>
      </c>
      <c r="I9" s="77">
        <f t="shared" si="2"/>
        <v>2.8488022876187386E-4</v>
      </c>
      <c r="J9" s="76">
        <f>分析係数表!G12</f>
        <v>0.13865952540355575</v>
      </c>
      <c r="K9" s="78">
        <f t="shared" si="3"/>
        <v>3.9501357316977825E-5</v>
      </c>
      <c r="L9" s="79"/>
      <c r="M9" s="80"/>
      <c r="N9" s="81">
        <f>分析係数表!H12</f>
        <v>8.1322736304286117E-2</v>
      </c>
      <c r="O9" s="82">
        <f t="shared" si="4"/>
        <v>1.2876126798611331</v>
      </c>
      <c r="P9" s="76">
        <f>分析係数表!C12</f>
        <v>0.15436841164909776</v>
      </c>
      <c r="Q9" s="82">
        <f t="shared" si="5"/>
        <v>0.19876672420940134</v>
      </c>
      <c r="R9" s="83">
        <v>0.2261225182853579</v>
      </c>
      <c r="S9" s="84">
        <f t="shared" si="6"/>
        <v>0.22640739851411978</v>
      </c>
      <c r="T9" s="85">
        <f>分析係数表!F12</f>
        <v>0.32507624786134048</v>
      </c>
      <c r="U9" s="86">
        <f t="shared" si="7"/>
        <v>7.359966759701729E-2</v>
      </c>
      <c r="V9" s="87">
        <f>分析係数表!D12</f>
        <v>4.5079223387636688E-2</v>
      </c>
      <c r="W9" s="167">
        <f t="shared" si="8"/>
        <v>0</v>
      </c>
      <c r="X9" s="76">
        <f>分析係数表!E12</f>
        <v>4.7459644424607601E-2</v>
      </c>
      <c r="Y9" s="166">
        <f t="shared" si="9"/>
        <v>0</v>
      </c>
    </row>
    <row r="10" spans="1:25" x14ac:dyDescent="0.2">
      <c r="A10" s="6" t="s">
        <v>223</v>
      </c>
      <c r="B10" s="5" t="s">
        <v>28</v>
      </c>
      <c r="C10" s="90"/>
      <c r="D10" s="76">
        <f>投入係数表!M10</f>
        <v>3.5460992907801418E-3</v>
      </c>
      <c r="E10" s="77">
        <f t="shared" si="0"/>
        <v>0.3546099290780142</v>
      </c>
      <c r="F10" s="76">
        <f>分析係数表!C13</f>
        <v>0</v>
      </c>
      <c r="G10" s="77">
        <f t="shared" si="1"/>
        <v>0</v>
      </c>
      <c r="H10" s="77">
        <v>0</v>
      </c>
      <c r="I10" s="77">
        <f t="shared" si="2"/>
        <v>0</v>
      </c>
      <c r="J10" s="76">
        <f>分析係数表!G13</f>
        <v>0.24519230769230768</v>
      </c>
      <c r="K10" s="78">
        <f t="shared" si="3"/>
        <v>0</v>
      </c>
      <c r="L10" s="79"/>
      <c r="M10" s="80"/>
      <c r="N10" s="81">
        <f>分析係数表!H13</f>
        <v>1.238613784739246E-2</v>
      </c>
      <c r="O10" s="82">
        <f t="shared" si="4"/>
        <v>0.19611425871278565</v>
      </c>
      <c r="P10" s="76">
        <f>分析係数表!C13</f>
        <v>0</v>
      </c>
      <c r="Q10" s="82">
        <f t="shared" si="5"/>
        <v>0</v>
      </c>
      <c r="R10" s="83">
        <v>0</v>
      </c>
      <c r="S10" s="84">
        <f t="shared" si="6"/>
        <v>0</v>
      </c>
      <c r="T10" s="85">
        <f>分析係数表!F13</f>
        <v>0.38350591715976329</v>
      </c>
      <c r="U10" s="86">
        <f t="shared" si="7"/>
        <v>0</v>
      </c>
      <c r="V10" s="87">
        <f>分析係数表!D13</f>
        <v>0.13609467455621302</v>
      </c>
      <c r="W10" s="167">
        <f t="shared" si="8"/>
        <v>0</v>
      </c>
      <c r="X10" s="76">
        <f>分析係数表!E13</f>
        <v>0.13646449704142011</v>
      </c>
      <c r="Y10" s="166">
        <f t="shared" si="9"/>
        <v>0</v>
      </c>
    </row>
    <row r="11" spans="1:25" x14ac:dyDescent="0.2">
      <c r="A11" s="6" t="s">
        <v>224</v>
      </c>
      <c r="B11" s="5" t="s">
        <v>267</v>
      </c>
      <c r="C11" s="90"/>
      <c r="D11" s="76">
        <f>投入係数表!M11</f>
        <v>2.0094562647754138E-2</v>
      </c>
      <c r="E11" s="77">
        <f t="shared" si="0"/>
        <v>2.0094562647754137</v>
      </c>
      <c r="F11" s="76">
        <f>分析係数表!C14</f>
        <v>5.4896794027228801E-2</v>
      </c>
      <c r="G11" s="77">
        <f t="shared" si="1"/>
        <v>0.11031270667410042</v>
      </c>
      <c r="H11" s="77">
        <v>0.12167105248435761</v>
      </c>
      <c r="I11" s="77">
        <f t="shared" si="2"/>
        <v>0.12167105248435761</v>
      </c>
      <c r="J11" s="76">
        <f>分析係数表!G14</f>
        <v>0.21908893709327548</v>
      </c>
      <c r="K11" s="78">
        <f t="shared" si="3"/>
        <v>2.6656781563818045E-2</v>
      </c>
      <c r="L11" s="79"/>
      <c r="M11" s="80"/>
      <c r="N11" s="81">
        <f>分析係数表!H14</f>
        <v>1.0321781539493716E-3</v>
      </c>
      <c r="O11" s="82">
        <f t="shared" si="4"/>
        <v>1.6342854892732135E-2</v>
      </c>
      <c r="P11" s="76">
        <f>分析係数表!C14</f>
        <v>5.4896794027228801E-2</v>
      </c>
      <c r="Q11" s="82">
        <f t="shared" si="5"/>
        <v>8.9717033886320451E-4</v>
      </c>
      <c r="R11" s="83">
        <v>4.1935854077680881E-3</v>
      </c>
      <c r="S11" s="84">
        <f t="shared" si="6"/>
        <v>0.12586463789212571</v>
      </c>
      <c r="T11" s="85">
        <f>分析係数表!F14</f>
        <v>0.36550976138828634</v>
      </c>
      <c r="U11" s="86">
        <f t="shared" si="7"/>
        <v>4.6004753763173929E-2</v>
      </c>
      <c r="V11" s="87">
        <f>分析係数表!D14</f>
        <v>0.11713665943600868</v>
      </c>
      <c r="W11" s="167">
        <f t="shared" si="8"/>
        <v>0</v>
      </c>
      <c r="X11" s="76">
        <f>分析係数表!E14</f>
        <v>8.6767895878524945E-2</v>
      </c>
      <c r="Y11" s="166">
        <f t="shared" si="9"/>
        <v>0</v>
      </c>
    </row>
    <row r="12" spans="1:25" x14ac:dyDescent="0.2">
      <c r="A12" s="6" t="s">
        <v>225</v>
      </c>
      <c r="B12" s="5" t="s">
        <v>29</v>
      </c>
      <c r="C12" s="90"/>
      <c r="D12" s="76">
        <f>投入係数表!M12</f>
        <v>3.5460992907801421E-2</v>
      </c>
      <c r="E12" s="77">
        <f t="shared" si="0"/>
        <v>3.5460992907801421</v>
      </c>
      <c r="F12" s="76">
        <f>分析係数表!C15</f>
        <v>0</v>
      </c>
      <c r="G12" s="77">
        <f t="shared" si="1"/>
        <v>0</v>
      </c>
      <c r="H12" s="77">
        <v>0</v>
      </c>
      <c r="I12" s="77">
        <f t="shared" si="2"/>
        <v>0</v>
      </c>
      <c r="J12" s="76">
        <f>分析係数表!G15</f>
        <v>9.5670602482591585E-2</v>
      </c>
      <c r="K12" s="78">
        <f t="shared" si="3"/>
        <v>0</v>
      </c>
      <c r="L12" s="79"/>
      <c r="M12" s="80"/>
      <c r="N12" s="81">
        <f>分析係数表!H15</f>
        <v>7.5090960699816791E-3</v>
      </c>
      <c r="O12" s="82">
        <f t="shared" si="4"/>
        <v>0.1188942693446263</v>
      </c>
      <c r="P12" s="76">
        <f>分析係数表!C15</f>
        <v>0</v>
      </c>
      <c r="Q12" s="82">
        <f t="shared" si="5"/>
        <v>0</v>
      </c>
      <c r="R12" s="83">
        <v>0</v>
      </c>
      <c r="S12" s="84">
        <f t="shared" si="6"/>
        <v>0</v>
      </c>
      <c r="T12" s="85">
        <f>分析係数表!F15</f>
        <v>0.30426884650317892</v>
      </c>
      <c r="U12" s="86">
        <f t="shared" si="7"/>
        <v>0</v>
      </c>
      <c r="V12" s="87">
        <f>分析係数表!D15</f>
        <v>3.7844383893430214E-2</v>
      </c>
      <c r="W12" s="167">
        <f t="shared" si="8"/>
        <v>0</v>
      </c>
      <c r="X12" s="76">
        <f>分析係数表!E15</f>
        <v>3.511958825310324E-2</v>
      </c>
      <c r="Y12" s="166">
        <f t="shared" si="9"/>
        <v>0</v>
      </c>
    </row>
    <row r="13" spans="1:25" x14ac:dyDescent="0.2">
      <c r="A13" s="6" t="s">
        <v>226</v>
      </c>
      <c r="B13" s="5" t="s">
        <v>30</v>
      </c>
      <c r="C13" s="90"/>
      <c r="D13" s="76">
        <f>投入係数表!M13</f>
        <v>2.2458628841607566E-2</v>
      </c>
      <c r="E13" s="77">
        <f t="shared" si="0"/>
        <v>2.2458628841607564</v>
      </c>
      <c r="F13" s="76">
        <f>分析係数表!C16</f>
        <v>2.8164924506387967E-2</v>
      </c>
      <c r="G13" s="77">
        <f t="shared" si="1"/>
        <v>6.3254558584086448E-2</v>
      </c>
      <c r="H13" s="77">
        <v>7.6744740468986689E-2</v>
      </c>
      <c r="I13" s="77">
        <f t="shared" si="2"/>
        <v>7.6744740468986689E-2</v>
      </c>
      <c r="J13" s="76">
        <f>分析係数表!G16</f>
        <v>3.3175355450236969E-2</v>
      </c>
      <c r="K13" s="78">
        <f t="shared" si="3"/>
        <v>2.546034043994819E-3</v>
      </c>
      <c r="L13" s="79"/>
      <c r="M13" s="80"/>
      <c r="N13" s="81">
        <f>分析係数表!H16</f>
        <v>1.4682734239929811E-2</v>
      </c>
      <c r="O13" s="82">
        <f t="shared" si="4"/>
        <v>0.23247711084911465</v>
      </c>
      <c r="P13" s="76">
        <f>分析係数表!C16</f>
        <v>2.8164924506387967E-2</v>
      </c>
      <c r="Q13" s="82">
        <f t="shared" si="5"/>
        <v>6.5477002765285015E-3</v>
      </c>
      <c r="R13" s="83">
        <v>1.2557242391869899E-2</v>
      </c>
      <c r="S13" s="84">
        <f t="shared" si="6"/>
        <v>8.9301982860856582E-2</v>
      </c>
      <c r="T13" s="85">
        <f>分析係数表!F16</f>
        <v>0.28436018957345971</v>
      </c>
      <c r="U13" s="86">
        <f t="shared" si="7"/>
        <v>2.5393928775599029E-2</v>
      </c>
      <c r="V13" s="87">
        <f>分析係数表!D16</f>
        <v>3.7914691943127965E-2</v>
      </c>
      <c r="W13" s="167">
        <f t="shared" si="8"/>
        <v>0</v>
      </c>
      <c r="X13" s="76">
        <f>分析係数表!E16</f>
        <v>3.7914691943127965E-2</v>
      </c>
      <c r="Y13" s="166">
        <f t="shared" si="9"/>
        <v>0</v>
      </c>
    </row>
    <row r="14" spans="1:25" x14ac:dyDescent="0.2">
      <c r="A14" s="6" t="s">
        <v>2</v>
      </c>
      <c r="B14" s="5" t="s">
        <v>364</v>
      </c>
      <c r="C14" s="90"/>
      <c r="D14" s="76">
        <f>投入係数表!M14</f>
        <v>8.2742316784869974E-3</v>
      </c>
      <c r="E14" s="77">
        <f t="shared" si="0"/>
        <v>0.82742316784869974</v>
      </c>
      <c r="F14" s="76">
        <f>分析係数表!C17</f>
        <v>0.15651736285858076</v>
      </c>
      <c r="G14" s="77">
        <f t="shared" si="1"/>
        <v>0.1295060921997713</v>
      </c>
      <c r="H14" s="77">
        <v>0.15162812309926357</v>
      </c>
      <c r="I14" s="77">
        <f t="shared" si="2"/>
        <v>0.15162812309926357</v>
      </c>
      <c r="J14" s="76">
        <f>分析係数表!G17</f>
        <v>0.21787194841087057</v>
      </c>
      <c r="K14" s="78">
        <f t="shared" si="3"/>
        <v>3.3035514613519883E-2</v>
      </c>
      <c r="L14" s="79"/>
      <c r="M14" s="80"/>
      <c r="N14" s="81">
        <f>分析係数表!H17</f>
        <v>2.4901297964028592E-3</v>
      </c>
      <c r="O14" s="82">
        <f t="shared" si="4"/>
        <v>3.9427137428716279E-2</v>
      </c>
      <c r="P14" s="76">
        <f>分析係数表!C17</f>
        <v>0.15651736285858076</v>
      </c>
      <c r="Q14" s="82">
        <f t="shared" si="5"/>
        <v>6.1710315754055162E-3</v>
      </c>
      <c r="R14" s="83">
        <v>1.1535746873676214E-2</v>
      </c>
      <c r="S14" s="84">
        <f t="shared" si="6"/>
        <v>0.1631638699729398</v>
      </c>
      <c r="T14" s="85">
        <f>分析係数表!F17</f>
        <v>0.3417779824965454</v>
      </c>
      <c r="U14" s="86">
        <f t="shared" si="7"/>
        <v>5.5765818295680031E-2</v>
      </c>
      <c r="V14" s="87">
        <f>分析係数表!D17</f>
        <v>8.7977890373099957E-2</v>
      </c>
      <c r="W14" s="167">
        <f t="shared" si="8"/>
        <v>0</v>
      </c>
      <c r="X14" s="76">
        <f>分析係数表!E17</f>
        <v>8.8438507600184249E-2</v>
      </c>
      <c r="Y14" s="166">
        <f t="shared" si="9"/>
        <v>0</v>
      </c>
    </row>
    <row r="15" spans="1:25" x14ac:dyDescent="0.2">
      <c r="A15" s="6" t="s">
        <v>3</v>
      </c>
      <c r="B15" s="5" t="s">
        <v>31</v>
      </c>
      <c r="C15" s="75">
        <f>最終需要_まとめ!C16</f>
        <v>100</v>
      </c>
      <c r="D15" s="76">
        <f>投入係数表!M15</f>
        <v>8.6288416075650118E-2</v>
      </c>
      <c r="E15" s="77">
        <f t="shared" si="0"/>
        <v>8.6288416075650112</v>
      </c>
      <c r="F15" s="76">
        <f>分析係数表!C18</f>
        <v>0.11725293132328307</v>
      </c>
      <c r="G15" s="77">
        <f t="shared" si="1"/>
        <v>1.0117569724113078</v>
      </c>
      <c r="H15" s="77">
        <v>1.0287227720260412</v>
      </c>
      <c r="I15" s="77">
        <f t="shared" si="2"/>
        <v>101.02872277202604</v>
      </c>
      <c r="J15" s="76">
        <f>分析係数表!G18</f>
        <v>0.21513002364066194</v>
      </c>
      <c r="K15" s="78">
        <f t="shared" si="3"/>
        <v>21.734311518331843</v>
      </c>
      <c r="L15" s="79"/>
      <c r="M15" s="80"/>
      <c r="N15" s="81">
        <f>分析係数表!H18</f>
        <v>3.999690346553815E-4</v>
      </c>
      <c r="O15" s="82">
        <f t="shared" si="4"/>
        <v>6.332856270933703E-3</v>
      </c>
      <c r="P15" s="76">
        <f>分析係数表!C18</f>
        <v>0.11725293132328307</v>
      </c>
      <c r="Q15" s="82">
        <f t="shared" si="5"/>
        <v>7.4254596141601196E-4</v>
      </c>
      <c r="R15" s="83">
        <v>1.7736247763801428E-3</v>
      </c>
      <c r="S15" s="84">
        <f t="shared" si="6"/>
        <v>101.03049639680242</v>
      </c>
      <c r="T15" s="85">
        <f>分析係数表!F18</f>
        <v>0.45862884160756501</v>
      </c>
      <c r="U15" s="86">
        <f t="shared" si="7"/>
        <v>46.335499529502762</v>
      </c>
      <c r="V15" s="87">
        <f>分析係数表!D18</f>
        <v>6.6193853427895979E-2</v>
      </c>
      <c r="W15" s="167">
        <f t="shared" si="8"/>
        <v>7</v>
      </c>
      <c r="X15" s="76">
        <f>分析係数表!E18</f>
        <v>5.4373522458628844E-2</v>
      </c>
      <c r="Y15" s="166">
        <f t="shared" si="9"/>
        <v>5</v>
      </c>
    </row>
    <row r="16" spans="1:25" x14ac:dyDescent="0.2">
      <c r="A16" s="6" t="s">
        <v>4</v>
      </c>
      <c r="B16" s="5" t="s">
        <v>32</v>
      </c>
      <c r="C16" s="90"/>
      <c r="D16" s="76">
        <f>投入係数表!M16</f>
        <v>8.2742316784869974E-3</v>
      </c>
      <c r="E16" s="77">
        <f t="shared" si="0"/>
        <v>0.82742316784869974</v>
      </c>
      <c r="F16" s="76">
        <f>分析係数表!C19</f>
        <v>0.16093535075653365</v>
      </c>
      <c r="G16" s="77">
        <f t="shared" si="1"/>
        <v>0.13316163774181269</v>
      </c>
      <c r="H16" s="77">
        <v>0.18646497207526991</v>
      </c>
      <c r="I16" s="77">
        <f t="shared" si="2"/>
        <v>0.18646497207526991</v>
      </c>
      <c r="J16" s="76">
        <f>分析係数表!G19</f>
        <v>5.7622016770586967E-2</v>
      </c>
      <c r="K16" s="78">
        <f t="shared" si="3"/>
        <v>1.0744487748048233E-2</v>
      </c>
      <c r="L16" s="79"/>
      <c r="M16" s="80"/>
      <c r="N16" s="81">
        <f>分析係数表!H19</f>
        <v>-1.0321781539493717E-4</v>
      </c>
      <c r="O16" s="82">
        <f t="shared" si="4"/>
        <v>-1.6342854892732138E-3</v>
      </c>
      <c r="P16" s="76">
        <f>分析係数表!C19</f>
        <v>0.16093535075653365</v>
      </c>
      <c r="Q16" s="82">
        <f t="shared" si="5"/>
        <v>-2.6301430845249786E-4</v>
      </c>
      <c r="R16" s="83">
        <v>1.0595335344988994E-3</v>
      </c>
      <c r="S16" s="84">
        <f t="shared" si="6"/>
        <v>0.1875245056097688</v>
      </c>
      <c r="T16" s="85">
        <f>分析係数表!F19</f>
        <v>0.23994839819393679</v>
      </c>
      <c r="U16" s="86">
        <f t="shared" si="7"/>
        <v>4.4996204743173937E-2</v>
      </c>
      <c r="V16" s="87">
        <f>分析係数表!D19</f>
        <v>2.2575790152655342E-2</v>
      </c>
      <c r="W16" s="167">
        <f t="shared" si="8"/>
        <v>0</v>
      </c>
      <c r="X16" s="76">
        <f>分析係数表!E19</f>
        <v>2.6015910556869491E-2</v>
      </c>
      <c r="Y16" s="166">
        <f t="shared" si="9"/>
        <v>0</v>
      </c>
    </row>
    <row r="17" spans="1:25" x14ac:dyDescent="0.2">
      <c r="A17" s="6" t="s">
        <v>5</v>
      </c>
      <c r="B17" s="5" t="s">
        <v>33</v>
      </c>
      <c r="C17" s="90"/>
      <c r="D17" s="76">
        <f>投入係数表!M17</f>
        <v>1.0638297872340425E-2</v>
      </c>
      <c r="E17" s="77">
        <f t="shared" si="0"/>
        <v>1.0638297872340425</v>
      </c>
      <c r="F17" s="76">
        <f>分析係数表!C20</f>
        <v>0.28691066997518611</v>
      </c>
      <c r="G17" s="77">
        <f t="shared" si="1"/>
        <v>0.30522411699487884</v>
      </c>
      <c r="H17" s="77">
        <v>0.37438509671318498</v>
      </c>
      <c r="I17" s="77">
        <f t="shared" si="2"/>
        <v>0.37438509671318498</v>
      </c>
      <c r="J17" s="76">
        <f>分析係数表!G20</f>
        <v>9.991079393398751E-2</v>
      </c>
      <c r="K17" s="78">
        <f t="shared" si="3"/>
        <v>3.7405112249667007E-2</v>
      </c>
      <c r="L17" s="79"/>
      <c r="M17" s="80"/>
      <c r="N17" s="81">
        <f>分析係数表!H20</f>
        <v>4.9028462312595156E-4</v>
      </c>
      <c r="O17" s="82">
        <f t="shared" si="4"/>
        <v>7.7628560740477656E-3</v>
      </c>
      <c r="P17" s="76">
        <f>分析係数表!C20</f>
        <v>0.28691066997518611</v>
      </c>
      <c r="Q17" s="82">
        <f t="shared" si="5"/>
        <v>2.2272462371259872E-3</v>
      </c>
      <c r="R17" s="83">
        <v>4.4186927444710769E-3</v>
      </c>
      <c r="S17" s="84">
        <f t="shared" si="6"/>
        <v>0.37880378945765608</v>
      </c>
      <c r="T17" s="85">
        <f>分析係数表!F20</f>
        <v>0.22279214986619089</v>
      </c>
      <c r="U17" s="86">
        <f t="shared" si="7"/>
        <v>8.439451063073114E-2</v>
      </c>
      <c r="V17" s="87">
        <f>分析係数表!D20</f>
        <v>1.4942016057091882E-2</v>
      </c>
      <c r="W17" s="167">
        <f t="shared" si="8"/>
        <v>0</v>
      </c>
      <c r="X17" s="76">
        <f>分析係数表!E20</f>
        <v>1.5834076717216771E-2</v>
      </c>
      <c r="Y17" s="166">
        <f t="shared" si="9"/>
        <v>0</v>
      </c>
    </row>
    <row r="18" spans="1:25" x14ac:dyDescent="0.2">
      <c r="A18" s="6" t="s">
        <v>6</v>
      </c>
      <c r="B18" s="5" t="s">
        <v>34</v>
      </c>
      <c r="C18" s="90"/>
      <c r="D18" s="76">
        <f>投入係数表!M18</f>
        <v>1.1820330969267139E-2</v>
      </c>
      <c r="E18" s="77">
        <f t="shared" si="0"/>
        <v>1.1820330969267139</v>
      </c>
      <c r="F18" s="76">
        <f>分析係数表!C21</f>
        <v>0.60911510312707917</v>
      </c>
      <c r="G18" s="77">
        <f t="shared" si="1"/>
        <v>0.71999421173413614</v>
      </c>
      <c r="H18" s="77">
        <v>0.82290964588833759</v>
      </c>
      <c r="I18" s="77">
        <f t="shared" si="2"/>
        <v>0.82290964588833759</v>
      </c>
      <c r="J18" s="76">
        <f>分析係数表!G21</f>
        <v>0.2851761577664525</v>
      </c>
      <c r="K18" s="78">
        <f t="shared" si="3"/>
        <v>0.23467421100338812</v>
      </c>
      <c r="L18" s="79"/>
      <c r="M18" s="80"/>
      <c r="N18" s="81">
        <f>分析係数表!H21</f>
        <v>8.1284029623513018E-4</v>
      </c>
      <c r="O18" s="82">
        <f t="shared" si="4"/>
        <v>1.2869998228026558E-2</v>
      </c>
      <c r="P18" s="76">
        <f>分析係数表!C21</f>
        <v>0.60911510312707917</v>
      </c>
      <c r="Q18" s="82">
        <f t="shared" si="5"/>
        <v>7.8393102979097233E-3</v>
      </c>
      <c r="R18" s="83">
        <v>1.9731259117177623E-2</v>
      </c>
      <c r="S18" s="84">
        <f t="shared" si="6"/>
        <v>0.84264090500551525</v>
      </c>
      <c r="T18" s="85">
        <f>分析係数表!F21</f>
        <v>0.42588078883226238</v>
      </c>
      <c r="U18" s="86">
        <f t="shared" si="7"/>
        <v>0.35886457332608029</v>
      </c>
      <c r="V18" s="87">
        <f>分析係数表!D21</f>
        <v>0.10037668956348327</v>
      </c>
      <c r="W18" s="167">
        <f t="shared" si="8"/>
        <v>0</v>
      </c>
      <c r="X18" s="76">
        <f>分析係数表!E21</f>
        <v>9.4837137159317533E-2</v>
      </c>
      <c r="Y18" s="166">
        <f t="shared" si="9"/>
        <v>0</v>
      </c>
    </row>
    <row r="19" spans="1:25" x14ac:dyDescent="0.2">
      <c r="A19" s="6" t="s">
        <v>7</v>
      </c>
      <c r="B19" s="5" t="s">
        <v>268</v>
      </c>
      <c r="C19" s="90"/>
      <c r="D19" s="76">
        <f>投入係数表!M19</f>
        <v>2.3640661938534278E-3</v>
      </c>
      <c r="E19" s="77">
        <f t="shared" si="0"/>
        <v>0.2364066193853428</v>
      </c>
      <c r="F19" s="76">
        <f>分析係数表!C22</f>
        <v>5.1505016722408037E-2</v>
      </c>
      <c r="G19" s="77">
        <f t="shared" si="1"/>
        <v>1.2176126884730033E-2</v>
      </c>
      <c r="H19" s="77">
        <v>1.4114559506231713E-2</v>
      </c>
      <c r="I19" s="77">
        <f t="shared" si="2"/>
        <v>1.4114559506231713E-2</v>
      </c>
      <c r="J19" s="76">
        <f>分析係数表!G22</f>
        <v>0.19433198380566802</v>
      </c>
      <c r="K19" s="78">
        <f t="shared" si="3"/>
        <v>2.742910349389159E-3</v>
      </c>
      <c r="L19" s="79"/>
      <c r="M19" s="80"/>
      <c r="N19" s="81">
        <f>分析係数表!H22</f>
        <v>3.8706680773101437E-5</v>
      </c>
      <c r="O19" s="82">
        <f t="shared" si="4"/>
        <v>6.1285705847745515E-4</v>
      </c>
      <c r="P19" s="76">
        <f>分析係数表!C22</f>
        <v>5.1505016722408037E-2</v>
      </c>
      <c r="Q19" s="82">
        <f t="shared" si="5"/>
        <v>3.1565213045327128E-5</v>
      </c>
      <c r="R19" s="83">
        <v>3.1359484116447791E-4</v>
      </c>
      <c r="S19" s="84">
        <f t="shared" si="6"/>
        <v>1.4428154347396192E-2</v>
      </c>
      <c r="T19" s="85">
        <f>分析係数表!F22</f>
        <v>0.41295546558704455</v>
      </c>
      <c r="U19" s="86">
        <f t="shared" si="7"/>
        <v>5.9581851960907352E-3</v>
      </c>
      <c r="V19" s="87">
        <f>分析係数表!D22</f>
        <v>6.1740890688259109E-2</v>
      </c>
      <c r="W19" s="167">
        <f t="shared" si="8"/>
        <v>0</v>
      </c>
      <c r="X19" s="76">
        <f>分析係数表!E22</f>
        <v>6.6801619433198386E-2</v>
      </c>
      <c r="Y19" s="166">
        <f t="shared" si="9"/>
        <v>0</v>
      </c>
    </row>
    <row r="20" spans="1:25" x14ac:dyDescent="0.2">
      <c r="A20" s="6" t="s">
        <v>8</v>
      </c>
      <c r="B20" s="5" t="s">
        <v>269</v>
      </c>
      <c r="C20" s="90"/>
      <c r="D20" s="76">
        <f>投入係数表!M20</f>
        <v>1.1820330969267139E-3</v>
      </c>
      <c r="E20" s="77">
        <f t="shared" si="0"/>
        <v>0.1182033096926714</v>
      </c>
      <c r="F20" s="76">
        <f>分析係数表!C23</f>
        <v>0</v>
      </c>
      <c r="G20" s="77">
        <f t="shared" si="1"/>
        <v>0</v>
      </c>
      <c r="H20" s="77">
        <v>0</v>
      </c>
      <c r="I20" s="77">
        <f t="shared" si="2"/>
        <v>0</v>
      </c>
      <c r="J20" s="76">
        <f>分析係数表!G23</f>
        <v>0.21569329989251165</v>
      </c>
      <c r="K20" s="78">
        <f t="shared" si="3"/>
        <v>0</v>
      </c>
      <c r="L20" s="79"/>
      <c r="M20" s="80"/>
      <c r="N20" s="81">
        <f>分析係数表!H23</f>
        <v>2.5804453848734292E-5</v>
      </c>
      <c r="O20" s="82">
        <f t="shared" si="4"/>
        <v>4.0857137231830345E-4</v>
      </c>
      <c r="P20" s="76">
        <f>分析係数表!C23</f>
        <v>0</v>
      </c>
      <c r="Q20" s="82">
        <f t="shared" si="5"/>
        <v>0</v>
      </c>
      <c r="R20" s="83">
        <v>0</v>
      </c>
      <c r="S20" s="84">
        <f t="shared" si="6"/>
        <v>0</v>
      </c>
      <c r="T20" s="85">
        <f>分析係数表!F23</f>
        <v>0.44070225725546397</v>
      </c>
      <c r="U20" s="86">
        <f t="shared" si="7"/>
        <v>0</v>
      </c>
      <c r="V20" s="87">
        <f>分析係数表!D23</f>
        <v>7.3450376209243995E-2</v>
      </c>
      <c r="W20" s="167">
        <f t="shared" si="8"/>
        <v>0</v>
      </c>
      <c r="X20" s="76">
        <f>分析係数表!E23</f>
        <v>7.9183088498745974E-2</v>
      </c>
      <c r="Y20" s="166">
        <f t="shared" si="9"/>
        <v>0</v>
      </c>
    </row>
    <row r="21" spans="1:25" x14ac:dyDescent="0.2">
      <c r="A21" s="6" t="s">
        <v>9</v>
      </c>
      <c r="B21" s="5" t="s">
        <v>270</v>
      </c>
      <c r="C21" s="90"/>
      <c r="D21" s="76">
        <f>投入係数表!M21</f>
        <v>0</v>
      </c>
      <c r="E21" s="77">
        <f t="shared" si="0"/>
        <v>0</v>
      </c>
      <c r="F21" s="76">
        <f>分析係数表!C24</f>
        <v>3.1029619181946355E-2</v>
      </c>
      <c r="G21" s="77">
        <f t="shared" si="1"/>
        <v>0</v>
      </c>
      <c r="H21" s="77">
        <v>5.1362265931532481E-4</v>
      </c>
      <c r="I21" s="77">
        <f t="shared" si="2"/>
        <v>5.1362265931532481E-4</v>
      </c>
      <c r="J21" s="76">
        <f>分析係数表!G24</f>
        <v>0.21333333333333335</v>
      </c>
      <c r="K21" s="78">
        <f t="shared" si="3"/>
        <v>1.095728339872693E-4</v>
      </c>
      <c r="L21" s="79"/>
      <c r="M21" s="80"/>
      <c r="N21" s="81">
        <f>分析係数表!H24</f>
        <v>3.2255567310917867E-4</v>
      </c>
      <c r="O21" s="82">
        <f t="shared" si="4"/>
        <v>5.1071421539787935E-3</v>
      </c>
      <c r="P21" s="76">
        <f>分析係数表!C24</f>
        <v>3.1029619181946355E-2</v>
      </c>
      <c r="Q21" s="82">
        <f t="shared" si="5"/>
        <v>1.5847267614602718E-4</v>
      </c>
      <c r="R21" s="83">
        <v>4.7172590860199062E-4</v>
      </c>
      <c r="S21" s="84">
        <f t="shared" si="6"/>
        <v>9.8534856791731543E-4</v>
      </c>
      <c r="T21" s="85">
        <f>分析係数表!F24</f>
        <v>0.4</v>
      </c>
      <c r="U21" s="86">
        <f t="shared" si="7"/>
        <v>3.9413942716692618E-4</v>
      </c>
      <c r="V21" s="87">
        <f>分析係数表!D24</f>
        <v>0</v>
      </c>
      <c r="W21" s="167">
        <f t="shared" si="8"/>
        <v>0</v>
      </c>
      <c r="X21" s="76">
        <f>分析係数表!E24</f>
        <v>0</v>
      </c>
      <c r="Y21" s="166">
        <f t="shared" si="9"/>
        <v>0</v>
      </c>
    </row>
    <row r="22" spans="1:25" x14ac:dyDescent="0.2">
      <c r="A22" s="6" t="s">
        <v>10</v>
      </c>
      <c r="B22" s="5" t="s">
        <v>271</v>
      </c>
      <c r="C22" s="90"/>
      <c r="D22" s="76">
        <f>投入係数表!M22</f>
        <v>0</v>
      </c>
      <c r="E22" s="77">
        <f t="shared" si="0"/>
        <v>0</v>
      </c>
      <c r="F22" s="76">
        <f>分析係数表!C25</f>
        <v>0.19850187265917607</v>
      </c>
      <c r="G22" s="77">
        <f t="shared" si="1"/>
        <v>0</v>
      </c>
      <c r="H22" s="77">
        <v>1.1582320877077529E-2</v>
      </c>
      <c r="I22" s="77">
        <f t="shared" si="2"/>
        <v>1.1582320877077529E-2</v>
      </c>
      <c r="J22" s="76">
        <f>分析係数表!G25</f>
        <v>0.19720347155255544</v>
      </c>
      <c r="K22" s="78">
        <f t="shared" si="3"/>
        <v>2.2840738855953273E-3</v>
      </c>
      <c r="L22" s="79"/>
      <c r="M22" s="80"/>
      <c r="N22" s="81">
        <f>分析係数表!H25</f>
        <v>4.5157794235285009E-4</v>
      </c>
      <c r="O22" s="82">
        <f t="shared" si="4"/>
        <v>7.1499990155703096E-3</v>
      </c>
      <c r="P22" s="76">
        <f>分析係数表!C25</f>
        <v>0.19850187265917607</v>
      </c>
      <c r="Q22" s="82">
        <f t="shared" si="5"/>
        <v>1.4192881941019718E-3</v>
      </c>
      <c r="R22" s="83">
        <v>3.383181577956894E-3</v>
      </c>
      <c r="S22" s="84">
        <f t="shared" si="6"/>
        <v>1.4965502455034422E-2</v>
      </c>
      <c r="T22" s="85">
        <f>分析係数表!F25</f>
        <v>0.35053037608486015</v>
      </c>
      <c r="U22" s="86">
        <f t="shared" si="7"/>
        <v>5.2458632038621137E-3</v>
      </c>
      <c r="V22" s="87">
        <f>分析係数表!D25</f>
        <v>5.2073288331726135E-2</v>
      </c>
      <c r="W22" s="167">
        <f t="shared" si="8"/>
        <v>0</v>
      </c>
      <c r="X22" s="76">
        <f>分析係数表!E25</f>
        <v>4.8216007714561235E-2</v>
      </c>
      <c r="Y22" s="166">
        <f t="shared" si="9"/>
        <v>0</v>
      </c>
    </row>
    <row r="23" spans="1:25" x14ac:dyDescent="0.2">
      <c r="A23" s="6" t="s">
        <v>11</v>
      </c>
      <c r="B23" s="5" t="s">
        <v>35</v>
      </c>
      <c r="C23" s="90"/>
      <c r="D23" s="76">
        <f>投入係数表!M23</f>
        <v>0</v>
      </c>
      <c r="E23" s="77">
        <f t="shared" si="0"/>
        <v>0</v>
      </c>
      <c r="F23" s="76">
        <f>分析係数表!C26</f>
        <v>2.323462414578592E-2</v>
      </c>
      <c r="G23" s="77">
        <f t="shared" si="1"/>
        <v>0</v>
      </c>
      <c r="H23" s="77">
        <v>6.9259104023116995E-4</v>
      </c>
      <c r="I23" s="77">
        <f t="shared" si="2"/>
        <v>6.9259104023116995E-4</v>
      </c>
      <c r="J23" s="76">
        <f>分析係数表!G26</f>
        <v>0.20198675496688742</v>
      </c>
      <c r="K23" s="78">
        <f t="shared" si="3"/>
        <v>1.3989421673543499E-4</v>
      </c>
      <c r="L23" s="79"/>
      <c r="M23" s="80"/>
      <c r="N23" s="81">
        <f>分析係数表!H26</f>
        <v>9.637963512502257E-3</v>
      </c>
      <c r="O23" s="82">
        <f t="shared" si="4"/>
        <v>0.1526014075608863</v>
      </c>
      <c r="P23" s="76">
        <f>分析係数表!C26</f>
        <v>2.323462414578592E-2</v>
      </c>
      <c r="Q23" s="82">
        <f t="shared" si="5"/>
        <v>3.545636348795087E-3</v>
      </c>
      <c r="R23" s="83">
        <v>3.6707146362700009E-3</v>
      </c>
      <c r="S23" s="84">
        <f t="shared" si="6"/>
        <v>4.3633056765011707E-3</v>
      </c>
      <c r="T23" s="85">
        <f>分析係数表!F26</f>
        <v>0.3443708609271523</v>
      </c>
      <c r="U23" s="86">
        <f t="shared" si="7"/>
        <v>1.5025953323050388E-3</v>
      </c>
      <c r="V23" s="87">
        <f>分析係数表!D26</f>
        <v>3.9735099337748346E-2</v>
      </c>
      <c r="W23" s="167">
        <f t="shared" si="8"/>
        <v>0</v>
      </c>
      <c r="X23" s="76">
        <f>分析係数表!E26</f>
        <v>3.9735099337748346E-2</v>
      </c>
      <c r="Y23" s="166">
        <f t="shared" si="9"/>
        <v>0</v>
      </c>
    </row>
    <row r="24" spans="1:25" x14ac:dyDescent="0.2">
      <c r="A24" s="6" t="s">
        <v>12</v>
      </c>
      <c r="B24" s="5" t="s">
        <v>365</v>
      </c>
      <c r="C24" s="90"/>
      <c r="D24" s="76">
        <f>投入係数表!M24</f>
        <v>0</v>
      </c>
      <c r="E24" s="77">
        <f t="shared" si="0"/>
        <v>0</v>
      </c>
      <c r="F24" s="76">
        <f>分析係数表!C27</f>
        <v>8.4880636604774962E-3</v>
      </c>
      <c r="G24" s="77">
        <f t="shared" si="1"/>
        <v>0</v>
      </c>
      <c r="H24" s="77">
        <v>4.7506990517994593E-5</v>
      </c>
      <c r="I24" s="77">
        <f t="shared" si="2"/>
        <v>4.7506990517994593E-5</v>
      </c>
      <c r="J24" s="76">
        <f>分析係数表!G27</f>
        <v>0.2</v>
      </c>
      <c r="K24" s="78">
        <f t="shared" si="3"/>
        <v>9.501398103598919E-6</v>
      </c>
      <c r="L24" s="79"/>
      <c r="M24" s="80"/>
      <c r="N24" s="81">
        <f>分析係数表!H27</f>
        <v>9.6121590586535233E-3</v>
      </c>
      <c r="O24" s="82">
        <f t="shared" si="4"/>
        <v>0.15219283618856802</v>
      </c>
      <c r="P24" s="76">
        <f>分析係数表!C27</f>
        <v>8.4880636604774962E-3</v>
      </c>
      <c r="Q24" s="82">
        <f t="shared" si="5"/>
        <v>1.2918224822371885E-3</v>
      </c>
      <c r="R24" s="83">
        <v>1.3027318060064856E-3</v>
      </c>
      <c r="S24" s="84">
        <f t="shared" si="6"/>
        <v>1.3502387965244802E-3</v>
      </c>
      <c r="T24" s="85">
        <f>分析係数表!F27</f>
        <v>0.35</v>
      </c>
      <c r="U24" s="86">
        <f t="shared" si="7"/>
        <v>4.7258357878356805E-4</v>
      </c>
      <c r="V24" s="87">
        <f>分析係数表!D27</f>
        <v>0</v>
      </c>
      <c r="W24" s="167">
        <f t="shared" si="8"/>
        <v>0</v>
      </c>
      <c r="X24" s="76">
        <f>分析係数表!E27</f>
        <v>0</v>
      </c>
      <c r="Y24" s="166">
        <f t="shared" si="9"/>
        <v>0</v>
      </c>
    </row>
    <row r="25" spans="1:25" x14ac:dyDescent="0.2">
      <c r="A25" s="6" t="s">
        <v>13</v>
      </c>
      <c r="B25" s="5" t="s">
        <v>191</v>
      </c>
      <c r="C25" s="90"/>
      <c r="D25" s="76">
        <f>投入係数表!M25</f>
        <v>0</v>
      </c>
      <c r="E25" s="77">
        <f t="shared" si="0"/>
        <v>0</v>
      </c>
      <c r="F25" s="76">
        <f>分析係数表!C28</f>
        <v>1.1669367909238226E-2</v>
      </c>
      <c r="G25" s="77">
        <f t="shared" si="1"/>
        <v>0</v>
      </c>
      <c r="H25" s="77">
        <v>1.0962597150976062E-3</v>
      </c>
      <c r="I25" s="77">
        <f t="shared" si="2"/>
        <v>1.0962597150976062E-3</v>
      </c>
      <c r="J25" s="76">
        <f>分析係数表!G28</f>
        <v>0.12720848056537101</v>
      </c>
      <c r="K25" s="78">
        <f t="shared" si="3"/>
        <v>1.3945353266259301E-4</v>
      </c>
      <c r="L25" s="79"/>
      <c r="M25" s="80"/>
      <c r="N25" s="81">
        <f>分析係数表!H28</f>
        <v>1.7972802105643435E-2</v>
      </c>
      <c r="O25" s="82">
        <f t="shared" si="4"/>
        <v>0.28456996081969832</v>
      </c>
      <c r="P25" s="76">
        <f>分析係数表!C28</f>
        <v>1.1669367909238226E-2</v>
      </c>
      <c r="Q25" s="82">
        <f t="shared" si="5"/>
        <v>3.3207515687225671E-3</v>
      </c>
      <c r="R25" s="83">
        <v>3.5167804760514133E-3</v>
      </c>
      <c r="S25" s="84">
        <f t="shared" si="6"/>
        <v>4.613040191149019E-3</v>
      </c>
      <c r="T25" s="85">
        <f>分析係数表!F28</f>
        <v>0.21908127208480566</v>
      </c>
      <c r="U25" s="86">
        <f t="shared" si="7"/>
        <v>1.0106307132552621E-3</v>
      </c>
      <c r="V25" s="87">
        <f>分析係数表!D28</f>
        <v>0.24734982332155478</v>
      </c>
      <c r="W25" s="167">
        <f t="shared" si="8"/>
        <v>0</v>
      </c>
      <c r="X25" s="76">
        <f>分析係数表!E28</f>
        <v>0.24028268551236748</v>
      </c>
      <c r="Y25" s="166">
        <f t="shared" si="9"/>
        <v>0</v>
      </c>
    </row>
    <row r="26" spans="1:25" x14ac:dyDescent="0.2">
      <c r="A26" s="6" t="s">
        <v>14</v>
      </c>
      <c r="B26" s="5" t="s">
        <v>50</v>
      </c>
      <c r="C26" s="90"/>
      <c r="D26" s="76">
        <f>投入係数表!M26</f>
        <v>1.0638297872340425E-2</v>
      </c>
      <c r="E26" s="77">
        <f t="shared" si="0"/>
        <v>1.0638297872340425</v>
      </c>
      <c r="F26" s="76">
        <f>分析係数表!C29</f>
        <v>0.21585523481258073</v>
      </c>
      <c r="G26" s="77">
        <f t="shared" si="1"/>
        <v>0.22963322852402204</v>
      </c>
      <c r="H26" s="77">
        <v>0.26238176427225335</v>
      </c>
      <c r="I26" s="77">
        <f t="shared" si="2"/>
        <v>0.26238176427225335</v>
      </c>
      <c r="J26" s="76">
        <f>分析係数表!G29</f>
        <v>0.26371215445370777</v>
      </c>
      <c r="K26" s="78">
        <f t="shared" si="3"/>
        <v>6.9193260345600818E-2</v>
      </c>
      <c r="L26" s="79"/>
      <c r="M26" s="80"/>
      <c r="N26" s="81">
        <f>分析係数表!H29</f>
        <v>8.6315898124016202E-3</v>
      </c>
      <c r="O26" s="82">
        <f t="shared" si="4"/>
        <v>0.13666712404047249</v>
      </c>
      <c r="P26" s="76">
        <f>分析係数表!C29</f>
        <v>0.21585523481258073</v>
      </c>
      <c r="Q26" s="82">
        <f t="shared" si="5"/>
        <v>2.9500314150916286E-2</v>
      </c>
      <c r="R26" s="83">
        <v>4.5115598172194467E-2</v>
      </c>
      <c r="S26" s="84">
        <f t="shared" si="6"/>
        <v>0.30749736244444781</v>
      </c>
      <c r="T26" s="85">
        <f>分析係数表!F29</f>
        <v>0.49363756033347961</v>
      </c>
      <c r="U26" s="86">
        <f t="shared" si="7"/>
        <v>0.15179224780605696</v>
      </c>
      <c r="V26" s="87">
        <f>分析係数表!D29</f>
        <v>7.6788064940763498E-2</v>
      </c>
      <c r="W26" s="167">
        <f t="shared" si="8"/>
        <v>0</v>
      </c>
      <c r="X26" s="76">
        <f>分析係数表!E29</f>
        <v>5.9236507240017548E-2</v>
      </c>
      <c r="Y26" s="166">
        <f t="shared" si="9"/>
        <v>0</v>
      </c>
    </row>
    <row r="27" spans="1:25" x14ac:dyDescent="0.2">
      <c r="A27" s="6" t="s">
        <v>15</v>
      </c>
      <c r="B27" s="5" t="s">
        <v>36</v>
      </c>
      <c r="C27" s="90"/>
      <c r="D27" s="76">
        <f>投入係数表!M27</f>
        <v>5.9101654846335696E-3</v>
      </c>
      <c r="E27" s="77">
        <f t="shared" si="0"/>
        <v>0.59101654846335694</v>
      </c>
      <c r="F27" s="76">
        <f>分析係数表!C30</f>
        <v>1</v>
      </c>
      <c r="G27" s="77">
        <f t="shared" si="1"/>
        <v>0.59101654846335694</v>
      </c>
      <c r="H27" s="77">
        <v>0.71173246475194851</v>
      </c>
      <c r="I27" s="77">
        <f t="shared" si="2"/>
        <v>0.71173246475194851</v>
      </c>
      <c r="J27" s="76">
        <f>分析係数表!G30</f>
        <v>0.34449467473756801</v>
      </c>
      <c r="K27" s="78">
        <f t="shared" si="3"/>
        <v>0.24518804394489008</v>
      </c>
      <c r="L27" s="79"/>
      <c r="M27" s="80"/>
      <c r="N27" s="81">
        <f>分析係数表!H30</f>
        <v>0</v>
      </c>
      <c r="O27" s="82">
        <f t="shared" si="4"/>
        <v>0</v>
      </c>
      <c r="P27" s="76">
        <f>分析係数表!C30</f>
        <v>1</v>
      </c>
      <c r="Q27" s="82">
        <f t="shared" si="5"/>
        <v>0</v>
      </c>
      <c r="R27" s="83">
        <v>6.854828325989816E-2</v>
      </c>
      <c r="S27" s="84">
        <f t="shared" si="6"/>
        <v>0.78028074801184666</v>
      </c>
      <c r="T27" s="85">
        <f>分析係数表!F30</f>
        <v>0.44057926595663166</v>
      </c>
      <c r="U27" s="86">
        <f t="shared" si="7"/>
        <v>0.34377551919915089</v>
      </c>
      <c r="V27" s="87">
        <f>分析係数表!D30</f>
        <v>9.4858631522488704E-2</v>
      </c>
      <c r="W27" s="167">
        <f t="shared" si="8"/>
        <v>0</v>
      </c>
      <c r="X27" s="76">
        <f>分析係数表!E30</f>
        <v>6.7427783311623635E-2</v>
      </c>
      <c r="Y27" s="166">
        <f t="shared" si="9"/>
        <v>0</v>
      </c>
    </row>
    <row r="28" spans="1:25" x14ac:dyDescent="0.2">
      <c r="A28" s="6" t="s">
        <v>16</v>
      </c>
      <c r="B28" s="5" t="s">
        <v>192</v>
      </c>
      <c r="C28" s="90"/>
      <c r="D28" s="76">
        <f>投入係数表!M28</f>
        <v>5.7919621749408984E-2</v>
      </c>
      <c r="E28" s="77">
        <f t="shared" si="0"/>
        <v>5.791962174940898</v>
      </c>
      <c r="F28" s="76">
        <f>分析係数表!C31</f>
        <v>0.96551367561139545</v>
      </c>
      <c r="G28" s="77">
        <f t="shared" si="1"/>
        <v>5.5922186885293588</v>
      </c>
      <c r="H28" s="77">
        <v>6.4147863201545183</v>
      </c>
      <c r="I28" s="77">
        <f t="shared" si="2"/>
        <v>6.4147863201545183</v>
      </c>
      <c r="J28" s="76">
        <f>分析係数表!G31</f>
        <v>7.0877864624873721E-2</v>
      </c>
      <c r="K28" s="78">
        <f t="shared" si="3"/>
        <v>0.45466635639740383</v>
      </c>
      <c r="L28" s="79"/>
      <c r="M28" s="80"/>
      <c r="N28" s="81">
        <f>分析係数表!H31</f>
        <v>0.19122390524604546</v>
      </c>
      <c r="O28" s="82">
        <f t="shared" si="4"/>
        <v>3.0277181545647873</v>
      </c>
      <c r="P28" s="76">
        <f>分析係数表!C31</f>
        <v>0.96551367561139545</v>
      </c>
      <c r="Q28" s="82">
        <f t="shared" si="5"/>
        <v>2.923303284129199</v>
      </c>
      <c r="R28" s="83">
        <v>3.3277155752571126</v>
      </c>
      <c r="S28" s="84">
        <f t="shared" si="6"/>
        <v>9.7425018954116318</v>
      </c>
      <c r="T28" s="85">
        <f>分析係数表!F31</f>
        <v>0.34460573190833199</v>
      </c>
      <c r="U28" s="86">
        <f t="shared" si="7"/>
        <v>3.357321996286637</v>
      </c>
      <c r="V28" s="87">
        <f>分析係数表!D31</f>
        <v>1.1857287180305206E-2</v>
      </c>
      <c r="W28" s="167">
        <f t="shared" si="8"/>
        <v>0</v>
      </c>
      <c r="X28" s="76">
        <f>分析係数表!E31</f>
        <v>1.0368479821343117E-2</v>
      </c>
      <c r="Y28" s="166">
        <f t="shared" si="9"/>
        <v>0</v>
      </c>
    </row>
    <row r="29" spans="1:25" x14ac:dyDescent="0.2">
      <c r="A29" s="6" t="s">
        <v>17</v>
      </c>
      <c r="B29" s="5" t="s">
        <v>272</v>
      </c>
      <c r="C29" s="90"/>
      <c r="D29" s="76">
        <f>投入係数表!M29</f>
        <v>1.1820330969267139E-3</v>
      </c>
      <c r="E29" s="77">
        <f t="shared" si="0"/>
        <v>0.1182033096926714</v>
      </c>
      <c r="F29" s="76">
        <f>分析係数表!C32</f>
        <v>0.58314087759815236</v>
      </c>
      <c r="G29" s="77">
        <f t="shared" si="1"/>
        <v>6.8929181749190591E-2</v>
      </c>
      <c r="H29" s="77">
        <v>8.3622255200788878E-2</v>
      </c>
      <c r="I29" s="77">
        <f t="shared" si="2"/>
        <v>8.3622255200788878E-2</v>
      </c>
      <c r="J29" s="76">
        <f>分析係数表!G32</f>
        <v>0.14173228346456693</v>
      </c>
      <c r="K29" s="78">
        <f t="shared" si="3"/>
        <v>1.1851973178064565E-2</v>
      </c>
      <c r="L29" s="79"/>
      <c r="M29" s="80"/>
      <c r="N29" s="81">
        <f>分析係数表!H32</f>
        <v>5.74149098134338E-3</v>
      </c>
      <c r="O29" s="82">
        <f t="shared" si="4"/>
        <v>9.0907130340822512E-2</v>
      </c>
      <c r="P29" s="76">
        <f>分析係数表!C32</f>
        <v>0.58314087759815236</v>
      </c>
      <c r="Q29" s="82">
        <f t="shared" si="5"/>
        <v>5.3011663766876861E-2</v>
      </c>
      <c r="R29" s="83">
        <v>6.706601146682685E-2</v>
      </c>
      <c r="S29" s="84">
        <f t="shared" si="6"/>
        <v>0.15068826666761573</v>
      </c>
      <c r="T29" s="85">
        <f>分析係数表!F32</f>
        <v>0.48425196850393698</v>
      </c>
      <c r="U29" s="86">
        <f t="shared" si="7"/>
        <v>7.2971089764239105E-2</v>
      </c>
      <c r="V29" s="87">
        <f>分析係数表!D32</f>
        <v>1.7716535433070866E-2</v>
      </c>
      <c r="W29" s="167">
        <f t="shared" si="8"/>
        <v>0</v>
      </c>
      <c r="X29" s="76">
        <f>分析係数表!E32</f>
        <v>2.5590551181102362E-2</v>
      </c>
      <c r="Y29" s="166">
        <f t="shared" si="9"/>
        <v>0</v>
      </c>
    </row>
    <row r="30" spans="1:25" x14ac:dyDescent="0.2">
      <c r="A30" s="6" t="s">
        <v>18</v>
      </c>
      <c r="B30" s="5" t="s">
        <v>273</v>
      </c>
      <c r="C30" s="90"/>
      <c r="D30" s="76">
        <f>投入係数表!M30</f>
        <v>2.3640661938534278E-3</v>
      </c>
      <c r="E30" s="77">
        <f t="shared" si="0"/>
        <v>0.2364066193853428</v>
      </c>
      <c r="F30" s="76">
        <f>分析係数表!C33</f>
        <v>0.65671641791044777</v>
      </c>
      <c r="G30" s="77">
        <f t="shared" si="1"/>
        <v>0.15525210825306093</v>
      </c>
      <c r="H30" s="77">
        <v>0.21872099447117188</v>
      </c>
      <c r="I30" s="77">
        <f t="shared" si="2"/>
        <v>0.21872099447117188</v>
      </c>
      <c r="J30" s="76">
        <f>分析係数表!G33</f>
        <v>0.50780141843971627</v>
      </c>
      <c r="K30" s="78">
        <f t="shared" si="3"/>
        <v>0.11106683123500642</v>
      </c>
      <c r="L30" s="79"/>
      <c r="M30" s="80"/>
      <c r="N30" s="81">
        <f>分析係数表!H33</f>
        <v>8.515469770082316E-4</v>
      </c>
      <c r="O30" s="82">
        <f t="shared" si="4"/>
        <v>1.3482855286504013E-2</v>
      </c>
      <c r="P30" s="76">
        <f>分析係数表!C33</f>
        <v>0.65671641791044777</v>
      </c>
      <c r="Q30" s="82">
        <f t="shared" si="5"/>
        <v>8.8544124269578604E-3</v>
      </c>
      <c r="R30" s="83">
        <v>5.0577916076147741E-2</v>
      </c>
      <c r="S30" s="84">
        <f t="shared" si="6"/>
        <v>0.26929891054731964</v>
      </c>
      <c r="T30" s="85">
        <f>分析係数表!F33</f>
        <v>0.64539007092198586</v>
      </c>
      <c r="U30" s="86">
        <f t="shared" si="7"/>
        <v>0.17380284297734813</v>
      </c>
      <c r="V30" s="87">
        <f>分析係数表!D33</f>
        <v>0.13049645390070921</v>
      </c>
      <c r="W30" s="167">
        <f t="shared" si="8"/>
        <v>0</v>
      </c>
      <c r="X30" s="76">
        <f>分析係数表!E33</f>
        <v>0.11063829787234042</v>
      </c>
      <c r="Y30" s="166">
        <f t="shared" si="9"/>
        <v>0</v>
      </c>
    </row>
    <row r="31" spans="1:25" x14ac:dyDescent="0.2">
      <c r="A31" s="6" t="s">
        <v>19</v>
      </c>
      <c r="B31" s="5" t="s">
        <v>274</v>
      </c>
      <c r="C31" s="90"/>
      <c r="D31" s="76">
        <f>投入係数表!M31</f>
        <v>3.7825059101654845E-2</v>
      </c>
      <c r="E31" s="77">
        <f t="shared" si="0"/>
        <v>3.7825059101654848</v>
      </c>
      <c r="F31" s="76">
        <f>分析係数表!C34</f>
        <v>0.31694321814583648</v>
      </c>
      <c r="G31" s="77">
        <f t="shared" si="1"/>
        <v>1.198839595823495</v>
      </c>
      <c r="H31" s="77">
        <v>1.3376649242095884</v>
      </c>
      <c r="I31" s="77">
        <f t="shared" si="2"/>
        <v>1.3376649242095884</v>
      </c>
      <c r="J31" s="76">
        <f>分析係数表!G34</f>
        <v>0.42500730922911995</v>
      </c>
      <c r="K31" s="78">
        <f t="shared" si="3"/>
        <v>0.56851737008849179</v>
      </c>
      <c r="L31" s="79"/>
      <c r="M31" s="80"/>
      <c r="N31" s="81">
        <f>分析係数表!H34</f>
        <v>0.1424405852450133</v>
      </c>
      <c r="O31" s="82">
        <f t="shared" si="4"/>
        <v>2.2553139751970348</v>
      </c>
      <c r="P31" s="76">
        <f>分析係数表!C34</f>
        <v>0.31694321814583648</v>
      </c>
      <c r="Q31" s="82">
        <f t="shared" si="5"/>
        <v>0.71480646922822744</v>
      </c>
      <c r="R31" s="83">
        <v>0.78808980070819312</v>
      </c>
      <c r="S31" s="84">
        <f t="shared" si="6"/>
        <v>2.1257547249177815</v>
      </c>
      <c r="T31" s="85">
        <f>分析係数表!F34</f>
        <v>0.69993178052821359</v>
      </c>
      <c r="U31" s="86">
        <f t="shared" si="7"/>
        <v>1.4878832895779657</v>
      </c>
      <c r="V31" s="87">
        <f>分析係数表!D34</f>
        <v>0.29461066172887634</v>
      </c>
      <c r="W31" s="167">
        <f t="shared" si="8"/>
        <v>1</v>
      </c>
      <c r="X31" s="76">
        <f>分析係数表!E34</f>
        <v>0.2042685898060618</v>
      </c>
      <c r="Y31" s="166">
        <f t="shared" si="9"/>
        <v>0</v>
      </c>
    </row>
    <row r="32" spans="1:25" x14ac:dyDescent="0.2">
      <c r="A32" s="6" t="s">
        <v>20</v>
      </c>
      <c r="B32" s="5" t="s">
        <v>37</v>
      </c>
      <c r="C32" s="90"/>
      <c r="D32" s="76">
        <f>投入係数表!M32</f>
        <v>1.1820330969267139E-2</v>
      </c>
      <c r="E32" s="77">
        <f t="shared" si="0"/>
        <v>1.1820330969267139</v>
      </c>
      <c r="F32" s="76">
        <f>分析係数表!C35</f>
        <v>0.30004594884362079</v>
      </c>
      <c r="G32" s="77">
        <f t="shared" si="1"/>
        <v>0.35466424213193942</v>
      </c>
      <c r="H32" s="77">
        <v>0.43589399378375865</v>
      </c>
      <c r="I32" s="77">
        <f t="shared" si="2"/>
        <v>0.43589399378375865</v>
      </c>
      <c r="J32" s="76">
        <f>分析係数表!G35</f>
        <v>0.31483253588516746</v>
      </c>
      <c r="K32" s="78">
        <f t="shared" si="3"/>
        <v>0.13723361144005417</v>
      </c>
      <c r="L32" s="79"/>
      <c r="M32" s="80"/>
      <c r="N32" s="81">
        <f>分析係数表!H35</f>
        <v>5.3595850643821122E-2</v>
      </c>
      <c r="O32" s="82">
        <f t="shared" si="4"/>
        <v>0.84860274030511618</v>
      </c>
      <c r="P32" s="76">
        <f>分析係数表!C35</f>
        <v>0.30004594884362079</v>
      </c>
      <c r="Q32" s="82">
        <f t="shared" si="5"/>
        <v>0.25461981440614528</v>
      </c>
      <c r="R32" s="83">
        <v>0.31852506266710157</v>
      </c>
      <c r="S32" s="84">
        <f t="shared" si="6"/>
        <v>0.75441905645086016</v>
      </c>
      <c r="T32" s="85">
        <f>分析係数表!F35</f>
        <v>0.64593301435406703</v>
      </c>
      <c r="U32" s="86">
        <f t="shared" si="7"/>
        <v>0.48730417521945518</v>
      </c>
      <c r="V32" s="87">
        <f>分析係数表!D35</f>
        <v>0.12870813397129185</v>
      </c>
      <c r="W32" s="167">
        <f t="shared" si="8"/>
        <v>0</v>
      </c>
      <c r="X32" s="76">
        <f>分析係数表!E35</f>
        <v>0.11674641148325358</v>
      </c>
      <c r="Y32" s="166">
        <f t="shared" si="9"/>
        <v>0</v>
      </c>
    </row>
    <row r="33" spans="1:25" x14ac:dyDescent="0.2">
      <c r="A33" s="6" t="s">
        <v>21</v>
      </c>
      <c r="B33" s="5" t="s">
        <v>38</v>
      </c>
      <c r="C33" s="90"/>
      <c r="D33" s="76">
        <f>投入係数表!M33</f>
        <v>2.3640661938534278E-3</v>
      </c>
      <c r="E33" s="77">
        <f t="shared" si="0"/>
        <v>0.2364066193853428</v>
      </c>
      <c r="F33" s="76">
        <f>分析係数表!C36</f>
        <v>0.65263261684085982</v>
      </c>
      <c r="G33" s="77">
        <f t="shared" si="1"/>
        <v>0.15428667064795742</v>
      </c>
      <c r="H33" s="77">
        <v>0.22975307574361034</v>
      </c>
      <c r="I33" s="77">
        <f t="shared" si="2"/>
        <v>0.22975307574361034</v>
      </c>
      <c r="J33" s="76">
        <f>分析係数表!G36</f>
        <v>1.8993066023515224E-2</v>
      </c>
      <c r="K33" s="78">
        <f t="shared" si="3"/>
        <v>4.3637153367040854E-3</v>
      </c>
      <c r="L33" s="79"/>
      <c r="M33" s="80"/>
      <c r="N33" s="81">
        <f>分析係数表!H36</f>
        <v>0.10937217763786029</v>
      </c>
      <c r="O33" s="82">
        <f t="shared" si="4"/>
        <v>1.7317297615711291</v>
      </c>
      <c r="P33" s="76">
        <f>分析係数表!C36</f>
        <v>0.65263261684085982</v>
      </c>
      <c r="Q33" s="82">
        <f t="shared" si="5"/>
        <v>1.1301833259553642</v>
      </c>
      <c r="R33" s="83">
        <v>1.1838951057729583</v>
      </c>
      <c r="S33" s="84">
        <f t="shared" si="6"/>
        <v>1.4136481815165687</v>
      </c>
      <c r="T33" s="85">
        <f>分析係数表!F36</f>
        <v>0.88362978595116071</v>
      </c>
      <c r="U33" s="86">
        <f t="shared" si="7"/>
        <v>1.2491416400437332</v>
      </c>
      <c r="V33" s="87">
        <f>分析係数表!D36</f>
        <v>1.4320168827253543E-2</v>
      </c>
      <c r="W33" s="167">
        <f t="shared" si="8"/>
        <v>0</v>
      </c>
      <c r="X33" s="76">
        <f>分析係数表!E36</f>
        <v>2.7132951462164605E-3</v>
      </c>
      <c r="Y33" s="166">
        <f t="shared" si="9"/>
        <v>0</v>
      </c>
    </row>
    <row r="34" spans="1:25" x14ac:dyDescent="0.2">
      <c r="A34" s="6" t="s">
        <v>22</v>
      </c>
      <c r="B34" s="5" t="s">
        <v>377</v>
      </c>
      <c r="C34" s="90"/>
      <c r="D34" s="76">
        <f>投入係数表!M34</f>
        <v>4.6099290780141841E-2</v>
      </c>
      <c r="E34" s="77">
        <f t="shared" si="0"/>
        <v>4.6099290780141837</v>
      </c>
      <c r="F34" s="76">
        <f>分析係数表!C37</f>
        <v>0.3125</v>
      </c>
      <c r="G34" s="77">
        <f t="shared" si="1"/>
        <v>1.4406028368794324</v>
      </c>
      <c r="H34" s="77">
        <v>1.5980584430020583</v>
      </c>
      <c r="I34" s="77">
        <f t="shared" si="2"/>
        <v>1.5980584430020583</v>
      </c>
      <c r="J34" s="76">
        <f>分析係数表!G37</f>
        <v>0.41284547738693467</v>
      </c>
      <c r="K34" s="78">
        <f t="shared" si="3"/>
        <v>0.65975120079340632</v>
      </c>
      <c r="L34" s="79"/>
      <c r="M34" s="80"/>
      <c r="N34" s="81">
        <f>分析係数表!H37</f>
        <v>4.2693468892730888E-2</v>
      </c>
      <c r="O34" s="82">
        <f t="shared" si="4"/>
        <v>0.675981335500633</v>
      </c>
      <c r="P34" s="76">
        <f>分析係数表!C37</f>
        <v>0.3125</v>
      </c>
      <c r="Q34" s="82">
        <f t="shared" si="5"/>
        <v>0.2112441673439478</v>
      </c>
      <c r="R34" s="83">
        <v>0.2766912167004088</v>
      </c>
      <c r="S34" s="84">
        <f t="shared" si="6"/>
        <v>1.8747496597024671</v>
      </c>
      <c r="T34" s="85">
        <f>分析係数表!F37</f>
        <v>0.69189698492462315</v>
      </c>
      <c r="U34" s="86">
        <f t="shared" si="7"/>
        <v>1.2971336370366002</v>
      </c>
      <c r="V34" s="87">
        <f>分析係数表!D37</f>
        <v>0.10128768844221106</v>
      </c>
      <c r="W34" s="167">
        <f t="shared" si="8"/>
        <v>0</v>
      </c>
      <c r="X34" s="76">
        <f>分析係数表!E37</f>
        <v>9.3907035175879394E-2</v>
      </c>
      <c r="Y34" s="166">
        <f t="shared" si="9"/>
        <v>0</v>
      </c>
    </row>
    <row r="35" spans="1:25" x14ac:dyDescent="0.2">
      <c r="A35" s="6" t="s">
        <v>23</v>
      </c>
      <c r="B35" s="5" t="s">
        <v>193</v>
      </c>
      <c r="C35" s="90"/>
      <c r="D35" s="76">
        <f>投入係数表!M35</f>
        <v>4.7281323877068557E-3</v>
      </c>
      <c r="E35" s="77">
        <f t="shared" si="0"/>
        <v>0.4728132387706856</v>
      </c>
      <c r="F35" s="76">
        <f>分析係数表!C38</f>
        <v>4.0005674563767912E-2</v>
      </c>
      <c r="G35" s="77">
        <f t="shared" si="1"/>
        <v>1.891521255970114E-2</v>
      </c>
      <c r="H35" s="77">
        <v>2.8715338881562087E-2</v>
      </c>
      <c r="I35" s="77">
        <f t="shared" si="2"/>
        <v>2.8715338881562087E-2</v>
      </c>
      <c r="J35" s="76">
        <f>分析係数表!G38</f>
        <v>0.2442528735632184</v>
      </c>
      <c r="K35" s="78">
        <f t="shared" si="3"/>
        <v>7.0138040371631538E-3</v>
      </c>
      <c r="L35" s="79"/>
      <c r="M35" s="80"/>
      <c r="N35" s="81">
        <f>分析係数表!H38</f>
        <v>3.7571284803757127E-2</v>
      </c>
      <c r="O35" s="82">
        <f t="shared" si="4"/>
        <v>0.59487991809544971</v>
      </c>
      <c r="P35" s="76">
        <f>分析係数表!C38</f>
        <v>4.0005674563767912E-2</v>
      </c>
      <c r="Q35" s="82">
        <f t="shared" si="5"/>
        <v>2.3798572407847472E-2</v>
      </c>
      <c r="R35" s="83">
        <v>2.9479030460393862E-2</v>
      </c>
      <c r="S35" s="84">
        <f t="shared" si="6"/>
        <v>5.8194369341955945E-2</v>
      </c>
      <c r="T35" s="85">
        <f>分析係数表!F38</f>
        <v>0.42528735632183906</v>
      </c>
      <c r="U35" s="86">
        <f t="shared" si="7"/>
        <v>2.4749329490257124E-2</v>
      </c>
      <c r="V35" s="87">
        <f>分析係数表!D38</f>
        <v>0.11494252873563218</v>
      </c>
      <c r="W35" s="167">
        <f t="shared" si="8"/>
        <v>0</v>
      </c>
      <c r="X35" s="76">
        <f>分析係数表!E38</f>
        <v>0.10344827586206896</v>
      </c>
      <c r="Y35" s="166">
        <f t="shared" si="9"/>
        <v>0</v>
      </c>
    </row>
    <row r="36" spans="1:25" x14ac:dyDescent="0.2">
      <c r="A36" s="6" t="s">
        <v>24</v>
      </c>
      <c r="B36" s="5" t="s">
        <v>39</v>
      </c>
      <c r="C36" s="90"/>
      <c r="D36" s="76">
        <f>投入係数表!M36</f>
        <v>0</v>
      </c>
      <c r="E36" s="77">
        <f t="shared" si="0"/>
        <v>0</v>
      </c>
      <c r="F36" s="76">
        <f>分析係数表!C39</f>
        <v>1</v>
      </c>
      <c r="G36" s="77">
        <f t="shared" si="1"/>
        <v>0</v>
      </c>
      <c r="H36" s="77">
        <v>3.5640178639532456E-2</v>
      </c>
      <c r="I36" s="77">
        <f t="shared" si="2"/>
        <v>3.5640178639532456E-2</v>
      </c>
      <c r="J36" s="76">
        <f>分析係数表!G39</f>
        <v>0.35369632580787957</v>
      </c>
      <c r="K36" s="78">
        <f t="shared" si="3"/>
        <v>1.2605800235939102E-2</v>
      </c>
      <c r="L36" s="79"/>
      <c r="M36" s="80"/>
      <c r="N36" s="81">
        <f>分析係数表!H39</f>
        <v>3.3932856811085595E-3</v>
      </c>
      <c r="O36" s="82">
        <f t="shared" si="4"/>
        <v>5.3727135459856905E-2</v>
      </c>
      <c r="P36" s="76">
        <f>分析係数表!C39</f>
        <v>1</v>
      </c>
      <c r="Q36" s="82">
        <f t="shared" si="5"/>
        <v>5.3727135459856905E-2</v>
      </c>
      <c r="R36" s="83">
        <v>6.5767621025944273E-2</v>
      </c>
      <c r="S36" s="84">
        <f t="shared" si="6"/>
        <v>0.10140779966547672</v>
      </c>
      <c r="T36" s="85">
        <f>分析係数表!F39</f>
        <v>0.70440460380699421</v>
      </c>
      <c r="U36" s="86">
        <f t="shared" si="7"/>
        <v>7.1432120946299166E-2</v>
      </c>
      <c r="V36" s="87">
        <f>分析係数表!D39</f>
        <v>6.0314298362107124E-2</v>
      </c>
      <c r="W36" s="167">
        <f t="shared" si="8"/>
        <v>0</v>
      </c>
      <c r="X36" s="76">
        <f>分析係数表!E39</f>
        <v>7.2598494909251882E-2</v>
      </c>
      <c r="Y36" s="166">
        <f t="shared" si="9"/>
        <v>0</v>
      </c>
    </row>
    <row r="37" spans="1:25" x14ac:dyDescent="0.2">
      <c r="A37" s="6" t="s">
        <v>25</v>
      </c>
      <c r="B37" s="5" t="s">
        <v>40</v>
      </c>
      <c r="C37" s="90"/>
      <c r="D37" s="76">
        <f>投入係数表!M37</f>
        <v>0</v>
      </c>
      <c r="E37" s="77">
        <f t="shared" si="0"/>
        <v>0</v>
      </c>
      <c r="F37" s="76">
        <f>分析係数表!C40</f>
        <v>0.6708495079895278</v>
      </c>
      <c r="G37" s="77">
        <f t="shared" si="1"/>
        <v>0</v>
      </c>
      <c r="H37" s="77">
        <v>1.0448076801719258E-3</v>
      </c>
      <c r="I37" s="77">
        <f t="shared" si="2"/>
        <v>1.0448076801719258E-3</v>
      </c>
      <c r="J37" s="76">
        <f>分析係数表!G40</f>
        <v>0.531269582654468</v>
      </c>
      <c r="K37" s="78">
        <f t="shared" si="3"/>
        <v>5.5507454019912189E-4</v>
      </c>
      <c r="L37" s="79"/>
      <c r="M37" s="80"/>
      <c r="N37" s="81">
        <f>分析係数表!H40</f>
        <v>2.5210951410213404E-2</v>
      </c>
      <c r="O37" s="82">
        <f t="shared" si="4"/>
        <v>0.39917423075498248</v>
      </c>
      <c r="P37" s="76">
        <f>分析係数表!C40</f>
        <v>0.6708495079895278</v>
      </c>
      <c r="Q37" s="82">
        <f t="shared" si="5"/>
        <v>0.26778583630407826</v>
      </c>
      <c r="R37" s="83">
        <v>0.26816319152286827</v>
      </c>
      <c r="S37" s="84">
        <f t="shared" si="6"/>
        <v>0.26920799920304017</v>
      </c>
      <c r="T37" s="85">
        <f>分析係数表!F40</f>
        <v>0.72803609474871533</v>
      </c>
      <c r="U37" s="86">
        <f t="shared" si="7"/>
        <v>0.19599314041489663</v>
      </c>
      <c r="V37" s="87">
        <f>分析係数表!D40</f>
        <v>0.11505201153026695</v>
      </c>
      <c r="W37" s="167">
        <f t="shared" si="8"/>
        <v>0</v>
      </c>
      <c r="X37" s="76">
        <f>分析係数表!E40</f>
        <v>6.6173705978192762E-2</v>
      </c>
      <c r="Y37" s="166">
        <f t="shared" si="9"/>
        <v>0</v>
      </c>
    </row>
    <row r="38" spans="1:25" x14ac:dyDescent="0.2">
      <c r="A38" s="6" t="s">
        <v>26</v>
      </c>
      <c r="B38" s="5" t="s">
        <v>276</v>
      </c>
      <c r="C38" s="90"/>
      <c r="D38" s="76">
        <f>投入係数表!M38</f>
        <v>0</v>
      </c>
      <c r="E38" s="77">
        <f t="shared" si="0"/>
        <v>0</v>
      </c>
      <c r="F38" s="76">
        <f>分析係数表!C41</f>
        <v>0.63576075285795497</v>
      </c>
      <c r="G38" s="77">
        <f t="shared" si="1"/>
        <v>0</v>
      </c>
      <c r="H38" s="77">
        <v>1.1277205744477273E-3</v>
      </c>
      <c r="I38" s="77">
        <f t="shared" si="2"/>
        <v>1.1277205744477273E-3</v>
      </c>
      <c r="J38" s="76">
        <f>分析係数表!G41</f>
        <v>0.45993746335743602</v>
      </c>
      <c r="K38" s="78">
        <f t="shared" si="3"/>
        <v>5.1868094038747827E-4</v>
      </c>
      <c r="L38" s="79"/>
      <c r="M38" s="80"/>
      <c r="N38" s="81">
        <f>分析係数表!H41</f>
        <v>4.510618532758754E-2</v>
      </c>
      <c r="O38" s="82">
        <f t="shared" si="4"/>
        <v>0.71418275881239435</v>
      </c>
      <c r="P38" s="76">
        <f>分析係数表!C41</f>
        <v>0.63576075285795497</v>
      </c>
      <c r="Q38" s="82">
        <f t="shared" si="5"/>
        <v>0.45404936842073912</v>
      </c>
      <c r="R38" s="83">
        <v>0.46042861175876304</v>
      </c>
      <c r="S38" s="84">
        <f t="shared" si="6"/>
        <v>0.46155633233321075</v>
      </c>
      <c r="T38" s="85">
        <f>分析係数表!F41</f>
        <v>0.5626343560680086</v>
      </c>
      <c r="U38" s="86">
        <f t="shared" si="7"/>
        <v>0.25968744983140779</v>
      </c>
      <c r="V38" s="87">
        <f>分析係数表!D41</f>
        <v>0.18145397693961304</v>
      </c>
      <c r="W38" s="167">
        <f t="shared" si="8"/>
        <v>0</v>
      </c>
      <c r="X38" s="76">
        <f>分析係数表!E41</f>
        <v>0.17500488567520031</v>
      </c>
      <c r="Y38" s="166">
        <f t="shared" si="9"/>
        <v>0</v>
      </c>
    </row>
    <row r="39" spans="1:25" x14ac:dyDescent="0.2">
      <c r="A39" s="6" t="s">
        <v>51</v>
      </c>
      <c r="B39" s="5" t="s">
        <v>367</v>
      </c>
      <c r="C39" s="90"/>
      <c r="D39" s="76">
        <f>投入係数表!M39</f>
        <v>0</v>
      </c>
      <c r="E39" s="77">
        <f>$C$15*D39</f>
        <v>0</v>
      </c>
      <c r="F39" s="76">
        <f>分析係数表!C42</f>
        <v>1</v>
      </c>
      <c r="G39" s="77">
        <f>E39*F39</f>
        <v>0</v>
      </c>
      <c r="H39" s="77">
        <v>1.4015756501786596E-2</v>
      </c>
      <c r="I39" s="77">
        <f>C39+H39</f>
        <v>1.4015756501786596E-2</v>
      </c>
      <c r="J39" s="76">
        <f>分析係数表!G42</f>
        <v>0.48586118251928023</v>
      </c>
      <c r="K39" s="78">
        <f>I39*J39</f>
        <v>6.8097120278603259E-3</v>
      </c>
      <c r="L39" s="79"/>
      <c r="M39" s="80"/>
      <c r="N39" s="81">
        <f>分析係数表!H42</f>
        <v>1.2011973266585813E-2</v>
      </c>
      <c r="O39" s="82">
        <f t="shared" si="4"/>
        <v>0.19018997381417024</v>
      </c>
      <c r="P39" s="76">
        <f>分析係数表!C42</f>
        <v>1</v>
      </c>
      <c r="Q39" s="82">
        <f>O39*P39</f>
        <v>0.19018997381417024</v>
      </c>
      <c r="R39" s="83">
        <v>0.19765551687555535</v>
      </c>
      <c r="S39" s="84">
        <f>I39+R39</f>
        <v>0.21167127337734196</v>
      </c>
      <c r="T39" s="85">
        <f>分析係数表!F42</f>
        <v>0.55826906598114823</v>
      </c>
      <c r="U39" s="86">
        <f t="shared" si="7"/>
        <v>0.11816952408340899</v>
      </c>
      <c r="V39" s="87">
        <f>分析係数表!D42</f>
        <v>0.12296486718080549</v>
      </c>
      <c r="W39" s="167">
        <f t="shared" si="8"/>
        <v>0</v>
      </c>
      <c r="X39" s="76">
        <f>分析係数表!E42</f>
        <v>7.7120822622107968E-2</v>
      </c>
      <c r="Y39" s="166">
        <f t="shared" si="9"/>
        <v>0</v>
      </c>
    </row>
    <row r="40" spans="1:25" x14ac:dyDescent="0.2">
      <c r="A40" s="6" t="s">
        <v>194</v>
      </c>
      <c r="B40" s="5" t="s">
        <v>41</v>
      </c>
      <c r="C40" s="90"/>
      <c r="D40" s="76">
        <f>投入係数表!M40</f>
        <v>5.4373522458628844E-2</v>
      </c>
      <c r="E40" s="77">
        <f>$C$15*D40</f>
        <v>5.4373522458628845</v>
      </c>
      <c r="F40" s="76">
        <f>分析係数表!C43</f>
        <v>0.35275161130391675</v>
      </c>
      <c r="G40" s="77">
        <f>E40*F40</f>
        <v>1.9180347659551029</v>
      </c>
      <c r="H40" s="77">
        <v>2.3761262214688492</v>
      </c>
      <c r="I40" s="77">
        <f>C40+H40</f>
        <v>2.3761262214688492</v>
      </c>
      <c r="J40" s="76">
        <f>分析係数表!G43</f>
        <v>0.36383347788378145</v>
      </c>
      <c r="K40" s="78">
        <f>I40*J40</f>
        <v>0.86451426704785972</v>
      </c>
      <c r="L40" s="79"/>
      <c r="M40" s="80"/>
      <c r="N40" s="81">
        <f>分析係数表!H43</f>
        <v>3.2462002941707736E-2</v>
      </c>
      <c r="O40" s="82">
        <f t="shared" si="4"/>
        <v>0.51398278637642569</v>
      </c>
      <c r="P40" s="76">
        <f>分析係数表!C43</f>
        <v>0.35275161130391675</v>
      </c>
      <c r="Q40" s="82">
        <f>O40*P40</f>
        <v>0.18130825607676099</v>
      </c>
      <c r="R40" s="83">
        <v>0.37302982676630236</v>
      </c>
      <c r="S40" s="84">
        <f>I40+R40</f>
        <v>2.7491560482351516</v>
      </c>
      <c r="T40" s="85">
        <f>分析係数表!F43</f>
        <v>0.62185602775368609</v>
      </c>
      <c r="U40" s="86">
        <f t="shared" si="7"/>
        <v>1.7095792598305324</v>
      </c>
      <c r="V40" s="87">
        <f>分析係数表!D43</f>
        <v>0.24869904596704251</v>
      </c>
      <c r="W40" s="167">
        <f t="shared" si="8"/>
        <v>1</v>
      </c>
      <c r="X40" s="76">
        <f>分析係数表!E43</f>
        <v>0.20663486556808325</v>
      </c>
      <c r="Y40" s="166">
        <f t="shared" si="9"/>
        <v>1</v>
      </c>
    </row>
    <row r="41" spans="1:25" x14ac:dyDescent="0.2">
      <c r="A41" s="6" t="s">
        <v>340</v>
      </c>
      <c r="B41" s="5" t="s">
        <v>42</v>
      </c>
      <c r="C41" s="90"/>
      <c r="D41" s="76">
        <f>投入係数表!M41</f>
        <v>0</v>
      </c>
      <c r="E41" s="77">
        <f>$C$15*D41</f>
        <v>0</v>
      </c>
      <c r="F41" s="76">
        <f>分析係数表!C44</f>
        <v>0.44216182048040453</v>
      </c>
      <c r="G41" s="77">
        <f>E41*F41</f>
        <v>0</v>
      </c>
      <c r="H41" s="77">
        <v>1.9660184569488511E-3</v>
      </c>
      <c r="I41" s="77">
        <f>C41+H41</f>
        <v>1.9660184569488511E-3</v>
      </c>
      <c r="J41" s="76">
        <f>分析係数表!G44</f>
        <v>0.26698361065932691</v>
      </c>
      <c r="K41" s="78">
        <f>I41*J41</f>
        <v>5.2489470625908272E-4</v>
      </c>
      <c r="L41" s="79"/>
      <c r="M41" s="80"/>
      <c r="N41" s="81">
        <f>分析係数表!H44</f>
        <v>9.8960080509896006E-2</v>
      </c>
      <c r="O41" s="82">
        <f t="shared" si="4"/>
        <v>1.5668712128406936</v>
      </c>
      <c r="P41" s="76">
        <f>分析係数表!C44</f>
        <v>0.44216182048040453</v>
      </c>
      <c r="Q41" s="82">
        <f>O41*P41</f>
        <v>0.69281062792798054</v>
      </c>
      <c r="R41" s="83">
        <v>0.70206336195636332</v>
      </c>
      <c r="S41" s="84">
        <f>I41+R41</f>
        <v>0.7040293804133122</v>
      </c>
      <c r="T41" s="85">
        <f>分析係数表!F44</f>
        <v>0.48855248342299512</v>
      </c>
      <c r="U41" s="86">
        <f t="shared" si="7"/>
        <v>0.34395530220367626</v>
      </c>
      <c r="V41" s="87">
        <f>分析係数表!D44</f>
        <v>0.23645689978731391</v>
      </c>
      <c r="W41" s="167">
        <f t="shared" si="8"/>
        <v>0</v>
      </c>
      <c r="X41" s="76">
        <f>分析係数表!E44</f>
        <v>0.14913048917803079</v>
      </c>
      <c r="Y41" s="166">
        <f t="shared" si="9"/>
        <v>0</v>
      </c>
    </row>
    <row r="42" spans="1:25" x14ac:dyDescent="0.2">
      <c r="A42" s="6" t="s">
        <v>341</v>
      </c>
      <c r="B42" s="5" t="s">
        <v>278</v>
      </c>
      <c r="C42" s="90"/>
      <c r="D42" s="76">
        <f>投入係数表!M42</f>
        <v>1.1820330969267139E-3</v>
      </c>
      <c r="E42" s="77">
        <f>$C$15*D42</f>
        <v>0.1182033096926714</v>
      </c>
      <c r="F42" s="76">
        <f>分析係数表!C45</f>
        <v>1</v>
      </c>
      <c r="G42" s="77">
        <f>E42*F42</f>
        <v>0.1182033096926714</v>
      </c>
      <c r="H42" s="77">
        <v>0.13016265900825552</v>
      </c>
      <c r="I42" s="77">
        <f>C42+H42</f>
        <v>0.13016265900825552</v>
      </c>
      <c r="J42" s="76">
        <f>分析係数表!G45</f>
        <v>0</v>
      </c>
      <c r="K42" s="78">
        <f>I42*J42</f>
        <v>0</v>
      </c>
      <c r="L42" s="79"/>
      <c r="M42" s="80"/>
      <c r="N42" s="81">
        <f>分析係数表!H45</f>
        <v>0</v>
      </c>
      <c r="O42" s="82">
        <f t="shared" si="4"/>
        <v>0</v>
      </c>
      <c r="P42" s="76">
        <f>分析係数表!C45</f>
        <v>1</v>
      </c>
      <c r="Q42" s="82">
        <f>O42*P42</f>
        <v>0</v>
      </c>
      <c r="R42" s="83">
        <v>6.9961934221957475E-3</v>
      </c>
      <c r="S42" s="84">
        <f>I42+R42</f>
        <v>0.13715885243045126</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投入係数表!M43</f>
        <v>9.4562647754137114E-3</v>
      </c>
      <c r="E43" s="77">
        <f>$C$15*D43</f>
        <v>0.94562647754137119</v>
      </c>
      <c r="F43" s="76">
        <f>分析係数表!C46</f>
        <v>0.17935833011209901</v>
      </c>
      <c r="G43" s="77">
        <f>E43*F43</f>
        <v>0.16960598592160664</v>
      </c>
      <c r="H43" s="77">
        <v>0.18832594394752947</v>
      </c>
      <c r="I43" s="77">
        <f>C43+H43</f>
        <v>0.18832594394752947</v>
      </c>
      <c r="J43" s="76">
        <f>分析係数表!G46</f>
        <v>8.6021505376344086E-3</v>
      </c>
      <c r="K43" s="78">
        <f>I43*J43</f>
        <v>1.6200081199787481E-3</v>
      </c>
      <c r="L43" s="79"/>
      <c r="M43" s="80"/>
      <c r="N43" s="81">
        <f>分析係数表!H46</f>
        <v>1.9624287151962429E-2</v>
      </c>
      <c r="O43" s="82">
        <f t="shared" si="4"/>
        <v>0.31071852864806976</v>
      </c>
      <c r="P43" s="76">
        <f>分析係数表!C46</f>
        <v>0.17935833011209901</v>
      </c>
      <c r="Q43" s="82">
        <f>O43*P43</f>
        <v>5.572995643320619E-2</v>
      </c>
      <c r="R43" s="83">
        <v>6.3623020320802512E-2</v>
      </c>
      <c r="S43" s="84">
        <f>I43+R43</f>
        <v>0.25194896426833197</v>
      </c>
      <c r="T43" s="85">
        <f>分析係数表!F46</f>
        <v>0.31182795698924731</v>
      </c>
      <c r="U43" s="86">
        <f t="shared" si="7"/>
        <v>7.8564730793350829E-2</v>
      </c>
      <c r="V43" s="87">
        <f>分析係数表!D46</f>
        <v>4.3010752688172043E-3</v>
      </c>
      <c r="W43" s="167">
        <f t="shared" si="8"/>
        <v>0</v>
      </c>
      <c r="X43" s="76">
        <f>分析係数表!E46</f>
        <v>1.0752688172043012E-2</v>
      </c>
      <c r="Y43" s="166">
        <f t="shared" si="9"/>
        <v>0</v>
      </c>
    </row>
    <row r="44" spans="1:25" x14ac:dyDescent="0.2">
      <c r="A44" s="192">
        <v>40</v>
      </c>
      <c r="B44" s="14" t="s">
        <v>150</v>
      </c>
      <c r="C44" s="197">
        <f>SUM(C5:C43)</f>
        <v>100</v>
      </c>
      <c r="D44" s="92">
        <f>投入係数表!M44</f>
        <v>0.52482269503546097</v>
      </c>
      <c r="E44" s="91">
        <f>SUM(E5:E43)</f>
        <v>52.4822695035461</v>
      </c>
      <c r="F44" s="92">
        <f>分析係数表!C47</f>
        <v>0.45205734847213674</v>
      </c>
      <c r="G44" s="91">
        <f>SUM(G5:G43)</f>
        <v>14.515608631797607</v>
      </c>
      <c r="H44" s="91">
        <f>SUM(H5:H43)</f>
        <v>16.894167287735591</v>
      </c>
      <c r="I44" s="91">
        <f>SUM(I5:I43)</f>
        <v>116.89416728773563</v>
      </c>
      <c r="J44" s="92">
        <f>分析係数表!G47</f>
        <v>0.25945463001493158</v>
      </c>
      <c r="K44" s="93">
        <f>SUM(K5:K43)</f>
        <v>25.252577976796193</v>
      </c>
      <c r="L44" s="94">
        <f>最終需要_まとめ!$L$33</f>
        <v>0.627</v>
      </c>
      <c r="M44" s="91">
        <f>K44*L44</f>
        <v>15.833366391451213</v>
      </c>
      <c r="N44" s="95">
        <f>分析係数表!H47</f>
        <v>1</v>
      </c>
      <c r="O44" s="96">
        <f>SUM(O5:O43)</f>
        <v>15.833366391451209</v>
      </c>
      <c r="P44" s="92">
        <f>分析係数表!C47</f>
        <v>0.45205734847213674</v>
      </c>
      <c r="Q44" s="96">
        <f>SUM(Q5:Q43)</f>
        <v>7.5779133593258701</v>
      </c>
      <c r="R44" s="91">
        <f>SUM(R5:R43)</f>
        <v>8.736660731576972</v>
      </c>
      <c r="S44" s="97">
        <f>SUM(S5:S43)</f>
        <v>125.6308280193126</v>
      </c>
      <c r="T44" s="98">
        <f>分析係数表!F47</f>
        <v>0.49393557388686266</v>
      </c>
      <c r="U44" s="99">
        <f>SUM(U5:U43)</f>
        <v>58.554460459306966</v>
      </c>
      <c r="V44" s="100">
        <f>分析係数表!D47</f>
        <v>0.10430078574400901</v>
      </c>
      <c r="W44" s="164">
        <f>SUM(W5:W43)</f>
        <v>9</v>
      </c>
      <c r="X44" s="92">
        <f>分析係数表!E47</f>
        <v>8.4816292561133821E-2</v>
      </c>
      <c r="Y44" s="102">
        <f>SUM(Y5:Y43)</f>
        <v>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301</v>
      </c>
      <c r="S2" s="3" t="s">
        <v>152</v>
      </c>
      <c r="U2" s="64" t="s">
        <v>209</v>
      </c>
      <c r="W2" s="3" t="s">
        <v>130</v>
      </c>
      <c r="Y2" s="3" t="s">
        <v>153</v>
      </c>
    </row>
    <row r="3" spans="1:25" ht="44" x14ac:dyDescent="0.2">
      <c r="B3" s="65"/>
      <c r="C3" s="66" t="s">
        <v>227</v>
      </c>
      <c r="D3" s="66" t="s">
        <v>240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投入係数表!N5</f>
        <v>0</v>
      </c>
      <c r="E5" s="77">
        <f t="shared" ref="E5:E38" si="0">$C$16*D5</f>
        <v>0</v>
      </c>
      <c r="F5" s="76">
        <f>分析係数表!C8</f>
        <v>0.54693596511361031</v>
      </c>
      <c r="G5" s="77">
        <f t="shared" ref="G5:G38" si="1">E5*F5</f>
        <v>0</v>
      </c>
      <c r="H5" s="77">
        <f t="array" ref="H5:H43">MMULT(逆行列係数!C5:AO43,'12'!G5:G43)</f>
        <v>7.3625727810300052E-4</v>
      </c>
      <c r="I5" s="77">
        <f t="shared" ref="I5:I38" si="2">C5+H5</f>
        <v>7.3625727810300052E-4</v>
      </c>
      <c r="J5" s="76">
        <f>分析係数表!G8</f>
        <v>0.11998386771526517</v>
      </c>
      <c r="K5" s="78">
        <f t="shared" ref="K5:K38" si="3">I5*J5</f>
        <v>8.8338995860311621E-5</v>
      </c>
      <c r="L5" s="79" t="s">
        <v>182</v>
      </c>
      <c r="M5" s="80" t="s">
        <v>182</v>
      </c>
      <c r="N5" s="81">
        <f>分析係数表!H8</f>
        <v>1.0437901581813021E-2</v>
      </c>
      <c r="O5" s="82">
        <f t="shared" ref="O5:O43" si="4">$M$44*N5</f>
        <v>5.2611477977673016E-2</v>
      </c>
      <c r="P5" s="76">
        <f>分析係数表!C8</f>
        <v>0.54693596511361031</v>
      </c>
      <c r="Q5" s="82">
        <f t="shared" ref="Q5:Q38" si="5">O5*P5</f>
        <v>2.8775109483772047E-2</v>
      </c>
      <c r="R5" s="83">
        <f t="array" ref="R5:R43">MMULT(逆行列係数!C5:AO43,'12'!Q5:Q43)</f>
        <v>4.227391824943013E-2</v>
      </c>
      <c r="S5" s="84">
        <f t="shared" ref="S5:S38" si="6">I5+R5</f>
        <v>4.3010175527533133E-2</v>
      </c>
      <c r="T5" s="85">
        <f>分析係数表!F8</f>
        <v>0.45210727969348657</v>
      </c>
      <c r="U5" s="86">
        <f t="shared" ref="U5:U38" si="7">S5*T5</f>
        <v>1.9445213456892374E-2</v>
      </c>
      <c r="V5" s="87">
        <f>分析係数表!D8</f>
        <v>0.18995765275257109</v>
      </c>
      <c r="W5" s="167">
        <f t="shared" ref="W5:W38" si="8">ROUND(S5*V5,0)</f>
        <v>0</v>
      </c>
      <c r="X5" s="76">
        <f>分析係数表!E8</f>
        <v>0.14398064125831822</v>
      </c>
      <c r="Y5" s="166">
        <f t="shared" ref="Y5:Y38" si="9">ROUND(S5*X5,0)</f>
        <v>0</v>
      </c>
    </row>
    <row r="6" spans="1:25" x14ac:dyDescent="0.2">
      <c r="A6" s="6" t="s">
        <v>219</v>
      </c>
      <c r="B6" s="5" t="s">
        <v>265</v>
      </c>
      <c r="C6" s="90"/>
      <c r="D6" s="76">
        <f>投入係数表!N6</f>
        <v>0</v>
      </c>
      <c r="E6" s="77">
        <f t="shared" si="0"/>
        <v>0</v>
      </c>
      <c r="F6" s="76">
        <f>分析係数表!C9</f>
        <v>1</v>
      </c>
      <c r="G6" s="77">
        <f t="shared" si="1"/>
        <v>0</v>
      </c>
      <c r="H6" s="77">
        <v>4.3380933719068667E-4</v>
      </c>
      <c r="I6" s="77">
        <f t="shared" si="2"/>
        <v>4.3380933719068667E-4</v>
      </c>
      <c r="J6" s="76">
        <f>分析係数表!G9</f>
        <v>0.24637681159420291</v>
      </c>
      <c r="K6" s="78">
        <f t="shared" si="3"/>
        <v>1.0688056133683585E-4</v>
      </c>
      <c r="L6" s="79"/>
      <c r="M6" s="80"/>
      <c r="N6" s="81">
        <f>分析係数表!H9</f>
        <v>5.4189353082342016E-4</v>
      </c>
      <c r="O6" s="82">
        <f t="shared" si="4"/>
        <v>2.731374629248785E-3</v>
      </c>
      <c r="P6" s="76">
        <f>分析係数表!C9</f>
        <v>1</v>
      </c>
      <c r="Q6" s="82">
        <f t="shared" si="5"/>
        <v>2.731374629248785E-3</v>
      </c>
      <c r="R6" s="83">
        <v>3.5788867296951484E-3</v>
      </c>
      <c r="S6" s="84">
        <f t="shared" si="6"/>
        <v>4.012696066885835E-3</v>
      </c>
      <c r="T6" s="85">
        <f>分析係数表!F9</f>
        <v>0.67101449275362324</v>
      </c>
      <c r="U6" s="86">
        <f t="shared" si="7"/>
        <v>2.6925772158958574E-3</v>
      </c>
      <c r="V6" s="87">
        <f>分析係数表!D9</f>
        <v>0.17826086956521739</v>
      </c>
      <c r="W6" s="167">
        <f t="shared" si="8"/>
        <v>0</v>
      </c>
      <c r="X6" s="76">
        <f>分析係数表!E9</f>
        <v>0.11304347826086956</v>
      </c>
      <c r="Y6" s="166">
        <f t="shared" si="9"/>
        <v>0</v>
      </c>
    </row>
    <row r="7" spans="1:25" x14ac:dyDescent="0.2">
      <c r="A7" s="6" t="s">
        <v>220</v>
      </c>
      <c r="B7" s="5" t="s">
        <v>266</v>
      </c>
      <c r="C7" s="90"/>
      <c r="D7" s="76">
        <f>投入係数表!N7</f>
        <v>0</v>
      </c>
      <c r="E7" s="77">
        <f t="shared" si="0"/>
        <v>0</v>
      </c>
      <c r="F7" s="76">
        <f>分析係数表!C10</f>
        <v>7.9037800687285276E-2</v>
      </c>
      <c r="G7" s="77">
        <f t="shared" si="1"/>
        <v>0</v>
      </c>
      <c r="H7" s="77">
        <v>2.3048530007368204E-5</v>
      </c>
      <c r="I7" s="77">
        <f t="shared" si="2"/>
        <v>2.3048530007368204E-5</v>
      </c>
      <c r="J7" s="76">
        <f>分析係数表!G10</f>
        <v>0.17857142857142858</v>
      </c>
      <c r="K7" s="78">
        <f t="shared" si="3"/>
        <v>4.1158089298871791E-6</v>
      </c>
      <c r="L7" s="79"/>
      <c r="M7" s="80"/>
      <c r="N7" s="81">
        <f>分析係数表!H10</f>
        <v>1.057982607798106E-3</v>
      </c>
      <c r="O7" s="82">
        <f t="shared" si="4"/>
        <v>5.3326837999619131E-3</v>
      </c>
      <c r="P7" s="76">
        <f>分析係数表!C10</f>
        <v>7.9037800687285276E-2</v>
      </c>
      <c r="Q7" s="82">
        <f t="shared" si="5"/>
        <v>4.2148359930970473E-4</v>
      </c>
      <c r="R7" s="83">
        <v>6.9954162228787469E-4</v>
      </c>
      <c r="S7" s="84">
        <f t="shared" si="6"/>
        <v>7.2259015229524288E-4</v>
      </c>
      <c r="T7" s="85">
        <f>分析係数表!F10</f>
        <v>0.5178571428571429</v>
      </c>
      <c r="U7" s="86">
        <f t="shared" si="7"/>
        <v>3.7419847172432227E-4</v>
      </c>
      <c r="V7" s="87">
        <f>分析係数表!D10</f>
        <v>0.10714285714285714</v>
      </c>
      <c r="W7" s="167">
        <f t="shared" si="8"/>
        <v>0</v>
      </c>
      <c r="X7" s="76">
        <f>分析係数表!E10</f>
        <v>8.9285714285714288E-2</v>
      </c>
      <c r="Y7" s="166">
        <f t="shared" si="9"/>
        <v>0</v>
      </c>
    </row>
    <row r="8" spans="1:25" x14ac:dyDescent="0.2">
      <c r="A8" s="6" t="s">
        <v>221</v>
      </c>
      <c r="B8" s="5" t="s">
        <v>27</v>
      </c>
      <c r="C8" s="90"/>
      <c r="D8" s="76">
        <f>投入係数表!N8</f>
        <v>5.1386798537948829E-2</v>
      </c>
      <c r="E8" s="77">
        <f t="shared" si="0"/>
        <v>5.1386798537948826</v>
      </c>
      <c r="F8" s="76">
        <f>分析係数表!C11</f>
        <v>2.9201343261789914E-3</v>
      </c>
      <c r="G8" s="77">
        <f t="shared" si="1"/>
        <v>1.5005635432310878E-2</v>
      </c>
      <c r="H8" s="77">
        <v>2.1318218932431618E-2</v>
      </c>
      <c r="I8" s="77">
        <f t="shared" si="2"/>
        <v>2.1318218932431618E-2</v>
      </c>
      <c r="J8" s="76">
        <f>分析係数表!G11</f>
        <v>0.38709677419354838</v>
      </c>
      <c r="K8" s="78">
        <f t="shared" si="3"/>
        <v>8.2522137802961103E-3</v>
      </c>
      <c r="L8" s="79"/>
      <c r="M8" s="80"/>
      <c r="N8" s="81">
        <f>分析係数表!H11</f>
        <v>-1.2902226924367146E-5</v>
      </c>
      <c r="O8" s="82">
        <f t="shared" si="4"/>
        <v>-6.5032729267828211E-5</v>
      </c>
      <c r="P8" s="76">
        <f>分析係数表!C11</f>
        <v>2.9201343261789914E-3</v>
      </c>
      <c r="Q8" s="82">
        <f t="shared" si="5"/>
        <v>-1.8990430506009029E-7</v>
      </c>
      <c r="R8" s="83">
        <v>9.3755967998740354E-4</v>
      </c>
      <c r="S8" s="84">
        <f t="shared" si="6"/>
        <v>2.2255778612419022E-2</v>
      </c>
      <c r="T8" s="85">
        <f>分析係数表!F11</f>
        <v>0.64516129032258063</v>
      </c>
      <c r="U8" s="86">
        <f t="shared" si="7"/>
        <v>1.4358566846721949E-2</v>
      </c>
      <c r="V8" s="87">
        <f>分析係数表!D11</f>
        <v>0.25806451612903225</v>
      </c>
      <c r="W8" s="167">
        <f t="shared" si="8"/>
        <v>0</v>
      </c>
      <c r="X8" s="76">
        <f>分析係数表!E11</f>
        <v>0.22580645161290322</v>
      </c>
      <c r="Y8" s="166">
        <f t="shared" si="9"/>
        <v>0</v>
      </c>
    </row>
    <row r="9" spans="1:25" x14ac:dyDescent="0.2">
      <c r="A9" s="6" t="s">
        <v>222</v>
      </c>
      <c r="B9" s="5" t="s">
        <v>190</v>
      </c>
      <c r="C9" s="90"/>
      <c r="D9" s="76">
        <f>投入係数表!N9</f>
        <v>0</v>
      </c>
      <c r="E9" s="77">
        <f t="shared" si="0"/>
        <v>0</v>
      </c>
      <c r="F9" s="76">
        <f>分析係数表!C12</f>
        <v>0.15436841164909776</v>
      </c>
      <c r="G9" s="77">
        <f t="shared" si="1"/>
        <v>0</v>
      </c>
      <c r="H9" s="77">
        <v>1.3666055688656769E-4</v>
      </c>
      <c r="I9" s="77">
        <f t="shared" si="2"/>
        <v>1.3666055688656769E-4</v>
      </c>
      <c r="J9" s="76">
        <f>分析係数表!G12</f>
        <v>0.13865952540355575</v>
      </c>
      <c r="K9" s="78">
        <f t="shared" si="3"/>
        <v>1.8949287959277108E-5</v>
      </c>
      <c r="L9" s="79"/>
      <c r="M9" s="80"/>
      <c r="N9" s="81">
        <f>分析係数表!H12</f>
        <v>8.1322736304286117E-2</v>
      </c>
      <c r="O9" s="82">
        <f t="shared" si="4"/>
        <v>0.40990129257512115</v>
      </c>
      <c r="P9" s="76">
        <f>分析係数表!C12</f>
        <v>0.15436841164909776</v>
      </c>
      <c r="Q9" s="82">
        <f t="shared" si="5"/>
        <v>6.3275811467733561E-2</v>
      </c>
      <c r="R9" s="83">
        <v>7.1984311722921121E-2</v>
      </c>
      <c r="S9" s="84">
        <f t="shared" si="6"/>
        <v>7.2120972279807682E-2</v>
      </c>
      <c r="T9" s="85">
        <f>分析係数表!F12</f>
        <v>0.32507624786134048</v>
      </c>
      <c r="U9" s="86">
        <f t="shared" si="7"/>
        <v>2.3444815060831629E-2</v>
      </c>
      <c r="V9" s="87">
        <f>分析係数表!D12</f>
        <v>4.5079223387636688E-2</v>
      </c>
      <c r="W9" s="167">
        <f t="shared" si="8"/>
        <v>0</v>
      </c>
      <c r="X9" s="76">
        <f>分析係数表!E12</f>
        <v>4.7459644424607601E-2</v>
      </c>
      <c r="Y9" s="166">
        <f t="shared" si="9"/>
        <v>0</v>
      </c>
    </row>
    <row r="10" spans="1:25" x14ac:dyDescent="0.2">
      <c r="A10" s="6" t="s">
        <v>223</v>
      </c>
      <c r="B10" s="5" t="s">
        <v>28</v>
      </c>
      <c r="C10" s="90"/>
      <c r="D10" s="76">
        <f>投入係数表!N10</f>
        <v>4.3001505052676843E-4</v>
      </c>
      <c r="E10" s="77">
        <f t="shared" si="0"/>
        <v>4.3001505052676844E-2</v>
      </c>
      <c r="F10" s="76">
        <f>分析係数表!C13</f>
        <v>0</v>
      </c>
      <c r="G10" s="77">
        <f t="shared" si="1"/>
        <v>0</v>
      </c>
      <c r="H10" s="77">
        <v>0</v>
      </c>
      <c r="I10" s="77">
        <f t="shared" si="2"/>
        <v>0</v>
      </c>
      <c r="J10" s="76">
        <f>分析係数表!G13</f>
        <v>0.24519230769230768</v>
      </c>
      <c r="K10" s="78">
        <f t="shared" si="3"/>
        <v>0</v>
      </c>
      <c r="L10" s="79"/>
      <c r="M10" s="80"/>
      <c r="N10" s="81">
        <f>分析係数表!H13</f>
        <v>1.238613784739246E-2</v>
      </c>
      <c r="O10" s="82">
        <f t="shared" si="4"/>
        <v>6.2431420097115081E-2</v>
      </c>
      <c r="P10" s="76">
        <f>分析係数表!C13</f>
        <v>0</v>
      </c>
      <c r="Q10" s="82">
        <f t="shared" si="5"/>
        <v>0</v>
      </c>
      <c r="R10" s="83">
        <v>0</v>
      </c>
      <c r="S10" s="84">
        <f t="shared" si="6"/>
        <v>0</v>
      </c>
      <c r="T10" s="85">
        <f>分析係数表!F13</f>
        <v>0.38350591715976329</v>
      </c>
      <c r="U10" s="86">
        <f t="shared" si="7"/>
        <v>0</v>
      </c>
      <c r="V10" s="87">
        <f>分析係数表!D13</f>
        <v>0.13609467455621302</v>
      </c>
      <c r="W10" s="167">
        <f t="shared" si="8"/>
        <v>0</v>
      </c>
      <c r="X10" s="76">
        <f>分析係数表!E13</f>
        <v>0.13646449704142011</v>
      </c>
      <c r="Y10" s="166">
        <f t="shared" si="9"/>
        <v>0</v>
      </c>
    </row>
    <row r="11" spans="1:25" x14ac:dyDescent="0.2">
      <c r="A11" s="6" t="s">
        <v>224</v>
      </c>
      <c r="B11" s="5" t="s">
        <v>267</v>
      </c>
      <c r="C11" s="90"/>
      <c r="D11" s="76">
        <f>投入係数表!N11</f>
        <v>4.3001505052676843E-4</v>
      </c>
      <c r="E11" s="77">
        <f t="shared" si="0"/>
        <v>4.3001505052676844E-2</v>
      </c>
      <c r="F11" s="76">
        <f>分析係数表!C14</f>
        <v>5.4896794027228801E-2</v>
      </c>
      <c r="G11" s="77">
        <f t="shared" si="1"/>
        <v>2.3606447657376394E-3</v>
      </c>
      <c r="H11" s="77">
        <v>8.3333010900318288E-3</v>
      </c>
      <c r="I11" s="77">
        <f t="shared" si="2"/>
        <v>8.3333010900318288E-3</v>
      </c>
      <c r="J11" s="76">
        <f>分析係数表!G14</f>
        <v>0.21908893709327548</v>
      </c>
      <c r="K11" s="78">
        <f t="shared" si="3"/>
        <v>1.8257340782933072E-3</v>
      </c>
      <c r="L11" s="79"/>
      <c r="M11" s="80"/>
      <c r="N11" s="81">
        <f>分析係数表!H14</f>
        <v>1.0321781539493716E-3</v>
      </c>
      <c r="O11" s="82">
        <f t="shared" si="4"/>
        <v>5.2026183414262562E-3</v>
      </c>
      <c r="P11" s="76">
        <f>分析係数表!C14</f>
        <v>5.4896794027228801E-2</v>
      </c>
      <c r="Q11" s="82">
        <f t="shared" si="5"/>
        <v>2.8560706749155993E-4</v>
      </c>
      <c r="R11" s="83">
        <v>1.3349946812838871E-3</v>
      </c>
      <c r="S11" s="84">
        <f t="shared" si="6"/>
        <v>9.6682957713157165E-3</v>
      </c>
      <c r="T11" s="85">
        <f>分析係数表!F14</f>
        <v>0.36550976138828634</v>
      </c>
      <c r="U11" s="86">
        <f t="shared" si="7"/>
        <v>3.5338564804049855E-3</v>
      </c>
      <c r="V11" s="87">
        <f>分析係数表!D14</f>
        <v>0.11713665943600868</v>
      </c>
      <c r="W11" s="167">
        <f t="shared" si="8"/>
        <v>0</v>
      </c>
      <c r="X11" s="76">
        <f>分析係数表!E14</f>
        <v>8.6767895878524945E-2</v>
      </c>
      <c r="Y11" s="166">
        <f t="shared" si="9"/>
        <v>0</v>
      </c>
    </row>
    <row r="12" spans="1:25" x14ac:dyDescent="0.2">
      <c r="A12" s="6" t="s">
        <v>225</v>
      </c>
      <c r="B12" s="5" t="s">
        <v>29</v>
      </c>
      <c r="C12" s="90"/>
      <c r="D12" s="76">
        <f>投入係数表!N12</f>
        <v>3.8701354547409157E-3</v>
      </c>
      <c r="E12" s="77">
        <f t="shared" si="0"/>
        <v>0.38701354547409156</v>
      </c>
      <c r="F12" s="76">
        <f>分析係数表!C15</f>
        <v>0</v>
      </c>
      <c r="G12" s="77">
        <f t="shared" si="1"/>
        <v>0</v>
      </c>
      <c r="H12" s="77">
        <v>0</v>
      </c>
      <c r="I12" s="77">
        <f t="shared" si="2"/>
        <v>0</v>
      </c>
      <c r="J12" s="76">
        <f>分析係数表!G15</f>
        <v>9.5670602482591585E-2</v>
      </c>
      <c r="K12" s="78">
        <f t="shared" si="3"/>
        <v>0</v>
      </c>
      <c r="L12" s="79"/>
      <c r="M12" s="80"/>
      <c r="N12" s="81">
        <f>分析係数表!H15</f>
        <v>7.5090960699816791E-3</v>
      </c>
      <c r="O12" s="82">
        <f t="shared" si="4"/>
        <v>3.7849048433876015E-2</v>
      </c>
      <c r="P12" s="76">
        <f>分析係数表!C15</f>
        <v>0</v>
      </c>
      <c r="Q12" s="82">
        <f t="shared" si="5"/>
        <v>0</v>
      </c>
      <c r="R12" s="83">
        <v>0</v>
      </c>
      <c r="S12" s="84">
        <f t="shared" si="6"/>
        <v>0</v>
      </c>
      <c r="T12" s="85">
        <f>分析係数表!F15</f>
        <v>0.30426884650317892</v>
      </c>
      <c r="U12" s="86">
        <f t="shared" si="7"/>
        <v>0</v>
      </c>
      <c r="V12" s="87">
        <f>分析係数表!D15</f>
        <v>3.7844383893430214E-2</v>
      </c>
      <c r="W12" s="167">
        <f t="shared" si="8"/>
        <v>0</v>
      </c>
      <c r="X12" s="76">
        <f>分析係数表!E15</f>
        <v>3.511958825310324E-2</v>
      </c>
      <c r="Y12" s="166">
        <f t="shared" si="9"/>
        <v>0</v>
      </c>
    </row>
    <row r="13" spans="1:25" x14ac:dyDescent="0.2">
      <c r="A13" s="6" t="s">
        <v>226</v>
      </c>
      <c r="B13" s="5" t="s">
        <v>30</v>
      </c>
      <c r="C13" s="90"/>
      <c r="D13" s="76">
        <f>投入係数表!N13</f>
        <v>2.3005805203182111E-2</v>
      </c>
      <c r="E13" s="77">
        <f t="shared" si="0"/>
        <v>2.3005805203182113</v>
      </c>
      <c r="F13" s="76">
        <f>分析係数表!C16</f>
        <v>2.8164924506387967E-2</v>
      </c>
      <c r="G13" s="77">
        <f t="shared" si="1"/>
        <v>6.4795676675629174E-2</v>
      </c>
      <c r="H13" s="77">
        <v>8.0521108727889118E-2</v>
      </c>
      <c r="I13" s="77">
        <f t="shared" si="2"/>
        <v>8.0521108727889118E-2</v>
      </c>
      <c r="J13" s="76">
        <f>分析係数表!G16</f>
        <v>3.3175355450236969E-2</v>
      </c>
      <c r="K13" s="78">
        <f t="shared" si="3"/>
        <v>2.6713164032949E-3</v>
      </c>
      <c r="L13" s="79"/>
      <c r="M13" s="80"/>
      <c r="N13" s="81">
        <f>分析係数表!H16</f>
        <v>1.4682734239929811E-2</v>
      </c>
      <c r="O13" s="82">
        <f t="shared" si="4"/>
        <v>7.4007245906788491E-2</v>
      </c>
      <c r="P13" s="76">
        <f>分析係数表!C16</f>
        <v>2.8164924506387967E-2</v>
      </c>
      <c r="Q13" s="82">
        <f t="shared" si="5"/>
        <v>2.0844084938903876E-3</v>
      </c>
      <c r="R13" s="83">
        <v>3.9974986019566828E-3</v>
      </c>
      <c r="S13" s="84">
        <f t="shared" si="6"/>
        <v>8.4518607329845799E-2</v>
      </c>
      <c r="T13" s="85">
        <f>分析係数表!F16</f>
        <v>0.28436018957345971</v>
      </c>
      <c r="U13" s="86">
        <f t="shared" si="7"/>
        <v>2.4033727202799754E-2</v>
      </c>
      <c r="V13" s="87">
        <f>分析係数表!D16</f>
        <v>3.7914691943127965E-2</v>
      </c>
      <c r="W13" s="167">
        <f t="shared" si="8"/>
        <v>0</v>
      </c>
      <c r="X13" s="76">
        <f>分析係数表!E16</f>
        <v>3.7914691943127965E-2</v>
      </c>
      <c r="Y13" s="166">
        <f t="shared" si="9"/>
        <v>0</v>
      </c>
    </row>
    <row r="14" spans="1:25" x14ac:dyDescent="0.2">
      <c r="A14" s="6" t="s">
        <v>2</v>
      </c>
      <c r="B14" s="5" t="s">
        <v>364</v>
      </c>
      <c r="C14" s="90"/>
      <c r="D14" s="76">
        <f>投入係数表!N14</f>
        <v>6.4502257579015262E-4</v>
      </c>
      <c r="E14" s="77">
        <f t="shared" si="0"/>
        <v>6.450225757901526E-2</v>
      </c>
      <c r="F14" s="76">
        <f>分析係数表!C17</f>
        <v>0.15651736285858076</v>
      </c>
      <c r="G14" s="77">
        <f t="shared" si="1"/>
        <v>1.0095723254692372E-2</v>
      </c>
      <c r="H14" s="77">
        <v>1.8868039909864496E-2</v>
      </c>
      <c r="I14" s="77">
        <f t="shared" si="2"/>
        <v>1.8868039909864496E-2</v>
      </c>
      <c r="J14" s="76">
        <f>分析係数表!G17</f>
        <v>0.21787194841087057</v>
      </c>
      <c r="K14" s="78">
        <f t="shared" si="3"/>
        <v>4.1108166178562442E-3</v>
      </c>
      <c r="L14" s="79"/>
      <c r="M14" s="80"/>
      <c r="N14" s="81">
        <f>分析係数表!H17</f>
        <v>2.4901297964028592E-3</v>
      </c>
      <c r="O14" s="82">
        <f t="shared" si="4"/>
        <v>1.2551316748690844E-2</v>
      </c>
      <c r="P14" s="76">
        <f>分析係数表!C17</f>
        <v>0.15651736285858076</v>
      </c>
      <c r="Q14" s="82">
        <f t="shared" si="5"/>
        <v>1.964498997907827E-3</v>
      </c>
      <c r="R14" s="83">
        <v>3.6723135988760659E-3</v>
      </c>
      <c r="S14" s="84">
        <f t="shared" si="6"/>
        <v>2.2540353508740563E-2</v>
      </c>
      <c r="T14" s="85">
        <f>分析係数表!F17</f>
        <v>0.3417779824965454</v>
      </c>
      <c r="U14" s="86">
        <f t="shared" si="7"/>
        <v>7.7037965469762774E-3</v>
      </c>
      <c r="V14" s="87">
        <f>分析係数表!D17</f>
        <v>8.7977890373099957E-2</v>
      </c>
      <c r="W14" s="167">
        <f t="shared" si="8"/>
        <v>0</v>
      </c>
      <c r="X14" s="76">
        <f>分析係数表!E17</f>
        <v>8.8438507600184249E-2</v>
      </c>
      <c r="Y14" s="166">
        <f t="shared" si="9"/>
        <v>0</v>
      </c>
    </row>
    <row r="15" spans="1:25" x14ac:dyDescent="0.2">
      <c r="A15" s="6" t="s">
        <v>3</v>
      </c>
      <c r="B15" s="5" t="s">
        <v>31</v>
      </c>
      <c r="C15" s="90"/>
      <c r="D15" s="76">
        <f>投入係数表!N15</f>
        <v>4.9451730810578373E-3</v>
      </c>
      <c r="E15" s="77">
        <f t="shared" si="0"/>
        <v>0.4945173081057837</v>
      </c>
      <c r="F15" s="76">
        <f>分析係数表!C18</f>
        <v>0.11725293132328307</v>
      </c>
      <c r="G15" s="77">
        <f t="shared" si="1"/>
        <v>5.798360396550227E-2</v>
      </c>
      <c r="H15" s="77">
        <v>6.8394564663760496E-2</v>
      </c>
      <c r="I15" s="77">
        <f t="shared" si="2"/>
        <v>6.8394564663760496E-2</v>
      </c>
      <c r="J15" s="76">
        <f>分析係数表!G18</f>
        <v>0.21513002364066194</v>
      </c>
      <c r="K15" s="78">
        <f t="shared" si="3"/>
        <v>1.4713724313007577E-2</v>
      </c>
      <c r="L15" s="79"/>
      <c r="M15" s="80"/>
      <c r="N15" s="81">
        <f>分析係数表!H18</f>
        <v>3.999690346553815E-4</v>
      </c>
      <c r="O15" s="82">
        <f t="shared" si="4"/>
        <v>2.0160146073026743E-3</v>
      </c>
      <c r="P15" s="76">
        <f>分析係数表!C18</f>
        <v>0.11725293132328307</v>
      </c>
      <c r="Q15" s="82">
        <f t="shared" si="5"/>
        <v>2.3638362229679597E-4</v>
      </c>
      <c r="R15" s="83">
        <v>5.6461939195868104E-4</v>
      </c>
      <c r="S15" s="84">
        <f t="shared" si="6"/>
        <v>6.8959184055719172E-2</v>
      </c>
      <c r="T15" s="85">
        <f>分析係数表!F18</f>
        <v>0.45862884160756501</v>
      </c>
      <c r="U15" s="86">
        <f t="shared" si="7"/>
        <v>3.1626670701677351E-2</v>
      </c>
      <c r="V15" s="87">
        <f>分析係数表!D18</f>
        <v>6.6193853427895979E-2</v>
      </c>
      <c r="W15" s="167">
        <f t="shared" si="8"/>
        <v>0</v>
      </c>
      <c r="X15" s="76">
        <f>分析係数表!E18</f>
        <v>5.4373522458628844E-2</v>
      </c>
      <c r="Y15" s="166">
        <f t="shared" si="9"/>
        <v>0</v>
      </c>
    </row>
    <row r="16" spans="1:25" x14ac:dyDescent="0.2">
      <c r="A16" s="6" t="s">
        <v>4</v>
      </c>
      <c r="B16" s="5" t="s">
        <v>32</v>
      </c>
      <c r="C16" s="75">
        <f>最終需要_まとめ!C17</f>
        <v>100</v>
      </c>
      <c r="D16" s="76">
        <f>投入係数表!N16</f>
        <v>0.53687379058267037</v>
      </c>
      <c r="E16" s="77">
        <f t="shared" si="0"/>
        <v>53.687379058267041</v>
      </c>
      <c r="F16" s="76">
        <f>分析係数表!C19</f>
        <v>0.16093535075653365</v>
      </c>
      <c r="G16" s="77">
        <f t="shared" si="1"/>
        <v>8.6401971799411861</v>
      </c>
      <c r="H16" s="77">
        <v>9.4643435807947451</v>
      </c>
      <c r="I16" s="77">
        <f t="shared" si="2"/>
        <v>109.46434358079475</v>
      </c>
      <c r="J16" s="76">
        <f>分析係数表!G19</f>
        <v>5.7622016770586967E-2</v>
      </c>
      <c r="K16" s="78">
        <f t="shared" si="3"/>
        <v>6.3075562415938489</v>
      </c>
      <c r="L16" s="79"/>
      <c r="M16" s="80"/>
      <c r="N16" s="81">
        <f>分析係数表!H19</f>
        <v>-1.0321781539493717E-4</v>
      </c>
      <c r="O16" s="82">
        <f t="shared" si="4"/>
        <v>-5.2026183414262568E-4</v>
      </c>
      <c r="P16" s="76">
        <f>分析係数表!C19</f>
        <v>0.16093535075653365</v>
      </c>
      <c r="Q16" s="82">
        <f t="shared" si="5"/>
        <v>-8.3728520762980992E-5</v>
      </c>
      <c r="R16" s="83">
        <v>3.3729410412813323E-4</v>
      </c>
      <c r="S16" s="84">
        <f t="shared" si="6"/>
        <v>109.46468087489887</v>
      </c>
      <c r="T16" s="85">
        <f>分析係数表!F19</f>
        <v>0.23994839819393679</v>
      </c>
      <c r="U16" s="86">
        <f t="shared" si="7"/>
        <v>26.265874834742451</v>
      </c>
      <c r="V16" s="87">
        <f>分析係数表!D19</f>
        <v>2.2575790152655342E-2</v>
      </c>
      <c r="W16" s="167">
        <f t="shared" si="8"/>
        <v>2</v>
      </c>
      <c r="X16" s="76">
        <f>分析係数表!E19</f>
        <v>2.6015910556869491E-2</v>
      </c>
      <c r="Y16" s="166">
        <f t="shared" si="9"/>
        <v>3</v>
      </c>
    </row>
    <row r="17" spans="1:25" x14ac:dyDescent="0.2">
      <c r="A17" s="6" t="s">
        <v>5</v>
      </c>
      <c r="B17" s="5" t="s">
        <v>33</v>
      </c>
      <c r="C17" s="90"/>
      <c r="D17" s="76">
        <f>投入係数表!N17</f>
        <v>8.6003010105353689E-3</v>
      </c>
      <c r="E17" s="77">
        <f t="shared" si="0"/>
        <v>0.86003010105353694</v>
      </c>
      <c r="F17" s="76">
        <f>分析係数表!C20</f>
        <v>0.28691066997518611</v>
      </c>
      <c r="G17" s="77">
        <f t="shared" si="1"/>
        <v>0.24675181249209729</v>
      </c>
      <c r="H17" s="77">
        <v>0.31235135364358957</v>
      </c>
      <c r="I17" s="77">
        <f t="shared" si="2"/>
        <v>0.31235135364358957</v>
      </c>
      <c r="J17" s="76">
        <f>分析係数表!G20</f>
        <v>9.991079393398751E-2</v>
      </c>
      <c r="K17" s="78">
        <f t="shared" si="3"/>
        <v>3.1207271728886737E-2</v>
      </c>
      <c r="L17" s="79"/>
      <c r="M17" s="80"/>
      <c r="N17" s="81">
        <f>分析係数表!H20</f>
        <v>4.9028462312595156E-4</v>
      </c>
      <c r="O17" s="82">
        <f t="shared" si="4"/>
        <v>2.4712437121774721E-3</v>
      </c>
      <c r="P17" s="76">
        <f>分析係数表!C20</f>
        <v>0.28691066997518611</v>
      </c>
      <c r="Q17" s="82">
        <f t="shared" si="5"/>
        <v>7.0902618913280444E-4</v>
      </c>
      <c r="R17" s="83">
        <v>1.4066558179951616E-3</v>
      </c>
      <c r="S17" s="84">
        <f t="shared" si="6"/>
        <v>0.31375800946158472</v>
      </c>
      <c r="T17" s="85">
        <f>分析係数表!F20</f>
        <v>0.22279214986619089</v>
      </c>
      <c r="U17" s="86">
        <f t="shared" si="7"/>
        <v>6.9902821465683121E-2</v>
      </c>
      <c r="V17" s="87">
        <f>分析係数表!D20</f>
        <v>1.4942016057091882E-2</v>
      </c>
      <c r="W17" s="167">
        <f t="shared" si="8"/>
        <v>0</v>
      </c>
      <c r="X17" s="76">
        <f>分析係数表!E20</f>
        <v>1.5834076717216771E-2</v>
      </c>
      <c r="Y17" s="166">
        <f t="shared" si="9"/>
        <v>0</v>
      </c>
    </row>
    <row r="18" spans="1:25" x14ac:dyDescent="0.2">
      <c r="A18" s="6" t="s">
        <v>6</v>
      </c>
      <c r="B18" s="5" t="s">
        <v>34</v>
      </c>
      <c r="C18" s="90"/>
      <c r="D18" s="76">
        <f>投入係数表!N18</f>
        <v>8.6003010105353687E-4</v>
      </c>
      <c r="E18" s="77">
        <f t="shared" si="0"/>
        <v>8.6003010105353689E-2</v>
      </c>
      <c r="F18" s="76">
        <f>分析係数表!C21</f>
        <v>0.60911510312707917</v>
      </c>
      <c r="G18" s="77">
        <f t="shared" si="1"/>
        <v>5.2385732369561747E-2</v>
      </c>
      <c r="H18" s="77">
        <v>0.1014018390224932</v>
      </c>
      <c r="I18" s="77">
        <f t="shared" si="2"/>
        <v>0.1014018390224932</v>
      </c>
      <c r="J18" s="76">
        <f>分析係数表!G21</f>
        <v>0.2851761577664525</v>
      </c>
      <c r="K18" s="78">
        <f t="shared" si="3"/>
        <v>2.8917386842886941E-2</v>
      </c>
      <c r="L18" s="79"/>
      <c r="M18" s="80"/>
      <c r="N18" s="81">
        <f>分析係数表!H21</f>
        <v>8.1284029623513018E-4</v>
      </c>
      <c r="O18" s="82">
        <f t="shared" si="4"/>
        <v>4.0970619438731766E-3</v>
      </c>
      <c r="P18" s="76">
        <f>分析係数表!C21</f>
        <v>0.60911510312707917</v>
      </c>
      <c r="Q18" s="82">
        <f t="shared" si="5"/>
        <v>2.4955823084603416E-3</v>
      </c>
      <c r="R18" s="83">
        <v>6.2812899738902955E-3</v>
      </c>
      <c r="S18" s="84">
        <f t="shared" si="6"/>
        <v>0.10768312899638349</v>
      </c>
      <c r="T18" s="85">
        <f>分析係数表!F21</f>
        <v>0.42588078883226238</v>
      </c>
      <c r="U18" s="86">
        <f t="shared" si="7"/>
        <v>4.586017592090607E-2</v>
      </c>
      <c r="V18" s="87">
        <f>分析係数表!D21</f>
        <v>0.10037668956348327</v>
      </c>
      <c r="W18" s="167">
        <f t="shared" si="8"/>
        <v>0</v>
      </c>
      <c r="X18" s="76">
        <f>分析係数表!E21</f>
        <v>9.4837137159317533E-2</v>
      </c>
      <c r="Y18" s="166">
        <f t="shared" si="9"/>
        <v>0</v>
      </c>
    </row>
    <row r="19" spans="1:25" x14ac:dyDescent="0.2">
      <c r="A19" s="6" t="s">
        <v>7</v>
      </c>
      <c r="B19" s="5" t="s">
        <v>268</v>
      </c>
      <c r="C19" s="90"/>
      <c r="D19" s="76">
        <f>投入係数表!N19</f>
        <v>2.1500752526338422E-4</v>
      </c>
      <c r="E19" s="77">
        <f t="shared" si="0"/>
        <v>2.1500752526338422E-2</v>
      </c>
      <c r="F19" s="76">
        <f>分析係数表!C22</f>
        <v>5.1505016722408037E-2</v>
      </c>
      <c r="G19" s="77">
        <f t="shared" si="1"/>
        <v>1.1073966184134173E-3</v>
      </c>
      <c r="H19" s="77">
        <v>1.8330250474383107E-3</v>
      </c>
      <c r="I19" s="77">
        <f t="shared" si="2"/>
        <v>1.8330250474383107E-3</v>
      </c>
      <c r="J19" s="76">
        <f>分析係数表!G22</f>
        <v>0.19433198380566802</v>
      </c>
      <c r="K19" s="78">
        <f t="shared" si="3"/>
        <v>3.5621539383416564E-4</v>
      </c>
      <c r="L19" s="79"/>
      <c r="M19" s="80"/>
      <c r="N19" s="81">
        <f>分析係数表!H22</f>
        <v>3.8706680773101437E-5</v>
      </c>
      <c r="O19" s="82">
        <f t="shared" si="4"/>
        <v>1.9509818780348462E-4</v>
      </c>
      <c r="P19" s="76">
        <f>分析係数表!C22</f>
        <v>5.1505016722408037E-2</v>
      </c>
      <c r="Q19" s="82">
        <f t="shared" si="5"/>
        <v>1.0048535425329979E-5</v>
      </c>
      <c r="R19" s="83">
        <v>9.9830432511795704E-5</v>
      </c>
      <c r="S19" s="84">
        <f t="shared" si="6"/>
        <v>1.9328554799501064E-3</v>
      </c>
      <c r="T19" s="85">
        <f>分析係数表!F22</f>
        <v>0.41295546558704455</v>
      </c>
      <c r="U19" s="86">
        <f t="shared" si="7"/>
        <v>7.9818323463526667E-4</v>
      </c>
      <c r="V19" s="87">
        <f>分析係数表!D22</f>
        <v>6.1740890688259109E-2</v>
      </c>
      <c r="W19" s="167">
        <f t="shared" si="8"/>
        <v>0</v>
      </c>
      <c r="X19" s="76">
        <f>分析係数表!E22</f>
        <v>6.6801619433198386E-2</v>
      </c>
      <c r="Y19" s="166">
        <f t="shared" si="9"/>
        <v>0</v>
      </c>
    </row>
    <row r="20" spans="1:25" x14ac:dyDescent="0.2">
      <c r="A20" s="6" t="s">
        <v>8</v>
      </c>
      <c r="B20" s="5" t="s">
        <v>269</v>
      </c>
      <c r="C20" s="90"/>
      <c r="D20" s="76">
        <f>投入係数表!N20</f>
        <v>2.1500752526338422E-4</v>
      </c>
      <c r="E20" s="77">
        <f t="shared" si="0"/>
        <v>2.1500752526338422E-2</v>
      </c>
      <c r="F20" s="76">
        <f>分析係数表!C23</f>
        <v>0</v>
      </c>
      <c r="G20" s="77">
        <f t="shared" si="1"/>
        <v>0</v>
      </c>
      <c r="H20" s="77">
        <v>0</v>
      </c>
      <c r="I20" s="77">
        <f t="shared" si="2"/>
        <v>0</v>
      </c>
      <c r="J20" s="76">
        <f>分析係数表!G23</f>
        <v>0.21569329989251165</v>
      </c>
      <c r="K20" s="78">
        <f t="shared" si="3"/>
        <v>0</v>
      </c>
      <c r="L20" s="79"/>
      <c r="M20" s="80"/>
      <c r="N20" s="81">
        <f>分析係数表!H23</f>
        <v>2.5804453848734292E-5</v>
      </c>
      <c r="O20" s="82">
        <f t="shared" si="4"/>
        <v>1.3006545853565642E-4</v>
      </c>
      <c r="P20" s="76">
        <f>分析係数表!C23</f>
        <v>0</v>
      </c>
      <c r="Q20" s="82">
        <f t="shared" si="5"/>
        <v>0</v>
      </c>
      <c r="R20" s="83">
        <v>0</v>
      </c>
      <c r="S20" s="84">
        <f t="shared" si="6"/>
        <v>0</v>
      </c>
      <c r="T20" s="85">
        <f>分析係数表!F23</f>
        <v>0.44070225725546397</v>
      </c>
      <c r="U20" s="86">
        <f t="shared" si="7"/>
        <v>0</v>
      </c>
      <c r="V20" s="87">
        <f>分析係数表!D23</f>
        <v>7.3450376209243995E-2</v>
      </c>
      <c r="W20" s="167">
        <f t="shared" si="8"/>
        <v>0</v>
      </c>
      <c r="X20" s="76">
        <f>分析係数表!E23</f>
        <v>7.9183088498745974E-2</v>
      </c>
      <c r="Y20" s="166">
        <f t="shared" si="9"/>
        <v>0</v>
      </c>
    </row>
    <row r="21" spans="1:25" x14ac:dyDescent="0.2">
      <c r="A21" s="6" t="s">
        <v>9</v>
      </c>
      <c r="B21" s="5" t="s">
        <v>270</v>
      </c>
      <c r="C21" s="90"/>
      <c r="D21" s="76">
        <f>投入係数表!N21</f>
        <v>0</v>
      </c>
      <c r="E21" s="77">
        <f t="shared" si="0"/>
        <v>0</v>
      </c>
      <c r="F21" s="76">
        <f>分析係数表!C24</f>
        <v>3.1029619181946355E-2</v>
      </c>
      <c r="G21" s="77">
        <f t="shared" si="1"/>
        <v>0</v>
      </c>
      <c r="H21" s="77">
        <v>1.6582336583862974E-4</v>
      </c>
      <c r="I21" s="77">
        <f t="shared" si="2"/>
        <v>1.6582336583862974E-4</v>
      </c>
      <c r="J21" s="76">
        <f>分析係数表!G24</f>
        <v>0.21333333333333335</v>
      </c>
      <c r="K21" s="78">
        <f t="shared" si="3"/>
        <v>3.537565137890768E-5</v>
      </c>
      <c r="L21" s="79"/>
      <c r="M21" s="80"/>
      <c r="N21" s="81">
        <f>分析係数表!H24</f>
        <v>3.2255567310917867E-4</v>
      </c>
      <c r="O21" s="82">
        <f t="shared" si="4"/>
        <v>1.6258182316957054E-3</v>
      </c>
      <c r="P21" s="76">
        <f>分析係数表!C24</f>
        <v>3.1029619181946355E-2</v>
      </c>
      <c r="Q21" s="82">
        <f t="shared" si="5"/>
        <v>5.0448520588583162E-5</v>
      </c>
      <c r="R21" s="83">
        <v>1.5017020467520027E-4</v>
      </c>
      <c r="S21" s="84">
        <f t="shared" si="6"/>
        <v>3.1599357051383001E-4</v>
      </c>
      <c r="T21" s="85">
        <f>分析係数表!F24</f>
        <v>0.4</v>
      </c>
      <c r="U21" s="86">
        <f t="shared" si="7"/>
        <v>1.26397428205532E-4</v>
      </c>
      <c r="V21" s="87">
        <f>分析係数表!D24</f>
        <v>0</v>
      </c>
      <c r="W21" s="167">
        <f t="shared" si="8"/>
        <v>0</v>
      </c>
      <c r="X21" s="76">
        <f>分析係数表!E24</f>
        <v>0</v>
      </c>
      <c r="Y21" s="166">
        <f t="shared" si="9"/>
        <v>0</v>
      </c>
    </row>
    <row r="22" spans="1:25" x14ac:dyDescent="0.2">
      <c r="A22" s="6" t="s">
        <v>10</v>
      </c>
      <c r="B22" s="5" t="s">
        <v>271</v>
      </c>
      <c r="C22" s="90"/>
      <c r="D22" s="76">
        <f>投入係数表!N22</f>
        <v>0</v>
      </c>
      <c r="E22" s="77">
        <f t="shared" si="0"/>
        <v>0</v>
      </c>
      <c r="F22" s="76">
        <f>分析係数表!C25</f>
        <v>0.19850187265917607</v>
      </c>
      <c r="G22" s="77">
        <f t="shared" si="1"/>
        <v>0</v>
      </c>
      <c r="H22" s="77">
        <v>3.0952711720960905E-3</v>
      </c>
      <c r="I22" s="77">
        <f t="shared" si="2"/>
        <v>3.0952711720960905E-3</v>
      </c>
      <c r="J22" s="76">
        <f>分析係数表!G25</f>
        <v>0.19720347155255544</v>
      </c>
      <c r="K22" s="78">
        <f t="shared" si="3"/>
        <v>6.1039822053389633E-4</v>
      </c>
      <c r="L22" s="79"/>
      <c r="M22" s="80"/>
      <c r="N22" s="81">
        <f>分析係数表!H25</f>
        <v>4.5157794235285009E-4</v>
      </c>
      <c r="O22" s="82">
        <f t="shared" si="4"/>
        <v>2.2761455243739872E-3</v>
      </c>
      <c r="P22" s="76">
        <f>分析係数表!C25</f>
        <v>0.19850187265917607</v>
      </c>
      <c r="Q22" s="82">
        <f t="shared" si="5"/>
        <v>4.5181914903303874E-4</v>
      </c>
      <c r="R22" s="83">
        <v>1.0770090443427672E-3</v>
      </c>
      <c r="S22" s="84">
        <f t="shared" si="6"/>
        <v>4.1722802164388577E-3</v>
      </c>
      <c r="T22" s="85">
        <f>分析係数表!F25</f>
        <v>0.35053037608486015</v>
      </c>
      <c r="U22" s="86">
        <f t="shared" si="7"/>
        <v>1.4625109533997346E-3</v>
      </c>
      <c r="V22" s="87">
        <f>分析係数表!D25</f>
        <v>5.2073288331726135E-2</v>
      </c>
      <c r="W22" s="167">
        <f t="shared" si="8"/>
        <v>0</v>
      </c>
      <c r="X22" s="76">
        <f>分析係数表!E25</f>
        <v>4.8216007714561235E-2</v>
      </c>
      <c r="Y22" s="166">
        <f t="shared" si="9"/>
        <v>0</v>
      </c>
    </row>
    <row r="23" spans="1:25" x14ac:dyDescent="0.2">
      <c r="A23" s="6" t="s">
        <v>11</v>
      </c>
      <c r="B23" s="5" t="s">
        <v>35</v>
      </c>
      <c r="C23" s="90"/>
      <c r="D23" s="76">
        <f>投入係数表!N23</f>
        <v>0</v>
      </c>
      <c r="E23" s="77">
        <f t="shared" si="0"/>
        <v>0</v>
      </c>
      <c r="F23" s="76">
        <f>分析係数表!C26</f>
        <v>2.323462414578592E-2</v>
      </c>
      <c r="G23" s="77">
        <f t="shared" si="1"/>
        <v>0</v>
      </c>
      <c r="H23" s="77">
        <v>2.5577360044793214E-4</v>
      </c>
      <c r="I23" s="77">
        <f t="shared" si="2"/>
        <v>2.5577360044793214E-4</v>
      </c>
      <c r="J23" s="76">
        <f>分析係数表!G26</f>
        <v>0.20198675496688742</v>
      </c>
      <c r="K23" s="78">
        <f t="shared" si="3"/>
        <v>5.1662879560675034E-5</v>
      </c>
      <c r="L23" s="79"/>
      <c r="M23" s="80"/>
      <c r="N23" s="81">
        <f>分析係数表!H26</f>
        <v>9.637963512502257E-3</v>
      </c>
      <c r="O23" s="82">
        <f t="shared" si="4"/>
        <v>4.8579448763067669E-2</v>
      </c>
      <c r="P23" s="76">
        <f>分析係数表!C26</f>
        <v>2.323462414578592E-2</v>
      </c>
      <c r="Q23" s="82">
        <f t="shared" si="5"/>
        <v>1.128725233219342E-3</v>
      </c>
      <c r="R23" s="83">
        <v>1.1685429148179565E-3</v>
      </c>
      <c r="S23" s="84">
        <f t="shared" si="6"/>
        <v>1.4243165152658887E-3</v>
      </c>
      <c r="T23" s="85">
        <f>分析係数表!F26</f>
        <v>0.3443708609271523</v>
      </c>
      <c r="U23" s="86">
        <f t="shared" si="7"/>
        <v>4.9049310459487556E-4</v>
      </c>
      <c r="V23" s="87">
        <f>分析係数表!D26</f>
        <v>3.9735099337748346E-2</v>
      </c>
      <c r="W23" s="167">
        <f t="shared" si="8"/>
        <v>0</v>
      </c>
      <c r="X23" s="76">
        <f>分析係数表!E26</f>
        <v>3.9735099337748346E-2</v>
      </c>
      <c r="Y23" s="166">
        <f t="shared" si="9"/>
        <v>0</v>
      </c>
    </row>
    <row r="24" spans="1:25" x14ac:dyDescent="0.2">
      <c r="A24" s="6" t="s">
        <v>12</v>
      </c>
      <c r="B24" s="5" t="s">
        <v>365</v>
      </c>
      <c r="C24" s="90"/>
      <c r="D24" s="76">
        <f>投入係数表!N24</f>
        <v>0</v>
      </c>
      <c r="E24" s="77">
        <f t="shared" si="0"/>
        <v>0</v>
      </c>
      <c r="F24" s="76">
        <f>分析係数表!C27</f>
        <v>8.4880636604774962E-3</v>
      </c>
      <c r="G24" s="77">
        <f t="shared" si="1"/>
        <v>0</v>
      </c>
      <c r="H24" s="77">
        <v>1.9212868096580624E-5</v>
      </c>
      <c r="I24" s="77">
        <f t="shared" si="2"/>
        <v>1.9212868096580624E-5</v>
      </c>
      <c r="J24" s="76">
        <f>分析係数表!G27</f>
        <v>0.2</v>
      </c>
      <c r="K24" s="78">
        <f t="shared" si="3"/>
        <v>3.842573619316125E-6</v>
      </c>
      <c r="L24" s="79"/>
      <c r="M24" s="80"/>
      <c r="N24" s="81">
        <f>分析係数表!H27</f>
        <v>9.6121590586535233E-3</v>
      </c>
      <c r="O24" s="82">
        <f t="shared" si="4"/>
        <v>4.8449383304532009E-2</v>
      </c>
      <c r="P24" s="76">
        <f>分析係数表!C27</f>
        <v>8.4880636604774962E-3</v>
      </c>
      <c r="Q24" s="82">
        <f t="shared" si="5"/>
        <v>4.1124144979974326E-4</v>
      </c>
      <c r="R24" s="83">
        <v>4.147143465676112E-4</v>
      </c>
      <c r="S24" s="84">
        <f t="shared" si="6"/>
        <v>4.3392721466419183E-4</v>
      </c>
      <c r="T24" s="85">
        <f>分析係数表!F27</f>
        <v>0.35</v>
      </c>
      <c r="U24" s="86">
        <f t="shared" si="7"/>
        <v>1.5187452513246714E-4</v>
      </c>
      <c r="V24" s="87">
        <f>分析係数表!D27</f>
        <v>0</v>
      </c>
      <c r="W24" s="167">
        <f t="shared" si="8"/>
        <v>0</v>
      </c>
      <c r="X24" s="76">
        <f>分析係数表!E27</f>
        <v>0</v>
      </c>
      <c r="Y24" s="166">
        <f t="shared" si="9"/>
        <v>0</v>
      </c>
    </row>
    <row r="25" spans="1:25" x14ac:dyDescent="0.2">
      <c r="A25" s="6" t="s">
        <v>13</v>
      </c>
      <c r="B25" s="5" t="s">
        <v>191</v>
      </c>
      <c r="C25" s="90"/>
      <c r="D25" s="76">
        <f>投入係数表!N25</f>
        <v>0</v>
      </c>
      <c r="E25" s="77">
        <f t="shared" si="0"/>
        <v>0</v>
      </c>
      <c r="F25" s="76">
        <f>分析係数表!C28</f>
        <v>1.1669367909238226E-2</v>
      </c>
      <c r="G25" s="77">
        <f t="shared" si="1"/>
        <v>0</v>
      </c>
      <c r="H25" s="77">
        <v>2.9663515978181919E-4</v>
      </c>
      <c r="I25" s="77">
        <f t="shared" si="2"/>
        <v>2.9663515978181919E-4</v>
      </c>
      <c r="J25" s="76">
        <f>分析係数表!G28</f>
        <v>0.12720848056537101</v>
      </c>
      <c r="K25" s="78">
        <f t="shared" si="3"/>
        <v>3.7734507958111271E-5</v>
      </c>
      <c r="L25" s="79"/>
      <c r="M25" s="80"/>
      <c r="N25" s="81">
        <f>分析係数表!H28</f>
        <v>1.7972802105643435E-2</v>
      </c>
      <c r="O25" s="82">
        <f t="shared" si="4"/>
        <v>9.0590591870084697E-2</v>
      </c>
      <c r="P25" s="76">
        <f>分析係数表!C28</f>
        <v>1.1669367909238226E-2</v>
      </c>
      <c r="Q25" s="82">
        <f t="shared" si="5"/>
        <v>1.0571349456476636E-3</v>
      </c>
      <c r="R25" s="83">
        <v>1.1195391948080934E-3</v>
      </c>
      <c r="S25" s="84">
        <f t="shared" si="6"/>
        <v>1.4161743545899126E-3</v>
      </c>
      <c r="T25" s="85">
        <f>分析係数表!F28</f>
        <v>0.21908127208480566</v>
      </c>
      <c r="U25" s="86">
        <f t="shared" si="7"/>
        <v>3.1025727909743671E-4</v>
      </c>
      <c r="V25" s="87">
        <f>分析係数表!D28</f>
        <v>0.24734982332155478</v>
      </c>
      <c r="W25" s="167">
        <f t="shared" si="8"/>
        <v>0</v>
      </c>
      <c r="X25" s="76">
        <f>分析係数表!E28</f>
        <v>0.24028268551236748</v>
      </c>
      <c r="Y25" s="166">
        <f t="shared" si="9"/>
        <v>0</v>
      </c>
    </row>
    <row r="26" spans="1:25" x14ac:dyDescent="0.2">
      <c r="A26" s="6" t="s">
        <v>14</v>
      </c>
      <c r="B26" s="5" t="s">
        <v>50</v>
      </c>
      <c r="C26" s="90"/>
      <c r="D26" s="76">
        <f>投入係数表!N26</f>
        <v>8.1702859600085997E-3</v>
      </c>
      <c r="E26" s="77">
        <f t="shared" si="0"/>
        <v>0.81702859600085997</v>
      </c>
      <c r="F26" s="76">
        <f>分析係数表!C29</f>
        <v>0.21585523481258073</v>
      </c>
      <c r="G26" s="77">
        <f t="shared" si="1"/>
        <v>0.17635989943835878</v>
      </c>
      <c r="H26" s="77">
        <v>0.21341389151127213</v>
      </c>
      <c r="I26" s="77">
        <f t="shared" si="2"/>
        <v>0.21341389151127213</v>
      </c>
      <c r="J26" s="76">
        <f>分析係数表!G29</f>
        <v>0.26371215445370777</v>
      </c>
      <c r="K26" s="78">
        <f t="shared" si="3"/>
        <v>5.6279837120787428E-2</v>
      </c>
      <c r="L26" s="79"/>
      <c r="M26" s="80"/>
      <c r="N26" s="81">
        <f>分析係数表!H29</f>
        <v>8.6315898124016202E-3</v>
      </c>
      <c r="O26" s="82">
        <f t="shared" si="4"/>
        <v>4.3506895880177067E-2</v>
      </c>
      <c r="P26" s="76">
        <f>分析係数表!C29</f>
        <v>0.21585523481258073</v>
      </c>
      <c r="Q26" s="82">
        <f t="shared" si="5"/>
        <v>9.3911912261821218E-3</v>
      </c>
      <c r="R26" s="83">
        <v>1.4362193146526585E-2</v>
      </c>
      <c r="S26" s="84">
        <f t="shared" si="6"/>
        <v>0.22777608465779872</v>
      </c>
      <c r="T26" s="85">
        <f>分析係数表!F29</f>
        <v>0.49363756033347961</v>
      </c>
      <c r="U26" s="86">
        <f t="shared" si="7"/>
        <v>0.11243883073278788</v>
      </c>
      <c r="V26" s="87">
        <f>分析係数表!D29</f>
        <v>7.6788064940763498E-2</v>
      </c>
      <c r="W26" s="167">
        <f t="shared" si="8"/>
        <v>0</v>
      </c>
      <c r="X26" s="76">
        <f>分析係数表!E29</f>
        <v>5.9236507240017548E-2</v>
      </c>
      <c r="Y26" s="166">
        <f t="shared" si="9"/>
        <v>0</v>
      </c>
    </row>
    <row r="27" spans="1:25" x14ac:dyDescent="0.2">
      <c r="A27" s="6" t="s">
        <v>15</v>
      </c>
      <c r="B27" s="5" t="s">
        <v>36</v>
      </c>
      <c r="C27" s="90"/>
      <c r="D27" s="76">
        <f>投入係数表!N27</f>
        <v>4.0851429800042999E-3</v>
      </c>
      <c r="E27" s="77">
        <f t="shared" si="0"/>
        <v>0.40851429800042999</v>
      </c>
      <c r="F27" s="76">
        <f>分析係数表!C30</f>
        <v>1</v>
      </c>
      <c r="G27" s="77">
        <f t="shared" si="1"/>
        <v>0.40851429800042999</v>
      </c>
      <c r="H27" s="77">
        <v>0.53052132300761312</v>
      </c>
      <c r="I27" s="77">
        <f t="shared" si="2"/>
        <v>0.53052132300761312</v>
      </c>
      <c r="J27" s="76">
        <f>分析係数表!G30</f>
        <v>0.34449467473756801</v>
      </c>
      <c r="K27" s="78">
        <f t="shared" si="3"/>
        <v>0.18276177061085194</v>
      </c>
      <c r="L27" s="79"/>
      <c r="M27" s="80"/>
      <c r="N27" s="81">
        <f>分析係数表!H30</f>
        <v>0</v>
      </c>
      <c r="O27" s="82">
        <f t="shared" si="4"/>
        <v>0</v>
      </c>
      <c r="P27" s="76">
        <f>分析係数表!C30</f>
        <v>1</v>
      </c>
      <c r="Q27" s="82">
        <f t="shared" si="5"/>
        <v>0</v>
      </c>
      <c r="R27" s="83">
        <v>2.1821802745114412E-2</v>
      </c>
      <c r="S27" s="84">
        <f t="shared" si="6"/>
        <v>0.55234312575272748</v>
      </c>
      <c r="T27" s="85">
        <f>分析係数表!F30</f>
        <v>0.44057926595663166</v>
      </c>
      <c r="U27" s="86">
        <f t="shared" si="7"/>
        <v>0.24335092890032817</v>
      </c>
      <c r="V27" s="87">
        <f>分析係数表!D30</f>
        <v>9.4858631522488704E-2</v>
      </c>
      <c r="W27" s="167">
        <f t="shared" si="8"/>
        <v>0</v>
      </c>
      <c r="X27" s="76">
        <f>分析係数表!E30</f>
        <v>6.7427783311623635E-2</v>
      </c>
      <c r="Y27" s="166">
        <f t="shared" si="9"/>
        <v>0</v>
      </c>
    </row>
    <row r="28" spans="1:25" x14ac:dyDescent="0.2">
      <c r="A28" s="6" t="s">
        <v>16</v>
      </c>
      <c r="B28" s="5" t="s">
        <v>192</v>
      </c>
      <c r="C28" s="90"/>
      <c r="D28" s="76">
        <f>投入係数表!N28</f>
        <v>4.4076542678993767E-2</v>
      </c>
      <c r="E28" s="77">
        <f t="shared" si="0"/>
        <v>4.4076542678993764</v>
      </c>
      <c r="F28" s="76">
        <f>分析係数表!C31</f>
        <v>0.96551367561139545</v>
      </c>
      <c r="G28" s="77">
        <f t="shared" si="1"/>
        <v>4.2556504730237812</v>
      </c>
      <c r="H28" s="77">
        <v>5.2369648092535686</v>
      </c>
      <c r="I28" s="77">
        <f t="shared" si="2"/>
        <v>5.2369648092535686</v>
      </c>
      <c r="J28" s="76">
        <f>分析係数表!G31</f>
        <v>7.0877864624873721E-2</v>
      </c>
      <c r="K28" s="78">
        <f t="shared" si="3"/>
        <v>0.37118488279550205</v>
      </c>
      <c r="L28" s="79"/>
      <c r="M28" s="80"/>
      <c r="N28" s="81">
        <f>分析係数表!H31</f>
        <v>0.19122390524604546</v>
      </c>
      <c r="O28" s="82">
        <f t="shared" si="4"/>
        <v>0.96385008047848186</v>
      </c>
      <c r="P28" s="76">
        <f>分析係数表!C31</f>
        <v>0.96551367561139545</v>
      </c>
      <c r="Q28" s="82">
        <f t="shared" si="5"/>
        <v>0.93061043394111831</v>
      </c>
      <c r="R28" s="83">
        <v>1.059351881939655</v>
      </c>
      <c r="S28" s="84">
        <f t="shared" si="6"/>
        <v>6.2963166911932236</v>
      </c>
      <c r="T28" s="85">
        <f>分析係数表!F31</f>
        <v>0.34460573190833199</v>
      </c>
      <c r="U28" s="86">
        <f t="shared" si="7"/>
        <v>2.1697468216952878</v>
      </c>
      <c r="V28" s="87">
        <f>分析係数表!D31</f>
        <v>1.1857287180305206E-2</v>
      </c>
      <c r="W28" s="167">
        <f t="shared" si="8"/>
        <v>0</v>
      </c>
      <c r="X28" s="76">
        <f>分析係数表!E31</f>
        <v>1.0368479821343117E-2</v>
      </c>
      <c r="Y28" s="166">
        <f t="shared" si="9"/>
        <v>0</v>
      </c>
    </row>
    <row r="29" spans="1:25" x14ac:dyDescent="0.2">
      <c r="A29" s="6" t="s">
        <v>17</v>
      </c>
      <c r="B29" s="5" t="s">
        <v>272</v>
      </c>
      <c r="C29" s="90"/>
      <c r="D29" s="76">
        <f>投入係数表!N29</f>
        <v>1.0750376263169211E-3</v>
      </c>
      <c r="E29" s="77">
        <f t="shared" si="0"/>
        <v>0.10750376263169212</v>
      </c>
      <c r="F29" s="76">
        <f>分析係数表!C32</f>
        <v>0.58314087759815236</v>
      </c>
      <c r="G29" s="77">
        <f t="shared" si="1"/>
        <v>6.2689838486148397E-2</v>
      </c>
      <c r="H29" s="77">
        <v>7.7647225293295777E-2</v>
      </c>
      <c r="I29" s="77">
        <f t="shared" si="2"/>
        <v>7.7647225293295777E-2</v>
      </c>
      <c r="J29" s="76">
        <f>分析係数表!G32</f>
        <v>0.14173228346456693</v>
      </c>
      <c r="K29" s="78">
        <f t="shared" si="3"/>
        <v>1.1005118545506488E-2</v>
      </c>
      <c r="L29" s="79"/>
      <c r="M29" s="80"/>
      <c r="N29" s="81">
        <f>分析係数表!H32</f>
        <v>5.74149098134338E-3</v>
      </c>
      <c r="O29" s="82">
        <f t="shared" si="4"/>
        <v>2.8939564524183552E-2</v>
      </c>
      <c r="P29" s="76">
        <f>分析係数表!C32</f>
        <v>0.58314087759815236</v>
      </c>
      <c r="Q29" s="82">
        <f t="shared" si="5"/>
        <v>1.6875843053940753E-2</v>
      </c>
      <c r="R29" s="83">
        <v>2.13499332664812E-2</v>
      </c>
      <c r="S29" s="84">
        <f t="shared" si="6"/>
        <v>9.8997158559776977E-2</v>
      </c>
      <c r="T29" s="85">
        <f>分析係数表!F32</f>
        <v>0.48425196850393698</v>
      </c>
      <c r="U29" s="86">
        <f t="shared" si="7"/>
        <v>4.7939568908868378E-2</v>
      </c>
      <c r="V29" s="87">
        <f>分析係数表!D32</f>
        <v>1.7716535433070866E-2</v>
      </c>
      <c r="W29" s="167">
        <f t="shared" si="8"/>
        <v>0</v>
      </c>
      <c r="X29" s="76">
        <f>分析係数表!E32</f>
        <v>2.5590551181102362E-2</v>
      </c>
      <c r="Y29" s="166">
        <f t="shared" si="9"/>
        <v>0</v>
      </c>
    </row>
    <row r="30" spans="1:25" x14ac:dyDescent="0.2">
      <c r="A30" s="6" t="s">
        <v>18</v>
      </c>
      <c r="B30" s="5" t="s">
        <v>273</v>
      </c>
      <c r="C30" s="90"/>
      <c r="D30" s="76">
        <f>投入係数表!N30</f>
        <v>2.1500752526338422E-4</v>
      </c>
      <c r="E30" s="77">
        <f t="shared" si="0"/>
        <v>2.1500752526338422E-2</v>
      </c>
      <c r="F30" s="76">
        <f>分析係数表!C33</f>
        <v>0.65671641791044777</v>
      </c>
      <c r="G30" s="77">
        <f t="shared" si="1"/>
        <v>1.4119897181475979E-2</v>
      </c>
      <c r="H30" s="77">
        <v>6.2651053042381097E-2</v>
      </c>
      <c r="I30" s="77">
        <f t="shared" si="2"/>
        <v>6.2651053042381097E-2</v>
      </c>
      <c r="J30" s="76">
        <f>分析係数表!G33</f>
        <v>0.50780141843971627</v>
      </c>
      <c r="K30" s="78">
        <f t="shared" si="3"/>
        <v>3.1814293601663025E-2</v>
      </c>
      <c r="L30" s="79"/>
      <c r="M30" s="80"/>
      <c r="N30" s="81">
        <f>分析係数表!H33</f>
        <v>8.515469770082316E-4</v>
      </c>
      <c r="O30" s="82">
        <f t="shared" si="4"/>
        <v>4.2921601316766615E-3</v>
      </c>
      <c r="P30" s="76">
        <f>分析係数表!C33</f>
        <v>0.65671641791044777</v>
      </c>
      <c r="Q30" s="82">
        <f t="shared" si="5"/>
        <v>2.8187320267727329E-3</v>
      </c>
      <c r="R30" s="83">
        <v>1.6101078763533814E-2</v>
      </c>
      <c r="S30" s="84">
        <f t="shared" si="6"/>
        <v>7.8752131805914907E-2</v>
      </c>
      <c r="T30" s="85">
        <f>分析係数表!F33</f>
        <v>0.64539007092198586</v>
      </c>
      <c r="U30" s="86">
        <f t="shared" si="7"/>
        <v>5.0825843931477002E-2</v>
      </c>
      <c r="V30" s="87">
        <f>分析係数表!D33</f>
        <v>0.13049645390070921</v>
      </c>
      <c r="W30" s="167">
        <f t="shared" si="8"/>
        <v>0</v>
      </c>
      <c r="X30" s="76">
        <f>分析係数表!E33</f>
        <v>0.11063829787234042</v>
      </c>
      <c r="Y30" s="166">
        <f t="shared" si="9"/>
        <v>0</v>
      </c>
    </row>
    <row r="31" spans="1:25" x14ac:dyDescent="0.2">
      <c r="A31" s="6" t="s">
        <v>19</v>
      </c>
      <c r="B31" s="5" t="s">
        <v>274</v>
      </c>
      <c r="C31" s="90"/>
      <c r="D31" s="76">
        <f>投入係数表!N31</f>
        <v>2.3220812728445495E-2</v>
      </c>
      <c r="E31" s="77">
        <f t="shared" si="0"/>
        <v>2.3220812728445495</v>
      </c>
      <c r="F31" s="76">
        <f>分析係数表!C34</f>
        <v>0.31694321814583648</v>
      </c>
      <c r="G31" s="77">
        <f t="shared" si="1"/>
        <v>0.73596791141153173</v>
      </c>
      <c r="H31" s="77">
        <v>0.87357431571385669</v>
      </c>
      <c r="I31" s="77">
        <f t="shared" si="2"/>
        <v>0.87357431571385669</v>
      </c>
      <c r="J31" s="76">
        <f>分析係数表!G34</f>
        <v>0.42500730922911995</v>
      </c>
      <c r="K31" s="78">
        <f t="shared" si="3"/>
        <v>0.37127546933321592</v>
      </c>
      <c r="L31" s="79"/>
      <c r="M31" s="80"/>
      <c r="N31" s="81">
        <f>分析係数表!H34</f>
        <v>0.1424405852450133</v>
      </c>
      <c r="O31" s="82">
        <f t="shared" si="4"/>
        <v>0.71796133111682348</v>
      </c>
      <c r="P31" s="76">
        <f>分析係数表!C34</f>
        <v>0.31694321814583648</v>
      </c>
      <c r="Q31" s="82">
        <f t="shared" si="5"/>
        <v>0.22755297478843453</v>
      </c>
      <c r="R31" s="83">
        <v>0.25088214261014985</v>
      </c>
      <c r="S31" s="84">
        <f t="shared" si="6"/>
        <v>1.1244564583240066</v>
      </c>
      <c r="T31" s="85">
        <f>分析係数表!F34</f>
        <v>0.69993178052821359</v>
      </c>
      <c r="U31" s="86">
        <f t="shared" si="7"/>
        <v>0.78704281100117102</v>
      </c>
      <c r="V31" s="87">
        <f>分析係数表!D34</f>
        <v>0.29461066172887634</v>
      </c>
      <c r="W31" s="167">
        <f t="shared" si="8"/>
        <v>0</v>
      </c>
      <c r="X31" s="76">
        <f>分析係数表!E34</f>
        <v>0.2042685898060618</v>
      </c>
      <c r="Y31" s="166">
        <f t="shared" si="9"/>
        <v>0</v>
      </c>
    </row>
    <row r="32" spans="1:25" x14ac:dyDescent="0.2">
      <c r="A32" s="6" t="s">
        <v>20</v>
      </c>
      <c r="B32" s="5" t="s">
        <v>37</v>
      </c>
      <c r="C32" s="90"/>
      <c r="D32" s="76">
        <f>投入係数表!N32</f>
        <v>3.8701354547409157E-3</v>
      </c>
      <c r="E32" s="77">
        <f t="shared" si="0"/>
        <v>0.38701354547409156</v>
      </c>
      <c r="F32" s="76">
        <f>分析係数表!C35</f>
        <v>0.30004594884362079</v>
      </c>
      <c r="G32" s="77">
        <f t="shared" si="1"/>
        <v>0.11612184646710759</v>
      </c>
      <c r="H32" s="77">
        <v>0.17694091495078682</v>
      </c>
      <c r="I32" s="77">
        <f t="shared" si="2"/>
        <v>0.17694091495078682</v>
      </c>
      <c r="J32" s="76">
        <f>分析係数表!G35</f>
        <v>0.31483253588516746</v>
      </c>
      <c r="K32" s="78">
        <f t="shared" si="3"/>
        <v>5.5706756955797951E-2</v>
      </c>
      <c r="L32" s="79"/>
      <c r="M32" s="80"/>
      <c r="N32" s="81">
        <f>分析係数表!H35</f>
        <v>5.3595850643821122E-2</v>
      </c>
      <c r="O32" s="82">
        <f t="shared" si="4"/>
        <v>0.27014595737855834</v>
      </c>
      <c r="P32" s="76">
        <f>分析係数表!C35</f>
        <v>0.30004594884362079</v>
      </c>
      <c r="Q32" s="82">
        <f t="shared" si="5"/>
        <v>8.1056200107917878E-2</v>
      </c>
      <c r="R32" s="83">
        <v>0.10139992945619132</v>
      </c>
      <c r="S32" s="84">
        <f t="shared" si="6"/>
        <v>0.27834084440697815</v>
      </c>
      <c r="T32" s="85">
        <f>分析係数表!F35</f>
        <v>0.64593301435406703</v>
      </c>
      <c r="U32" s="86">
        <f t="shared" si="7"/>
        <v>0.17978954064565575</v>
      </c>
      <c r="V32" s="87">
        <f>分析係数表!D35</f>
        <v>0.12870813397129185</v>
      </c>
      <c r="W32" s="167">
        <f t="shared" si="8"/>
        <v>0</v>
      </c>
      <c r="X32" s="76">
        <f>分析係数表!E35</f>
        <v>0.11674641148325358</v>
      </c>
      <c r="Y32" s="166">
        <f t="shared" si="9"/>
        <v>0</v>
      </c>
    </row>
    <row r="33" spans="1:25" x14ac:dyDescent="0.2">
      <c r="A33" s="6" t="s">
        <v>21</v>
      </c>
      <c r="B33" s="5" t="s">
        <v>38</v>
      </c>
      <c r="C33" s="90"/>
      <c r="D33" s="76">
        <f>投入係数表!N33</f>
        <v>1.0750376263169211E-3</v>
      </c>
      <c r="E33" s="77">
        <f t="shared" si="0"/>
        <v>0.10750376263169212</v>
      </c>
      <c r="F33" s="76">
        <f>分析係数表!C36</f>
        <v>0.65263261684085982</v>
      </c>
      <c r="G33" s="77">
        <f t="shared" si="1"/>
        <v>7.0160461926559864E-2</v>
      </c>
      <c r="H33" s="77">
        <v>0.11657814641019212</v>
      </c>
      <c r="I33" s="77">
        <f t="shared" si="2"/>
        <v>0.11657814641019212</v>
      </c>
      <c r="J33" s="76">
        <f>分析係数表!G36</f>
        <v>1.8993066023515224E-2</v>
      </c>
      <c r="K33" s="78">
        <f t="shared" si="3"/>
        <v>2.2141764316678035E-3</v>
      </c>
      <c r="L33" s="79"/>
      <c r="M33" s="80"/>
      <c r="N33" s="81">
        <f>分析係数表!H36</f>
        <v>0.10937217763786029</v>
      </c>
      <c r="O33" s="82">
        <f t="shared" si="4"/>
        <v>0.55128244600337972</v>
      </c>
      <c r="P33" s="76">
        <f>分析係数表!C36</f>
        <v>0.65263261684085982</v>
      </c>
      <c r="Q33" s="82">
        <f t="shared" si="5"/>
        <v>0.35978490535361574</v>
      </c>
      <c r="R33" s="83">
        <v>0.37688362480403037</v>
      </c>
      <c r="S33" s="84">
        <f t="shared" si="6"/>
        <v>0.49346177121422252</v>
      </c>
      <c r="T33" s="85">
        <f>分析係数表!F36</f>
        <v>0.88362978595116071</v>
      </c>
      <c r="U33" s="86">
        <f t="shared" si="7"/>
        <v>0.43603751927310408</v>
      </c>
      <c r="V33" s="87">
        <f>分析係数表!D36</f>
        <v>1.4320168827253543E-2</v>
      </c>
      <c r="W33" s="167">
        <f t="shared" si="8"/>
        <v>0</v>
      </c>
      <c r="X33" s="76">
        <f>分析係数表!E36</f>
        <v>2.7132951462164605E-3</v>
      </c>
      <c r="Y33" s="166">
        <f t="shared" si="9"/>
        <v>0</v>
      </c>
    </row>
    <row r="34" spans="1:25" x14ac:dyDescent="0.2">
      <c r="A34" s="6" t="s">
        <v>22</v>
      </c>
      <c r="B34" s="5" t="s">
        <v>377</v>
      </c>
      <c r="C34" s="90"/>
      <c r="D34" s="76">
        <f>投入係数表!N34</f>
        <v>1.6985594495807353E-2</v>
      </c>
      <c r="E34" s="77">
        <f t="shared" si="0"/>
        <v>1.6985594495807352</v>
      </c>
      <c r="F34" s="76">
        <f>分析係数表!C37</f>
        <v>0.3125</v>
      </c>
      <c r="G34" s="77">
        <f t="shared" si="1"/>
        <v>0.53079982799397973</v>
      </c>
      <c r="H34" s="77">
        <v>0.6700886705166097</v>
      </c>
      <c r="I34" s="77">
        <f t="shared" si="2"/>
        <v>0.6700886705166097</v>
      </c>
      <c r="J34" s="76">
        <f>分析係数表!G37</f>
        <v>0.41284547738693467</v>
      </c>
      <c r="K34" s="78">
        <f t="shared" si="3"/>
        <v>0.2766430770710061</v>
      </c>
      <c r="L34" s="79"/>
      <c r="M34" s="80"/>
      <c r="N34" s="81">
        <f>分析係数表!H37</f>
        <v>4.2693468892730888E-2</v>
      </c>
      <c r="O34" s="82">
        <f t="shared" si="4"/>
        <v>0.21519330114724355</v>
      </c>
      <c r="P34" s="76">
        <f>分析係数表!C37</f>
        <v>0.3125</v>
      </c>
      <c r="Q34" s="82">
        <f t="shared" si="5"/>
        <v>6.7247906608513611E-2</v>
      </c>
      <c r="R34" s="83">
        <v>8.8082456117092797E-2</v>
      </c>
      <c r="S34" s="84">
        <f t="shared" si="6"/>
        <v>0.75817112663370245</v>
      </c>
      <c r="T34" s="85">
        <f>分析係数表!F37</f>
        <v>0.69189698492462315</v>
      </c>
      <c r="U34" s="86">
        <f t="shared" si="7"/>
        <v>0.52457631657476333</v>
      </c>
      <c r="V34" s="87">
        <f>分析係数表!D37</f>
        <v>0.10128768844221106</v>
      </c>
      <c r="W34" s="167">
        <f t="shared" si="8"/>
        <v>0</v>
      </c>
      <c r="X34" s="76">
        <f>分析係数表!E37</f>
        <v>9.3907035175879394E-2</v>
      </c>
      <c r="Y34" s="166">
        <f t="shared" si="9"/>
        <v>0</v>
      </c>
    </row>
    <row r="35" spans="1:25" x14ac:dyDescent="0.2">
      <c r="A35" s="6" t="s">
        <v>23</v>
      </c>
      <c r="B35" s="5" t="s">
        <v>193</v>
      </c>
      <c r="C35" s="90"/>
      <c r="D35" s="76">
        <f>投入係数表!N35</f>
        <v>1.5050526768436896E-3</v>
      </c>
      <c r="E35" s="77">
        <f t="shared" si="0"/>
        <v>0.15050526768436895</v>
      </c>
      <c r="F35" s="76">
        <f>分析係数表!C38</f>
        <v>4.0005674563767912E-2</v>
      </c>
      <c r="G35" s="77">
        <f t="shared" si="1"/>
        <v>6.0210647591136396E-3</v>
      </c>
      <c r="H35" s="77">
        <v>1.1655968243001932E-2</v>
      </c>
      <c r="I35" s="77">
        <f t="shared" si="2"/>
        <v>1.1655968243001932E-2</v>
      </c>
      <c r="J35" s="76">
        <f>分析係数表!G38</f>
        <v>0.2442528735632184</v>
      </c>
      <c r="K35" s="78">
        <f t="shared" si="3"/>
        <v>2.8470037375148399E-3</v>
      </c>
      <c r="L35" s="79"/>
      <c r="M35" s="80"/>
      <c r="N35" s="81">
        <f>分析係数表!H38</f>
        <v>3.7571284803757127E-2</v>
      </c>
      <c r="O35" s="82">
        <f t="shared" si="4"/>
        <v>0.18937530762791574</v>
      </c>
      <c r="P35" s="76">
        <f>分析係数表!C38</f>
        <v>4.0005674563767912E-2</v>
      </c>
      <c r="Q35" s="82">
        <f t="shared" si="5"/>
        <v>7.5760869273758325E-3</v>
      </c>
      <c r="R35" s="83">
        <v>9.3844157319730621E-3</v>
      </c>
      <c r="S35" s="84">
        <f t="shared" si="6"/>
        <v>2.1040383974974992E-2</v>
      </c>
      <c r="T35" s="85">
        <f>分析係数表!F38</f>
        <v>0.42528735632183906</v>
      </c>
      <c r="U35" s="86">
        <f t="shared" si="7"/>
        <v>8.9482092767135014E-3</v>
      </c>
      <c r="V35" s="87">
        <f>分析係数表!D38</f>
        <v>0.11494252873563218</v>
      </c>
      <c r="W35" s="167">
        <f t="shared" si="8"/>
        <v>0</v>
      </c>
      <c r="X35" s="76">
        <f>分析係数表!E38</f>
        <v>0.10344827586206896</v>
      </c>
      <c r="Y35" s="166">
        <f t="shared" si="9"/>
        <v>0</v>
      </c>
    </row>
    <row r="36" spans="1:25" x14ac:dyDescent="0.2">
      <c r="A36" s="6" t="s">
        <v>24</v>
      </c>
      <c r="B36" s="5" t="s">
        <v>39</v>
      </c>
      <c r="C36" s="90"/>
      <c r="D36" s="76">
        <f>投入係数表!N36</f>
        <v>0</v>
      </c>
      <c r="E36" s="77">
        <f t="shared" si="0"/>
        <v>0</v>
      </c>
      <c r="F36" s="76">
        <f>分析係数表!C39</f>
        <v>1</v>
      </c>
      <c r="G36" s="77">
        <f t="shared" si="1"/>
        <v>0</v>
      </c>
      <c r="H36" s="77">
        <v>1.5388540354393248E-2</v>
      </c>
      <c r="I36" s="77">
        <f t="shared" si="2"/>
        <v>1.5388540354393248E-2</v>
      </c>
      <c r="J36" s="76">
        <f>分析係数表!G39</f>
        <v>0.35369632580787957</v>
      </c>
      <c r="K36" s="78">
        <f t="shared" si="3"/>
        <v>5.4428701828951771E-3</v>
      </c>
      <c r="L36" s="79"/>
      <c r="M36" s="80"/>
      <c r="N36" s="81">
        <f>分析係数表!H39</f>
        <v>3.3932856811085595E-3</v>
      </c>
      <c r="O36" s="82">
        <f t="shared" si="4"/>
        <v>1.710360779743882E-2</v>
      </c>
      <c r="P36" s="76">
        <f>分析係数表!C39</f>
        <v>1</v>
      </c>
      <c r="Q36" s="82">
        <f t="shared" si="5"/>
        <v>1.710360779743882E-2</v>
      </c>
      <c r="R36" s="83">
        <v>2.0936600959096392E-2</v>
      </c>
      <c r="S36" s="84">
        <f t="shared" si="6"/>
        <v>3.6325141313489642E-2</v>
      </c>
      <c r="T36" s="85">
        <f>分析係数表!F39</f>
        <v>0.70440460380699421</v>
      </c>
      <c r="U36" s="86">
        <f t="shared" si="7"/>
        <v>2.5587596775161748E-2</v>
      </c>
      <c r="V36" s="87">
        <f>分析係数表!D39</f>
        <v>6.0314298362107124E-2</v>
      </c>
      <c r="W36" s="167">
        <f t="shared" si="8"/>
        <v>0</v>
      </c>
      <c r="X36" s="76">
        <f>分析係数表!E39</f>
        <v>7.2598494909251882E-2</v>
      </c>
      <c r="Y36" s="166">
        <f t="shared" si="9"/>
        <v>0</v>
      </c>
    </row>
    <row r="37" spans="1:25" x14ac:dyDescent="0.2">
      <c r="A37" s="6" t="s">
        <v>25</v>
      </c>
      <c r="B37" s="5" t="s">
        <v>40</v>
      </c>
      <c r="C37" s="90"/>
      <c r="D37" s="76">
        <f>投入係数表!N37</f>
        <v>0</v>
      </c>
      <c r="E37" s="77">
        <f t="shared" si="0"/>
        <v>0</v>
      </c>
      <c r="F37" s="76">
        <f>分析係数表!C40</f>
        <v>0.6708495079895278</v>
      </c>
      <c r="G37" s="77">
        <f t="shared" si="1"/>
        <v>0</v>
      </c>
      <c r="H37" s="77">
        <v>4.5062008921989806E-4</v>
      </c>
      <c r="I37" s="77">
        <f t="shared" si="2"/>
        <v>4.5062008921989806E-4</v>
      </c>
      <c r="J37" s="76">
        <f>分析係数表!G40</f>
        <v>0.531269582654468</v>
      </c>
      <c r="K37" s="78">
        <f t="shared" si="3"/>
        <v>2.3940074673557438E-4</v>
      </c>
      <c r="L37" s="79"/>
      <c r="M37" s="80"/>
      <c r="N37" s="81">
        <f>分析係数表!H40</f>
        <v>2.5210951410213404E-2</v>
      </c>
      <c r="O37" s="82">
        <f t="shared" si="4"/>
        <v>0.12707395298933633</v>
      </c>
      <c r="P37" s="76">
        <f>分析係数表!C40</f>
        <v>0.6708495079895278</v>
      </c>
      <c r="Q37" s="82">
        <f t="shared" si="5"/>
        <v>8.5247498841180658E-2</v>
      </c>
      <c r="R37" s="83">
        <v>8.5367626884622017E-2</v>
      </c>
      <c r="S37" s="84">
        <f t="shared" si="6"/>
        <v>8.5818246973841911E-2</v>
      </c>
      <c r="T37" s="85">
        <f>分析係数表!F40</f>
        <v>0.72803609474871533</v>
      </c>
      <c r="U37" s="86">
        <f t="shared" si="7"/>
        <v>6.247878138501662E-2</v>
      </c>
      <c r="V37" s="87">
        <f>分析係数表!D40</f>
        <v>0.11505201153026695</v>
      </c>
      <c r="W37" s="167">
        <f t="shared" si="8"/>
        <v>0</v>
      </c>
      <c r="X37" s="76">
        <f>分析係数表!E40</f>
        <v>6.6173705978192762E-2</v>
      </c>
      <c r="Y37" s="166">
        <f t="shared" si="9"/>
        <v>0</v>
      </c>
    </row>
    <row r="38" spans="1:25" x14ac:dyDescent="0.2">
      <c r="A38" s="6" t="s">
        <v>26</v>
      </c>
      <c r="B38" s="5" t="s">
        <v>276</v>
      </c>
      <c r="C38" s="90"/>
      <c r="D38" s="76">
        <f>投入係数表!N38</f>
        <v>0</v>
      </c>
      <c r="E38" s="77">
        <f t="shared" si="0"/>
        <v>0</v>
      </c>
      <c r="F38" s="76">
        <f>分析係数表!C41</f>
        <v>0.63576075285795497</v>
      </c>
      <c r="G38" s="77">
        <f t="shared" si="1"/>
        <v>0</v>
      </c>
      <c r="H38" s="77">
        <v>5.6337968911303229E-4</v>
      </c>
      <c r="I38" s="77">
        <f t="shared" si="2"/>
        <v>5.6337968911303229E-4</v>
      </c>
      <c r="J38" s="76">
        <f>分析係数表!G41</f>
        <v>0.45993746335743602</v>
      </c>
      <c r="K38" s="78">
        <f t="shared" si="3"/>
        <v>2.5911942511774898E-4</v>
      </c>
      <c r="L38" s="79"/>
      <c r="M38" s="80"/>
      <c r="N38" s="81">
        <f>分析係数表!H41</f>
        <v>4.510618532758754E-2</v>
      </c>
      <c r="O38" s="82">
        <f t="shared" si="4"/>
        <v>0.22735442152032739</v>
      </c>
      <c r="P38" s="76">
        <f>分析係数表!C41</f>
        <v>0.63576075285795497</v>
      </c>
      <c r="Q38" s="82">
        <f t="shared" si="5"/>
        <v>0.14454301819134818</v>
      </c>
      <c r="R38" s="83">
        <v>0.14657379975385126</v>
      </c>
      <c r="S38" s="84">
        <f t="shared" si="6"/>
        <v>0.14713717944296428</v>
      </c>
      <c r="T38" s="85">
        <f>分析係数表!F41</f>
        <v>0.5626343560680086</v>
      </c>
      <c r="U38" s="86">
        <f t="shared" si="7"/>
        <v>8.2784432209555239E-2</v>
      </c>
      <c r="V38" s="87">
        <f>分析係数表!D41</f>
        <v>0.18145397693961304</v>
      </c>
      <c r="W38" s="167">
        <f t="shared" si="8"/>
        <v>0</v>
      </c>
      <c r="X38" s="76">
        <f>分析係数表!E41</f>
        <v>0.17500488567520031</v>
      </c>
      <c r="Y38" s="166">
        <f t="shared" si="9"/>
        <v>0</v>
      </c>
    </row>
    <row r="39" spans="1:25" x14ac:dyDescent="0.2">
      <c r="A39" s="6" t="s">
        <v>51</v>
      </c>
      <c r="B39" s="5" t="s">
        <v>367</v>
      </c>
      <c r="C39" s="90"/>
      <c r="D39" s="76">
        <f>投入係数表!N39</f>
        <v>6.4502257579015262E-4</v>
      </c>
      <c r="E39" s="77">
        <f>$C$16*D39</f>
        <v>6.450225757901526E-2</v>
      </c>
      <c r="F39" s="76">
        <f>分析係数表!C42</f>
        <v>1</v>
      </c>
      <c r="G39" s="77">
        <f>E39*F39</f>
        <v>6.450225757901526E-2</v>
      </c>
      <c r="H39" s="77">
        <v>7.7207959149139166E-2</v>
      </c>
      <c r="I39" s="77">
        <f>C39+H39</f>
        <v>7.7207959149139166E-2</v>
      </c>
      <c r="J39" s="76">
        <f>分析係数表!G42</f>
        <v>0.48586118251928023</v>
      </c>
      <c r="K39" s="78">
        <f>I39*J39</f>
        <v>3.7512350332101034E-2</v>
      </c>
      <c r="L39" s="79"/>
      <c r="M39" s="80"/>
      <c r="N39" s="81">
        <f>分析係数表!H42</f>
        <v>1.2011973266585813E-2</v>
      </c>
      <c r="O39" s="82">
        <f t="shared" si="4"/>
        <v>6.0545470948348064E-2</v>
      </c>
      <c r="P39" s="76">
        <f>分析係数表!C42</f>
        <v>1</v>
      </c>
      <c r="Q39" s="82">
        <f>O39*P39</f>
        <v>6.0545470948348064E-2</v>
      </c>
      <c r="R39" s="83">
        <v>6.2922067419087249E-2</v>
      </c>
      <c r="S39" s="84">
        <f>I39+R39</f>
        <v>0.14013002656822643</v>
      </c>
      <c r="T39" s="85">
        <f>分析係数表!F42</f>
        <v>0.55826906598114823</v>
      </c>
      <c r="U39" s="86">
        <f>S39*T39</f>
        <v>7.8230259048157252E-2</v>
      </c>
      <c r="V39" s="87">
        <f>分析係数表!D42</f>
        <v>0.12296486718080549</v>
      </c>
      <c r="W39" s="167">
        <f>ROUND(S39*V39,0)</f>
        <v>0</v>
      </c>
      <c r="X39" s="76">
        <f>分析係数表!E42</f>
        <v>7.7120822622107968E-2</v>
      </c>
      <c r="Y39" s="166">
        <f>ROUND(S39*X39,0)</f>
        <v>0</v>
      </c>
    </row>
    <row r="40" spans="1:25" x14ac:dyDescent="0.2">
      <c r="A40" s="6" t="s">
        <v>194</v>
      </c>
      <c r="B40" s="5" t="s">
        <v>41</v>
      </c>
      <c r="C40" s="90"/>
      <c r="D40" s="76">
        <f>投入係数表!N40</f>
        <v>1.0105353687379059E-2</v>
      </c>
      <c r="E40" s="77">
        <f>$C$16*D40</f>
        <v>1.0105353687379059</v>
      </c>
      <c r="F40" s="76">
        <f>分析係数表!C43</f>
        <v>0.35275161130391675</v>
      </c>
      <c r="G40" s="77">
        <f>E40*F40</f>
        <v>0.35646797960189397</v>
      </c>
      <c r="H40" s="77">
        <v>0.63826557871805678</v>
      </c>
      <c r="I40" s="77">
        <f>C40+H40</f>
        <v>0.63826557871805678</v>
      </c>
      <c r="J40" s="76">
        <f>分析係数表!G43</f>
        <v>0.36383347788378145</v>
      </c>
      <c r="K40" s="78">
        <f>I40*J40</f>
        <v>0.23222238531849509</v>
      </c>
      <c r="L40" s="79"/>
      <c r="M40" s="80"/>
      <c r="N40" s="81">
        <f>分析係数表!H43</f>
        <v>3.2462002941707736E-2</v>
      </c>
      <c r="O40" s="82">
        <f t="shared" si="4"/>
        <v>0.16362234683785576</v>
      </c>
      <c r="P40" s="76">
        <f>分析係数表!C43</f>
        <v>0.35275161130391675</v>
      </c>
      <c r="Q40" s="82">
        <f>O40*P40</f>
        <v>5.7718046492381943E-2</v>
      </c>
      <c r="R40" s="83">
        <v>0.11875108916842247</v>
      </c>
      <c r="S40" s="84">
        <f>I40+R40</f>
        <v>0.75701666788647926</v>
      </c>
      <c r="T40" s="85">
        <f>分析係数表!F43</f>
        <v>0.62185602775368609</v>
      </c>
      <c r="U40" s="86">
        <f>S40*T40</f>
        <v>0.47075537803521739</v>
      </c>
      <c r="V40" s="87">
        <f>分析係数表!D43</f>
        <v>0.24869904596704251</v>
      </c>
      <c r="W40" s="167">
        <f>ROUND(S40*V40,0)</f>
        <v>0</v>
      </c>
      <c r="X40" s="76">
        <f>分析係数表!E43</f>
        <v>0.20663486556808325</v>
      </c>
      <c r="Y40" s="166">
        <f>ROUND(S40*X40,0)</f>
        <v>0</v>
      </c>
    </row>
    <row r="41" spans="1:25" x14ac:dyDescent="0.2">
      <c r="A41" s="6" t="s">
        <v>340</v>
      </c>
      <c r="B41" s="5" t="s">
        <v>42</v>
      </c>
      <c r="C41" s="90"/>
      <c r="D41" s="76">
        <f>投入係数表!N41</f>
        <v>0</v>
      </c>
      <c r="E41" s="77">
        <f>$C$16*D41</f>
        <v>0</v>
      </c>
      <c r="F41" s="76">
        <f>分析係数表!C44</f>
        <v>0.44216182048040453</v>
      </c>
      <c r="G41" s="77">
        <f>E41*F41</f>
        <v>0</v>
      </c>
      <c r="H41" s="77">
        <v>1.0557464840258216E-3</v>
      </c>
      <c r="I41" s="77">
        <f>C41+H41</f>
        <v>1.0557464840258216E-3</v>
      </c>
      <c r="J41" s="76">
        <f>分析係数表!G44</f>
        <v>0.26698361065932691</v>
      </c>
      <c r="K41" s="78">
        <f>I41*J41</f>
        <v>2.8186700824610323E-4</v>
      </c>
      <c r="L41" s="79"/>
      <c r="M41" s="80"/>
      <c r="N41" s="81">
        <f>分析係数表!H44</f>
        <v>9.8960080509896006E-2</v>
      </c>
      <c r="O41" s="82">
        <f t="shared" si="4"/>
        <v>0.49880103348424232</v>
      </c>
      <c r="P41" s="76">
        <f>分析係数表!C44</f>
        <v>0.44216182048040453</v>
      </c>
      <c r="Q41" s="82">
        <f>O41*P41</f>
        <v>0.2205507730228998</v>
      </c>
      <c r="R41" s="83">
        <v>0.22349630757487154</v>
      </c>
      <c r="S41" s="84">
        <f>I41+R41</f>
        <v>0.22455205405889736</v>
      </c>
      <c r="T41" s="85">
        <f>分析係数表!F44</f>
        <v>0.48855248342299512</v>
      </c>
      <c r="U41" s="86">
        <f>S41*T41</f>
        <v>0.10970546366820896</v>
      </c>
      <c r="V41" s="87">
        <f>分析係数表!D44</f>
        <v>0.23645689978731391</v>
      </c>
      <c r="W41" s="167">
        <f>ROUND(S41*V41,0)</f>
        <v>0</v>
      </c>
      <c r="X41" s="76">
        <f>分析係数表!E44</f>
        <v>0.14913048917803079</v>
      </c>
      <c r="Y41" s="166">
        <f>ROUND(S41*X41,0)</f>
        <v>0</v>
      </c>
    </row>
    <row r="42" spans="1:25" x14ac:dyDescent="0.2">
      <c r="A42" s="6" t="s">
        <v>341</v>
      </c>
      <c r="B42" s="5" t="s">
        <v>278</v>
      </c>
      <c r="C42" s="90"/>
      <c r="D42" s="76">
        <f>投入係数表!N42</f>
        <v>2.1500752526338422E-4</v>
      </c>
      <c r="E42" s="77">
        <f>$C$16*D42</f>
        <v>2.1500752526338422E-2</v>
      </c>
      <c r="F42" s="76">
        <f>分析係数表!C45</f>
        <v>1</v>
      </c>
      <c r="G42" s="77">
        <f>E42*F42</f>
        <v>2.1500752526338422E-2</v>
      </c>
      <c r="H42" s="77">
        <v>2.8748956336478958E-2</v>
      </c>
      <c r="I42" s="77">
        <f>C42+H42</f>
        <v>2.8748956336478958E-2</v>
      </c>
      <c r="J42" s="76">
        <f>分析係数表!G45</f>
        <v>0</v>
      </c>
      <c r="K42" s="78">
        <f>I42*J42</f>
        <v>0</v>
      </c>
      <c r="L42" s="79"/>
      <c r="M42" s="80"/>
      <c r="N42" s="81">
        <f>分析係数表!H45</f>
        <v>0</v>
      </c>
      <c r="O42" s="82">
        <f t="shared" si="4"/>
        <v>0</v>
      </c>
      <c r="P42" s="76">
        <f>分析係数表!C45</f>
        <v>1</v>
      </c>
      <c r="Q42" s="82">
        <f>O42*P42</f>
        <v>0</v>
      </c>
      <c r="R42" s="83">
        <v>2.2271827326000543E-3</v>
      </c>
      <c r="S42" s="84">
        <f>I42+R42</f>
        <v>3.0976139069079013E-2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投入係数表!N43</f>
        <v>3.6551279294775316E-3</v>
      </c>
      <c r="E43" s="77">
        <f>$C$16*D43</f>
        <v>0.36551279294775318</v>
      </c>
      <c r="F43" s="76">
        <f>分析係数表!C46</f>
        <v>0.17935833011209901</v>
      </c>
      <c r="G43" s="77">
        <f>E43*F43</f>
        <v>6.5557764177718414E-2</v>
      </c>
      <c r="H43" s="77">
        <v>8.1314446190827963E-2</v>
      </c>
      <c r="I43" s="77">
        <f>C43+H43</f>
        <v>8.1314446190827963E-2</v>
      </c>
      <c r="J43" s="76">
        <f>分析係数表!G46</f>
        <v>8.6021505376344086E-3</v>
      </c>
      <c r="K43" s="78">
        <f>I43*J43</f>
        <v>6.9947910701787495E-4</v>
      </c>
      <c r="L43" s="79"/>
      <c r="M43" s="80"/>
      <c r="N43" s="81">
        <f>分析係数表!H46</f>
        <v>1.9624287151962429E-2</v>
      </c>
      <c r="O43" s="82">
        <f t="shared" si="4"/>
        <v>9.891478121636671E-2</v>
      </c>
      <c r="P43" s="76">
        <f>分析係数表!C46</f>
        <v>0.17935833011209901</v>
      </c>
      <c r="Q43" s="82">
        <f>O43*P43</f>
        <v>1.7741189982371151E-2</v>
      </c>
      <c r="R43" s="83">
        <v>2.0253884320122373E-2</v>
      </c>
      <c r="S43" s="84">
        <f>I43+R43</f>
        <v>0.10156833051095034</v>
      </c>
      <c r="T43" s="85">
        <f>分析係数表!F46</f>
        <v>0.31182795698924731</v>
      </c>
      <c r="U43" s="86">
        <f>S43*T43</f>
        <v>3.1671844998038275E-2</v>
      </c>
      <c r="V43" s="87">
        <f>分析係数表!D46</f>
        <v>4.3010752688172043E-3</v>
      </c>
      <c r="W43" s="167">
        <f>ROUND(S43*V43,0)</f>
        <v>0</v>
      </c>
      <c r="X43" s="76">
        <f>分析係数表!E46</f>
        <v>1.0752688172043012E-2</v>
      </c>
      <c r="Y43" s="166">
        <f>ROUND(S43*X43,0)</f>
        <v>0</v>
      </c>
    </row>
    <row r="44" spans="1:25" x14ac:dyDescent="0.2">
      <c r="A44" s="192">
        <v>40</v>
      </c>
      <c r="B44" s="14" t="s">
        <v>150</v>
      </c>
      <c r="C44" s="197">
        <f>SUM(C5:C43)</f>
        <v>100</v>
      </c>
      <c r="D44" s="92">
        <f>投入係数表!N44</f>
        <v>0.75037626316921091</v>
      </c>
      <c r="E44" s="91">
        <f>SUM(E5:E43)</f>
        <v>75.037626316921092</v>
      </c>
      <c r="F44" s="92">
        <f>分析係数表!C47</f>
        <v>0.45205734847213674</v>
      </c>
      <c r="G44" s="91">
        <f>SUM(G5:G43)</f>
        <v>15.975117678088584</v>
      </c>
      <c r="H44" s="91">
        <f>SUM(H5:H43)</f>
        <v>18.895559068654521</v>
      </c>
      <c r="I44" s="91">
        <f>SUM(I5:I43)</f>
        <v>118.89555906865452</v>
      </c>
      <c r="J44" s="92">
        <f>分析係数表!G47</f>
        <v>0.25945463001493158</v>
      </c>
      <c r="K44" s="93">
        <f>SUM(K5:K43)</f>
        <v>8.0389580775634659</v>
      </c>
      <c r="L44" s="94">
        <f>最終需要_まとめ!$L$33</f>
        <v>0.627</v>
      </c>
      <c r="M44" s="91">
        <f>K44*L44</f>
        <v>5.040426714632293</v>
      </c>
      <c r="N44" s="95">
        <f>分析係数表!H47</f>
        <v>1</v>
      </c>
      <c r="O44" s="93">
        <f>SUM(O5:O43)</f>
        <v>5.0404267146322921</v>
      </c>
      <c r="P44" s="92">
        <f>分析係数表!C47</f>
        <v>0.45205734847213674</v>
      </c>
      <c r="Q44" s="96">
        <f>SUM(Q5:Q43)</f>
        <v>2.4123686645777296</v>
      </c>
      <c r="R44" s="91">
        <f>SUM(R5:R43)</f>
        <v>2.7812467077055567</v>
      </c>
      <c r="S44" s="97">
        <f>SUM(S5:S43)</f>
        <v>121.67680577636008</v>
      </c>
      <c r="T44" s="98">
        <f>分析係数表!F47</f>
        <v>0.49393557388686266</v>
      </c>
      <c r="U44" s="99">
        <f>SUM(U5:U43)</f>
        <v>31.934101117697541</v>
      </c>
      <c r="V44" s="100">
        <f>分析係数表!D47</f>
        <v>0.10430078574400901</v>
      </c>
      <c r="W44" s="164">
        <f>SUM(W5:W43)</f>
        <v>2</v>
      </c>
      <c r="X44" s="92">
        <f>分析係数表!E47</f>
        <v>8.4816292561133821E-2</v>
      </c>
      <c r="Y44" s="165">
        <f>SUM(Y5:Y43)</f>
        <v>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300</v>
      </c>
      <c r="S2" s="3" t="s">
        <v>152</v>
      </c>
      <c r="U2" s="64" t="s">
        <v>209</v>
      </c>
      <c r="W2" s="3" t="s">
        <v>130</v>
      </c>
      <c r="Y2" s="3" t="s">
        <v>153</v>
      </c>
    </row>
    <row r="3" spans="1:25" ht="44" x14ac:dyDescent="0.2">
      <c r="B3" s="65"/>
      <c r="C3" s="66" t="s">
        <v>227</v>
      </c>
      <c r="D3" s="66" t="s">
        <v>239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投入係数表!O5</f>
        <v>0</v>
      </c>
      <c r="E5" s="77">
        <f t="shared" ref="E5:E38" si="0">$C$17*D5</f>
        <v>0</v>
      </c>
      <c r="F5" s="76">
        <f>分析係数表!C8</f>
        <v>0.54693596511361031</v>
      </c>
      <c r="G5" s="77">
        <f t="shared" ref="G5:G38" si="1">E5*F5</f>
        <v>0</v>
      </c>
      <c r="H5" s="77">
        <f t="array" ref="H5:H43">MMULT(逆行列係数!C5:AO43,'13'!G5:G43)</f>
        <v>1.4119598192112639E-3</v>
      </c>
      <c r="I5" s="77">
        <f t="shared" ref="I5:I38" si="2">C5+H5</f>
        <v>1.4119598192112639E-3</v>
      </c>
      <c r="J5" s="76">
        <f>分析係数表!G8</f>
        <v>0.11998386771526517</v>
      </c>
      <c r="K5" s="78">
        <f t="shared" ref="K5:K38" si="3">I5*J5</f>
        <v>1.6941240016751403E-4</v>
      </c>
      <c r="L5" s="79" t="s">
        <v>183</v>
      </c>
      <c r="M5" s="80" t="s">
        <v>183</v>
      </c>
      <c r="N5" s="81">
        <f>分析係数表!H8</f>
        <v>1.0437901581813021E-2</v>
      </c>
      <c r="O5" s="82">
        <f t="shared" ref="O5:O43" si="4">$M$44*N5</f>
        <v>8.9871141807051816E-2</v>
      </c>
      <c r="P5" s="76">
        <f>分析係数表!C8</f>
        <v>0.54693596511361031</v>
      </c>
      <c r="Q5" s="82">
        <f t="shared" ref="Q5:Q38" si="5">O5*P5</f>
        <v>4.9153759680102015E-2</v>
      </c>
      <c r="R5" s="83">
        <f t="array" ref="R5:R43">MMULT(逆行列係数!C5:AO43,'13'!Q5:Q43)</f>
        <v>7.2212480009524446E-2</v>
      </c>
      <c r="S5" s="84">
        <f t="shared" ref="S5:S38" si="6">I5+R5</f>
        <v>7.3624439828735705E-2</v>
      </c>
      <c r="T5" s="85">
        <f>分析係数表!F8</f>
        <v>0.45210727969348657</v>
      </c>
      <c r="U5" s="86">
        <f t="shared" ref="U5:U38" si="7">S5*T5</f>
        <v>3.3286145209926489E-2</v>
      </c>
      <c r="V5" s="87">
        <f>分析係数表!D8</f>
        <v>0.18995765275257109</v>
      </c>
      <c r="W5" s="167">
        <f t="shared" ref="W5:W38" si="8">ROUND(S5*V5,0)</f>
        <v>0</v>
      </c>
      <c r="X5" s="76">
        <f>分析係数表!E8</f>
        <v>0.14398064125831822</v>
      </c>
      <c r="Y5" s="166">
        <f t="shared" ref="Y5:Y38" si="9">ROUND(S5*X5,0)</f>
        <v>0</v>
      </c>
    </row>
    <row r="6" spans="1:25" x14ac:dyDescent="0.2">
      <c r="A6" s="6" t="s">
        <v>219</v>
      </c>
      <c r="B6" s="5" t="s">
        <v>265</v>
      </c>
      <c r="C6" s="90"/>
      <c r="D6" s="76">
        <f>投入係数表!O6</f>
        <v>0</v>
      </c>
      <c r="E6" s="77">
        <f t="shared" si="0"/>
        <v>0</v>
      </c>
      <c r="F6" s="76">
        <f>分析係数表!C9</f>
        <v>1</v>
      </c>
      <c r="G6" s="77">
        <f t="shared" si="1"/>
        <v>0</v>
      </c>
      <c r="H6" s="77">
        <v>1.2530851282881751E-3</v>
      </c>
      <c r="I6" s="77">
        <f t="shared" si="2"/>
        <v>1.2530851282881751E-3</v>
      </c>
      <c r="J6" s="76">
        <f>分析係数表!G9</f>
        <v>0.24637681159420291</v>
      </c>
      <c r="K6" s="78">
        <f t="shared" si="3"/>
        <v>3.0873111856375329E-4</v>
      </c>
      <c r="L6" s="79"/>
      <c r="M6" s="80"/>
      <c r="N6" s="81">
        <f>分析係数表!H9</f>
        <v>5.4189353082342016E-4</v>
      </c>
      <c r="O6" s="82">
        <f t="shared" si="4"/>
        <v>4.6657453101312443E-3</v>
      </c>
      <c r="P6" s="76">
        <f>分析係数表!C9</f>
        <v>1</v>
      </c>
      <c r="Q6" s="82">
        <f t="shared" si="5"/>
        <v>4.6657453101312443E-3</v>
      </c>
      <c r="R6" s="83">
        <v>6.1134689455465217E-3</v>
      </c>
      <c r="S6" s="84">
        <f t="shared" si="6"/>
        <v>7.366554073834697E-3</v>
      </c>
      <c r="T6" s="85">
        <f>分析係数表!F9</f>
        <v>0.67101449275362324</v>
      </c>
      <c r="U6" s="86">
        <f t="shared" si="7"/>
        <v>4.9430645451963261E-3</v>
      </c>
      <c r="V6" s="87">
        <f>分析係数表!D9</f>
        <v>0.17826086956521739</v>
      </c>
      <c r="W6" s="167">
        <f t="shared" si="8"/>
        <v>0</v>
      </c>
      <c r="X6" s="76">
        <f>分析係数表!E9</f>
        <v>0.11304347826086956</v>
      </c>
      <c r="Y6" s="166">
        <f t="shared" si="9"/>
        <v>0</v>
      </c>
    </row>
    <row r="7" spans="1:25" x14ac:dyDescent="0.2">
      <c r="A7" s="6" t="s">
        <v>220</v>
      </c>
      <c r="B7" s="5" t="s">
        <v>266</v>
      </c>
      <c r="C7" s="90"/>
      <c r="D7" s="76">
        <f>投入係数表!O7</f>
        <v>0</v>
      </c>
      <c r="E7" s="77">
        <f t="shared" si="0"/>
        <v>0</v>
      </c>
      <c r="F7" s="76">
        <f>分析係数表!C10</f>
        <v>7.9037800687285276E-2</v>
      </c>
      <c r="G7" s="77">
        <f t="shared" si="1"/>
        <v>0</v>
      </c>
      <c r="H7" s="77">
        <v>8.949050809953876E-5</v>
      </c>
      <c r="I7" s="77">
        <f t="shared" si="2"/>
        <v>8.949050809953876E-5</v>
      </c>
      <c r="J7" s="76">
        <f>分析係数表!G10</f>
        <v>0.17857142857142858</v>
      </c>
      <c r="K7" s="78">
        <f t="shared" si="3"/>
        <v>1.5980447874917637E-5</v>
      </c>
      <c r="L7" s="79"/>
      <c r="M7" s="80"/>
      <c r="N7" s="81">
        <f>分析係数表!H10</f>
        <v>1.057982607798106E-3</v>
      </c>
      <c r="O7" s="82">
        <f t="shared" si="4"/>
        <v>9.109312272161E-3</v>
      </c>
      <c r="P7" s="76">
        <f>分析係数表!C10</f>
        <v>7.9037800687285276E-2</v>
      </c>
      <c r="Q7" s="82">
        <f t="shared" si="5"/>
        <v>7.1998000776530289E-4</v>
      </c>
      <c r="R7" s="83">
        <v>1.1949598595813737E-3</v>
      </c>
      <c r="S7" s="84">
        <f t="shared" si="6"/>
        <v>1.2844503676809125E-3</v>
      </c>
      <c r="T7" s="85">
        <f>分析係数表!F10</f>
        <v>0.5178571428571429</v>
      </c>
      <c r="U7" s="86">
        <f t="shared" si="7"/>
        <v>6.65161797549044E-4</v>
      </c>
      <c r="V7" s="87">
        <f>分析係数表!D10</f>
        <v>0.10714285714285714</v>
      </c>
      <c r="W7" s="167">
        <f t="shared" si="8"/>
        <v>0</v>
      </c>
      <c r="X7" s="76">
        <f>分析係数表!E10</f>
        <v>8.9285714285714288E-2</v>
      </c>
      <c r="Y7" s="166">
        <f t="shared" si="9"/>
        <v>0</v>
      </c>
    </row>
    <row r="8" spans="1:25" x14ac:dyDescent="0.2">
      <c r="A8" s="6" t="s">
        <v>221</v>
      </c>
      <c r="B8" s="5" t="s">
        <v>27</v>
      </c>
      <c r="C8" s="90"/>
      <c r="D8" s="76">
        <f>投入係数表!O8</f>
        <v>0.14852809991079394</v>
      </c>
      <c r="E8" s="77">
        <f t="shared" si="0"/>
        <v>14.852809991079393</v>
      </c>
      <c r="F8" s="76">
        <f>分析係数表!C11</f>
        <v>2.9201343261789914E-3</v>
      </c>
      <c r="G8" s="77">
        <f t="shared" si="1"/>
        <v>4.3372200295165218E-2</v>
      </c>
      <c r="H8" s="77">
        <v>5.3353942504704363E-2</v>
      </c>
      <c r="I8" s="77">
        <f t="shared" si="2"/>
        <v>5.3353942504704363E-2</v>
      </c>
      <c r="J8" s="76">
        <f>分析係数表!G11</f>
        <v>0.38709677419354838</v>
      </c>
      <c r="K8" s="78">
        <f t="shared" si="3"/>
        <v>2.0653139034079109E-2</v>
      </c>
      <c r="L8" s="79"/>
      <c r="M8" s="80"/>
      <c r="N8" s="81">
        <f>分析係数表!H11</f>
        <v>-1.2902226924367146E-5</v>
      </c>
      <c r="O8" s="82">
        <f t="shared" si="4"/>
        <v>-1.110891740507439E-4</v>
      </c>
      <c r="P8" s="76">
        <f>分析係数表!C11</f>
        <v>2.9201343261789914E-3</v>
      </c>
      <c r="Q8" s="82">
        <f t="shared" si="5"/>
        <v>-3.2439531041244972E-7</v>
      </c>
      <c r="R8" s="83">
        <v>1.6015432789871378E-3</v>
      </c>
      <c r="S8" s="84">
        <f t="shared" si="6"/>
        <v>5.4955485783691499E-2</v>
      </c>
      <c r="T8" s="85">
        <f>分析係数表!F11</f>
        <v>0.64516129032258063</v>
      </c>
      <c r="U8" s="86">
        <f t="shared" si="7"/>
        <v>3.5455152118510642E-2</v>
      </c>
      <c r="V8" s="87">
        <f>分析係数表!D11</f>
        <v>0.25806451612903225</v>
      </c>
      <c r="W8" s="167">
        <f t="shared" si="8"/>
        <v>0</v>
      </c>
      <c r="X8" s="76">
        <f>分析係数表!E11</f>
        <v>0.22580645161290322</v>
      </c>
      <c r="Y8" s="166">
        <f t="shared" si="9"/>
        <v>0</v>
      </c>
    </row>
    <row r="9" spans="1:25" x14ac:dyDescent="0.2">
      <c r="A9" s="6" t="s">
        <v>222</v>
      </c>
      <c r="B9" s="5" t="s">
        <v>190</v>
      </c>
      <c r="C9" s="90"/>
      <c r="D9" s="76">
        <f>投入係数表!O9</f>
        <v>0</v>
      </c>
      <c r="E9" s="77">
        <f t="shared" si="0"/>
        <v>0</v>
      </c>
      <c r="F9" s="76">
        <f>分析係数表!C12</f>
        <v>0.15436841164909776</v>
      </c>
      <c r="G9" s="77">
        <f t="shared" si="1"/>
        <v>0</v>
      </c>
      <c r="H9" s="77">
        <v>1.9933089866279409E-4</v>
      </c>
      <c r="I9" s="77">
        <f t="shared" si="2"/>
        <v>1.9933089866279409E-4</v>
      </c>
      <c r="J9" s="76">
        <f>分析係数表!G12</f>
        <v>0.13865952540355575</v>
      </c>
      <c r="K9" s="78">
        <f t="shared" si="3"/>
        <v>2.7639127806847293E-5</v>
      </c>
      <c r="L9" s="79"/>
      <c r="M9" s="80"/>
      <c r="N9" s="81">
        <f>分析係数表!H12</f>
        <v>8.1322736304286117E-2</v>
      </c>
      <c r="O9" s="82">
        <f t="shared" si="4"/>
        <v>0.70019506404183873</v>
      </c>
      <c r="P9" s="76">
        <f>分析係数表!C12</f>
        <v>0.15436841164909776</v>
      </c>
      <c r="Q9" s="82">
        <f t="shared" si="5"/>
        <v>0.10808799988067692</v>
      </c>
      <c r="R9" s="83">
        <v>0.12296389562519193</v>
      </c>
      <c r="S9" s="84">
        <f t="shared" si="6"/>
        <v>0.12316322652385472</v>
      </c>
      <c r="T9" s="85">
        <f>分析係数表!F12</f>
        <v>0.32507624786134048</v>
      </c>
      <c r="U9" s="86">
        <f t="shared" si="7"/>
        <v>4.0037439552871021E-2</v>
      </c>
      <c r="V9" s="87">
        <f>分析係数表!D12</f>
        <v>4.5079223387636688E-2</v>
      </c>
      <c r="W9" s="167">
        <f t="shared" si="8"/>
        <v>0</v>
      </c>
      <c r="X9" s="76">
        <f>分析係数表!E12</f>
        <v>4.7459644424607601E-2</v>
      </c>
      <c r="Y9" s="166">
        <f t="shared" si="9"/>
        <v>0</v>
      </c>
    </row>
    <row r="10" spans="1:25" x14ac:dyDescent="0.2">
      <c r="A10" s="6" t="s">
        <v>223</v>
      </c>
      <c r="B10" s="5" t="s">
        <v>28</v>
      </c>
      <c r="C10" s="90"/>
      <c r="D10" s="76">
        <f>投入係数表!O10</f>
        <v>8.9206066012488853E-4</v>
      </c>
      <c r="E10" s="77">
        <f t="shared" si="0"/>
        <v>8.9206066012488858E-2</v>
      </c>
      <c r="F10" s="76">
        <f>分析係数表!C13</f>
        <v>0</v>
      </c>
      <c r="G10" s="77">
        <f t="shared" si="1"/>
        <v>0</v>
      </c>
      <c r="H10" s="77">
        <v>0</v>
      </c>
      <c r="I10" s="77">
        <f t="shared" si="2"/>
        <v>0</v>
      </c>
      <c r="J10" s="76">
        <f>分析係数表!G13</f>
        <v>0.24519230769230768</v>
      </c>
      <c r="K10" s="78">
        <f t="shared" si="3"/>
        <v>0</v>
      </c>
      <c r="L10" s="79"/>
      <c r="M10" s="80"/>
      <c r="N10" s="81">
        <f>分析係数表!H13</f>
        <v>1.238613784739246E-2</v>
      </c>
      <c r="O10" s="82">
        <f t="shared" si="4"/>
        <v>0.10664560708871414</v>
      </c>
      <c r="P10" s="76">
        <f>分析係数表!C13</f>
        <v>0</v>
      </c>
      <c r="Q10" s="82">
        <f t="shared" si="5"/>
        <v>0</v>
      </c>
      <c r="R10" s="83">
        <v>0</v>
      </c>
      <c r="S10" s="84">
        <f t="shared" si="6"/>
        <v>0</v>
      </c>
      <c r="T10" s="85">
        <f>分析係数表!F13</f>
        <v>0.38350591715976329</v>
      </c>
      <c r="U10" s="86">
        <f t="shared" si="7"/>
        <v>0</v>
      </c>
      <c r="V10" s="87">
        <f>分析係数表!D13</f>
        <v>0.13609467455621302</v>
      </c>
      <c r="W10" s="167">
        <f t="shared" si="8"/>
        <v>0</v>
      </c>
      <c r="X10" s="76">
        <f>分析係数表!E13</f>
        <v>0.13646449704142011</v>
      </c>
      <c r="Y10" s="166">
        <f t="shared" si="9"/>
        <v>0</v>
      </c>
    </row>
    <row r="11" spans="1:25" x14ac:dyDescent="0.2">
      <c r="A11" s="6" t="s">
        <v>224</v>
      </c>
      <c r="B11" s="5" t="s">
        <v>267</v>
      </c>
      <c r="C11" s="90"/>
      <c r="D11" s="76">
        <f>投入係数表!O11</f>
        <v>2.4531668153434435E-3</v>
      </c>
      <c r="E11" s="77">
        <f t="shared" si="0"/>
        <v>0.24531668153434436</v>
      </c>
      <c r="F11" s="76">
        <f>分析係数表!C14</f>
        <v>5.4896794027228801E-2</v>
      </c>
      <c r="G11" s="77">
        <f t="shared" si="1"/>
        <v>1.3467099337634186E-2</v>
      </c>
      <c r="H11" s="77">
        <v>2.6275640225642251E-2</v>
      </c>
      <c r="I11" s="77">
        <f t="shared" si="2"/>
        <v>2.6275640225642251E-2</v>
      </c>
      <c r="J11" s="76">
        <f>分析係数表!G14</f>
        <v>0.21908893709327548</v>
      </c>
      <c r="K11" s="78">
        <f t="shared" si="3"/>
        <v>5.7567020884812742E-3</v>
      </c>
      <c r="L11" s="79"/>
      <c r="M11" s="80"/>
      <c r="N11" s="81">
        <f>分析係数表!H14</f>
        <v>1.0321781539493716E-3</v>
      </c>
      <c r="O11" s="82">
        <f t="shared" si="4"/>
        <v>8.8871339240595114E-3</v>
      </c>
      <c r="P11" s="76">
        <f>分析係数表!C14</f>
        <v>5.4896794027228801E-2</v>
      </c>
      <c r="Q11" s="82">
        <f t="shared" si="5"/>
        <v>4.8787516052149266E-4</v>
      </c>
      <c r="R11" s="83">
        <v>2.2804433732927939E-3</v>
      </c>
      <c r="S11" s="84">
        <f t="shared" si="6"/>
        <v>2.8556083598935043E-2</v>
      </c>
      <c r="T11" s="85">
        <f>分析係数表!F14</f>
        <v>0.36550976138828634</v>
      </c>
      <c r="U11" s="86">
        <f t="shared" si="7"/>
        <v>1.0437527302430704E-2</v>
      </c>
      <c r="V11" s="87">
        <f>分析係数表!D14</f>
        <v>0.11713665943600868</v>
      </c>
      <c r="W11" s="167">
        <f t="shared" si="8"/>
        <v>0</v>
      </c>
      <c r="X11" s="76">
        <f>分析係数表!E14</f>
        <v>8.6767895878524945E-2</v>
      </c>
      <c r="Y11" s="166">
        <f t="shared" si="9"/>
        <v>0</v>
      </c>
    </row>
    <row r="12" spans="1:25" x14ac:dyDescent="0.2">
      <c r="A12" s="6" t="s">
        <v>225</v>
      </c>
      <c r="B12" s="5" t="s">
        <v>29</v>
      </c>
      <c r="C12" s="90"/>
      <c r="D12" s="76">
        <f>投入係数表!O12</f>
        <v>8.697591436217662E-3</v>
      </c>
      <c r="E12" s="77">
        <f t="shared" si="0"/>
        <v>0.86975914362176621</v>
      </c>
      <c r="F12" s="76">
        <f>分析係数表!C15</f>
        <v>0</v>
      </c>
      <c r="G12" s="77">
        <f t="shared" si="1"/>
        <v>0</v>
      </c>
      <c r="H12" s="77">
        <v>0</v>
      </c>
      <c r="I12" s="77">
        <f t="shared" si="2"/>
        <v>0</v>
      </c>
      <c r="J12" s="76">
        <f>分析係数表!G15</f>
        <v>9.5670602482591585E-2</v>
      </c>
      <c r="K12" s="78">
        <f t="shared" si="3"/>
        <v>0</v>
      </c>
      <c r="L12" s="79"/>
      <c r="M12" s="80"/>
      <c r="N12" s="81">
        <f>分析係数表!H15</f>
        <v>7.5090960699816791E-3</v>
      </c>
      <c r="O12" s="82">
        <f t="shared" si="4"/>
        <v>6.4653899297532957E-2</v>
      </c>
      <c r="P12" s="76">
        <f>分析係数表!C15</f>
        <v>0</v>
      </c>
      <c r="Q12" s="82">
        <f t="shared" si="5"/>
        <v>0</v>
      </c>
      <c r="R12" s="83">
        <v>0</v>
      </c>
      <c r="S12" s="84">
        <f t="shared" si="6"/>
        <v>0</v>
      </c>
      <c r="T12" s="85">
        <f>分析係数表!F15</f>
        <v>0.30426884650317892</v>
      </c>
      <c r="U12" s="86">
        <f t="shared" si="7"/>
        <v>0</v>
      </c>
      <c r="V12" s="87">
        <f>分析係数表!D15</f>
        <v>3.7844383893430214E-2</v>
      </c>
      <c r="W12" s="167">
        <f t="shared" si="8"/>
        <v>0</v>
      </c>
      <c r="X12" s="76">
        <f>分析係数表!E15</f>
        <v>3.511958825310324E-2</v>
      </c>
      <c r="Y12" s="166">
        <f t="shared" si="9"/>
        <v>0</v>
      </c>
    </row>
    <row r="13" spans="1:25" x14ac:dyDescent="0.2">
      <c r="A13" s="6" t="s">
        <v>226</v>
      </c>
      <c r="B13" s="5" t="s">
        <v>30</v>
      </c>
      <c r="C13" s="90"/>
      <c r="D13" s="76">
        <f>投入係数表!O13</f>
        <v>2.6761819803746653E-3</v>
      </c>
      <c r="E13" s="77">
        <f t="shared" si="0"/>
        <v>0.2676181980374665</v>
      </c>
      <c r="F13" s="76">
        <f>分析係数表!C16</f>
        <v>2.8164924506387967E-2</v>
      </c>
      <c r="G13" s="77">
        <f t="shared" si="1"/>
        <v>7.5374463442608288E-3</v>
      </c>
      <c r="H13" s="77">
        <v>1.7488166370365824E-2</v>
      </c>
      <c r="I13" s="77">
        <f t="shared" si="2"/>
        <v>1.7488166370365824E-2</v>
      </c>
      <c r="J13" s="76">
        <f>分析係数表!G16</f>
        <v>3.3175355450236969E-2</v>
      </c>
      <c r="K13" s="78">
        <f t="shared" si="3"/>
        <v>5.8017613550976677E-4</v>
      </c>
      <c r="L13" s="79"/>
      <c r="M13" s="80"/>
      <c r="N13" s="81">
        <f>分析係数表!H16</f>
        <v>1.4682734239929811E-2</v>
      </c>
      <c r="O13" s="82">
        <f t="shared" si="4"/>
        <v>0.12641948006974654</v>
      </c>
      <c r="P13" s="76">
        <f>分析係数表!C16</f>
        <v>2.8164924506387967E-2</v>
      </c>
      <c r="Q13" s="82">
        <f t="shared" si="5"/>
        <v>3.5605951123012297E-3</v>
      </c>
      <c r="R13" s="83">
        <v>6.8285434574257946E-3</v>
      </c>
      <c r="S13" s="84">
        <f t="shared" si="6"/>
        <v>2.4316709827791619E-2</v>
      </c>
      <c r="T13" s="85">
        <f>分析係数表!F16</f>
        <v>0.28436018957345971</v>
      </c>
      <c r="U13" s="86">
        <f t="shared" si="7"/>
        <v>6.9147042164336356E-3</v>
      </c>
      <c r="V13" s="87">
        <f>分析係数表!D16</f>
        <v>3.7914691943127965E-2</v>
      </c>
      <c r="W13" s="167">
        <f t="shared" si="8"/>
        <v>0</v>
      </c>
      <c r="X13" s="76">
        <f>分析係数表!E16</f>
        <v>3.7914691943127965E-2</v>
      </c>
      <c r="Y13" s="166">
        <f t="shared" si="9"/>
        <v>0</v>
      </c>
    </row>
    <row r="14" spans="1:25" x14ac:dyDescent="0.2">
      <c r="A14" s="6" t="s">
        <v>2</v>
      </c>
      <c r="B14" s="5" t="s">
        <v>364</v>
      </c>
      <c r="C14" s="90"/>
      <c r="D14" s="76">
        <f>投入係数表!O14</f>
        <v>5.798394290811775E-3</v>
      </c>
      <c r="E14" s="77">
        <f t="shared" si="0"/>
        <v>0.57983942908117747</v>
      </c>
      <c r="F14" s="76">
        <f>分析係数表!C17</f>
        <v>0.15651736285858076</v>
      </c>
      <c r="G14" s="77">
        <f t="shared" si="1"/>
        <v>9.0754938321210954E-2</v>
      </c>
      <c r="H14" s="77">
        <v>0.12063874853013164</v>
      </c>
      <c r="I14" s="77">
        <f t="shared" si="2"/>
        <v>0.12063874853013164</v>
      </c>
      <c r="J14" s="76">
        <f>分析係数表!G17</f>
        <v>0.21787194841087057</v>
      </c>
      <c r="K14" s="78">
        <f t="shared" si="3"/>
        <v>2.6283799196108827E-2</v>
      </c>
      <c r="L14" s="79"/>
      <c r="M14" s="80"/>
      <c r="N14" s="81">
        <f>分析係数表!H17</f>
        <v>2.4901297964028592E-3</v>
      </c>
      <c r="O14" s="82">
        <f t="shared" si="4"/>
        <v>2.1440210591793574E-2</v>
      </c>
      <c r="P14" s="76">
        <f>分析係数表!C17</f>
        <v>0.15651736285858076</v>
      </c>
      <c r="Q14" s="82">
        <f t="shared" si="5"/>
        <v>3.3557652209601414E-3</v>
      </c>
      <c r="R14" s="83">
        <v>6.2730611054989619E-3</v>
      </c>
      <c r="S14" s="84">
        <f t="shared" si="6"/>
        <v>0.12691180963563059</v>
      </c>
      <c r="T14" s="85">
        <f>分析係数表!F17</f>
        <v>0.3417779824965454</v>
      </c>
      <c r="U14" s="86">
        <f t="shared" si="7"/>
        <v>4.3375662252251451E-2</v>
      </c>
      <c r="V14" s="87">
        <f>分析係数表!D17</f>
        <v>8.7977890373099957E-2</v>
      </c>
      <c r="W14" s="167">
        <f t="shared" si="8"/>
        <v>0</v>
      </c>
      <c r="X14" s="76">
        <f>分析係数表!E17</f>
        <v>8.8438507600184249E-2</v>
      </c>
      <c r="Y14" s="166">
        <f t="shared" si="9"/>
        <v>0</v>
      </c>
    </row>
    <row r="15" spans="1:25" x14ac:dyDescent="0.2">
      <c r="A15" s="6" t="s">
        <v>3</v>
      </c>
      <c r="B15" s="5" t="s">
        <v>31</v>
      </c>
      <c r="C15" s="90"/>
      <c r="D15" s="76">
        <f>投入係数表!O15</f>
        <v>9.1436217662801064E-3</v>
      </c>
      <c r="E15" s="77">
        <f t="shared" si="0"/>
        <v>0.91436217662801067</v>
      </c>
      <c r="F15" s="76">
        <f>分析係数表!C18</f>
        <v>0.11725293132328307</v>
      </c>
      <c r="G15" s="77">
        <f t="shared" si="1"/>
        <v>0.10721164550077177</v>
      </c>
      <c r="H15" s="77">
        <v>0.12648043050133534</v>
      </c>
      <c r="I15" s="77">
        <f t="shared" si="2"/>
        <v>0.12648043050133534</v>
      </c>
      <c r="J15" s="76">
        <f>分析係数表!G18</f>
        <v>0.21513002364066194</v>
      </c>
      <c r="K15" s="78">
        <f t="shared" si="3"/>
        <v>2.7209738003833372E-2</v>
      </c>
      <c r="L15" s="79"/>
      <c r="M15" s="80"/>
      <c r="N15" s="81">
        <f>分析係数表!H18</f>
        <v>3.999690346553815E-4</v>
      </c>
      <c r="O15" s="82">
        <f t="shared" si="4"/>
        <v>3.4437643955730606E-3</v>
      </c>
      <c r="P15" s="76">
        <f>分析係数表!C18</f>
        <v>0.11725293132328307</v>
      </c>
      <c r="Q15" s="82">
        <f t="shared" si="5"/>
        <v>4.0379147016769549E-4</v>
      </c>
      <c r="R15" s="83">
        <v>9.6448515404307848E-4</v>
      </c>
      <c r="S15" s="84">
        <f t="shared" si="6"/>
        <v>0.12744491565537841</v>
      </c>
      <c r="T15" s="85">
        <f>分析係数表!F18</f>
        <v>0.45862884160756501</v>
      </c>
      <c r="U15" s="86">
        <f t="shared" si="7"/>
        <v>5.8449914035800028E-2</v>
      </c>
      <c r="V15" s="87">
        <f>分析係数表!D18</f>
        <v>6.6193853427895979E-2</v>
      </c>
      <c r="W15" s="167">
        <f t="shared" si="8"/>
        <v>0</v>
      </c>
      <c r="X15" s="76">
        <f>分析係数表!E18</f>
        <v>5.4373522458628844E-2</v>
      </c>
      <c r="Y15" s="166">
        <f t="shared" si="9"/>
        <v>0</v>
      </c>
    </row>
    <row r="16" spans="1:25" x14ac:dyDescent="0.2">
      <c r="A16" s="6" t="s">
        <v>4</v>
      </c>
      <c r="B16" s="5" t="s">
        <v>32</v>
      </c>
      <c r="C16" s="90"/>
      <c r="D16" s="76">
        <f>投入係数表!O16</f>
        <v>1.1150758251561106E-3</v>
      </c>
      <c r="E16" s="77">
        <f t="shared" si="0"/>
        <v>0.11150758251561106</v>
      </c>
      <c r="F16" s="76">
        <f>分析係数表!C19</f>
        <v>0.16093535075653365</v>
      </c>
      <c r="G16" s="77">
        <f t="shared" si="1"/>
        <v>1.7945511904162985E-2</v>
      </c>
      <c r="H16" s="77">
        <v>3.1878599590553197E-2</v>
      </c>
      <c r="I16" s="77">
        <f t="shared" si="2"/>
        <v>3.1878599590553197E-2</v>
      </c>
      <c r="J16" s="76">
        <f>分析係数表!G19</f>
        <v>5.7622016770586967E-2</v>
      </c>
      <c r="K16" s="78">
        <f t="shared" si="3"/>
        <v>1.8369092002296832E-3</v>
      </c>
      <c r="L16" s="79"/>
      <c r="M16" s="80"/>
      <c r="N16" s="81">
        <f>分析係数表!H19</f>
        <v>-1.0321781539493717E-4</v>
      </c>
      <c r="O16" s="82">
        <f t="shared" si="4"/>
        <v>-8.8871339240595123E-4</v>
      </c>
      <c r="P16" s="76">
        <f>分析係数表!C19</f>
        <v>0.16093535075653365</v>
      </c>
      <c r="Q16" s="82">
        <f t="shared" si="5"/>
        <v>-1.4302540152888069E-4</v>
      </c>
      <c r="R16" s="83">
        <v>5.7616716784968547E-4</v>
      </c>
      <c r="S16" s="84">
        <f t="shared" si="6"/>
        <v>3.2454766758402885E-2</v>
      </c>
      <c r="T16" s="85">
        <f>分析係数表!F19</f>
        <v>0.23994839819393679</v>
      </c>
      <c r="U16" s="86">
        <f t="shared" si="7"/>
        <v>7.7874692974365988E-3</v>
      </c>
      <c r="V16" s="87">
        <f>分析係数表!D19</f>
        <v>2.2575790152655342E-2</v>
      </c>
      <c r="W16" s="167">
        <f t="shared" si="8"/>
        <v>0</v>
      </c>
      <c r="X16" s="76">
        <f>分析係数表!E19</f>
        <v>2.6015910556869491E-2</v>
      </c>
      <c r="Y16" s="166">
        <f t="shared" si="9"/>
        <v>0</v>
      </c>
    </row>
    <row r="17" spans="1:25" x14ac:dyDescent="0.2">
      <c r="A17" s="6" t="s">
        <v>5</v>
      </c>
      <c r="B17" s="5" t="s">
        <v>33</v>
      </c>
      <c r="C17" s="75">
        <f>最終需要_まとめ!C18</f>
        <v>100</v>
      </c>
      <c r="D17" s="76">
        <f>投入係数表!O17</f>
        <v>0.41815343443354147</v>
      </c>
      <c r="E17" s="77">
        <f t="shared" si="0"/>
        <v>41.815343443354145</v>
      </c>
      <c r="F17" s="76">
        <f>分析係数表!C20</f>
        <v>0.28691066997518611</v>
      </c>
      <c r="G17" s="77">
        <f t="shared" si="1"/>
        <v>11.997268202575244</v>
      </c>
      <c r="H17" s="77">
        <v>13.640874704790077</v>
      </c>
      <c r="I17" s="77">
        <f t="shared" si="2"/>
        <v>113.64087470479008</v>
      </c>
      <c r="J17" s="76">
        <f>分析係数表!G20</f>
        <v>9.991079393398751E-2</v>
      </c>
      <c r="K17" s="78">
        <f t="shared" si="3"/>
        <v>11.353950015108376</v>
      </c>
      <c r="L17" s="79"/>
      <c r="M17" s="80"/>
      <c r="N17" s="81">
        <f>分析係数表!H20</f>
        <v>4.9028462312595156E-4</v>
      </c>
      <c r="O17" s="82">
        <f t="shared" si="4"/>
        <v>4.221388613928268E-3</v>
      </c>
      <c r="P17" s="76">
        <f>分析係数表!C20</f>
        <v>0.28691066997518611</v>
      </c>
      <c r="Q17" s="82">
        <f t="shared" si="5"/>
        <v>1.2111614354477817E-3</v>
      </c>
      <c r="R17" s="83">
        <v>2.4028552200416431E-3</v>
      </c>
      <c r="S17" s="84">
        <f t="shared" si="6"/>
        <v>113.64327756001012</v>
      </c>
      <c r="T17" s="85">
        <f>分析係数表!F20</f>
        <v>0.22279214986619089</v>
      </c>
      <c r="U17" s="86">
        <f t="shared" si="7"/>
        <v>25.318830125434904</v>
      </c>
      <c r="V17" s="87">
        <f>分析係数表!D20</f>
        <v>1.4942016057091882E-2</v>
      </c>
      <c r="W17" s="167">
        <f t="shared" si="8"/>
        <v>2</v>
      </c>
      <c r="X17" s="76">
        <f>分析係数表!E20</f>
        <v>1.5834076717216771E-2</v>
      </c>
      <c r="Y17" s="166">
        <f t="shared" si="9"/>
        <v>2</v>
      </c>
    </row>
    <row r="18" spans="1:25" x14ac:dyDescent="0.2">
      <c r="A18" s="6" t="s">
        <v>6</v>
      </c>
      <c r="B18" s="5" t="s">
        <v>34</v>
      </c>
      <c r="C18" s="90"/>
      <c r="D18" s="76">
        <f>投入係数表!O18</f>
        <v>1.7841213202497771E-3</v>
      </c>
      <c r="E18" s="77">
        <f t="shared" si="0"/>
        <v>0.17841213202497772</v>
      </c>
      <c r="F18" s="76">
        <f>分析係数表!C21</f>
        <v>0.60911510312707917</v>
      </c>
      <c r="G18" s="77">
        <f t="shared" si="1"/>
        <v>0.10867352419751637</v>
      </c>
      <c r="H18" s="77">
        <v>0.16761569378550029</v>
      </c>
      <c r="I18" s="77">
        <f t="shared" si="2"/>
        <v>0.16761569378550029</v>
      </c>
      <c r="J18" s="76">
        <f>分析係数表!G21</f>
        <v>0.2851761577664525</v>
      </c>
      <c r="K18" s="78">
        <f t="shared" si="3"/>
        <v>4.7799999535107218E-2</v>
      </c>
      <c r="L18" s="79"/>
      <c r="M18" s="80"/>
      <c r="N18" s="81">
        <f>分析係数表!H21</f>
        <v>8.1284029623513018E-4</v>
      </c>
      <c r="O18" s="82">
        <f t="shared" si="4"/>
        <v>6.9986179651968655E-3</v>
      </c>
      <c r="P18" s="76">
        <f>分析係数表!C21</f>
        <v>0.60911510312707917</v>
      </c>
      <c r="Q18" s="82">
        <f t="shared" si="5"/>
        <v>4.2629639036179182E-3</v>
      </c>
      <c r="R18" s="83">
        <v>1.0729725217266659E-2</v>
      </c>
      <c r="S18" s="84">
        <f t="shared" si="6"/>
        <v>0.17834541900276696</v>
      </c>
      <c r="T18" s="85">
        <f>分析係数表!F21</f>
        <v>0.42588078883226238</v>
      </c>
      <c r="U18" s="86">
        <f t="shared" si="7"/>
        <v>7.5953887729518749E-2</v>
      </c>
      <c r="V18" s="87">
        <f>分析係数表!D21</f>
        <v>0.10037668956348327</v>
      </c>
      <c r="W18" s="167">
        <f t="shared" si="8"/>
        <v>0</v>
      </c>
      <c r="X18" s="76">
        <f>分析係数表!E21</f>
        <v>9.4837137159317533E-2</v>
      </c>
      <c r="Y18" s="166">
        <f t="shared" si="9"/>
        <v>0</v>
      </c>
    </row>
    <row r="19" spans="1:25" x14ac:dyDescent="0.2">
      <c r="A19" s="6" t="s">
        <v>7</v>
      </c>
      <c r="B19" s="5" t="s">
        <v>268</v>
      </c>
      <c r="C19" s="90"/>
      <c r="D19" s="76">
        <f>投入係数表!O19</f>
        <v>0</v>
      </c>
      <c r="E19" s="77">
        <f t="shared" si="0"/>
        <v>0</v>
      </c>
      <c r="F19" s="76">
        <f>分析係数表!C22</f>
        <v>5.1505016722408037E-2</v>
      </c>
      <c r="G19" s="77">
        <f t="shared" si="1"/>
        <v>0</v>
      </c>
      <c r="H19" s="77">
        <v>6.7053302597051508E-4</v>
      </c>
      <c r="I19" s="77">
        <f t="shared" si="2"/>
        <v>6.7053302597051508E-4</v>
      </c>
      <c r="J19" s="76">
        <f>分析係数表!G22</f>
        <v>0.19433198380566802</v>
      </c>
      <c r="K19" s="78">
        <f t="shared" si="3"/>
        <v>1.3030601314406771E-4</v>
      </c>
      <c r="L19" s="79"/>
      <c r="M19" s="80"/>
      <c r="N19" s="81">
        <f>分析係数表!H22</f>
        <v>3.8706680773101437E-5</v>
      </c>
      <c r="O19" s="82">
        <f t="shared" si="4"/>
        <v>3.3326752215223171E-4</v>
      </c>
      <c r="P19" s="76">
        <f>分析係数表!C22</f>
        <v>5.1505016722408037E-2</v>
      </c>
      <c r="Q19" s="82">
        <f t="shared" si="5"/>
        <v>1.7164949301486185E-5</v>
      </c>
      <c r="R19" s="83">
        <v>1.7053075301808374E-4</v>
      </c>
      <c r="S19" s="84">
        <f t="shared" si="6"/>
        <v>8.4106377898859885E-4</v>
      </c>
      <c r="T19" s="85">
        <f>分析係数表!F22</f>
        <v>0.41295546558704455</v>
      </c>
      <c r="U19" s="86">
        <f t="shared" si="7"/>
        <v>3.4732188444063595E-4</v>
      </c>
      <c r="V19" s="87">
        <f>分析係数表!D22</f>
        <v>6.1740890688259109E-2</v>
      </c>
      <c r="W19" s="167">
        <f t="shared" si="8"/>
        <v>0</v>
      </c>
      <c r="X19" s="76">
        <f>分析係数表!E22</f>
        <v>6.6801619433198386E-2</v>
      </c>
      <c r="Y19" s="166">
        <f t="shared" si="9"/>
        <v>0</v>
      </c>
    </row>
    <row r="20" spans="1:25" x14ac:dyDescent="0.2">
      <c r="A20" s="6" t="s">
        <v>8</v>
      </c>
      <c r="B20" s="5" t="s">
        <v>269</v>
      </c>
      <c r="C20" s="90"/>
      <c r="D20" s="76">
        <f>投入係数表!O20</f>
        <v>2.2301516503122213E-4</v>
      </c>
      <c r="E20" s="77">
        <f t="shared" si="0"/>
        <v>2.2301516503122214E-2</v>
      </c>
      <c r="F20" s="76">
        <f>分析係数表!C23</f>
        <v>0</v>
      </c>
      <c r="G20" s="77">
        <f t="shared" si="1"/>
        <v>0</v>
      </c>
      <c r="H20" s="77">
        <v>0</v>
      </c>
      <c r="I20" s="77">
        <f t="shared" si="2"/>
        <v>0</v>
      </c>
      <c r="J20" s="76">
        <f>分析係数表!G23</f>
        <v>0.21569329989251165</v>
      </c>
      <c r="K20" s="78">
        <f t="shared" si="3"/>
        <v>0</v>
      </c>
      <c r="L20" s="79"/>
      <c r="M20" s="80"/>
      <c r="N20" s="81">
        <f>分析係数表!H23</f>
        <v>2.5804453848734292E-5</v>
      </c>
      <c r="O20" s="82">
        <f t="shared" si="4"/>
        <v>2.2217834810148781E-4</v>
      </c>
      <c r="P20" s="76">
        <f>分析係数表!C23</f>
        <v>0</v>
      </c>
      <c r="Q20" s="82">
        <f t="shared" si="5"/>
        <v>0</v>
      </c>
      <c r="R20" s="83">
        <v>0</v>
      </c>
      <c r="S20" s="84">
        <f t="shared" si="6"/>
        <v>0</v>
      </c>
      <c r="T20" s="85">
        <f>分析係数表!F23</f>
        <v>0.44070225725546397</v>
      </c>
      <c r="U20" s="86">
        <f t="shared" si="7"/>
        <v>0</v>
      </c>
      <c r="V20" s="87">
        <f>分析係数表!D23</f>
        <v>7.3450376209243995E-2</v>
      </c>
      <c r="W20" s="167">
        <f t="shared" si="8"/>
        <v>0</v>
      </c>
      <c r="X20" s="76">
        <f>分析係数表!E23</f>
        <v>7.9183088498745974E-2</v>
      </c>
      <c r="Y20" s="166">
        <f t="shared" si="9"/>
        <v>0</v>
      </c>
    </row>
    <row r="21" spans="1:25" x14ac:dyDescent="0.2">
      <c r="A21" s="6" t="s">
        <v>9</v>
      </c>
      <c r="B21" s="5" t="s">
        <v>270</v>
      </c>
      <c r="C21" s="90"/>
      <c r="D21" s="76">
        <f>投入係数表!O21</f>
        <v>0</v>
      </c>
      <c r="E21" s="77">
        <f t="shared" si="0"/>
        <v>0</v>
      </c>
      <c r="F21" s="76">
        <f>分析係数表!C24</f>
        <v>3.1029619181946355E-2</v>
      </c>
      <c r="G21" s="77">
        <f t="shared" si="1"/>
        <v>0</v>
      </c>
      <c r="H21" s="77">
        <v>2.2700031421292417E-4</v>
      </c>
      <c r="I21" s="77">
        <f t="shared" si="2"/>
        <v>2.2700031421292417E-4</v>
      </c>
      <c r="J21" s="76">
        <f>分析係数表!G24</f>
        <v>0.21333333333333335</v>
      </c>
      <c r="K21" s="78">
        <f t="shared" si="3"/>
        <v>4.8426733698757159E-5</v>
      </c>
      <c r="L21" s="79"/>
      <c r="M21" s="80"/>
      <c r="N21" s="81">
        <f>分析係数表!H24</f>
        <v>3.2255567310917867E-4</v>
      </c>
      <c r="O21" s="82">
        <f t="shared" si="4"/>
        <v>2.7772293512685975E-3</v>
      </c>
      <c r="P21" s="76">
        <f>分析係数表!C24</f>
        <v>3.1029619181946355E-2</v>
      </c>
      <c r="Q21" s="82">
        <f t="shared" si="5"/>
        <v>8.6176369150788506E-5</v>
      </c>
      <c r="R21" s="83">
        <v>2.5652135766431543E-4</v>
      </c>
      <c r="S21" s="84">
        <f t="shared" si="6"/>
        <v>4.835216718772396E-4</v>
      </c>
      <c r="T21" s="85">
        <f>分析係数表!F24</f>
        <v>0.4</v>
      </c>
      <c r="U21" s="86">
        <f t="shared" si="7"/>
        <v>1.9340866875089586E-4</v>
      </c>
      <c r="V21" s="87">
        <f>分析係数表!D24</f>
        <v>0</v>
      </c>
      <c r="W21" s="167">
        <f t="shared" si="8"/>
        <v>0</v>
      </c>
      <c r="X21" s="76">
        <f>分析係数表!E24</f>
        <v>0</v>
      </c>
      <c r="Y21" s="166">
        <f t="shared" si="9"/>
        <v>0</v>
      </c>
    </row>
    <row r="22" spans="1:25" x14ac:dyDescent="0.2">
      <c r="A22" s="6" t="s">
        <v>10</v>
      </c>
      <c r="B22" s="5" t="s">
        <v>271</v>
      </c>
      <c r="C22" s="90"/>
      <c r="D22" s="76">
        <f>投入係数表!O22</f>
        <v>2.2301516503122213E-4</v>
      </c>
      <c r="E22" s="77">
        <f t="shared" si="0"/>
        <v>2.2301516503122214E-2</v>
      </c>
      <c r="F22" s="76">
        <f>分析係数表!C25</f>
        <v>0.19850187265917607</v>
      </c>
      <c r="G22" s="77">
        <f t="shared" si="1"/>
        <v>4.4268927890092798E-3</v>
      </c>
      <c r="H22" s="77">
        <v>9.5380830669723523E-3</v>
      </c>
      <c r="I22" s="77">
        <f t="shared" si="2"/>
        <v>9.5380830669723523E-3</v>
      </c>
      <c r="J22" s="76">
        <f>分析係数表!G25</f>
        <v>0.19720347155255544</v>
      </c>
      <c r="K22" s="78">
        <f t="shared" si="3"/>
        <v>1.880943092763593E-3</v>
      </c>
      <c r="L22" s="79"/>
      <c r="M22" s="80"/>
      <c r="N22" s="81">
        <f>分析係数表!H25</f>
        <v>4.5157794235285009E-4</v>
      </c>
      <c r="O22" s="82">
        <f t="shared" si="4"/>
        <v>3.8881210917760364E-3</v>
      </c>
      <c r="P22" s="76">
        <f>分析係数表!C25</f>
        <v>0.19850187265917607</v>
      </c>
      <c r="Q22" s="82">
        <f t="shared" si="5"/>
        <v>7.717993178431834E-4</v>
      </c>
      <c r="R22" s="83">
        <v>1.8397512533801527E-3</v>
      </c>
      <c r="S22" s="84">
        <f t="shared" si="6"/>
        <v>1.1377834320352505E-2</v>
      </c>
      <c r="T22" s="85">
        <f>分析係数表!F25</f>
        <v>0.35053037608486015</v>
      </c>
      <c r="U22" s="86">
        <f t="shared" si="7"/>
        <v>3.9882765433443927E-3</v>
      </c>
      <c r="V22" s="87">
        <f>分析係数表!D25</f>
        <v>5.2073288331726135E-2</v>
      </c>
      <c r="W22" s="167">
        <f t="shared" si="8"/>
        <v>0</v>
      </c>
      <c r="X22" s="76">
        <f>分析係数表!E25</f>
        <v>4.8216007714561235E-2</v>
      </c>
      <c r="Y22" s="166">
        <f t="shared" si="9"/>
        <v>0</v>
      </c>
    </row>
    <row r="23" spans="1:25" x14ac:dyDescent="0.2">
      <c r="A23" s="6" t="s">
        <v>11</v>
      </c>
      <c r="B23" s="5" t="s">
        <v>35</v>
      </c>
      <c r="C23" s="90"/>
      <c r="D23" s="76">
        <f>投入係数表!O23</f>
        <v>0</v>
      </c>
      <c r="E23" s="77">
        <f t="shared" si="0"/>
        <v>0</v>
      </c>
      <c r="F23" s="76">
        <f>分析係数表!C26</f>
        <v>2.323462414578592E-2</v>
      </c>
      <c r="G23" s="77">
        <f t="shared" si="1"/>
        <v>0</v>
      </c>
      <c r="H23" s="77">
        <v>2.8516104229352776E-4</v>
      </c>
      <c r="I23" s="77">
        <f t="shared" si="2"/>
        <v>2.8516104229352776E-4</v>
      </c>
      <c r="J23" s="76">
        <f>分析係数表!G26</f>
        <v>0.20198675496688742</v>
      </c>
      <c r="K23" s="78">
        <f t="shared" si="3"/>
        <v>5.7598753575845015E-5</v>
      </c>
      <c r="L23" s="79"/>
      <c r="M23" s="80"/>
      <c r="N23" s="81">
        <f>分析係数表!H26</f>
        <v>9.637963512502257E-3</v>
      </c>
      <c r="O23" s="82">
        <f t="shared" si="4"/>
        <v>8.2983613015905677E-2</v>
      </c>
      <c r="P23" s="76">
        <f>分析係数表!C26</f>
        <v>2.323462414578592E-2</v>
      </c>
      <c r="Q23" s="82">
        <f t="shared" si="5"/>
        <v>1.9280930586839167E-3</v>
      </c>
      <c r="R23" s="83">
        <v>1.9961097852030946E-3</v>
      </c>
      <c r="S23" s="84">
        <f t="shared" si="6"/>
        <v>2.2812708274966226E-3</v>
      </c>
      <c r="T23" s="85">
        <f>分析係数表!F26</f>
        <v>0.3443708609271523</v>
      </c>
      <c r="U23" s="86">
        <f t="shared" si="7"/>
        <v>7.8560319887300905E-4</v>
      </c>
      <c r="V23" s="87">
        <f>分析係数表!D26</f>
        <v>3.9735099337748346E-2</v>
      </c>
      <c r="W23" s="167">
        <f t="shared" si="8"/>
        <v>0</v>
      </c>
      <c r="X23" s="76">
        <f>分析係数表!E26</f>
        <v>3.9735099337748346E-2</v>
      </c>
      <c r="Y23" s="166">
        <f t="shared" si="9"/>
        <v>0</v>
      </c>
    </row>
    <row r="24" spans="1:25" x14ac:dyDescent="0.2">
      <c r="A24" s="6" t="s">
        <v>12</v>
      </c>
      <c r="B24" s="5" t="s">
        <v>365</v>
      </c>
      <c r="C24" s="90"/>
      <c r="D24" s="76">
        <f>投入係数表!O24</f>
        <v>0</v>
      </c>
      <c r="E24" s="77">
        <f t="shared" si="0"/>
        <v>0</v>
      </c>
      <c r="F24" s="76">
        <f>分析係数表!C27</f>
        <v>8.4880636604774962E-3</v>
      </c>
      <c r="G24" s="77">
        <f t="shared" si="1"/>
        <v>0</v>
      </c>
      <c r="H24" s="77">
        <v>2.1996731002835006E-5</v>
      </c>
      <c r="I24" s="77">
        <f t="shared" si="2"/>
        <v>2.1996731002835006E-5</v>
      </c>
      <c r="J24" s="76">
        <f>分析係数表!G27</f>
        <v>0.2</v>
      </c>
      <c r="K24" s="78">
        <f t="shared" si="3"/>
        <v>4.3993462005670016E-6</v>
      </c>
      <c r="L24" s="79"/>
      <c r="M24" s="80"/>
      <c r="N24" s="81">
        <f>分析係数表!H27</f>
        <v>9.6121590586535233E-3</v>
      </c>
      <c r="O24" s="82">
        <f t="shared" si="4"/>
        <v>8.2761434667804196E-2</v>
      </c>
      <c r="P24" s="76">
        <f>分析係数表!C27</f>
        <v>8.4880636604774962E-3</v>
      </c>
      <c r="Q24" s="82">
        <f t="shared" si="5"/>
        <v>7.0248432609277124E-4</v>
      </c>
      <c r="R24" s="83">
        <v>7.0841674255213709E-4</v>
      </c>
      <c r="S24" s="84">
        <f t="shared" si="6"/>
        <v>7.3041347355497211E-4</v>
      </c>
      <c r="T24" s="85">
        <f>分析係数表!F27</f>
        <v>0.35</v>
      </c>
      <c r="U24" s="86">
        <f t="shared" si="7"/>
        <v>2.5564471574424021E-4</v>
      </c>
      <c r="V24" s="87">
        <f>分析係数表!D27</f>
        <v>0</v>
      </c>
      <c r="W24" s="167">
        <f t="shared" si="8"/>
        <v>0</v>
      </c>
      <c r="X24" s="76">
        <f>分析係数表!E27</f>
        <v>0</v>
      </c>
      <c r="Y24" s="166">
        <f t="shared" si="9"/>
        <v>0</v>
      </c>
    </row>
    <row r="25" spans="1:25" x14ac:dyDescent="0.2">
      <c r="A25" s="6" t="s">
        <v>13</v>
      </c>
      <c r="B25" s="5" t="s">
        <v>191</v>
      </c>
      <c r="C25" s="90"/>
      <c r="D25" s="76">
        <f>投入係数表!O25</f>
        <v>0</v>
      </c>
      <c r="E25" s="77">
        <f t="shared" si="0"/>
        <v>0</v>
      </c>
      <c r="F25" s="76">
        <f>分析係数表!C28</f>
        <v>1.1669367909238226E-2</v>
      </c>
      <c r="G25" s="77">
        <f t="shared" si="1"/>
        <v>0</v>
      </c>
      <c r="H25" s="77">
        <v>3.793698779922219E-4</v>
      </c>
      <c r="I25" s="77">
        <f t="shared" si="2"/>
        <v>3.793698779922219E-4</v>
      </c>
      <c r="J25" s="76">
        <f>分析係数表!G28</f>
        <v>0.12720848056537101</v>
      </c>
      <c r="K25" s="78">
        <f t="shared" si="3"/>
        <v>4.8259065751660735E-5</v>
      </c>
      <c r="L25" s="79"/>
      <c r="M25" s="80"/>
      <c r="N25" s="81">
        <f>分析係数表!H28</f>
        <v>1.7972802105643435E-2</v>
      </c>
      <c r="O25" s="82">
        <f t="shared" si="4"/>
        <v>0.15474721945268624</v>
      </c>
      <c r="P25" s="76">
        <f>分析係数表!C28</f>
        <v>1.1669367909238226E-2</v>
      </c>
      <c r="Q25" s="82">
        <f t="shared" si="5"/>
        <v>1.8058022367250222E-3</v>
      </c>
      <c r="R25" s="83">
        <v>1.91240143030859E-3</v>
      </c>
      <c r="S25" s="84">
        <f t="shared" si="6"/>
        <v>2.2917713083008117E-3</v>
      </c>
      <c r="T25" s="85">
        <f>分析係数表!F28</f>
        <v>0.21908127208480566</v>
      </c>
      <c r="U25" s="86">
        <f t="shared" si="7"/>
        <v>5.0208417355000117E-4</v>
      </c>
      <c r="V25" s="87">
        <f>分析係数表!D28</f>
        <v>0.24734982332155478</v>
      </c>
      <c r="W25" s="167">
        <f t="shared" si="8"/>
        <v>0</v>
      </c>
      <c r="X25" s="76">
        <f>分析係数表!E28</f>
        <v>0.24028268551236748</v>
      </c>
      <c r="Y25" s="166">
        <f t="shared" si="9"/>
        <v>0</v>
      </c>
    </row>
    <row r="26" spans="1:25" x14ac:dyDescent="0.2">
      <c r="A26" s="6" t="s">
        <v>14</v>
      </c>
      <c r="B26" s="5" t="s">
        <v>50</v>
      </c>
      <c r="C26" s="90"/>
      <c r="D26" s="76">
        <f>投入係数表!O26</f>
        <v>3.345227475468332E-2</v>
      </c>
      <c r="E26" s="77">
        <f t="shared" si="0"/>
        <v>3.3452274754683318</v>
      </c>
      <c r="F26" s="76">
        <f>分析係数表!C29</f>
        <v>0.21585523481258073</v>
      </c>
      <c r="G26" s="77">
        <f t="shared" si="1"/>
        <v>0.72208486221871337</v>
      </c>
      <c r="H26" s="77">
        <v>0.84672172209126395</v>
      </c>
      <c r="I26" s="77">
        <f t="shared" si="2"/>
        <v>0.84672172209126395</v>
      </c>
      <c r="J26" s="76">
        <f>分析係数表!G29</f>
        <v>0.26371215445370777</v>
      </c>
      <c r="K26" s="78">
        <f t="shared" si="3"/>
        <v>0.22329080955544084</v>
      </c>
      <c r="L26" s="79"/>
      <c r="M26" s="80"/>
      <c r="N26" s="81">
        <f>分析係数表!H29</f>
        <v>8.6315898124016202E-3</v>
      </c>
      <c r="O26" s="82">
        <f t="shared" si="4"/>
        <v>7.4318657439947658E-2</v>
      </c>
      <c r="P26" s="76">
        <f>分析係数表!C29</f>
        <v>0.21585523481258073</v>
      </c>
      <c r="Q26" s="82">
        <f t="shared" si="5"/>
        <v>1.6042071252655651E-2</v>
      </c>
      <c r="R26" s="83">
        <v>2.4533557059155775E-2</v>
      </c>
      <c r="S26" s="84">
        <f t="shared" si="6"/>
        <v>0.87125527915041978</v>
      </c>
      <c r="T26" s="85">
        <f>分析係数表!F29</f>
        <v>0.49363756033347961</v>
      </c>
      <c r="U26" s="86">
        <f t="shared" si="7"/>
        <v>0.43008433042747796</v>
      </c>
      <c r="V26" s="87">
        <f>分析係数表!D29</f>
        <v>7.6788064940763498E-2</v>
      </c>
      <c r="W26" s="167">
        <f t="shared" si="8"/>
        <v>0</v>
      </c>
      <c r="X26" s="76">
        <f>分析係数表!E29</f>
        <v>5.9236507240017548E-2</v>
      </c>
      <c r="Y26" s="166">
        <f t="shared" si="9"/>
        <v>0</v>
      </c>
    </row>
    <row r="27" spans="1:25" x14ac:dyDescent="0.2">
      <c r="A27" s="6" t="s">
        <v>15</v>
      </c>
      <c r="B27" s="5" t="s">
        <v>36</v>
      </c>
      <c r="C27" s="90"/>
      <c r="D27" s="76">
        <f>投入係数表!O27</f>
        <v>2.8991971454058875E-3</v>
      </c>
      <c r="E27" s="77">
        <f t="shared" si="0"/>
        <v>0.28991971454058874</v>
      </c>
      <c r="F27" s="76">
        <f>分析係数表!C30</f>
        <v>1</v>
      </c>
      <c r="G27" s="77">
        <f t="shared" si="1"/>
        <v>0.28991971454058874</v>
      </c>
      <c r="H27" s="77">
        <v>0.408952241980021</v>
      </c>
      <c r="I27" s="77">
        <f t="shared" si="2"/>
        <v>0.408952241980021</v>
      </c>
      <c r="J27" s="76">
        <f>分析係数表!G30</f>
        <v>0.34449467473756801</v>
      </c>
      <c r="K27" s="78">
        <f t="shared" si="3"/>
        <v>0.14088186958410653</v>
      </c>
      <c r="L27" s="79"/>
      <c r="M27" s="80"/>
      <c r="N27" s="81">
        <f>分析係数表!H30</f>
        <v>0</v>
      </c>
      <c r="O27" s="82">
        <f t="shared" si="4"/>
        <v>0</v>
      </c>
      <c r="P27" s="76">
        <f>分析係数表!C30</f>
        <v>1</v>
      </c>
      <c r="Q27" s="82">
        <f t="shared" si="5"/>
        <v>0</v>
      </c>
      <c r="R27" s="83">
        <v>3.7276092677418278E-2</v>
      </c>
      <c r="S27" s="84">
        <f t="shared" si="6"/>
        <v>0.44622833465743927</v>
      </c>
      <c r="T27" s="85">
        <f>分析係数表!F30</f>
        <v>0.44057926595663166</v>
      </c>
      <c r="U27" s="86">
        <f t="shared" si="7"/>
        <v>0.19659895213242479</v>
      </c>
      <c r="V27" s="87">
        <f>分析係数表!D30</f>
        <v>9.4858631522488704E-2</v>
      </c>
      <c r="W27" s="167">
        <f t="shared" si="8"/>
        <v>0</v>
      </c>
      <c r="X27" s="76">
        <f>分析係数表!E30</f>
        <v>6.7427783311623635E-2</v>
      </c>
      <c r="Y27" s="166">
        <f t="shared" si="9"/>
        <v>0</v>
      </c>
    </row>
    <row r="28" spans="1:25" x14ac:dyDescent="0.2">
      <c r="A28" s="6" t="s">
        <v>16</v>
      </c>
      <c r="B28" s="5" t="s">
        <v>192</v>
      </c>
      <c r="C28" s="90"/>
      <c r="D28" s="76">
        <f>投入係数表!O28</f>
        <v>3.6574487065120426E-2</v>
      </c>
      <c r="E28" s="77">
        <f t="shared" si="0"/>
        <v>3.6574487065120427</v>
      </c>
      <c r="F28" s="76">
        <f>分析係数表!C31</f>
        <v>0.96551367561139545</v>
      </c>
      <c r="G28" s="77">
        <f t="shared" si="1"/>
        <v>3.5313167439845863</v>
      </c>
      <c r="H28" s="77">
        <v>4.5550661238091958</v>
      </c>
      <c r="I28" s="77">
        <f t="shared" si="2"/>
        <v>4.5550661238091958</v>
      </c>
      <c r="J28" s="76">
        <f>分析係数表!G31</f>
        <v>7.0877864624873721E-2</v>
      </c>
      <c r="K28" s="78">
        <f t="shared" si="3"/>
        <v>0.32285336008069648</v>
      </c>
      <c r="L28" s="79"/>
      <c r="M28" s="80"/>
      <c r="N28" s="81">
        <f>分析係数表!H31</f>
        <v>0.19122390524604546</v>
      </c>
      <c r="O28" s="82">
        <f t="shared" si="4"/>
        <v>1.6464526486060753</v>
      </c>
      <c r="P28" s="76">
        <f>分析係数表!C31</f>
        <v>0.96551367561139545</v>
      </c>
      <c r="Q28" s="82">
        <f t="shared" si="5"/>
        <v>1.589672548475769</v>
      </c>
      <c r="R28" s="83">
        <v>1.809589216363938</v>
      </c>
      <c r="S28" s="84">
        <f t="shared" si="6"/>
        <v>6.3646553401731341</v>
      </c>
      <c r="T28" s="85">
        <f>分析係数表!F31</f>
        <v>0.34460573190833199</v>
      </c>
      <c r="U28" s="86">
        <f t="shared" si="7"/>
        <v>2.1932967118446367</v>
      </c>
      <c r="V28" s="87">
        <f>分析係数表!D31</f>
        <v>1.1857287180305206E-2</v>
      </c>
      <c r="W28" s="167">
        <f t="shared" si="8"/>
        <v>0</v>
      </c>
      <c r="X28" s="76">
        <f>分析係数表!E31</f>
        <v>1.0368479821343117E-2</v>
      </c>
      <c r="Y28" s="166">
        <f t="shared" si="9"/>
        <v>0</v>
      </c>
    </row>
    <row r="29" spans="1:25" x14ac:dyDescent="0.2">
      <c r="A29" s="6" t="s">
        <v>17</v>
      </c>
      <c r="B29" s="5" t="s">
        <v>272</v>
      </c>
      <c r="C29" s="90"/>
      <c r="D29" s="76">
        <f>投入係数表!O29</f>
        <v>6.6904549509366632E-4</v>
      </c>
      <c r="E29" s="77">
        <f t="shared" si="0"/>
        <v>6.6904549509366626E-2</v>
      </c>
      <c r="F29" s="76">
        <f>分析係数表!C32</f>
        <v>0.58314087759815236</v>
      </c>
      <c r="G29" s="77">
        <f t="shared" si="1"/>
        <v>3.9014777716201085E-2</v>
      </c>
      <c r="H29" s="77">
        <v>5.3617975461607778E-2</v>
      </c>
      <c r="I29" s="77">
        <f t="shared" si="2"/>
        <v>5.3617975461607778E-2</v>
      </c>
      <c r="J29" s="76">
        <f>分析係数表!G32</f>
        <v>0.14173228346456693</v>
      </c>
      <c r="K29" s="78">
        <f t="shared" si="3"/>
        <v>7.5993980969207876E-3</v>
      </c>
      <c r="L29" s="79"/>
      <c r="M29" s="80"/>
      <c r="N29" s="81">
        <f>分析係数表!H32</f>
        <v>5.74149098134338E-3</v>
      </c>
      <c r="O29" s="82">
        <f t="shared" si="4"/>
        <v>4.9434682452581036E-2</v>
      </c>
      <c r="P29" s="76">
        <f>分析係数表!C32</f>
        <v>0.58314087759815236</v>
      </c>
      <c r="Q29" s="82">
        <f t="shared" si="5"/>
        <v>2.882738410918409E-2</v>
      </c>
      <c r="R29" s="83">
        <v>3.6470043304567316E-2</v>
      </c>
      <c r="S29" s="84">
        <f t="shared" si="6"/>
        <v>9.0088018766175088E-2</v>
      </c>
      <c r="T29" s="85">
        <f>分析係数表!F32</f>
        <v>0.48425196850393698</v>
      </c>
      <c r="U29" s="86">
        <f t="shared" si="7"/>
        <v>4.36253004261399E-2</v>
      </c>
      <c r="V29" s="87">
        <f>分析係数表!D32</f>
        <v>1.7716535433070866E-2</v>
      </c>
      <c r="W29" s="167">
        <f t="shared" si="8"/>
        <v>0</v>
      </c>
      <c r="X29" s="76">
        <f>分析係数表!E32</f>
        <v>2.5590551181102362E-2</v>
      </c>
      <c r="Y29" s="166">
        <f t="shared" si="9"/>
        <v>0</v>
      </c>
    </row>
    <row r="30" spans="1:25" x14ac:dyDescent="0.2">
      <c r="A30" s="6" t="s">
        <v>18</v>
      </c>
      <c r="B30" s="5" t="s">
        <v>273</v>
      </c>
      <c r="C30" s="90"/>
      <c r="D30" s="76">
        <f>投入係数表!O30</f>
        <v>2.2301516503122213E-4</v>
      </c>
      <c r="E30" s="77">
        <f t="shared" si="0"/>
        <v>2.2301516503122214E-2</v>
      </c>
      <c r="F30" s="76">
        <f>分析係数表!C33</f>
        <v>0.65671641791044777</v>
      </c>
      <c r="G30" s="77">
        <f t="shared" si="1"/>
        <v>1.4645772031901157E-2</v>
      </c>
      <c r="H30" s="77">
        <v>6.0815502874479413E-2</v>
      </c>
      <c r="I30" s="77">
        <f t="shared" si="2"/>
        <v>6.0815502874479413E-2</v>
      </c>
      <c r="J30" s="76">
        <f>分析係数表!G33</f>
        <v>0.50780141843971627</v>
      </c>
      <c r="K30" s="78">
        <f t="shared" si="3"/>
        <v>3.0882198622785288E-2</v>
      </c>
      <c r="L30" s="79"/>
      <c r="M30" s="80"/>
      <c r="N30" s="81">
        <f>分析係数表!H33</f>
        <v>8.515469770082316E-4</v>
      </c>
      <c r="O30" s="82">
        <f t="shared" si="4"/>
        <v>7.3318854873490966E-3</v>
      </c>
      <c r="P30" s="76">
        <f>分析係数表!C33</f>
        <v>0.65671641791044777</v>
      </c>
      <c r="Q30" s="82">
        <f t="shared" si="5"/>
        <v>4.8149695737814959E-3</v>
      </c>
      <c r="R30" s="83">
        <v>2.7503928580340162E-2</v>
      </c>
      <c r="S30" s="84">
        <f t="shared" si="6"/>
        <v>8.8319431454819575E-2</v>
      </c>
      <c r="T30" s="85">
        <f>分析係数表!F33</f>
        <v>0.64539007092198586</v>
      </c>
      <c r="U30" s="86">
        <f t="shared" si="7"/>
        <v>5.7000484130415474E-2</v>
      </c>
      <c r="V30" s="87">
        <f>分析係数表!D33</f>
        <v>0.13049645390070921</v>
      </c>
      <c r="W30" s="167">
        <f t="shared" si="8"/>
        <v>0</v>
      </c>
      <c r="X30" s="76">
        <f>分析係数表!E33</f>
        <v>0.11063829787234042</v>
      </c>
      <c r="Y30" s="166">
        <f t="shared" si="9"/>
        <v>0</v>
      </c>
    </row>
    <row r="31" spans="1:25" x14ac:dyDescent="0.2">
      <c r="A31" s="6" t="s">
        <v>19</v>
      </c>
      <c r="B31" s="5" t="s">
        <v>274</v>
      </c>
      <c r="C31" s="90"/>
      <c r="D31" s="76">
        <f>投入係数表!O31</f>
        <v>3.9473684210526314E-2</v>
      </c>
      <c r="E31" s="77">
        <f t="shared" si="0"/>
        <v>3.9473684210526314</v>
      </c>
      <c r="F31" s="76">
        <f>分析係数表!C34</f>
        <v>0.31694321814583648</v>
      </c>
      <c r="G31" s="77">
        <f t="shared" si="1"/>
        <v>1.2510916505756702</v>
      </c>
      <c r="H31" s="77">
        <v>1.505059979521101</v>
      </c>
      <c r="I31" s="77">
        <f t="shared" si="2"/>
        <v>1.505059979521101</v>
      </c>
      <c r="J31" s="76">
        <f>分析係数表!G34</f>
        <v>0.42500730922911995</v>
      </c>
      <c r="K31" s="78">
        <f t="shared" si="3"/>
        <v>0.63966149212469747</v>
      </c>
      <c r="L31" s="79"/>
      <c r="M31" s="80"/>
      <c r="N31" s="81">
        <f>分析係数表!H34</f>
        <v>0.1424405852450133</v>
      </c>
      <c r="O31" s="82">
        <f t="shared" si="4"/>
        <v>1.2264244815202128</v>
      </c>
      <c r="P31" s="76">
        <f>分析係数表!C34</f>
        <v>0.31694321814583648</v>
      </c>
      <c r="Q31" s="82">
        <f t="shared" si="5"/>
        <v>0.38870692198585521</v>
      </c>
      <c r="R31" s="83">
        <v>0.42855790185066039</v>
      </c>
      <c r="S31" s="84">
        <f t="shared" si="6"/>
        <v>1.9336178813717615</v>
      </c>
      <c r="T31" s="85">
        <f>分析係数表!F34</f>
        <v>0.69993178052821359</v>
      </c>
      <c r="U31" s="86">
        <f t="shared" si="7"/>
        <v>1.353400606569729</v>
      </c>
      <c r="V31" s="87">
        <f>分析係数表!D34</f>
        <v>0.29461066172887634</v>
      </c>
      <c r="W31" s="167">
        <f t="shared" si="8"/>
        <v>1</v>
      </c>
      <c r="X31" s="76">
        <f>分析係数表!E34</f>
        <v>0.2042685898060618</v>
      </c>
      <c r="Y31" s="166">
        <f t="shared" si="9"/>
        <v>0</v>
      </c>
    </row>
    <row r="32" spans="1:25" x14ac:dyDescent="0.2">
      <c r="A32" s="6" t="s">
        <v>20</v>
      </c>
      <c r="B32" s="5" t="s">
        <v>37</v>
      </c>
      <c r="C32" s="90"/>
      <c r="D32" s="76">
        <f>投入係数表!O32</f>
        <v>7.5825156110615518E-3</v>
      </c>
      <c r="E32" s="77">
        <f t="shared" si="0"/>
        <v>0.75825156110615521</v>
      </c>
      <c r="F32" s="76">
        <f>分析係数表!C35</f>
        <v>0.30004594884362079</v>
      </c>
      <c r="G32" s="77">
        <f t="shared" si="1"/>
        <v>0.22751030911425305</v>
      </c>
      <c r="H32" s="77">
        <v>0.31303833019719218</v>
      </c>
      <c r="I32" s="77">
        <f t="shared" si="2"/>
        <v>0.31303833019719218</v>
      </c>
      <c r="J32" s="76">
        <f>分析係数表!G35</f>
        <v>0.31483253588516746</v>
      </c>
      <c r="K32" s="78">
        <f t="shared" si="3"/>
        <v>9.8554651325240411E-2</v>
      </c>
      <c r="L32" s="79"/>
      <c r="M32" s="80"/>
      <c r="N32" s="81">
        <f>分析係数表!H35</f>
        <v>5.3595850643821122E-2</v>
      </c>
      <c r="O32" s="82">
        <f t="shared" si="4"/>
        <v>0.46146442900679013</v>
      </c>
      <c r="P32" s="76">
        <f>分析係数表!C35</f>
        <v>0.30004594884362079</v>
      </c>
      <c r="Q32" s="82">
        <f t="shared" si="5"/>
        <v>0.13846053245892204</v>
      </c>
      <c r="R32" s="83">
        <v>0.17321177411609143</v>
      </c>
      <c r="S32" s="84">
        <f t="shared" si="6"/>
        <v>0.48625010431328364</v>
      </c>
      <c r="T32" s="85">
        <f>分析係数表!F35</f>
        <v>0.64593301435406703</v>
      </c>
      <c r="U32" s="86">
        <f t="shared" si="7"/>
        <v>0.31408499560905884</v>
      </c>
      <c r="V32" s="87">
        <f>分析係数表!D35</f>
        <v>0.12870813397129185</v>
      </c>
      <c r="W32" s="167">
        <f t="shared" si="8"/>
        <v>0</v>
      </c>
      <c r="X32" s="76">
        <f>分析係数表!E35</f>
        <v>0.11674641148325358</v>
      </c>
      <c r="Y32" s="166">
        <f t="shared" si="9"/>
        <v>0</v>
      </c>
    </row>
    <row r="33" spans="1:25" x14ac:dyDescent="0.2">
      <c r="A33" s="6" t="s">
        <v>21</v>
      </c>
      <c r="B33" s="5" t="s">
        <v>38</v>
      </c>
      <c r="C33" s="90"/>
      <c r="D33" s="76">
        <f>投入係数表!O33</f>
        <v>8.9206066012488853E-4</v>
      </c>
      <c r="E33" s="77">
        <f t="shared" si="0"/>
        <v>8.9206066012488858E-2</v>
      </c>
      <c r="F33" s="76">
        <f>分析係数表!C36</f>
        <v>0.65263261684085982</v>
      </c>
      <c r="G33" s="77">
        <f t="shared" si="1"/>
        <v>5.8218788299809088E-2</v>
      </c>
      <c r="H33" s="77">
        <v>0.12435542202123324</v>
      </c>
      <c r="I33" s="77">
        <f t="shared" si="2"/>
        <v>0.12435542202123324</v>
      </c>
      <c r="J33" s="76">
        <f>分析係数表!G36</f>
        <v>1.8993066023515224E-2</v>
      </c>
      <c r="K33" s="78">
        <f t="shared" si="3"/>
        <v>2.3618907408313821E-3</v>
      </c>
      <c r="L33" s="79"/>
      <c r="M33" s="80"/>
      <c r="N33" s="81">
        <f>分析係数表!H36</f>
        <v>0.10937217763786029</v>
      </c>
      <c r="O33" s="82">
        <f t="shared" si="4"/>
        <v>0.94170292842815595</v>
      </c>
      <c r="P33" s="76">
        <f>分析係数表!C36</f>
        <v>0.65263261684085982</v>
      </c>
      <c r="Q33" s="82">
        <f t="shared" si="5"/>
        <v>0.6145860464667684</v>
      </c>
      <c r="R33" s="83">
        <v>0.64379414894773923</v>
      </c>
      <c r="S33" s="84">
        <f t="shared" si="6"/>
        <v>0.76814957096897252</v>
      </c>
      <c r="T33" s="85">
        <f>分析係数表!F36</f>
        <v>0.88362978595116071</v>
      </c>
      <c r="U33" s="86">
        <f t="shared" si="7"/>
        <v>0.67875984097378916</v>
      </c>
      <c r="V33" s="87">
        <f>分析係数表!D36</f>
        <v>1.4320168827253543E-2</v>
      </c>
      <c r="W33" s="167">
        <f t="shared" si="8"/>
        <v>0</v>
      </c>
      <c r="X33" s="76">
        <f>分析係数表!E36</f>
        <v>2.7132951462164605E-3</v>
      </c>
      <c r="Y33" s="166">
        <f t="shared" si="9"/>
        <v>0</v>
      </c>
    </row>
    <row r="34" spans="1:25" x14ac:dyDescent="0.2">
      <c r="A34" s="6" t="s">
        <v>22</v>
      </c>
      <c r="B34" s="5" t="s">
        <v>377</v>
      </c>
      <c r="C34" s="90"/>
      <c r="D34" s="76">
        <f>投入係数表!O34</f>
        <v>2.8099910793933987E-2</v>
      </c>
      <c r="E34" s="77">
        <f t="shared" si="0"/>
        <v>2.8099910793933986</v>
      </c>
      <c r="F34" s="76">
        <f>分析係数表!C37</f>
        <v>0.3125</v>
      </c>
      <c r="G34" s="77">
        <f t="shared" si="1"/>
        <v>0.87812221231043708</v>
      </c>
      <c r="H34" s="77">
        <v>1.0979768673152883</v>
      </c>
      <c r="I34" s="77">
        <f t="shared" si="2"/>
        <v>1.0979768673152883</v>
      </c>
      <c r="J34" s="76">
        <f>分析係数表!G37</f>
        <v>0.41284547738693467</v>
      </c>
      <c r="K34" s="78">
        <f t="shared" si="3"/>
        <v>0.45329478394659123</v>
      </c>
      <c r="L34" s="79"/>
      <c r="M34" s="80"/>
      <c r="N34" s="81">
        <f>分析係数表!H37</f>
        <v>4.2693468892730888E-2</v>
      </c>
      <c r="O34" s="82">
        <f t="shared" si="4"/>
        <v>0.36759407693391155</v>
      </c>
      <c r="P34" s="76">
        <f>分析係数表!C37</f>
        <v>0.3125</v>
      </c>
      <c r="Q34" s="82">
        <f t="shared" si="5"/>
        <v>0.11487314904184737</v>
      </c>
      <c r="R34" s="83">
        <v>0.15046281170378917</v>
      </c>
      <c r="S34" s="84">
        <f t="shared" si="6"/>
        <v>1.2484396790190775</v>
      </c>
      <c r="T34" s="85">
        <f>分析係数表!F37</f>
        <v>0.69189698492462315</v>
      </c>
      <c r="U34" s="86">
        <f t="shared" si="7"/>
        <v>0.86379164977356404</v>
      </c>
      <c r="V34" s="87">
        <f>分析係数表!D37</f>
        <v>0.10128768844221106</v>
      </c>
      <c r="W34" s="167">
        <f t="shared" si="8"/>
        <v>0</v>
      </c>
      <c r="X34" s="76">
        <f>分析係数表!E37</f>
        <v>9.3907035175879394E-2</v>
      </c>
      <c r="Y34" s="166">
        <f t="shared" si="9"/>
        <v>0</v>
      </c>
    </row>
    <row r="35" spans="1:25" x14ac:dyDescent="0.2">
      <c r="A35" s="6" t="s">
        <v>23</v>
      </c>
      <c r="B35" s="5" t="s">
        <v>193</v>
      </c>
      <c r="C35" s="90"/>
      <c r="D35" s="76">
        <f>投入係数表!O35</f>
        <v>2.4531668153434435E-3</v>
      </c>
      <c r="E35" s="77">
        <f t="shared" si="0"/>
        <v>0.24531668153434436</v>
      </c>
      <c r="F35" s="76">
        <f>分析係数表!C38</f>
        <v>4.0005674563767912E-2</v>
      </c>
      <c r="G35" s="77">
        <f t="shared" si="1"/>
        <v>9.8140593265264742E-3</v>
      </c>
      <c r="H35" s="77">
        <v>1.7865666294988723E-2</v>
      </c>
      <c r="I35" s="77">
        <f t="shared" si="2"/>
        <v>1.7865666294988723E-2</v>
      </c>
      <c r="J35" s="76">
        <f>分析係数表!G38</f>
        <v>0.2442528735632184</v>
      </c>
      <c r="K35" s="78">
        <f t="shared" si="3"/>
        <v>4.3637403306725333E-3</v>
      </c>
      <c r="L35" s="79"/>
      <c r="M35" s="80"/>
      <c r="N35" s="81">
        <f>分析係数表!H38</f>
        <v>3.7571284803757127E-2</v>
      </c>
      <c r="O35" s="82">
        <f t="shared" si="4"/>
        <v>0.32349167483576619</v>
      </c>
      <c r="P35" s="76">
        <f>分析係数表!C38</f>
        <v>4.0005674563767912E-2</v>
      </c>
      <c r="Q35" s="82">
        <f t="shared" si="5"/>
        <v>1.2941502667567892E-2</v>
      </c>
      <c r="R35" s="83">
        <v>1.6030497325743093E-2</v>
      </c>
      <c r="S35" s="84">
        <f t="shared" si="6"/>
        <v>3.389616362073182E-2</v>
      </c>
      <c r="T35" s="85">
        <f>分析係数表!F38</f>
        <v>0.42528735632183906</v>
      </c>
      <c r="U35" s="86">
        <f t="shared" si="7"/>
        <v>1.4415609815713533E-2</v>
      </c>
      <c r="V35" s="87">
        <f>分析係数表!D38</f>
        <v>0.11494252873563218</v>
      </c>
      <c r="W35" s="167">
        <f t="shared" si="8"/>
        <v>0</v>
      </c>
      <c r="X35" s="76">
        <f>分析係数表!E38</f>
        <v>0.10344827586206896</v>
      </c>
      <c r="Y35" s="166">
        <f t="shared" si="9"/>
        <v>0</v>
      </c>
    </row>
    <row r="36" spans="1:25" x14ac:dyDescent="0.2">
      <c r="A36" s="6" t="s">
        <v>24</v>
      </c>
      <c r="B36" s="5" t="s">
        <v>39</v>
      </c>
      <c r="C36" s="90"/>
      <c r="D36" s="76">
        <f>投入係数表!O36</f>
        <v>0</v>
      </c>
      <c r="E36" s="77">
        <f t="shared" si="0"/>
        <v>0</v>
      </c>
      <c r="F36" s="76">
        <f>分析係数表!C39</f>
        <v>1</v>
      </c>
      <c r="G36" s="77">
        <f t="shared" si="1"/>
        <v>0</v>
      </c>
      <c r="H36" s="77">
        <v>2.2802858498721615E-2</v>
      </c>
      <c r="I36" s="77">
        <f t="shared" si="2"/>
        <v>2.2802858498721615E-2</v>
      </c>
      <c r="J36" s="76">
        <f>分析係数表!G39</f>
        <v>0.35369632580787957</v>
      </c>
      <c r="K36" s="78">
        <f t="shared" si="3"/>
        <v>8.0652872689148166E-3</v>
      </c>
      <c r="L36" s="79"/>
      <c r="M36" s="80"/>
      <c r="N36" s="81">
        <f>分析係数表!H39</f>
        <v>3.3932856811085595E-3</v>
      </c>
      <c r="O36" s="82">
        <f t="shared" si="4"/>
        <v>2.9216452775345646E-2</v>
      </c>
      <c r="P36" s="76">
        <f>分析係数表!C39</f>
        <v>1</v>
      </c>
      <c r="Q36" s="82">
        <f t="shared" si="5"/>
        <v>2.9216452775345646E-2</v>
      </c>
      <c r="R36" s="83">
        <v>3.5763987366998325E-2</v>
      </c>
      <c r="S36" s="84">
        <f t="shared" si="6"/>
        <v>5.856684586571994E-2</v>
      </c>
      <c r="T36" s="85">
        <f>分析係数表!F39</f>
        <v>0.70440460380699421</v>
      </c>
      <c r="U36" s="86">
        <f t="shared" si="7"/>
        <v>4.1254755858267753E-2</v>
      </c>
      <c r="V36" s="87">
        <f>分析係数表!D39</f>
        <v>6.0314298362107124E-2</v>
      </c>
      <c r="W36" s="167">
        <f t="shared" si="8"/>
        <v>0</v>
      </c>
      <c r="X36" s="76">
        <f>分析係数表!E39</f>
        <v>7.2598494909251882E-2</v>
      </c>
      <c r="Y36" s="166">
        <f t="shared" si="9"/>
        <v>0</v>
      </c>
    </row>
    <row r="37" spans="1:25" x14ac:dyDescent="0.2">
      <c r="A37" s="6" t="s">
        <v>25</v>
      </c>
      <c r="B37" s="5" t="s">
        <v>40</v>
      </c>
      <c r="C37" s="90"/>
      <c r="D37" s="76">
        <f>投入係数表!O37</f>
        <v>0</v>
      </c>
      <c r="E37" s="77">
        <f t="shared" si="0"/>
        <v>0</v>
      </c>
      <c r="F37" s="76">
        <f>分析係数表!C40</f>
        <v>0.6708495079895278</v>
      </c>
      <c r="G37" s="77">
        <f t="shared" si="1"/>
        <v>0</v>
      </c>
      <c r="H37" s="77">
        <v>5.1397791023939806E-4</v>
      </c>
      <c r="I37" s="77">
        <f t="shared" si="2"/>
        <v>5.1397791023939806E-4</v>
      </c>
      <c r="J37" s="76">
        <f>分析係数表!G40</f>
        <v>0.531269582654468</v>
      </c>
      <c r="K37" s="78">
        <f t="shared" si="3"/>
        <v>2.730608298665006E-4</v>
      </c>
      <c r="L37" s="79"/>
      <c r="M37" s="80"/>
      <c r="N37" s="81">
        <f>分析係数表!H40</f>
        <v>2.5210951410213404E-2</v>
      </c>
      <c r="O37" s="82">
        <f t="shared" si="4"/>
        <v>0.21706824609515357</v>
      </c>
      <c r="P37" s="76">
        <f>分析係数表!C40</f>
        <v>0.6708495079895278</v>
      </c>
      <c r="Q37" s="82">
        <f t="shared" si="5"/>
        <v>0.1456201260930835</v>
      </c>
      <c r="R37" s="83">
        <v>0.14582532930808731</v>
      </c>
      <c r="S37" s="84">
        <f t="shared" si="6"/>
        <v>0.14633930721832672</v>
      </c>
      <c r="T37" s="85">
        <f>分析係数表!F40</f>
        <v>0.72803609474871533</v>
      </c>
      <c r="U37" s="86">
        <f t="shared" si="7"/>
        <v>0.10654029773546307</v>
      </c>
      <c r="V37" s="87">
        <f>分析係数表!D40</f>
        <v>0.11505201153026695</v>
      </c>
      <c r="W37" s="167">
        <f t="shared" si="8"/>
        <v>0</v>
      </c>
      <c r="X37" s="76">
        <f>分析係数表!E40</f>
        <v>6.6173705978192762E-2</v>
      </c>
      <c r="Y37" s="166">
        <f t="shared" si="9"/>
        <v>0</v>
      </c>
    </row>
    <row r="38" spans="1:25" x14ac:dyDescent="0.2">
      <c r="A38" s="6" t="s">
        <v>26</v>
      </c>
      <c r="B38" s="5" t="s">
        <v>276</v>
      </c>
      <c r="C38" s="90"/>
      <c r="D38" s="76">
        <f>投入係数表!O38</f>
        <v>0</v>
      </c>
      <c r="E38" s="77">
        <f t="shared" si="0"/>
        <v>0</v>
      </c>
      <c r="F38" s="76">
        <f>分析係数表!C41</f>
        <v>0.63576075285795497</v>
      </c>
      <c r="G38" s="77">
        <f t="shared" si="1"/>
        <v>0</v>
      </c>
      <c r="H38" s="77">
        <v>7.6761996160566552E-4</v>
      </c>
      <c r="I38" s="77">
        <f t="shared" si="2"/>
        <v>7.6761996160566552E-4</v>
      </c>
      <c r="J38" s="76">
        <f>分析係数表!G41</f>
        <v>0.45993746335743602</v>
      </c>
      <c r="K38" s="78">
        <f t="shared" si="3"/>
        <v>3.5305717796344221E-4</v>
      </c>
      <c r="L38" s="79"/>
      <c r="M38" s="80"/>
      <c r="N38" s="81">
        <f>分析係数表!H41</f>
        <v>4.510618532758754E-2</v>
      </c>
      <c r="O38" s="82">
        <f t="shared" si="4"/>
        <v>0.38836775248140065</v>
      </c>
      <c r="P38" s="76">
        <f>分析係数表!C41</f>
        <v>0.63576075285795497</v>
      </c>
      <c r="Q38" s="82">
        <f t="shared" si="5"/>
        <v>0.24690897470332718</v>
      </c>
      <c r="R38" s="83">
        <v>0.2503779640721549</v>
      </c>
      <c r="S38" s="84">
        <f t="shared" si="6"/>
        <v>0.25114558403376058</v>
      </c>
      <c r="T38" s="85">
        <f>分析係数表!F41</f>
        <v>0.5626343560680086</v>
      </c>
      <c r="U38" s="86">
        <f t="shared" si="7"/>
        <v>0.14130313395215882</v>
      </c>
      <c r="V38" s="87">
        <f>分析係数表!D41</f>
        <v>0.18145397693961304</v>
      </c>
      <c r="W38" s="167">
        <f t="shared" si="8"/>
        <v>0</v>
      </c>
      <c r="X38" s="76">
        <f>分析係数表!E41</f>
        <v>0.17500488567520031</v>
      </c>
      <c r="Y38" s="166">
        <f t="shared" si="9"/>
        <v>0</v>
      </c>
    </row>
    <row r="39" spans="1:25" x14ac:dyDescent="0.2">
      <c r="A39" s="6" t="s">
        <v>51</v>
      </c>
      <c r="B39" s="5" t="s">
        <v>367</v>
      </c>
      <c r="C39" s="90"/>
      <c r="D39" s="76">
        <f>投入係数表!O39</f>
        <v>2.2301516503122213E-4</v>
      </c>
      <c r="E39" s="77">
        <f>$C$17*D39</f>
        <v>2.2301516503122214E-2</v>
      </c>
      <c r="F39" s="76">
        <f>分析係数表!C42</f>
        <v>1</v>
      </c>
      <c r="G39" s="77">
        <f>E39*F39</f>
        <v>2.2301516503122214E-2</v>
      </c>
      <c r="H39" s="77">
        <v>3.3363579552878844E-2</v>
      </c>
      <c r="I39" s="77">
        <f>C39+H39</f>
        <v>3.3363579552878844E-2</v>
      </c>
      <c r="J39" s="76">
        <f>分析係数表!G42</f>
        <v>0.48586118251928023</v>
      </c>
      <c r="K39" s="78">
        <f>I39*J39</f>
        <v>1.6210068214637795E-2</v>
      </c>
      <c r="L39" s="79"/>
      <c r="M39" s="80"/>
      <c r="N39" s="81">
        <f>分析係数表!H42</f>
        <v>1.2011973266585813E-2</v>
      </c>
      <c r="O39" s="82">
        <f t="shared" si="4"/>
        <v>0.10342402104124257</v>
      </c>
      <c r="P39" s="76">
        <f>分析係数表!C42</f>
        <v>1</v>
      </c>
      <c r="Q39" s="82">
        <f>O39*P39</f>
        <v>0.10342402104124257</v>
      </c>
      <c r="R39" s="83">
        <v>0.10748373285033831</v>
      </c>
      <c r="S39" s="84">
        <f>I39+R39</f>
        <v>0.14084731240321716</v>
      </c>
      <c r="T39" s="85">
        <f>分析係数表!F42</f>
        <v>0.55826906598114823</v>
      </c>
      <c r="U39" s="86">
        <f>S39*T39</f>
        <v>7.8630697541299033E-2</v>
      </c>
      <c r="V39" s="87">
        <f>分析係数表!D42</f>
        <v>0.12296486718080549</v>
      </c>
      <c r="W39" s="167">
        <f>ROUND(S39*V39,0)</f>
        <v>0</v>
      </c>
      <c r="X39" s="76">
        <f>分析係数表!E42</f>
        <v>7.7120822622107968E-2</v>
      </c>
      <c r="Y39" s="166">
        <f>ROUND(S39*X39,0)</f>
        <v>0</v>
      </c>
    </row>
    <row r="40" spans="1:25" x14ac:dyDescent="0.2">
      <c r="A40" s="6" t="s">
        <v>194</v>
      </c>
      <c r="B40" s="5" t="s">
        <v>41</v>
      </c>
      <c r="C40" s="90"/>
      <c r="D40" s="76">
        <f>投入係数表!O40</f>
        <v>1.3157894736842105E-2</v>
      </c>
      <c r="E40" s="77">
        <f>$C$17*D40</f>
        <v>1.3157894736842104</v>
      </c>
      <c r="F40" s="76">
        <f>分析係数表!C43</f>
        <v>0.35275161130391675</v>
      </c>
      <c r="G40" s="77">
        <f>E40*F40</f>
        <v>0.46414685697883779</v>
      </c>
      <c r="H40" s="77">
        <v>0.81185638998181819</v>
      </c>
      <c r="I40" s="77">
        <f>C40+H40</f>
        <v>0.81185638998181819</v>
      </c>
      <c r="J40" s="76">
        <f>分析係数表!G43</f>
        <v>0.36383347788378145</v>
      </c>
      <c r="K40" s="78">
        <f>I40*J40</f>
        <v>0.2953805339092565</v>
      </c>
      <c r="L40" s="79"/>
      <c r="M40" s="80"/>
      <c r="N40" s="81">
        <f>分析係数表!H43</f>
        <v>3.2462002941707736E-2</v>
      </c>
      <c r="O40" s="82">
        <f t="shared" si="4"/>
        <v>0.2795003619116716</v>
      </c>
      <c r="P40" s="76">
        <f>分析係数表!C43</f>
        <v>0.35275161130391675</v>
      </c>
      <c r="Q40" s="82">
        <f>O40*P40</f>
        <v>9.8594203024370039E-2</v>
      </c>
      <c r="R40" s="83">
        <v>0.20285109608451227</v>
      </c>
      <c r="S40" s="84">
        <f>I40+R40</f>
        <v>1.0147074860663305</v>
      </c>
      <c r="T40" s="85">
        <f>分析係数表!F43</f>
        <v>0.62185602775368609</v>
      </c>
      <c r="U40" s="86">
        <f>S40*T40</f>
        <v>0.63100196661713714</v>
      </c>
      <c r="V40" s="87">
        <f>分析係数表!D43</f>
        <v>0.24869904596704251</v>
      </c>
      <c r="W40" s="167">
        <f>ROUND(S40*V40,0)</f>
        <v>0</v>
      </c>
      <c r="X40" s="76">
        <f>分析係数表!E43</f>
        <v>0.20663486556808325</v>
      </c>
      <c r="Y40" s="166">
        <f>ROUND(S40*X40,0)</f>
        <v>0</v>
      </c>
    </row>
    <row r="41" spans="1:25" x14ac:dyDescent="0.2">
      <c r="A41" s="6" t="s">
        <v>340</v>
      </c>
      <c r="B41" s="5" t="s">
        <v>42</v>
      </c>
      <c r="C41" s="90"/>
      <c r="D41" s="76">
        <f>投入係数表!O41</f>
        <v>0</v>
      </c>
      <c r="E41" s="77">
        <f>$C$17*D41</f>
        <v>0</v>
      </c>
      <c r="F41" s="76">
        <f>分析係数表!C44</f>
        <v>0.44216182048040453</v>
      </c>
      <c r="G41" s="77">
        <f>E41*F41</f>
        <v>0</v>
      </c>
      <c r="H41" s="77">
        <v>1.334123826974243E-3</v>
      </c>
      <c r="I41" s="77">
        <f>C41+H41</f>
        <v>1.334123826974243E-3</v>
      </c>
      <c r="J41" s="76">
        <f>分析係数表!G44</f>
        <v>0.26698361065932691</v>
      </c>
      <c r="K41" s="78">
        <f>I41*J41</f>
        <v>3.561891963922225E-4</v>
      </c>
      <c r="L41" s="79"/>
      <c r="M41" s="80"/>
      <c r="N41" s="81">
        <f>分析係数表!H44</f>
        <v>9.8960080509896006E-2</v>
      </c>
      <c r="O41" s="82">
        <f t="shared" si="4"/>
        <v>0.85205396496920571</v>
      </c>
      <c r="P41" s="76">
        <f>分析係数表!C44</f>
        <v>0.44216182048040453</v>
      </c>
      <c r="Q41" s="82">
        <f>O41*P41</f>
        <v>0.3767457322983308</v>
      </c>
      <c r="R41" s="83">
        <v>0.38177730646414615</v>
      </c>
      <c r="S41" s="84">
        <f>I41+R41</f>
        <v>0.38311143029112038</v>
      </c>
      <c r="T41" s="85">
        <f>分析係数表!F44</f>
        <v>0.48855248342299512</v>
      </c>
      <c r="U41" s="86">
        <f>S41*T41</f>
        <v>0.18717004069646254</v>
      </c>
      <c r="V41" s="87">
        <f>分析係数表!D44</f>
        <v>0.23645689978731391</v>
      </c>
      <c r="W41" s="167">
        <f>ROUND(S41*V41,0)</f>
        <v>0</v>
      </c>
      <c r="X41" s="76">
        <f>分析係数表!E44</f>
        <v>0.14913048917803079</v>
      </c>
      <c r="Y41" s="166">
        <f>ROUND(S41*X41,0)</f>
        <v>0</v>
      </c>
    </row>
    <row r="42" spans="1:25" x14ac:dyDescent="0.2">
      <c r="A42" s="6" t="s">
        <v>341</v>
      </c>
      <c r="B42" s="5" t="s">
        <v>278</v>
      </c>
      <c r="C42" s="90"/>
      <c r="D42" s="76">
        <f>投入係数表!O42</f>
        <v>2.2301516503122213E-4</v>
      </c>
      <c r="E42" s="77">
        <f>$C$17*D42</f>
        <v>2.2301516503122214E-2</v>
      </c>
      <c r="F42" s="76">
        <f>分析係数表!C45</f>
        <v>1</v>
      </c>
      <c r="G42" s="77">
        <f>E42*F42</f>
        <v>2.2301516503122214E-2</v>
      </c>
      <c r="H42" s="77">
        <v>3.2794510738798119E-2</v>
      </c>
      <c r="I42" s="77">
        <f>C42+H42</f>
        <v>3.2794510738798119E-2</v>
      </c>
      <c r="J42" s="76">
        <f>分析係数表!G45</f>
        <v>0</v>
      </c>
      <c r="K42" s="78">
        <f>I42*J42</f>
        <v>0</v>
      </c>
      <c r="L42" s="79"/>
      <c r="M42" s="80"/>
      <c r="N42" s="81">
        <f>分析係数表!H45</f>
        <v>0</v>
      </c>
      <c r="O42" s="82">
        <f t="shared" si="4"/>
        <v>0</v>
      </c>
      <c r="P42" s="76">
        <f>分析係数表!C45</f>
        <v>1</v>
      </c>
      <c r="Q42" s="82">
        <f>O42*P42</f>
        <v>0</v>
      </c>
      <c r="R42" s="83">
        <v>3.8044826506615005E-3</v>
      </c>
      <c r="S42" s="84">
        <f>I42+R42</f>
        <v>3.6598993389459621E-2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投入係数表!O43</f>
        <v>5.3523639607493305E-3</v>
      </c>
      <c r="E43" s="77">
        <f>$C$17*D43</f>
        <v>0.53523639607493301</v>
      </c>
      <c r="F43" s="76">
        <f>分析係数表!C46</f>
        <v>0.17935833011209901</v>
      </c>
      <c r="G43" s="77">
        <f>E43*F43</f>
        <v>9.5999106215218011E-2</v>
      </c>
      <c r="H43" s="77">
        <v>0.12049237729438125</v>
      </c>
      <c r="I43" s="77">
        <f>C43+H43</f>
        <v>0.12049237729438125</v>
      </c>
      <c r="J43" s="76">
        <f>分析係数表!G46</f>
        <v>8.6021505376344086E-3</v>
      </c>
      <c r="K43" s="78">
        <f>I43*J43</f>
        <v>1.0364935681237096E-3</v>
      </c>
      <c r="L43" s="79"/>
      <c r="M43" s="80"/>
      <c r="N43" s="81">
        <f>分析係数表!H46</f>
        <v>1.9624287151962429E-2</v>
      </c>
      <c r="O43" s="82">
        <f t="shared" si="4"/>
        <v>0.16896663373118148</v>
      </c>
      <c r="P43" s="76">
        <f>分析係数表!C46</f>
        <v>0.17935833011209901</v>
      </c>
      <c r="Q43" s="82">
        <f>O43*P43</f>
        <v>3.0305573270687371E-2</v>
      </c>
      <c r="R43" s="83">
        <v>3.4597768012710167E-2</v>
      </c>
      <c r="S43" s="84">
        <f>I43+R43</f>
        <v>0.15509014530709142</v>
      </c>
      <c r="T43" s="85">
        <f>分析係数表!F46</f>
        <v>0.31182795698924731</v>
      </c>
      <c r="U43" s="86">
        <f>S43*T43</f>
        <v>4.8361443160275817E-2</v>
      </c>
      <c r="V43" s="87">
        <f>分析係数表!D46</f>
        <v>4.3010752688172043E-3</v>
      </c>
      <c r="W43" s="167">
        <f>ROUND(S43*V43,0)</f>
        <v>0</v>
      </c>
      <c r="X43" s="76">
        <f>分析係数表!E46</f>
        <v>1.0752688172043012E-2</v>
      </c>
      <c r="Y43" s="166">
        <f>ROUND(S43*X43,0)</f>
        <v>0</v>
      </c>
    </row>
    <row r="44" spans="1:25" x14ac:dyDescent="0.2">
      <c r="A44" s="192">
        <v>40</v>
      </c>
      <c r="B44" s="14" t="s">
        <v>150</v>
      </c>
      <c r="C44" s="197">
        <f>SUM(C5:C43)</f>
        <v>100</v>
      </c>
      <c r="D44" s="92">
        <f>投入係数表!O44</f>
        <v>0.77096342551293484</v>
      </c>
      <c r="E44" s="91">
        <f>SUM(E5:E43)</f>
        <v>77.096342551293475</v>
      </c>
      <c r="F44" s="92">
        <f>分析係数表!C47</f>
        <v>0.45205734847213674</v>
      </c>
      <c r="G44" s="91">
        <f>SUM(G5:G43)</f>
        <v>20.017145347583966</v>
      </c>
      <c r="H44" s="91">
        <f>SUM(H5:H43)</f>
        <v>24.20607720604281</v>
      </c>
      <c r="I44" s="91">
        <f>SUM(I5:I43)</f>
        <v>124.20607720604282</v>
      </c>
      <c r="J44" s="92">
        <f>分析係数表!G47</f>
        <v>0.25945463001493158</v>
      </c>
      <c r="K44" s="93">
        <f>SUM(K5:K43)</f>
        <v>13.732181058974412</v>
      </c>
      <c r="L44" s="94">
        <f>最終需要_まとめ!$L$33</f>
        <v>0.627</v>
      </c>
      <c r="M44" s="91">
        <f>K44*L44</f>
        <v>8.6100775239769565</v>
      </c>
      <c r="N44" s="95">
        <f>分析係数表!H47</f>
        <v>1</v>
      </c>
      <c r="O44" s="96">
        <f>SUM(O5:O43)</f>
        <v>8.6100775239769582</v>
      </c>
      <c r="P44" s="92">
        <f>分析係数表!C47</f>
        <v>0.45205734847213674</v>
      </c>
      <c r="Q44" s="96">
        <f>SUM(Q5:Q43)</f>
        <v>4.1208180168813886</v>
      </c>
      <c r="R44" s="91">
        <f>SUM(R5:R43)</f>
        <v>4.7509369984754279</v>
      </c>
      <c r="S44" s="97">
        <f>SUM(S5:S43)</f>
        <v>128.95701420451826</v>
      </c>
      <c r="T44" s="98">
        <f>分析係数表!F47</f>
        <v>0.49393557388686266</v>
      </c>
      <c r="U44" s="99">
        <f>SUM(U5:U43)</f>
        <v>33.02152940994155</v>
      </c>
      <c r="V44" s="100">
        <f>分析係数表!D47</f>
        <v>0.10430078574400901</v>
      </c>
      <c r="W44" s="164">
        <f>SUM(W5:W43)</f>
        <v>3</v>
      </c>
      <c r="X44" s="92">
        <f>分析係数表!E47</f>
        <v>8.4816292561133821E-2</v>
      </c>
      <c r="Y44" s="165">
        <f>SUM(Y5:Y43)</f>
        <v>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299</v>
      </c>
      <c r="S2" s="3" t="s">
        <v>152</v>
      </c>
      <c r="U2" s="64" t="s">
        <v>209</v>
      </c>
      <c r="W2" s="3" t="s">
        <v>130</v>
      </c>
      <c r="Y2" s="3" t="s">
        <v>153</v>
      </c>
    </row>
    <row r="3" spans="1:25" ht="44" x14ac:dyDescent="0.2">
      <c r="B3" s="65"/>
      <c r="C3" s="66" t="s">
        <v>227</v>
      </c>
      <c r="D3" s="66" t="s">
        <v>238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投入係数表!P5</f>
        <v>0</v>
      </c>
      <c r="E5" s="77">
        <f t="shared" ref="E5:E38" si="0">$C$18*D5</f>
        <v>0</v>
      </c>
      <c r="F5" s="76">
        <f>分析係数表!C8</f>
        <v>0.54693596511361031</v>
      </c>
      <c r="G5" s="77">
        <f t="shared" ref="G5:G38" si="1">E5*F5</f>
        <v>0</v>
      </c>
      <c r="H5" s="77">
        <f t="array" ref="H5:H43">MMULT(逆行列係数!C5:AO43,'14'!G5:G43)</f>
        <v>1.3177141204504951E-3</v>
      </c>
      <c r="I5" s="77">
        <f t="shared" ref="I5:I38" si="2">C5+H5</f>
        <v>1.3177141204504951E-3</v>
      </c>
      <c r="J5" s="76">
        <f>分析係数表!G8</f>
        <v>0.11998386771526517</v>
      </c>
      <c r="K5" s="78">
        <f t="shared" ref="K5:K38" si="3">I5*J5</f>
        <v>1.581044367146692E-4</v>
      </c>
      <c r="L5" s="79" t="s">
        <v>183</v>
      </c>
      <c r="M5" s="80" t="s">
        <v>183</v>
      </c>
      <c r="N5" s="81">
        <f>分析係数表!H8</f>
        <v>1.0437901581813021E-2</v>
      </c>
      <c r="O5" s="82">
        <f t="shared" ref="O5:O43" si="4">$M$44*N5</f>
        <v>0.21293551217691498</v>
      </c>
      <c r="P5" s="76">
        <f>分析係数表!C8</f>
        <v>0.54693596511361031</v>
      </c>
      <c r="Q5" s="82">
        <f t="shared" ref="Q5:Q38" si="5">O5*P5</f>
        <v>0.11646208985944191</v>
      </c>
      <c r="R5" s="83">
        <f t="array" ref="R5:R43">MMULT(逆行列係数!C5:AO43,'14'!Q5:Q43)</f>
        <v>0.17109609500017267</v>
      </c>
      <c r="S5" s="84">
        <f t="shared" ref="S5:S38" si="6">I5+R5</f>
        <v>0.17241380912062318</v>
      </c>
      <c r="T5" s="85">
        <f>分析係数表!F8</f>
        <v>0.45210727969348657</v>
      </c>
      <c r="U5" s="86">
        <f t="shared" ref="U5:U38" si="7">S5*T5</f>
        <v>7.7949538223116996E-2</v>
      </c>
      <c r="V5" s="87">
        <f>分析係数表!D8</f>
        <v>0.18995765275257109</v>
      </c>
      <c r="W5" s="88">
        <f t="shared" ref="W5:W38" si="8">ROUND(S5*V5,0)</f>
        <v>0</v>
      </c>
      <c r="X5" s="76">
        <f>分析係数表!E8</f>
        <v>0.14398064125831822</v>
      </c>
      <c r="Y5" s="89">
        <f t="shared" ref="Y5:Y38" si="9">ROUND(S5*X5,0)</f>
        <v>0</v>
      </c>
    </row>
    <row r="6" spans="1:25" x14ac:dyDescent="0.2">
      <c r="A6" s="6" t="s">
        <v>219</v>
      </c>
      <c r="B6" s="5" t="s">
        <v>265</v>
      </c>
      <c r="C6" s="90"/>
      <c r="D6" s="76">
        <f>投入係数表!P6</f>
        <v>0</v>
      </c>
      <c r="E6" s="77">
        <f t="shared" si="0"/>
        <v>0</v>
      </c>
      <c r="F6" s="76">
        <f>分析係数表!C9</f>
        <v>1</v>
      </c>
      <c r="G6" s="77">
        <f t="shared" si="1"/>
        <v>0</v>
      </c>
      <c r="H6" s="77">
        <v>1.2871080162000133E-3</v>
      </c>
      <c r="I6" s="77">
        <f t="shared" si="2"/>
        <v>1.2871080162000133E-3</v>
      </c>
      <c r="J6" s="76">
        <f>分析係数表!G9</f>
        <v>0.24637681159420291</v>
      </c>
      <c r="K6" s="78">
        <f t="shared" si="3"/>
        <v>3.1711356920869894E-4</v>
      </c>
      <c r="L6" s="79"/>
      <c r="M6" s="80"/>
      <c r="N6" s="81">
        <f>分析係数表!H9</f>
        <v>5.4189353082342016E-4</v>
      </c>
      <c r="O6" s="82">
        <f t="shared" si="4"/>
        <v>1.1054748469011656E-2</v>
      </c>
      <c r="P6" s="76">
        <f>分析係数表!C9</f>
        <v>1</v>
      </c>
      <c r="Q6" s="82">
        <f t="shared" si="5"/>
        <v>1.1054748469011656E-2</v>
      </c>
      <c r="R6" s="83">
        <v>1.448490154817937E-2</v>
      </c>
      <c r="S6" s="84">
        <f t="shared" si="6"/>
        <v>1.5772009564379384E-2</v>
      </c>
      <c r="T6" s="85">
        <f>分析係数表!F9</f>
        <v>0.67101449275362324</v>
      </c>
      <c r="U6" s="86">
        <f t="shared" si="7"/>
        <v>1.0583246997547327E-2</v>
      </c>
      <c r="V6" s="87">
        <f>分析係数表!D9</f>
        <v>0.17826086956521739</v>
      </c>
      <c r="W6" s="88">
        <f t="shared" si="8"/>
        <v>0</v>
      </c>
      <c r="X6" s="76">
        <f>分析係数表!E9</f>
        <v>0.11304347826086956</v>
      </c>
      <c r="Y6" s="89">
        <f t="shared" si="9"/>
        <v>0</v>
      </c>
    </row>
    <row r="7" spans="1:25" x14ac:dyDescent="0.2">
      <c r="A7" s="6" t="s">
        <v>220</v>
      </c>
      <c r="B7" s="5" t="s">
        <v>266</v>
      </c>
      <c r="C7" s="90"/>
      <c r="D7" s="76">
        <f>投入係数表!P7</f>
        <v>0</v>
      </c>
      <c r="E7" s="77">
        <f t="shared" si="0"/>
        <v>0</v>
      </c>
      <c r="F7" s="76">
        <f>分析係数表!C10</f>
        <v>7.9037800687285276E-2</v>
      </c>
      <c r="G7" s="77">
        <f t="shared" si="1"/>
        <v>0</v>
      </c>
      <c r="H7" s="77">
        <v>1.5371576343760402E-5</v>
      </c>
      <c r="I7" s="77">
        <f t="shared" si="2"/>
        <v>1.5371576343760402E-5</v>
      </c>
      <c r="J7" s="76">
        <f>分析係数表!G10</f>
        <v>0.17857142857142858</v>
      </c>
      <c r="K7" s="78">
        <f t="shared" si="3"/>
        <v>2.744924347100072E-6</v>
      </c>
      <c r="L7" s="79"/>
      <c r="M7" s="80"/>
      <c r="N7" s="81">
        <f>分析係数表!H10</f>
        <v>1.057982607798106E-3</v>
      </c>
      <c r="O7" s="82">
        <f t="shared" si="4"/>
        <v>2.158308034426085E-2</v>
      </c>
      <c r="P7" s="76">
        <f>分析係数表!C10</f>
        <v>7.9037800687285276E-2</v>
      </c>
      <c r="Q7" s="82">
        <f t="shared" si="5"/>
        <v>1.7058792024673536E-3</v>
      </c>
      <c r="R7" s="83">
        <v>2.8312691328335683E-3</v>
      </c>
      <c r="S7" s="84">
        <f t="shared" si="6"/>
        <v>2.8466407091773289E-3</v>
      </c>
      <c r="T7" s="85">
        <f>分析係数表!F10</f>
        <v>0.5178571428571429</v>
      </c>
      <c r="U7" s="86">
        <f t="shared" si="7"/>
        <v>1.4741532243954026E-3</v>
      </c>
      <c r="V7" s="87">
        <f>分析係数表!D10</f>
        <v>0.10714285714285714</v>
      </c>
      <c r="W7" s="88">
        <f t="shared" si="8"/>
        <v>0</v>
      </c>
      <c r="X7" s="76">
        <f>分析係数表!E10</f>
        <v>8.9285714285714288E-2</v>
      </c>
      <c r="Y7" s="89">
        <f t="shared" si="9"/>
        <v>0</v>
      </c>
    </row>
    <row r="8" spans="1:25" x14ac:dyDescent="0.2">
      <c r="A8" s="6" t="s">
        <v>221</v>
      </c>
      <c r="B8" s="5" t="s">
        <v>27</v>
      </c>
      <c r="C8" s="90"/>
      <c r="D8" s="76">
        <f>投入係数表!P8</f>
        <v>2.9544279488883963E-4</v>
      </c>
      <c r="E8" s="77">
        <f t="shared" si="0"/>
        <v>2.9544279488883964E-2</v>
      </c>
      <c r="F8" s="76">
        <f>分析係数表!C11</f>
        <v>2.9201343261789914E-3</v>
      </c>
      <c r="G8" s="77">
        <f t="shared" si="1"/>
        <v>8.6273264677715975E-5</v>
      </c>
      <c r="H8" s="77">
        <v>4.5142878394536234E-3</v>
      </c>
      <c r="I8" s="77">
        <f t="shared" si="2"/>
        <v>4.5142878394536234E-3</v>
      </c>
      <c r="J8" s="76">
        <f>分析係数表!G11</f>
        <v>0.38709677419354838</v>
      </c>
      <c r="K8" s="78">
        <f t="shared" si="3"/>
        <v>1.7474662604336606E-3</v>
      </c>
      <c r="L8" s="79"/>
      <c r="M8" s="80"/>
      <c r="N8" s="81">
        <f>分析係数表!H11</f>
        <v>-1.2902226924367146E-5</v>
      </c>
      <c r="O8" s="82">
        <f t="shared" si="4"/>
        <v>-2.632082968812299E-4</v>
      </c>
      <c r="P8" s="76">
        <f>分析係数表!C11</f>
        <v>2.9201343261789914E-3</v>
      </c>
      <c r="Q8" s="82">
        <f t="shared" si="5"/>
        <v>-7.6860358265799024E-7</v>
      </c>
      <c r="R8" s="83">
        <v>3.7946044918043247E-3</v>
      </c>
      <c r="S8" s="84">
        <f t="shared" si="6"/>
        <v>8.3088923312579482E-3</v>
      </c>
      <c r="T8" s="85">
        <f>分析係数表!F11</f>
        <v>0.64516129032258063</v>
      </c>
      <c r="U8" s="86">
        <f t="shared" si="7"/>
        <v>5.3605756975857732E-3</v>
      </c>
      <c r="V8" s="87">
        <f>分析係数表!D11</f>
        <v>0.25806451612903225</v>
      </c>
      <c r="W8" s="88">
        <f t="shared" si="8"/>
        <v>0</v>
      </c>
      <c r="X8" s="76">
        <f>分析係数表!E11</f>
        <v>0.22580645161290322</v>
      </c>
      <c r="Y8" s="89">
        <f t="shared" si="9"/>
        <v>0</v>
      </c>
    </row>
    <row r="9" spans="1:25" x14ac:dyDescent="0.2">
      <c r="A9" s="6" t="s">
        <v>222</v>
      </c>
      <c r="B9" s="5" t="s">
        <v>190</v>
      </c>
      <c r="C9" s="90"/>
      <c r="D9" s="76">
        <f>投入係数表!P9</f>
        <v>0</v>
      </c>
      <c r="E9" s="77">
        <f t="shared" si="0"/>
        <v>0</v>
      </c>
      <c r="F9" s="76">
        <f>分析係数表!C12</f>
        <v>0.15436841164909776</v>
      </c>
      <c r="G9" s="77">
        <f t="shared" si="1"/>
        <v>0</v>
      </c>
      <c r="H9" s="77">
        <v>3.7984804749341807E-4</v>
      </c>
      <c r="I9" s="77">
        <f t="shared" si="2"/>
        <v>3.7984804749341807E-4</v>
      </c>
      <c r="J9" s="76">
        <f>分析係数表!G12</f>
        <v>0.13865952540355575</v>
      </c>
      <c r="K9" s="78">
        <f t="shared" si="3"/>
        <v>5.2669549990904653E-5</v>
      </c>
      <c r="L9" s="79"/>
      <c r="M9" s="80"/>
      <c r="N9" s="81">
        <f>分析係数表!H12</f>
        <v>8.1322736304286117E-2</v>
      </c>
      <c r="O9" s="82">
        <f t="shared" si="4"/>
        <v>1.6590018952423919</v>
      </c>
      <c r="P9" s="76">
        <f>分析係数表!C12</f>
        <v>0.15436841164909776</v>
      </c>
      <c r="Q9" s="82">
        <f t="shared" si="5"/>
        <v>0.25609748749141092</v>
      </c>
      <c r="R9" s="83">
        <v>0.2913435789035948</v>
      </c>
      <c r="S9" s="84">
        <f t="shared" si="6"/>
        <v>0.29172342695108822</v>
      </c>
      <c r="T9" s="85">
        <f>分析係数表!F12</f>
        <v>0.32507624786134048</v>
      </c>
      <c r="U9" s="86">
        <f t="shared" si="7"/>
        <v>9.4832357046511606E-2</v>
      </c>
      <c r="V9" s="87">
        <f>分析係数表!D12</f>
        <v>4.5079223387636688E-2</v>
      </c>
      <c r="W9" s="88">
        <f t="shared" si="8"/>
        <v>0</v>
      </c>
      <c r="X9" s="76">
        <f>分析係数表!E12</f>
        <v>4.7459644424607601E-2</v>
      </c>
      <c r="Y9" s="89">
        <f t="shared" si="9"/>
        <v>0</v>
      </c>
    </row>
    <row r="10" spans="1:25" x14ac:dyDescent="0.2">
      <c r="A10" s="6" t="s">
        <v>223</v>
      </c>
      <c r="B10" s="5" t="s">
        <v>28</v>
      </c>
      <c r="C10" s="90"/>
      <c r="D10" s="76">
        <f>投入係数表!P10</f>
        <v>1.2556318782775684E-3</v>
      </c>
      <c r="E10" s="77">
        <f t="shared" si="0"/>
        <v>0.12556318782775683</v>
      </c>
      <c r="F10" s="76">
        <f>分析係数表!C13</f>
        <v>0</v>
      </c>
      <c r="G10" s="77">
        <f t="shared" si="1"/>
        <v>0</v>
      </c>
      <c r="H10" s="77">
        <v>0</v>
      </c>
      <c r="I10" s="77">
        <f t="shared" si="2"/>
        <v>0</v>
      </c>
      <c r="J10" s="76">
        <f>分析係数表!G13</f>
        <v>0.24519230769230768</v>
      </c>
      <c r="K10" s="78">
        <f t="shared" si="3"/>
        <v>0</v>
      </c>
      <c r="L10" s="79"/>
      <c r="M10" s="80"/>
      <c r="N10" s="81">
        <f>分析係数表!H13</f>
        <v>1.238613784739246E-2</v>
      </c>
      <c r="O10" s="82">
        <f t="shared" si="4"/>
        <v>0.25267996500598067</v>
      </c>
      <c r="P10" s="76">
        <f>分析係数表!C13</f>
        <v>0</v>
      </c>
      <c r="Q10" s="82">
        <f t="shared" si="5"/>
        <v>0</v>
      </c>
      <c r="R10" s="83">
        <v>0</v>
      </c>
      <c r="S10" s="84">
        <f t="shared" si="6"/>
        <v>0</v>
      </c>
      <c r="T10" s="85">
        <f>分析係数表!F13</f>
        <v>0.38350591715976329</v>
      </c>
      <c r="U10" s="86">
        <f t="shared" si="7"/>
        <v>0</v>
      </c>
      <c r="V10" s="87">
        <f>分析係数表!D13</f>
        <v>0.13609467455621302</v>
      </c>
      <c r="W10" s="88">
        <f t="shared" si="8"/>
        <v>0</v>
      </c>
      <c r="X10" s="76">
        <f>分析係数表!E13</f>
        <v>0.13646449704142011</v>
      </c>
      <c r="Y10" s="89">
        <f t="shared" si="9"/>
        <v>0</v>
      </c>
    </row>
    <row r="11" spans="1:25" x14ac:dyDescent="0.2">
      <c r="A11" s="6" t="s">
        <v>224</v>
      </c>
      <c r="B11" s="5" t="s">
        <v>267</v>
      </c>
      <c r="C11" s="90"/>
      <c r="D11" s="76">
        <f>投入係数表!P11</f>
        <v>3.6191742373882859E-3</v>
      </c>
      <c r="E11" s="77">
        <f t="shared" si="0"/>
        <v>0.36191742373882857</v>
      </c>
      <c r="F11" s="76">
        <f>分析係数表!C14</f>
        <v>5.4896794027228801E-2</v>
      </c>
      <c r="G11" s="77">
        <f t="shared" si="1"/>
        <v>1.9868106265855761E-2</v>
      </c>
      <c r="H11" s="77">
        <v>2.6641691245885436E-2</v>
      </c>
      <c r="I11" s="77">
        <f t="shared" si="2"/>
        <v>2.6641691245885436E-2</v>
      </c>
      <c r="J11" s="76">
        <f>分析係数表!G14</f>
        <v>0.21908893709327548</v>
      </c>
      <c r="K11" s="78">
        <f t="shared" si="3"/>
        <v>5.8368998174282627E-3</v>
      </c>
      <c r="L11" s="79"/>
      <c r="M11" s="80"/>
      <c r="N11" s="81">
        <f>分析係数表!H14</f>
        <v>1.0321781539493716E-3</v>
      </c>
      <c r="O11" s="82">
        <f t="shared" si="4"/>
        <v>2.1056663750498389E-2</v>
      </c>
      <c r="P11" s="76">
        <f>分析係数表!C14</f>
        <v>5.4896794027228801E-2</v>
      </c>
      <c r="Q11" s="82">
        <f t="shared" si="5"/>
        <v>1.1559433328117252E-3</v>
      </c>
      <c r="R11" s="83">
        <v>5.4031513110747052E-3</v>
      </c>
      <c r="S11" s="84">
        <f t="shared" si="6"/>
        <v>3.2044842556960142E-2</v>
      </c>
      <c r="T11" s="85">
        <f>分析係数表!F14</f>
        <v>0.36550976138828634</v>
      </c>
      <c r="U11" s="86">
        <f t="shared" si="7"/>
        <v>1.1712702756719704E-2</v>
      </c>
      <c r="V11" s="87">
        <f>分析係数表!D14</f>
        <v>0.11713665943600868</v>
      </c>
      <c r="W11" s="88">
        <f t="shared" si="8"/>
        <v>0</v>
      </c>
      <c r="X11" s="76">
        <f>分析係数表!E14</f>
        <v>8.6767895878524945E-2</v>
      </c>
      <c r="Y11" s="89">
        <f t="shared" si="9"/>
        <v>0</v>
      </c>
    </row>
    <row r="12" spans="1:25" x14ac:dyDescent="0.2">
      <c r="A12" s="6" t="s">
        <v>225</v>
      </c>
      <c r="B12" s="5" t="s">
        <v>29</v>
      </c>
      <c r="C12" s="90"/>
      <c r="D12" s="76">
        <f>投入係数表!P12</f>
        <v>9.1587266415540294E-3</v>
      </c>
      <c r="E12" s="77">
        <f t="shared" si="0"/>
        <v>0.91587266415540292</v>
      </c>
      <c r="F12" s="76">
        <f>分析係数表!C15</f>
        <v>0</v>
      </c>
      <c r="G12" s="77">
        <f t="shared" si="1"/>
        <v>0</v>
      </c>
      <c r="H12" s="77">
        <v>0</v>
      </c>
      <c r="I12" s="77">
        <f t="shared" si="2"/>
        <v>0</v>
      </c>
      <c r="J12" s="76">
        <f>分析係数表!G15</f>
        <v>9.5670602482591585E-2</v>
      </c>
      <c r="K12" s="78">
        <f t="shared" si="3"/>
        <v>0</v>
      </c>
      <c r="L12" s="79"/>
      <c r="M12" s="80"/>
      <c r="N12" s="81">
        <f>分析係数表!H15</f>
        <v>7.5090960699816791E-3</v>
      </c>
      <c r="O12" s="82">
        <f t="shared" si="4"/>
        <v>0.15318722878487578</v>
      </c>
      <c r="P12" s="76">
        <f>分析係数表!C15</f>
        <v>0</v>
      </c>
      <c r="Q12" s="82">
        <f t="shared" si="5"/>
        <v>0</v>
      </c>
      <c r="R12" s="83">
        <v>0</v>
      </c>
      <c r="S12" s="84">
        <f t="shared" si="6"/>
        <v>0</v>
      </c>
      <c r="T12" s="85">
        <f>分析係数表!F15</f>
        <v>0.30426884650317892</v>
      </c>
      <c r="U12" s="86">
        <f t="shared" si="7"/>
        <v>0</v>
      </c>
      <c r="V12" s="87">
        <f>分析係数表!D15</f>
        <v>3.7844383893430214E-2</v>
      </c>
      <c r="W12" s="88">
        <f t="shared" si="8"/>
        <v>0</v>
      </c>
      <c r="X12" s="76">
        <f>分析係数表!E15</f>
        <v>3.511958825310324E-2</v>
      </c>
      <c r="Y12" s="89">
        <f t="shared" si="9"/>
        <v>0</v>
      </c>
    </row>
    <row r="13" spans="1:25" x14ac:dyDescent="0.2">
      <c r="A13" s="6" t="s">
        <v>226</v>
      </c>
      <c r="B13" s="5" t="s">
        <v>30</v>
      </c>
      <c r="C13" s="90"/>
      <c r="D13" s="76">
        <f>投入係数表!P13</f>
        <v>3.0282886476106063E-3</v>
      </c>
      <c r="E13" s="77">
        <f t="shared" si="0"/>
        <v>0.30282886476106063</v>
      </c>
      <c r="F13" s="76">
        <f>分析係数表!C16</f>
        <v>2.8164924506387967E-2</v>
      </c>
      <c r="G13" s="77">
        <f t="shared" si="1"/>
        <v>8.529152114350444E-3</v>
      </c>
      <c r="H13" s="77">
        <v>1.810682399740195E-2</v>
      </c>
      <c r="I13" s="77">
        <f t="shared" si="2"/>
        <v>1.810682399740195E-2</v>
      </c>
      <c r="J13" s="76">
        <f>分析係数表!G16</f>
        <v>3.3175355450236969E-2</v>
      </c>
      <c r="K13" s="78">
        <f t="shared" si="3"/>
        <v>6.0070032218869035E-4</v>
      </c>
      <c r="L13" s="79"/>
      <c r="M13" s="80"/>
      <c r="N13" s="81">
        <f>分析係数表!H16</f>
        <v>1.4682734239929811E-2</v>
      </c>
      <c r="O13" s="82">
        <f t="shared" si="4"/>
        <v>0.29953104185083962</v>
      </c>
      <c r="P13" s="76">
        <f>分析係数表!C16</f>
        <v>2.8164924506387967E-2</v>
      </c>
      <c r="Q13" s="82">
        <f t="shared" si="5"/>
        <v>8.4362691810486324E-3</v>
      </c>
      <c r="R13" s="83">
        <v>1.6179157950958523E-2</v>
      </c>
      <c r="S13" s="84">
        <f t="shared" si="6"/>
        <v>3.4285981948360474E-2</v>
      </c>
      <c r="T13" s="85">
        <f>分析係数表!F16</f>
        <v>0.28436018957345971</v>
      </c>
      <c r="U13" s="86">
        <f t="shared" si="7"/>
        <v>9.7495683265480023E-3</v>
      </c>
      <c r="V13" s="87">
        <f>分析係数表!D16</f>
        <v>3.7914691943127965E-2</v>
      </c>
      <c r="W13" s="88">
        <f t="shared" si="8"/>
        <v>0</v>
      </c>
      <c r="X13" s="76">
        <f>分析係数表!E16</f>
        <v>3.7914691943127965E-2</v>
      </c>
      <c r="Y13" s="89">
        <f t="shared" si="9"/>
        <v>0</v>
      </c>
    </row>
    <row r="14" spans="1:25" x14ac:dyDescent="0.2">
      <c r="A14" s="6" t="s">
        <v>2</v>
      </c>
      <c r="B14" s="5" t="s">
        <v>364</v>
      </c>
      <c r="C14" s="90"/>
      <c r="D14" s="76">
        <f>投入係数表!P14</f>
        <v>5.0225275131102736E-3</v>
      </c>
      <c r="E14" s="77">
        <f t="shared" si="0"/>
        <v>0.50225275131102731</v>
      </c>
      <c r="F14" s="76">
        <f>分析係数表!C17</f>
        <v>0.15651736285858076</v>
      </c>
      <c r="G14" s="77">
        <f t="shared" si="1"/>
        <v>7.8611276123668583E-2</v>
      </c>
      <c r="H14" s="77">
        <v>9.6565774349577499E-2</v>
      </c>
      <c r="I14" s="77">
        <f t="shared" si="2"/>
        <v>9.6565774349577499E-2</v>
      </c>
      <c r="J14" s="76">
        <f>分析係数表!G17</f>
        <v>0.21787194841087057</v>
      </c>
      <c r="K14" s="78">
        <f t="shared" si="3"/>
        <v>2.1038973407346919E-2</v>
      </c>
      <c r="L14" s="79"/>
      <c r="M14" s="80"/>
      <c r="N14" s="81">
        <f>分析係数表!H17</f>
        <v>2.4901297964028592E-3</v>
      </c>
      <c r="O14" s="82">
        <f t="shared" si="4"/>
        <v>5.0799201298077371E-2</v>
      </c>
      <c r="P14" s="76">
        <f>分析係数表!C17</f>
        <v>0.15651736285858076</v>
      </c>
      <c r="Q14" s="82">
        <f t="shared" si="5"/>
        <v>7.9509570224972625E-3</v>
      </c>
      <c r="R14" s="83">
        <v>1.4863030028975266E-2</v>
      </c>
      <c r="S14" s="84">
        <f t="shared" si="6"/>
        <v>0.11142880437855276</v>
      </c>
      <c r="T14" s="85">
        <f>分析係数表!F17</f>
        <v>0.3417779824965454</v>
      </c>
      <c r="U14" s="86">
        <f t="shared" si="7"/>
        <v>3.808391195250399E-2</v>
      </c>
      <c r="V14" s="87">
        <f>分析係数表!D17</f>
        <v>8.7977890373099957E-2</v>
      </c>
      <c r="W14" s="88">
        <f t="shared" si="8"/>
        <v>0</v>
      </c>
      <c r="X14" s="76">
        <f>分析係数表!E17</f>
        <v>8.8438507600184249E-2</v>
      </c>
      <c r="Y14" s="89">
        <f t="shared" si="9"/>
        <v>0</v>
      </c>
    </row>
    <row r="15" spans="1:25" x14ac:dyDescent="0.2">
      <c r="A15" s="6" t="s">
        <v>3</v>
      </c>
      <c r="B15" s="5" t="s">
        <v>31</v>
      </c>
      <c r="C15" s="90"/>
      <c r="D15" s="76">
        <f>投入係数表!P15</f>
        <v>3.6930349361104955E-3</v>
      </c>
      <c r="E15" s="77">
        <f t="shared" si="0"/>
        <v>0.36930349361104953</v>
      </c>
      <c r="F15" s="76">
        <f>分析係数表!C18</f>
        <v>0.11725293132328307</v>
      </c>
      <c r="G15" s="77">
        <f t="shared" si="1"/>
        <v>4.3301917173824901E-2</v>
      </c>
      <c r="H15" s="77">
        <v>5.4912933452006089E-2</v>
      </c>
      <c r="I15" s="77">
        <f t="shared" si="2"/>
        <v>5.4912933452006089E-2</v>
      </c>
      <c r="J15" s="76">
        <f>分析係数表!G18</f>
        <v>0.21513002364066194</v>
      </c>
      <c r="K15" s="78">
        <f t="shared" si="3"/>
        <v>1.1813420671708166E-2</v>
      </c>
      <c r="L15" s="79"/>
      <c r="M15" s="80"/>
      <c r="N15" s="81">
        <f>分析係数表!H18</f>
        <v>3.999690346553815E-4</v>
      </c>
      <c r="O15" s="82">
        <f t="shared" si="4"/>
        <v>8.1594572033181264E-3</v>
      </c>
      <c r="P15" s="76">
        <f>分析係数表!C18</f>
        <v>0.11725293132328307</v>
      </c>
      <c r="Q15" s="82">
        <f t="shared" si="5"/>
        <v>9.5672027509592758E-4</v>
      </c>
      <c r="R15" s="83">
        <v>2.2851956271359945E-3</v>
      </c>
      <c r="S15" s="84">
        <f t="shared" si="6"/>
        <v>5.7198129079142082E-2</v>
      </c>
      <c r="T15" s="85">
        <f>分析係数表!F18</f>
        <v>0.45862884160756501</v>
      </c>
      <c r="U15" s="86">
        <f t="shared" si="7"/>
        <v>2.6232711681686911E-2</v>
      </c>
      <c r="V15" s="87">
        <f>分析係数表!D18</f>
        <v>6.6193853427895979E-2</v>
      </c>
      <c r="W15" s="88">
        <f t="shared" si="8"/>
        <v>0</v>
      </c>
      <c r="X15" s="76">
        <f>分析係数表!E18</f>
        <v>5.4373522458628844E-2</v>
      </c>
      <c r="Y15" s="89">
        <f t="shared" si="9"/>
        <v>0</v>
      </c>
    </row>
    <row r="16" spans="1:25" x14ac:dyDescent="0.2">
      <c r="A16" s="6" t="s">
        <v>4</v>
      </c>
      <c r="B16" s="5" t="s">
        <v>32</v>
      </c>
      <c r="C16" s="90"/>
      <c r="D16" s="76">
        <f>投入係数表!P16</f>
        <v>0.23598493241746066</v>
      </c>
      <c r="E16" s="77">
        <f t="shared" si="0"/>
        <v>23.598493241746066</v>
      </c>
      <c r="F16" s="76">
        <f>分析係数表!C19</f>
        <v>0.16093535075653365</v>
      </c>
      <c r="G16" s="77">
        <f t="shared" si="1"/>
        <v>3.7978317871860918</v>
      </c>
      <c r="H16" s="77">
        <v>4.3569327690048789</v>
      </c>
      <c r="I16" s="77">
        <f t="shared" si="2"/>
        <v>4.3569327690048789</v>
      </c>
      <c r="J16" s="76">
        <f>分析係数表!G19</f>
        <v>5.7622016770586967E-2</v>
      </c>
      <c r="K16" s="78">
        <f t="shared" si="3"/>
        <v>0.25105525308391907</v>
      </c>
      <c r="L16" s="79"/>
      <c r="M16" s="80"/>
      <c r="N16" s="81">
        <f>分析係数表!H19</f>
        <v>-1.0321781539493717E-4</v>
      </c>
      <c r="O16" s="82">
        <f t="shared" si="4"/>
        <v>-2.1056663750498392E-3</v>
      </c>
      <c r="P16" s="76">
        <f>分析係数表!C19</f>
        <v>0.16093535075653365</v>
      </c>
      <c r="Q16" s="82">
        <f t="shared" si="5"/>
        <v>-3.3887615664488462E-4</v>
      </c>
      <c r="R16" s="83">
        <v>1.3651373346184484E-3</v>
      </c>
      <c r="S16" s="84">
        <f t="shared" si="6"/>
        <v>4.3582979063394971</v>
      </c>
      <c r="T16" s="85">
        <f>分析係数表!F19</f>
        <v>0.23994839819393679</v>
      </c>
      <c r="U16" s="86">
        <f t="shared" si="7"/>
        <v>1.0457666014781506</v>
      </c>
      <c r="V16" s="87">
        <f>分析係数表!D19</f>
        <v>2.2575790152655342E-2</v>
      </c>
      <c r="W16" s="88">
        <f t="shared" si="8"/>
        <v>0</v>
      </c>
      <c r="X16" s="76">
        <f>分析係数表!E19</f>
        <v>2.6015910556869491E-2</v>
      </c>
      <c r="Y16" s="89">
        <f t="shared" si="9"/>
        <v>0</v>
      </c>
    </row>
    <row r="17" spans="1:25" x14ac:dyDescent="0.2">
      <c r="A17" s="6" t="s">
        <v>5</v>
      </c>
      <c r="B17" s="5" t="s">
        <v>33</v>
      </c>
      <c r="C17" s="90"/>
      <c r="D17" s="76">
        <f>投入係数表!P17</f>
        <v>6.8321146318044174E-2</v>
      </c>
      <c r="E17" s="77">
        <f t="shared" si="0"/>
        <v>6.8321146318044175</v>
      </c>
      <c r="F17" s="76">
        <f>分析係数表!C20</f>
        <v>0.28691066997518611</v>
      </c>
      <c r="G17" s="77">
        <f t="shared" si="1"/>
        <v>1.9602065863582774</v>
      </c>
      <c r="H17" s="77">
        <v>2.3489313127571929</v>
      </c>
      <c r="I17" s="77">
        <f t="shared" si="2"/>
        <v>2.3489313127571929</v>
      </c>
      <c r="J17" s="76">
        <f>分析係数表!G20</f>
        <v>9.991079393398751E-2</v>
      </c>
      <c r="K17" s="78">
        <f t="shared" si="3"/>
        <v>0.23468359235397468</v>
      </c>
      <c r="L17" s="79"/>
      <c r="M17" s="80"/>
      <c r="N17" s="81">
        <f>分析係数表!H20</f>
        <v>4.9028462312595156E-4</v>
      </c>
      <c r="O17" s="82">
        <f t="shared" si="4"/>
        <v>1.0001915281486737E-2</v>
      </c>
      <c r="P17" s="76">
        <f>分析係数表!C20</f>
        <v>0.28691066997518611</v>
      </c>
      <c r="Q17" s="82">
        <f t="shared" si="5"/>
        <v>2.869656214446412E-3</v>
      </c>
      <c r="R17" s="83">
        <v>5.6931868971358025E-3</v>
      </c>
      <c r="S17" s="84">
        <f t="shared" si="6"/>
        <v>2.3546244996543289</v>
      </c>
      <c r="T17" s="85">
        <f>分析係数表!F20</f>
        <v>0.22279214986619089</v>
      </c>
      <c r="U17" s="86">
        <f t="shared" si="7"/>
        <v>0.52459185440559197</v>
      </c>
      <c r="V17" s="87">
        <f>分析係数表!D20</f>
        <v>1.4942016057091882E-2</v>
      </c>
      <c r="W17" s="88">
        <f t="shared" si="8"/>
        <v>0</v>
      </c>
      <c r="X17" s="76">
        <f>分析係数表!E20</f>
        <v>1.5834076717216771E-2</v>
      </c>
      <c r="Y17" s="89">
        <f t="shared" si="9"/>
        <v>0</v>
      </c>
    </row>
    <row r="18" spans="1:25" x14ac:dyDescent="0.2">
      <c r="A18" s="6" t="s">
        <v>6</v>
      </c>
      <c r="B18" s="5" t="s">
        <v>34</v>
      </c>
      <c r="C18" s="75">
        <f>最終需要_まとめ!C19</f>
        <v>100</v>
      </c>
      <c r="D18" s="76">
        <f>投入係数表!P18</f>
        <v>7.3417534529876649E-2</v>
      </c>
      <c r="E18" s="77">
        <f t="shared" si="0"/>
        <v>7.3417534529876649</v>
      </c>
      <c r="F18" s="76">
        <f>分析係数表!C21</f>
        <v>0.60911510312707917</v>
      </c>
      <c r="G18" s="77">
        <f t="shared" si="1"/>
        <v>4.4719729116501714</v>
      </c>
      <c r="H18" s="77">
        <v>4.7276487214486593</v>
      </c>
      <c r="I18" s="77">
        <f t="shared" si="2"/>
        <v>104.72764872144866</v>
      </c>
      <c r="J18" s="76">
        <f>分析係数表!G21</f>
        <v>0.2851761577664525</v>
      </c>
      <c r="K18" s="78">
        <f t="shared" si="3"/>
        <v>29.865828474297459</v>
      </c>
      <c r="L18" s="79"/>
      <c r="M18" s="80"/>
      <c r="N18" s="81">
        <f>分析係数表!H21</f>
        <v>8.1284029623513018E-4</v>
      </c>
      <c r="O18" s="82">
        <f t="shared" si="4"/>
        <v>1.6582122703517482E-2</v>
      </c>
      <c r="P18" s="76">
        <f>分析係数表!C21</f>
        <v>0.60911510312707917</v>
      </c>
      <c r="Q18" s="82">
        <f t="shared" si="5"/>
        <v>1.0100421380618932E-2</v>
      </c>
      <c r="R18" s="83">
        <v>2.5422393537198409E-2</v>
      </c>
      <c r="S18" s="84">
        <f t="shared" si="6"/>
        <v>104.75307111498586</v>
      </c>
      <c r="T18" s="85">
        <f>分析係数表!F21</f>
        <v>0.42588078883226238</v>
      </c>
      <c r="U18" s="86">
        <f t="shared" si="7"/>
        <v>44.612320559052257</v>
      </c>
      <c r="V18" s="87">
        <f>分析係数表!D21</f>
        <v>0.10037668956348327</v>
      </c>
      <c r="W18" s="88">
        <f t="shared" si="8"/>
        <v>11</v>
      </c>
      <c r="X18" s="76">
        <f>分析係数表!E21</f>
        <v>9.4837137159317533E-2</v>
      </c>
      <c r="Y18" s="89">
        <f t="shared" si="9"/>
        <v>10</v>
      </c>
    </row>
    <row r="19" spans="1:25" x14ac:dyDescent="0.2">
      <c r="A19" s="6" t="s">
        <v>7</v>
      </c>
      <c r="B19" s="5" t="s">
        <v>268</v>
      </c>
      <c r="C19" s="90"/>
      <c r="D19" s="76">
        <f>投入係数表!P19</f>
        <v>1.0340497821109387E-3</v>
      </c>
      <c r="E19" s="77">
        <f t="shared" si="0"/>
        <v>0.10340497821109387</v>
      </c>
      <c r="F19" s="76">
        <f>分析係数表!C22</f>
        <v>5.1505016722408037E-2</v>
      </c>
      <c r="G19" s="77">
        <f t="shared" si="1"/>
        <v>5.3258751319426286E-3</v>
      </c>
      <c r="H19" s="77">
        <v>6.5947823485916802E-3</v>
      </c>
      <c r="I19" s="77">
        <f t="shared" si="2"/>
        <v>6.5947823485916802E-3</v>
      </c>
      <c r="J19" s="76">
        <f>分析係数表!G22</f>
        <v>0.19433198380566802</v>
      </c>
      <c r="K19" s="78">
        <f t="shared" si="3"/>
        <v>1.2815771365684238E-3</v>
      </c>
      <c r="L19" s="79"/>
      <c r="M19" s="80"/>
      <c r="N19" s="81">
        <f>分析係数表!H22</f>
        <v>3.8706680773101437E-5</v>
      </c>
      <c r="O19" s="82">
        <f t="shared" si="4"/>
        <v>7.8962489064368961E-4</v>
      </c>
      <c r="P19" s="76">
        <f>分析係数表!C22</f>
        <v>5.1505016722408037E-2</v>
      </c>
      <c r="Q19" s="82">
        <f t="shared" si="5"/>
        <v>4.0669643197032852E-5</v>
      </c>
      <c r="R19" s="83">
        <v>4.0404575379470023E-4</v>
      </c>
      <c r="S19" s="84">
        <f t="shared" si="6"/>
        <v>6.9988281023863801E-3</v>
      </c>
      <c r="T19" s="85">
        <f>分析係数表!F22</f>
        <v>0.41295546558704455</v>
      </c>
      <c r="U19" s="86">
        <f t="shared" si="7"/>
        <v>2.890204317584659E-3</v>
      </c>
      <c r="V19" s="87">
        <f>分析係数表!D22</f>
        <v>6.1740890688259109E-2</v>
      </c>
      <c r="W19" s="88">
        <f t="shared" si="8"/>
        <v>0</v>
      </c>
      <c r="X19" s="76">
        <f>分析係数表!E22</f>
        <v>6.6801619433198386E-2</v>
      </c>
      <c r="Y19" s="89">
        <f t="shared" si="9"/>
        <v>0</v>
      </c>
    </row>
    <row r="20" spans="1:25" x14ac:dyDescent="0.2">
      <c r="A20" s="6" t="s">
        <v>8</v>
      </c>
      <c r="B20" s="5" t="s">
        <v>269</v>
      </c>
      <c r="C20" s="90"/>
      <c r="D20" s="76">
        <f>投入係数表!P20</f>
        <v>5.1702489105546936E-4</v>
      </c>
      <c r="E20" s="77">
        <f t="shared" si="0"/>
        <v>5.1702489105546937E-2</v>
      </c>
      <c r="F20" s="76">
        <f>分析係数表!C23</f>
        <v>0</v>
      </c>
      <c r="G20" s="77">
        <f t="shared" si="1"/>
        <v>0</v>
      </c>
      <c r="H20" s="77">
        <v>0</v>
      </c>
      <c r="I20" s="77">
        <f t="shared" si="2"/>
        <v>0</v>
      </c>
      <c r="J20" s="76">
        <f>分析係数表!G23</f>
        <v>0.21569329989251165</v>
      </c>
      <c r="K20" s="78">
        <f t="shared" si="3"/>
        <v>0</v>
      </c>
      <c r="L20" s="79"/>
      <c r="M20" s="80"/>
      <c r="N20" s="81">
        <f>分析係数表!H23</f>
        <v>2.5804453848734292E-5</v>
      </c>
      <c r="O20" s="82">
        <f t="shared" si="4"/>
        <v>5.2641659376245981E-4</v>
      </c>
      <c r="P20" s="76">
        <f>分析係数表!C23</f>
        <v>0</v>
      </c>
      <c r="Q20" s="82">
        <f t="shared" si="5"/>
        <v>0</v>
      </c>
      <c r="R20" s="83">
        <v>0</v>
      </c>
      <c r="S20" s="84">
        <f t="shared" si="6"/>
        <v>0</v>
      </c>
      <c r="T20" s="85">
        <f>分析係数表!F23</f>
        <v>0.44070225725546397</v>
      </c>
      <c r="U20" s="86">
        <f t="shared" si="7"/>
        <v>0</v>
      </c>
      <c r="V20" s="87">
        <f>分析係数表!D23</f>
        <v>7.3450376209243995E-2</v>
      </c>
      <c r="W20" s="88">
        <f t="shared" si="8"/>
        <v>0</v>
      </c>
      <c r="X20" s="76">
        <f>分析係数表!E23</f>
        <v>7.9183088498745974E-2</v>
      </c>
      <c r="Y20" s="89">
        <f t="shared" si="9"/>
        <v>0</v>
      </c>
    </row>
    <row r="21" spans="1:25" x14ac:dyDescent="0.2">
      <c r="A21" s="6" t="s">
        <v>9</v>
      </c>
      <c r="B21" s="5" t="s">
        <v>270</v>
      </c>
      <c r="C21" s="90"/>
      <c r="D21" s="76">
        <f>投入係数表!P21</f>
        <v>0</v>
      </c>
      <c r="E21" s="77">
        <f t="shared" si="0"/>
        <v>0</v>
      </c>
      <c r="F21" s="76">
        <f>分析係数表!C24</f>
        <v>3.1029619181946355E-2</v>
      </c>
      <c r="G21" s="77">
        <f t="shared" si="1"/>
        <v>0</v>
      </c>
      <c r="H21" s="77">
        <v>3.0282930301944201E-4</v>
      </c>
      <c r="I21" s="77">
        <f t="shared" si="2"/>
        <v>3.0282930301944201E-4</v>
      </c>
      <c r="J21" s="76">
        <f>分析係数表!G24</f>
        <v>0.21333333333333335</v>
      </c>
      <c r="K21" s="78">
        <f t="shared" si="3"/>
        <v>6.4603584644147633E-5</v>
      </c>
      <c r="L21" s="79"/>
      <c r="M21" s="80"/>
      <c r="N21" s="81">
        <f>分析係数表!H24</f>
        <v>3.2255567310917867E-4</v>
      </c>
      <c r="O21" s="82">
        <f t="shared" si="4"/>
        <v>6.5802074220307474E-3</v>
      </c>
      <c r="P21" s="76">
        <f>分析係数表!C24</f>
        <v>3.1029619181946355E-2</v>
      </c>
      <c r="Q21" s="82">
        <f t="shared" si="5"/>
        <v>2.0418133044383105E-4</v>
      </c>
      <c r="R21" s="83">
        <v>6.0778694451039679E-4</v>
      </c>
      <c r="S21" s="84">
        <f t="shared" si="6"/>
        <v>9.106162475298388E-4</v>
      </c>
      <c r="T21" s="85">
        <f>分析係数表!F24</f>
        <v>0.4</v>
      </c>
      <c r="U21" s="86">
        <f t="shared" si="7"/>
        <v>3.6424649901193554E-4</v>
      </c>
      <c r="V21" s="87">
        <f>分析係数表!D24</f>
        <v>0</v>
      </c>
      <c r="W21" s="88">
        <f t="shared" si="8"/>
        <v>0</v>
      </c>
      <c r="X21" s="76">
        <f>分析係数表!E24</f>
        <v>0</v>
      </c>
      <c r="Y21" s="89">
        <f t="shared" si="9"/>
        <v>0</v>
      </c>
    </row>
    <row r="22" spans="1:25" x14ac:dyDescent="0.2">
      <c r="A22" s="6" t="s">
        <v>10</v>
      </c>
      <c r="B22" s="5" t="s">
        <v>271</v>
      </c>
      <c r="C22" s="90"/>
      <c r="D22" s="76">
        <f>投入係数表!P22</f>
        <v>2.7328458527217667E-3</v>
      </c>
      <c r="E22" s="77">
        <f t="shared" si="0"/>
        <v>0.27328458527217669</v>
      </c>
      <c r="F22" s="76">
        <f>分析係数表!C25</f>
        <v>0.19850187265917607</v>
      </c>
      <c r="G22" s="77">
        <f t="shared" si="1"/>
        <v>5.4247501945413362E-2</v>
      </c>
      <c r="H22" s="77">
        <v>6.571200367400537E-2</v>
      </c>
      <c r="I22" s="77">
        <f t="shared" si="2"/>
        <v>6.571200367400537E-2</v>
      </c>
      <c r="J22" s="76">
        <f>分析係数表!G25</f>
        <v>0.19720347155255544</v>
      </c>
      <c r="K22" s="78">
        <f t="shared" si="3"/>
        <v>1.2958635247188136E-2</v>
      </c>
      <c r="L22" s="79"/>
      <c r="M22" s="80"/>
      <c r="N22" s="81">
        <f>分析係数表!H25</f>
        <v>4.5157794235285009E-4</v>
      </c>
      <c r="O22" s="82">
        <f t="shared" si="4"/>
        <v>9.2122903908430451E-3</v>
      </c>
      <c r="P22" s="76">
        <f>分析係数表!C25</f>
        <v>0.19850187265917607</v>
      </c>
      <c r="Q22" s="82">
        <f t="shared" si="5"/>
        <v>1.8286568940624776E-3</v>
      </c>
      <c r="R22" s="83">
        <v>4.3590007597509471E-3</v>
      </c>
      <c r="S22" s="84">
        <f t="shared" si="6"/>
        <v>7.0071004433756315E-2</v>
      </c>
      <c r="T22" s="85">
        <f>分析係数表!F25</f>
        <v>0.35053037608486015</v>
      </c>
      <c r="U22" s="86">
        <f t="shared" si="7"/>
        <v>2.4562015536808503E-2</v>
      </c>
      <c r="V22" s="87">
        <f>分析係数表!D25</f>
        <v>5.2073288331726135E-2</v>
      </c>
      <c r="W22" s="88">
        <f t="shared" si="8"/>
        <v>0</v>
      </c>
      <c r="X22" s="76">
        <f>分析係数表!E25</f>
        <v>4.8216007714561235E-2</v>
      </c>
      <c r="Y22" s="89">
        <f t="shared" si="9"/>
        <v>0</v>
      </c>
    </row>
    <row r="23" spans="1:25" x14ac:dyDescent="0.2">
      <c r="A23" s="6" t="s">
        <v>11</v>
      </c>
      <c r="B23" s="5" t="s">
        <v>35</v>
      </c>
      <c r="C23" s="90"/>
      <c r="D23" s="76">
        <f>投入係数表!P23</f>
        <v>8.1246768594430904E-4</v>
      </c>
      <c r="E23" s="77">
        <f t="shared" si="0"/>
        <v>8.1246768594430904E-2</v>
      </c>
      <c r="F23" s="76">
        <f>分析係数表!C26</f>
        <v>2.323462414578592E-2</v>
      </c>
      <c r="G23" s="77">
        <f t="shared" si="1"/>
        <v>1.8877381313512456E-3</v>
      </c>
      <c r="H23" s="77">
        <v>2.3907387302786196E-3</v>
      </c>
      <c r="I23" s="77">
        <f t="shared" si="2"/>
        <v>2.3907387302786196E-3</v>
      </c>
      <c r="J23" s="76">
        <f>分析係数表!G26</f>
        <v>0.20198675496688742</v>
      </c>
      <c r="K23" s="78">
        <f t="shared" si="3"/>
        <v>4.8289755810263511E-4</v>
      </c>
      <c r="L23" s="79"/>
      <c r="M23" s="80"/>
      <c r="N23" s="81">
        <f>分析係数表!H26</f>
        <v>9.637963512502257E-3</v>
      </c>
      <c r="O23" s="82">
        <f t="shared" si="4"/>
        <v>0.19661659777027871</v>
      </c>
      <c r="P23" s="76">
        <f>分析係数表!C26</f>
        <v>2.323462414578592E-2</v>
      </c>
      <c r="Q23" s="82">
        <f t="shared" si="5"/>
        <v>4.5683127500155954E-3</v>
      </c>
      <c r="R23" s="83">
        <v>4.7294676681210396E-3</v>
      </c>
      <c r="S23" s="84">
        <f t="shared" si="6"/>
        <v>7.1202063983996592E-3</v>
      </c>
      <c r="T23" s="85">
        <f>分析係数表!F26</f>
        <v>0.3443708609271523</v>
      </c>
      <c r="U23" s="86">
        <f t="shared" si="7"/>
        <v>2.4519916073959089E-3</v>
      </c>
      <c r="V23" s="87">
        <f>分析係数表!D26</f>
        <v>3.9735099337748346E-2</v>
      </c>
      <c r="W23" s="88">
        <f t="shared" si="8"/>
        <v>0</v>
      </c>
      <c r="X23" s="76">
        <f>分析係数表!E26</f>
        <v>3.9735099337748346E-2</v>
      </c>
      <c r="Y23" s="89">
        <f t="shared" si="9"/>
        <v>0</v>
      </c>
    </row>
    <row r="24" spans="1:25" x14ac:dyDescent="0.2">
      <c r="A24" s="6" t="s">
        <v>12</v>
      </c>
      <c r="B24" s="5" t="s">
        <v>365</v>
      </c>
      <c r="C24" s="90"/>
      <c r="D24" s="76">
        <f>投入係数表!P24</f>
        <v>7.3860698722209907E-5</v>
      </c>
      <c r="E24" s="77">
        <f t="shared" si="0"/>
        <v>7.3860698722209911E-3</v>
      </c>
      <c r="F24" s="76">
        <f>分析係数表!C27</f>
        <v>8.4880636604774962E-3</v>
      </c>
      <c r="G24" s="77">
        <f t="shared" si="1"/>
        <v>6.2693431276146663E-5</v>
      </c>
      <c r="H24" s="77">
        <v>9.4172802652343779E-5</v>
      </c>
      <c r="I24" s="77">
        <f t="shared" si="2"/>
        <v>9.4172802652343779E-5</v>
      </c>
      <c r="J24" s="76">
        <f>分析係数表!G27</f>
        <v>0.2</v>
      </c>
      <c r="K24" s="78">
        <f t="shared" si="3"/>
        <v>1.8834560530468757E-5</v>
      </c>
      <c r="L24" s="79"/>
      <c r="M24" s="80"/>
      <c r="N24" s="81">
        <f>分析係数表!H27</f>
        <v>9.6121590586535233E-3</v>
      </c>
      <c r="O24" s="82">
        <f t="shared" si="4"/>
        <v>0.19609018117651625</v>
      </c>
      <c r="P24" s="76">
        <f>分析係数表!C27</f>
        <v>8.4880636604774962E-3</v>
      </c>
      <c r="Q24" s="82">
        <f t="shared" si="5"/>
        <v>1.6644259410208359E-3</v>
      </c>
      <c r="R24" s="83">
        <v>1.6784818672260892E-3</v>
      </c>
      <c r="S24" s="84">
        <f t="shared" si="6"/>
        <v>1.7726546698784329E-3</v>
      </c>
      <c r="T24" s="85">
        <f>分析係数表!F27</f>
        <v>0.35</v>
      </c>
      <c r="U24" s="86">
        <f t="shared" si="7"/>
        <v>6.204291344574515E-4</v>
      </c>
      <c r="V24" s="87">
        <f>分析係数表!D27</f>
        <v>0</v>
      </c>
      <c r="W24" s="88">
        <f t="shared" si="8"/>
        <v>0</v>
      </c>
      <c r="X24" s="76">
        <f>分析係数表!E27</f>
        <v>0</v>
      </c>
      <c r="Y24" s="89">
        <f t="shared" si="9"/>
        <v>0</v>
      </c>
    </row>
    <row r="25" spans="1:25" x14ac:dyDescent="0.2">
      <c r="A25" s="6" t="s">
        <v>13</v>
      </c>
      <c r="B25" s="5" t="s">
        <v>191</v>
      </c>
      <c r="C25" s="90"/>
      <c r="D25" s="76">
        <f>投入係数表!P25</f>
        <v>0</v>
      </c>
      <c r="E25" s="77">
        <f t="shared" si="0"/>
        <v>0</v>
      </c>
      <c r="F25" s="76">
        <f>分析係数表!C28</f>
        <v>1.1669367909238226E-2</v>
      </c>
      <c r="G25" s="77">
        <f t="shared" si="1"/>
        <v>0</v>
      </c>
      <c r="H25" s="77">
        <v>5.7149253626158076E-4</v>
      </c>
      <c r="I25" s="77">
        <f t="shared" si="2"/>
        <v>5.7149253626158076E-4</v>
      </c>
      <c r="J25" s="76">
        <f>分析係数表!G28</f>
        <v>0.12720848056537101</v>
      </c>
      <c r="K25" s="78">
        <f t="shared" si="3"/>
        <v>7.2698697192285892E-5</v>
      </c>
      <c r="L25" s="79"/>
      <c r="M25" s="80"/>
      <c r="N25" s="81">
        <f>分析係数表!H28</f>
        <v>1.7972802105643435E-2</v>
      </c>
      <c r="O25" s="82">
        <f t="shared" si="4"/>
        <v>0.36664915755555322</v>
      </c>
      <c r="P25" s="76">
        <f>分析係数表!C28</f>
        <v>1.1669367909238226E-2</v>
      </c>
      <c r="Q25" s="82">
        <f t="shared" si="5"/>
        <v>4.2785639131280029E-3</v>
      </c>
      <c r="R25" s="83">
        <v>4.5311339086455422E-3</v>
      </c>
      <c r="S25" s="84">
        <f t="shared" si="6"/>
        <v>5.1026264449071232E-3</v>
      </c>
      <c r="T25" s="85">
        <f>分析係数表!F28</f>
        <v>0.21908127208480566</v>
      </c>
      <c r="U25" s="86">
        <f t="shared" si="7"/>
        <v>1.1178898925238219E-3</v>
      </c>
      <c r="V25" s="87">
        <f>分析係数表!D28</f>
        <v>0.24734982332155478</v>
      </c>
      <c r="W25" s="88">
        <f t="shared" si="8"/>
        <v>0</v>
      </c>
      <c r="X25" s="76">
        <f>分析係数表!E28</f>
        <v>0.24028268551236748</v>
      </c>
      <c r="Y25" s="89">
        <f t="shared" si="9"/>
        <v>0</v>
      </c>
    </row>
    <row r="26" spans="1:25" x14ac:dyDescent="0.2">
      <c r="A26" s="6" t="s">
        <v>14</v>
      </c>
      <c r="B26" s="5" t="s">
        <v>50</v>
      </c>
      <c r="C26" s="90"/>
      <c r="D26" s="76">
        <f>投入係数表!P26</f>
        <v>3.0282886476106063E-3</v>
      </c>
      <c r="E26" s="77">
        <f t="shared" si="0"/>
        <v>0.30282886476106063</v>
      </c>
      <c r="F26" s="76">
        <f>分析係数表!C29</f>
        <v>0.21585523481258073</v>
      </c>
      <c r="G26" s="77">
        <f t="shared" si="1"/>
        <v>6.5367195711025991E-2</v>
      </c>
      <c r="H26" s="77">
        <v>0.10922084224156435</v>
      </c>
      <c r="I26" s="77">
        <f t="shared" si="2"/>
        <v>0.10922084224156435</v>
      </c>
      <c r="J26" s="76">
        <f>分析係数表!G29</f>
        <v>0.26371215445370777</v>
      </c>
      <c r="K26" s="78">
        <f t="shared" si="3"/>
        <v>2.880286361877147E-2</v>
      </c>
      <c r="L26" s="79"/>
      <c r="M26" s="80"/>
      <c r="N26" s="81">
        <f>分析係数表!H29</f>
        <v>8.6315898124016202E-3</v>
      </c>
      <c r="O26" s="82">
        <f t="shared" si="4"/>
        <v>0.17608635061354277</v>
      </c>
      <c r="P26" s="76">
        <f>分析係数表!C29</f>
        <v>0.21585523481258073</v>
      </c>
      <c r="Q26" s="82">
        <f t="shared" si="5"/>
        <v>3.8009160558976691E-2</v>
      </c>
      <c r="R26" s="83">
        <v>5.8128398425477554E-2</v>
      </c>
      <c r="S26" s="84">
        <f t="shared" si="6"/>
        <v>0.1673492406670419</v>
      </c>
      <c r="T26" s="85">
        <f>分析係数表!F29</f>
        <v>0.49363756033347961</v>
      </c>
      <c r="U26" s="86">
        <f t="shared" si="7"/>
        <v>8.26098708865389E-2</v>
      </c>
      <c r="V26" s="87">
        <f>分析係数表!D29</f>
        <v>7.6788064940763498E-2</v>
      </c>
      <c r="W26" s="88">
        <f t="shared" si="8"/>
        <v>0</v>
      </c>
      <c r="X26" s="76">
        <f>分析係数表!E29</f>
        <v>5.9236507240017548E-2</v>
      </c>
      <c r="Y26" s="89">
        <f t="shared" si="9"/>
        <v>0</v>
      </c>
    </row>
    <row r="27" spans="1:25" x14ac:dyDescent="0.2">
      <c r="A27" s="6" t="s">
        <v>15</v>
      </c>
      <c r="B27" s="5" t="s">
        <v>36</v>
      </c>
      <c r="C27" s="90"/>
      <c r="D27" s="76">
        <f>投入係数表!P27</f>
        <v>3.8407563335549153E-3</v>
      </c>
      <c r="E27" s="77">
        <f t="shared" si="0"/>
        <v>0.38407563335549155</v>
      </c>
      <c r="F27" s="76">
        <f>分析係数表!C30</f>
        <v>1</v>
      </c>
      <c r="G27" s="77">
        <f t="shared" si="1"/>
        <v>0.38407563335549155</v>
      </c>
      <c r="H27" s="77">
        <v>0.48621110001854595</v>
      </c>
      <c r="I27" s="77">
        <f t="shared" si="2"/>
        <v>0.48621110001854595</v>
      </c>
      <c r="J27" s="76">
        <f>分析係数表!G30</f>
        <v>0.34449467473756801</v>
      </c>
      <c r="K27" s="78">
        <f t="shared" si="3"/>
        <v>0.16749713475468414</v>
      </c>
      <c r="L27" s="79"/>
      <c r="M27" s="80"/>
      <c r="N27" s="81">
        <f>分析係数表!H30</f>
        <v>0</v>
      </c>
      <c r="O27" s="82">
        <f t="shared" si="4"/>
        <v>0</v>
      </c>
      <c r="P27" s="76">
        <f>分析係数表!C30</f>
        <v>1</v>
      </c>
      <c r="Q27" s="82">
        <f t="shared" si="5"/>
        <v>0</v>
      </c>
      <c r="R27" s="83">
        <v>8.8319829108896394E-2</v>
      </c>
      <c r="S27" s="84">
        <f t="shared" si="6"/>
        <v>0.5745309291274423</v>
      </c>
      <c r="T27" s="85">
        <f>分析係数表!F30</f>
        <v>0.44057926595663166</v>
      </c>
      <c r="U27" s="86">
        <f t="shared" si="7"/>
        <v>0.25312641502435007</v>
      </c>
      <c r="V27" s="87">
        <f>分析係数表!D30</f>
        <v>9.4858631522488704E-2</v>
      </c>
      <c r="W27" s="88">
        <f t="shared" si="8"/>
        <v>0</v>
      </c>
      <c r="X27" s="76">
        <f>分析係数表!E30</f>
        <v>6.7427783311623635E-2</v>
      </c>
      <c r="Y27" s="89">
        <f t="shared" si="9"/>
        <v>0</v>
      </c>
    </row>
    <row r="28" spans="1:25" x14ac:dyDescent="0.2">
      <c r="A28" s="6" t="s">
        <v>16</v>
      </c>
      <c r="B28" s="5" t="s">
        <v>192</v>
      </c>
      <c r="C28" s="90"/>
      <c r="D28" s="76">
        <f>投入係数表!P28</f>
        <v>2.4078587783440433E-2</v>
      </c>
      <c r="E28" s="77">
        <f t="shared" si="0"/>
        <v>2.407858778344043</v>
      </c>
      <c r="F28" s="76">
        <f>分析係数表!C31</f>
        <v>0.96551367561139545</v>
      </c>
      <c r="G28" s="77">
        <f t="shared" si="1"/>
        <v>2.3248205794321213</v>
      </c>
      <c r="H28" s="77">
        <v>3.0767775830746866</v>
      </c>
      <c r="I28" s="77">
        <f t="shared" si="2"/>
        <v>3.0767775830746866</v>
      </c>
      <c r="J28" s="76">
        <f>分析係数表!G31</f>
        <v>7.0877864624873721E-2</v>
      </c>
      <c r="K28" s="78">
        <f t="shared" si="3"/>
        <v>0.21807542501401381</v>
      </c>
      <c r="L28" s="79"/>
      <c r="M28" s="80"/>
      <c r="N28" s="81">
        <f>分析係数表!H31</f>
        <v>0.19122390524604546</v>
      </c>
      <c r="O28" s="82">
        <f t="shared" si="4"/>
        <v>3.901010168076708</v>
      </c>
      <c r="P28" s="76">
        <f>分析係数表!C31</f>
        <v>0.96551367561139545</v>
      </c>
      <c r="Q28" s="82">
        <f t="shared" si="5"/>
        <v>3.7664786659771701</v>
      </c>
      <c r="R28" s="83">
        <v>4.2875365647801598</v>
      </c>
      <c r="S28" s="84">
        <f t="shared" si="6"/>
        <v>7.3643141478548468</v>
      </c>
      <c r="T28" s="85">
        <f>分析係数表!F31</f>
        <v>0.34460573190833199</v>
      </c>
      <c r="U28" s="86">
        <f t="shared" si="7"/>
        <v>2.5377848669244036</v>
      </c>
      <c r="V28" s="87">
        <f>分析係数表!D31</f>
        <v>1.1857287180305206E-2</v>
      </c>
      <c r="W28" s="88">
        <f t="shared" si="8"/>
        <v>0</v>
      </c>
      <c r="X28" s="76">
        <f>分析係数表!E31</f>
        <v>1.0368479821343117E-2</v>
      </c>
      <c r="Y28" s="89">
        <f t="shared" si="9"/>
        <v>0</v>
      </c>
    </row>
    <row r="29" spans="1:25" x14ac:dyDescent="0.2">
      <c r="A29" s="6" t="s">
        <v>17</v>
      </c>
      <c r="B29" s="5" t="s">
        <v>272</v>
      </c>
      <c r="C29" s="90"/>
      <c r="D29" s="76">
        <f>投入係数表!P29</f>
        <v>6.6474628849988926E-4</v>
      </c>
      <c r="E29" s="77">
        <f t="shared" si="0"/>
        <v>6.647462884998892E-2</v>
      </c>
      <c r="F29" s="76">
        <f>分析係数表!C32</f>
        <v>0.58314087759815236</v>
      </c>
      <c r="G29" s="77">
        <f t="shared" si="1"/>
        <v>3.8764073405593999E-2</v>
      </c>
      <c r="H29" s="77">
        <v>5.309335898654452E-2</v>
      </c>
      <c r="I29" s="77">
        <f t="shared" si="2"/>
        <v>5.309335898654452E-2</v>
      </c>
      <c r="J29" s="76">
        <f>分析係数表!G32</f>
        <v>0.14173228346456693</v>
      </c>
      <c r="K29" s="78">
        <f t="shared" si="3"/>
        <v>7.52504300596694E-3</v>
      </c>
      <c r="L29" s="79"/>
      <c r="M29" s="80"/>
      <c r="N29" s="81">
        <f>分析係数表!H32</f>
        <v>5.74149098134338E-3</v>
      </c>
      <c r="O29" s="82">
        <f t="shared" si="4"/>
        <v>0.1171276921121473</v>
      </c>
      <c r="P29" s="76">
        <f>分析係数表!C32</f>
        <v>0.58314087759815236</v>
      </c>
      <c r="Q29" s="82">
        <f t="shared" si="5"/>
        <v>6.8301945169323766E-2</v>
      </c>
      <c r="R29" s="83">
        <v>8.6410022105260109E-2</v>
      </c>
      <c r="S29" s="84">
        <f t="shared" si="6"/>
        <v>0.13950338109180463</v>
      </c>
      <c r="T29" s="85">
        <f>分析係数表!F32</f>
        <v>0.48425196850393698</v>
      </c>
      <c r="U29" s="86">
        <f t="shared" si="7"/>
        <v>6.7554786906661293E-2</v>
      </c>
      <c r="V29" s="87">
        <f>分析係数表!D32</f>
        <v>1.7716535433070866E-2</v>
      </c>
      <c r="W29" s="88">
        <f t="shared" si="8"/>
        <v>0</v>
      </c>
      <c r="X29" s="76">
        <f>分析係数表!E32</f>
        <v>2.5590551181102362E-2</v>
      </c>
      <c r="Y29" s="89">
        <f t="shared" si="9"/>
        <v>0</v>
      </c>
    </row>
    <row r="30" spans="1:25" x14ac:dyDescent="0.2">
      <c r="A30" s="6" t="s">
        <v>18</v>
      </c>
      <c r="B30" s="5" t="s">
        <v>273</v>
      </c>
      <c r="C30" s="90"/>
      <c r="D30" s="76">
        <f>投入係数表!P30</f>
        <v>7.3860698722209907E-5</v>
      </c>
      <c r="E30" s="77">
        <f t="shared" si="0"/>
        <v>7.3860698722209911E-3</v>
      </c>
      <c r="F30" s="76">
        <f>分析係数表!C33</f>
        <v>0.65671641791044777</v>
      </c>
      <c r="G30" s="77">
        <f t="shared" si="1"/>
        <v>4.8505533489212483E-3</v>
      </c>
      <c r="H30" s="77">
        <v>3.7689564485651195E-2</v>
      </c>
      <c r="I30" s="77">
        <f t="shared" si="2"/>
        <v>3.7689564485651195E-2</v>
      </c>
      <c r="J30" s="76">
        <f>分析係数表!G33</f>
        <v>0.50780141843971627</v>
      </c>
      <c r="K30" s="78">
        <f t="shared" si="3"/>
        <v>1.9138814306188832E-2</v>
      </c>
      <c r="L30" s="79"/>
      <c r="M30" s="80"/>
      <c r="N30" s="81">
        <f>分析係数表!H33</f>
        <v>8.515469770082316E-4</v>
      </c>
      <c r="O30" s="82">
        <f t="shared" si="4"/>
        <v>1.7371747594161172E-2</v>
      </c>
      <c r="P30" s="76">
        <f>分析係数表!C33</f>
        <v>0.65671641791044777</v>
      </c>
      <c r="Q30" s="82">
        <f t="shared" si="5"/>
        <v>1.1408311852881964E-2</v>
      </c>
      <c r="R30" s="83">
        <v>6.5166225791430651E-2</v>
      </c>
      <c r="S30" s="84">
        <f t="shared" si="6"/>
        <v>0.10285579027708185</v>
      </c>
      <c r="T30" s="85">
        <f>分析係数表!F33</f>
        <v>0.64539007092198586</v>
      </c>
      <c r="U30" s="86">
        <f t="shared" si="7"/>
        <v>6.6382105781662759E-2</v>
      </c>
      <c r="V30" s="87">
        <f>分析係数表!D33</f>
        <v>0.13049645390070921</v>
      </c>
      <c r="W30" s="88">
        <f t="shared" si="8"/>
        <v>0</v>
      </c>
      <c r="X30" s="76">
        <f>分析係数表!E33</f>
        <v>0.11063829787234042</v>
      </c>
      <c r="Y30" s="89">
        <f t="shared" si="9"/>
        <v>0</v>
      </c>
    </row>
    <row r="31" spans="1:25" x14ac:dyDescent="0.2">
      <c r="A31" s="6" t="s">
        <v>19</v>
      </c>
      <c r="B31" s="5" t="s">
        <v>274</v>
      </c>
      <c r="C31" s="90"/>
      <c r="D31" s="76">
        <f>投入係数表!P31</f>
        <v>4.6236797400103405E-2</v>
      </c>
      <c r="E31" s="77">
        <f t="shared" si="0"/>
        <v>4.6236797400103402</v>
      </c>
      <c r="F31" s="76">
        <f>分析係数表!C34</f>
        <v>0.31694321814583648</v>
      </c>
      <c r="G31" s="77">
        <f t="shared" si="1"/>
        <v>1.4654439364745817</v>
      </c>
      <c r="H31" s="77">
        <v>1.6558815464997743</v>
      </c>
      <c r="I31" s="77">
        <f t="shared" si="2"/>
        <v>1.6558815464997743</v>
      </c>
      <c r="J31" s="76">
        <f>分析係数表!G34</f>
        <v>0.42500730922911995</v>
      </c>
      <c r="K31" s="78">
        <f t="shared" si="3"/>
        <v>0.70376176048002292</v>
      </c>
      <c r="L31" s="79"/>
      <c r="M31" s="80"/>
      <c r="N31" s="81">
        <f>分析係数表!H34</f>
        <v>0.1424405852450133</v>
      </c>
      <c r="O31" s="82">
        <f t="shared" si="4"/>
        <v>2.9058195975687782</v>
      </c>
      <c r="P31" s="76">
        <f>分析係数表!C34</f>
        <v>0.31694321814583648</v>
      </c>
      <c r="Q31" s="82">
        <f t="shared" si="5"/>
        <v>0.92097981460468803</v>
      </c>
      <c r="R31" s="83">
        <v>1.0154004332553612</v>
      </c>
      <c r="S31" s="84">
        <f t="shared" si="6"/>
        <v>2.6712819797551353</v>
      </c>
      <c r="T31" s="85">
        <f>分析係数表!F34</f>
        <v>0.69993178052821359</v>
      </c>
      <c r="U31" s="86">
        <f t="shared" si="7"/>
        <v>1.8697151523829432</v>
      </c>
      <c r="V31" s="87">
        <f>分析係数表!D34</f>
        <v>0.29461066172887634</v>
      </c>
      <c r="W31" s="88">
        <f t="shared" si="8"/>
        <v>1</v>
      </c>
      <c r="X31" s="76">
        <f>分析係数表!E34</f>
        <v>0.2042685898060618</v>
      </c>
      <c r="Y31" s="89">
        <f t="shared" si="9"/>
        <v>1</v>
      </c>
    </row>
    <row r="32" spans="1:25" x14ac:dyDescent="0.2">
      <c r="A32" s="6" t="s">
        <v>20</v>
      </c>
      <c r="B32" s="5" t="s">
        <v>37</v>
      </c>
      <c r="C32" s="90"/>
      <c r="D32" s="76">
        <f>投入係数表!P32</f>
        <v>1.1300686904498116E-2</v>
      </c>
      <c r="E32" s="77">
        <f t="shared" si="0"/>
        <v>1.1300686904498116</v>
      </c>
      <c r="F32" s="76">
        <f>分析係数表!C35</f>
        <v>0.30004594884362079</v>
      </c>
      <c r="G32" s="77">
        <f t="shared" si="1"/>
        <v>0.33907253248448171</v>
      </c>
      <c r="H32" s="77">
        <v>0.41434930509517609</v>
      </c>
      <c r="I32" s="77">
        <f t="shared" si="2"/>
        <v>0.41434930509517609</v>
      </c>
      <c r="J32" s="76">
        <f>分析係数表!G35</f>
        <v>0.31483253588516746</v>
      </c>
      <c r="K32" s="78">
        <f t="shared" si="3"/>
        <v>0.13045064246537122</v>
      </c>
      <c r="L32" s="79"/>
      <c r="M32" s="80"/>
      <c r="N32" s="81">
        <f>分析係数表!H35</f>
        <v>5.3595850643821122E-2</v>
      </c>
      <c r="O32" s="82">
        <f t="shared" si="4"/>
        <v>1.0933672652446289</v>
      </c>
      <c r="P32" s="76">
        <f>分析係数表!C35</f>
        <v>0.30004594884362079</v>
      </c>
      <c r="Q32" s="82">
        <f t="shared" si="5"/>
        <v>0.32806041853487949</v>
      </c>
      <c r="R32" s="83">
        <v>0.41039801091731537</v>
      </c>
      <c r="S32" s="84">
        <f t="shared" si="6"/>
        <v>0.8247473160124914</v>
      </c>
      <c r="T32" s="85">
        <f>分析係数表!F35</f>
        <v>0.64593301435406703</v>
      </c>
      <c r="U32" s="86">
        <f t="shared" si="7"/>
        <v>0.53273151991237488</v>
      </c>
      <c r="V32" s="87">
        <f>分析係数表!D35</f>
        <v>0.12870813397129185</v>
      </c>
      <c r="W32" s="88">
        <f t="shared" si="8"/>
        <v>0</v>
      </c>
      <c r="X32" s="76">
        <f>分析係数表!E35</f>
        <v>0.11674641148325358</v>
      </c>
      <c r="Y32" s="89">
        <f t="shared" si="9"/>
        <v>0</v>
      </c>
    </row>
    <row r="33" spans="1:25" x14ac:dyDescent="0.2">
      <c r="A33" s="6" t="s">
        <v>21</v>
      </c>
      <c r="B33" s="5" t="s">
        <v>38</v>
      </c>
      <c r="C33" s="90"/>
      <c r="D33" s="76">
        <f>投入係数表!P33</f>
        <v>3.1760100450550261E-3</v>
      </c>
      <c r="E33" s="77">
        <f t="shared" si="0"/>
        <v>0.3176010045055026</v>
      </c>
      <c r="F33" s="76">
        <f>分析係数表!C36</f>
        <v>0.65263261684085982</v>
      </c>
      <c r="G33" s="77">
        <f t="shared" si="1"/>
        <v>0.20727677468171188</v>
      </c>
      <c r="H33" s="77">
        <v>0.28000557011697219</v>
      </c>
      <c r="I33" s="77">
        <f t="shared" si="2"/>
        <v>0.28000557011697219</v>
      </c>
      <c r="J33" s="76">
        <f>分析係数表!G36</f>
        <v>1.8993066023515224E-2</v>
      </c>
      <c r="K33" s="78">
        <f t="shared" si="3"/>
        <v>5.3181642801836742E-3</v>
      </c>
      <c r="L33" s="79"/>
      <c r="M33" s="80"/>
      <c r="N33" s="81">
        <f>分析係数表!H36</f>
        <v>0.10937217763786029</v>
      </c>
      <c r="O33" s="82">
        <f t="shared" si="4"/>
        <v>2.2312167326621855</v>
      </c>
      <c r="P33" s="76">
        <f>分析係数表!C36</f>
        <v>0.65263261684085982</v>
      </c>
      <c r="Q33" s="82">
        <f t="shared" si="5"/>
        <v>1.4561648149764352</v>
      </c>
      <c r="R33" s="83">
        <v>1.5253688123491862</v>
      </c>
      <c r="S33" s="84">
        <f t="shared" si="6"/>
        <v>1.8053743824661583</v>
      </c>
      <c r="T33" s="85">
        <f>分析係数表!F36</f>
        <v>0.88362978595116071</v>
      </c>
      <c r="U33" s="86">
        <f t="shared" si="7"/>
        <v>1.5952825791402805</v>
      </c>
      <c r="V33" s="87">
        <f>分析係数表!D36</f>
        <v>1.4320168827253543E-2</v>
      </c>
      <c r="W33" s="88">
        <f t="shared" si="8"/>
        <v>0</v>
      </c>
      <c r="X33" s="76">
        <f>分析係数表!E36</f>
        <v>2.7132951462164605E-3</v>
      </c>
      <c r="Y33" s="89">
        <f t="shared" si="9"/>
        <v>0</v>
      </c>
    </row>
    <row r="34" spans="1:25" x14ac:dyDescent="0.2">
      <c r="A34" s="6" t="s">
        <v>22</v>
      </c>
      <c r="B34" s="5" t="s">
        <v>377</v>
      </c>
      <c r="C34" s="90"/>
      <c r="D34" s="76">
        <f>投入係数表!P34</f>
        <v>2.0459413546052147E-2</v>
      </c>
      <c r="E34" s="77">
        <f t="shared" si="0"/>
        <v>2.0459413546052145</v>
      </c>
      <c r="F34" s="76">
        <f>分析係数表!C37</f>
        <v>0.3125</v>
      </c>
      <c r="G34" s="77">
        <f t="shared" si="1"/>
        <v>0.6393566733141296</v>
      </c>
      <c r="H34" s="77">
        <v>0.78716945832957819</v>
      </c>
      <c r="I34" s="77">
        <f t="shared" si="2"/>
        <v>0.78716945832957819</v>
      </c>
      <c r="J34" s="76">
        <f>分析係数表!G37</f>
        <v>0.41284547738693467</v>
      </c>
      <c r="K34" s="78">
        <f t="shared" si="3"/>
        <v>0.3249793508084895</v>
      </c>
      <c r="L34" s="79"/>
      <c r="M34" s="80"/>
      <c r="N34" s="81">
        <f>分析係数表!H37</f>
        <v>4.2693468892730888E-2</v>
      </c>
      <c r="O34" s="82">
        <f t="shared" si="4"/>
        <v>0.87095625437998969</v>
      </c>
      <c r="P34" s="76">
        <f>分析係数表!C37</f>
        <v>0.3125</v>
      </c>
      <c r="Q34" s="82">
        <f t="shared" si="5"/>
        <v>0.2721738294937468</v>
      </c>
      <c r="R34" s="83">
        <v>0.3564979283618171</v>
      </c>
      <c r="S34" s="84">
        <f t="shared" si="6"/>
        <v>1.1436673866913953</v>
      </c>
      <c r="T34" s="85">
        <f>分析係数表!F37</f>
        <v>0.69189698492462315</v>
      </c>
      <c r="U34" s="86">
        <f t="shared" si="7"/>
        <v>0.79130001660839955</v>
      </c>
      <c r="V34" s="87">
        <f>分析係数表!D37</f>
        <v>0.10128768844221106</v>
      </c>
      <c r="W34" s="88">
        <f t="shared" si="8"/>
        <v>0</v>
      </c>
      <c r="X34" s="76">
        <f>分析係数表!E37</f>
        <v>9.3907035175879394E-2</v>
      </c>
      <c r="Y34" s="89">
        <f t="shared" si="9"/>
        <v>0</v>
      </c>
    </row>
    <row r="35" spans="1:25" x14ac:dyDescent="0.2">
      <c r="A35" s="6" t="s">
        <v>23</v>
      </c>
      <c r="B35" s="5" t="s">
        <v>193</v>
      </c>
      <c r="C35" s="90"/>
      <c r="D35" s="76">
        <f>投入係数表!P35</f>
        <v>5.8349951990545827E-3</v>
      </c>
      <c r="E35" s="77">
        <f t="shared" si="0"/>
        <v>0.58349951990545823</v>
      </c>
      <c r="F35" s="76">
        <f>分析係数表!C38</f>
        <v>4.0005674563767912E-2</v>
      </c>
      <c r="G35" s="77">
        <f t="shared" si="1"/>
        <v>2.3343291901452578E-2</v>
      </c>
      <c r="H35" s="77">
        <v>3.2084851862633414E-2</v>
      </c>
      <c r="I35" s="77">
        <f t="shared" si="2"/>
        <v>3.2084851862633414E-2</v>
      </c>
      <c r="J35" s="76">
        <f>分析係数表!G38</f>
        <v>0.2442528735632184</v>
      </c>
      <c r="K35" s="78">
        <f t="shared" si="3"/>
        <v>7.836817265298392E-3</v>
      </c>
      <c r="L35" s="79"/>
      <c r="M35" s="80"/>
      <c r="N35" s="81">
        <f>分析係数表!H38</f>
        <v>3.7571284803757127E-2</v>
      </c>
      <c r="O35" s="82">
        <f t="shared" si="4"/>
        <v>0.76646256051814132</v>
      </c>
      <c r="P35" s="76">
        <f>分析係数表!C38</f>
        <v>4.0005674563767912E-2</v>
      </c>
      <c r="Q35" s="82">
        <f t="shared" si="5"/>
        <v>3.066285176140103E-2</v>
      </c>
      <c r="R35" s="83">
        <v>3.7981737962518365E-2</v>
      </c>
      <c r="S35" s="84">
        <f t="shared" si="6"/>
        <v>7.0066589825151779E-2</v>
      </c>
      <c r="T35" s="85">
        <f>分析係数表!F38</f>
        <v>0.42528735632183906</v>
      </c>
      <c r="U35" s="86">
        <f t="shared" si="7"/>
        <v>2.9798434753225467E-2</v>
      </c>
      <c r="V35" s="87">
        <f>分析係数表!D38</f>
        <v>0.11494252873563218</v>
      </c>
      <c r="W35" s="88">
        <f t="shared" si="8"/>
        <v>0</v>
      </c>
      <c r="X35" s="76">
        <f>分析係数表!E38</f>
        <v>0.10344827586206896</v>
      </c>
      <c r="Y35" s="89">
        <f t="shared" si="9"/>
        <v>0</v>
      </c>
    </row>
    <row r="36" spans="1:25" x14ac:dyDescent="0.2">
      <c r="A36" s="6" t="s">
        <v>24</v>
      </c>
      <c r="B36" s="5" t="s">
        <v>39</v>
      </c>
      <c r="C36" s="90"/>
      <c r="D36" s="76">
        <f>投入係数表!P36</f>
        <v>0</v>
      </c>
      <c r="E36" s="77">
        <f t="shared" si="0"/>
        <v>0</v>
      </c>
      <c r="F36" s="76">
        <f>分析係数表!C39</f>
        <v>1</v>
      </c>
      <c r="G36" s="77">
        <f t="shared" si="1"/>
        <v>0</v>
      </c>
      <c r="H36" s="77">
        <v>1.7862386523774067E-2</v>
      </c>
      <c r="I36" s="77">
        <f t="shared" si="2"/>
        <v>1.7862386523774067E-2</v>
      </c>
      <c r="J36" s="76">
        <f>分析係数表!G39</f>
        <v>0.35369632580787957</v>
      </c>
      <c r="K36" s="78">
        <f t="shared" si="3"/>
        <v>6.3178604836190699E-3</v>
      </c>
      <c r="L36" s="79"/>
      <c r="M36" s="80"/>
      <c r="N36" s="81">
        <f>分析係数表!H39</f>
        <v>3.3932856811085595E-3</v>
      </c>
      <c r="O36" s="82">
        <f t="shared" si="4"/>
        <v>6.9223782079763457E-2</v>
      </c>
      <c r="P36" s="76">
        <f>分析係数表!C39</f>
        <v>1</v>
      </c>
      <c r="Q36" s="82">
        <f t="shared" si="5"/>
        <v>6.9223782079763457E-2</v>
      </c>
      <c r="R36" s="83">
        <v>8.4737133793519395E-2</v>
      </c>
      <c r="S36" s="84">
        <f t="shared" si="6"/>
        <v>0.10259952031729347</v>
      </c>
      <c r="T36" s="85">
        <f>分析係数表!F39</f>
        <v>0.70440460380699421</v>
      </c>
      <c r="U36" s="86">
        <f t="shared" si="7"/>
        <v>7.2271574459890756E-2</v>
      </c>
      <c r="V36" s="87">
        <f>分析係数表!D39</f>
        <v>6.0314298362107124E-2</v>
      </c>
      <c r="W36" s="88">
        <f t="shared" si="8"/>
        <v>0</v>
      </c>
      <c r="X36" s="76">
        <f>分析係数表!E39</f>
        <v>7.2598494909251882E-2</v>
      </c>
      <c r="Y36" s="89">
        <f t="shared" si="9"/>
        <v>0</v>
      </c>
    </row>
    <row r="37" spans="1:25" x14ac:dyDescent="0.2">
      <c r="A37" s="6" t="s">
        <v>25</v>
      </c>
      <c r="B37" s="5" t="s">
        <v>40</v>
      </c>
      <c r="C37" s="90"/>
      <c r="D37" s="76">
        <f>投入係数表!P37</f>
        <v>2.9544279488883963E-4</v>
      </c>
      <c r="E37" s="77">
        <f t="shared" si="0"/>
        <v>2.9544279488883964E-2</v>
      </c>
      <c r="F37" s="76">
        <f>分析係数表!C40</f>
        <v>0.6708495079895278</v>
      </c>
      <c r="G37" s="77">
        <f t="shared" si="1"/>
        <v>1.9819765359022905E-2</v>
      </c>
      <c r="H37" s="77">
        <v>2.1286184235400289E-2</v>
      </c>
      <c r="I37" s="77">
        <f t="shared" si="2"/>
        <v>2.1286184235400289E-2</v>
      </c>
      <c r="J37" s="76">
        <f>分析係数表!G40</f>
        <v>0.531269582654468</v>
      </c>
      <c r="K37" s="78">
        <f t="shared" si="3"/>
        <v>1.1308702215047227E-2</v>
      </c>
      <c r="L37" s="79"/>
      <c r="M37" s="80"/>
      <c r="N37" s="81">
        <f>分析係数表!H40</f>
        <v>2.5210951410213404E-2</v>
      </c>
      <c r="O37" s="82">
        <f t="shared" si="4"/>
        <v>0.51430901210592317</v>
      </c>
      <c r="P37" s="76">
        <f>分析係数表!C40</f>
        <v>0.6708495079895278</v>
      </c>
      <c r="Q37" s="82">
        <f t="shared" si="5"/>
        <v>0.34502394772583866</v>
      </c>
      <c r="R37" s="83">
        <v>0.34551014441599531</v>
      </c>
      <c r="S37" s="84">
        <f t="shared" si="6"/>
        <v>0.36679632865139561</v>
      </c>
      <c r="T37" s="85">
        <f>分析係数表!F40</f>
        <v>0.72803609474871533</v>
      </c>
      <c r="U37" s="86">
        <f t="shared" si="7"/>
        <v>0.26704096667952837</v>
      </c>
      <c r="V37" s="87">
        <f>分析係数表!D40</f>
        <v>0.11505201153026695</v>
      </c>
      <c r="W37" s="88">
        <f t="shared" si="8"/>
        <v>0</v>
      </c>
      <c r="X37" s="76">
        <f>分析係数表!E40</f>
        <v>6.6173705978192762E-2</v>
      </c>
      <c r="Y37" s="89">
        <f t="shared" si="9"/>
        <v>0</v>
      </c>
    </row>
    <row r="38" spans="1:25" x14ac:dyDescent="0.2">
      <c r="A38" s="6" t="s">
        <v>26</v>
      </c>
      <c r="B38" s="5" t="s">
        <v>276</v>
      </c>
      <c r="C38" s="90"/>
      <c r="D38" s="76">
        <f>投入係数表!P38</f>
        <v>0</v>
      </c>
      <c r="E38" s="77">
        <f t="shared" si="0"/>
        <v>0</v>
      </c>
      <c r="F38" s="76">
        <f>分析係数表!C41</f>
        <v>0.63576075285795497</v>
      </c>
      <c r="G38" s="77">
        <f t="shared" si="1"/>
        <v>0</v>
      </c>
      <c r="H38" s="77">
        <v>5.5502357481657387E-4</v>
      </c>
      <c r="I38" s="77">
        <f t="shared" si="2"/>
        <v>5.5502357481657387E-4</v>
      </c>
      <c r="J38" s="76">
        <f>分析係数表!G41</f>
        <v>0.45993746335743602</v>
      </c>
      <c r="K38" s="78">
        <f t="shared" si="3"/>
        <v>2.5527613510471108E-4</v>
      </c>
      <c r="L38" s="79"/>
      <c r="M38" s="80"/>
      <c r="N38" s="81">
        <f>分析係数表!H41</f>
        <v>4.510618532758754E-2</v>
      </c>
      <c r="O38" s="82">
        <f t="shared" si="4"/>
        <v>0.92017620589677962</v>
      </c>
      <c r="P38" s="76">
        <f>分析係数表!C41</f>
        <v>0.63576075285795497</v>
      </c>
      <c r="Q38" s="82">
        <f t="shared" si="5"/>
        <v>0.58501191742291314</v>
      </c>
      <c r="R38" s="83">
        <v>0.59323114122640608</v>
      </c>
      <c r="S38" s="84">
        <f t="shared" si="6"/>
        <v>0.5937861648012227</v>
      </c>
      <c r="T38" s="85">
        <f>分析係数表!F41</f>
        <v>0.5626343560680086</v>
      </c>
      <c r="U38" s="86">
        <f t="shared" si="7"/>
        <v>0.33408449647502836</v>
      </c>
      <c r="V38" s="87">
        <f>分析係数表!D41</f>
        <v>0.18145397693961304</v>
      </c>
      <c r="W38" s="88">
        <f t="shared" si="8"/>
        <v>0</v>
      </c>
      <c r="X38" s="76">
        <f>分析係数表!E41</f>
        <v>0.17500488567520031</v>
      </c>
      <c r="Y38" s="89">
        <f t="shared" si="9"/>
        <v>0</v>
      </c>
    </row>
    <row r="39" spans="1:25" x14ac:dyDescent="0.2">
      <c r="A39" s="6" t="s">
        <v>51</v>
      </c>
      <c r="B39" s="5" t="s">
        <v>367</v>
      </c>
      <c r="C39" s="90"/>
      <c r="D39" s="76">
        <f>投入係数表!P39</f>
        <v>7.3860698722209915E-4</v>
      </c>
      <c r="E39" s="77">
        <f>$C$18*D39</f>
        <v>7.3860698722209919E-2</v>
      </c>
      <c r="F39" s="76">
        <f>分析係数表!C42</f>
        <v>1</v>
      </c>
      <c r="G39" s="77">
        <f>E39*F39</f>
        <v>7.3860698722209919E-2</v>
      </c>
      <c r="H39" s="77">
        <v>8.8314980190815615E-2</v>
      </c>
      <c r="I39" s="77">
        <f>C39+H39</f>
        <v>8.8314980190815615E-2</v>
      </c>
      <c r="J39" s="76">
        <f>分析係数表!G42</f>
        <v>0.48586118251928023</v>
      </c>
      <c r="K39" s="78">
        <f>I39*J39</f>
        <v>4.2908820709676485E-2</v>
      </c>
      <c r="L39" s="79"/>
      <c r="M39" s="80"/>
      <c r="N39" s="81">
        <f>分析係数表!H42</f>
        <v>1.2011973266585813E-2</v>
      </c>
      <c r="O39" s="82">
        <f t="shared" si="4"/>
        <v>0.24504692439642503</v>
      </c>
      <c r="P39" s="76">
        <f>分析係数表!C42</f>
        <v>1</v>
      </c>
      <c r="Q39" s="82">
        <f>O39*P39</f>
        <v>0.24504692439642503</v>
      </c>
      <c r="R39" s="83">
        <v>0.25466577195948831</v>
      </c>
      <c r="S39" s="84">
        <f>I39+R39</f>
        <v>0.34298075215030394</v>
      </c>
      <c r="T39" s="85">
        <f>分析係数表!F42</f>
        <v>0.55826906598114823</v>
      </c>
      <c r="U39" s="86">
        <f>S39*T39</f>
        <v>0.19147554415246187</v>
      </c>
      <c r="V39" s="87">
        <f>分析係数表!D42</f>
        <v>0.12296486718080549</v>
      </c>
      <c r="W39" s="88">
        <f>ROUND(S39*V39,0)</f>
        <v>0</v>
      </c>
      <c r="X39" s="76">
        <f>分析係数表!E42</f>
        <v>7.7120822622107968E-2</v>
      </c>
      <c r="Y39" s="89">
        <f>ROUND(S39*X39,0)</f>
        <v>0</v>
      </c>
    </row>
    <row r="40" spans="1:25" x14ac:dyDescent="0.2">
      <c r="A40" s="6" t="s">
        <v>194</v>
      </c>
      <c r="B40" s="5" t="s">
        <v>41</v>
      </c>
      <c r="C40" s="90"/>
      <c r="D40" s="76">
        <f>投入係数表!P40</f>
        <v>2.5777383854051258E-2</v>
      </c>
      <c r="E40" s="77">
        <f>$C$18*D40</f>
        <v>2.5777383854051257</v>
      </c>
      <c r="F40" s="76">
        <f>分析係数表!C43</f>
        <v>0.35275161130391675</v>
      </c>
      <c r="G40" s="77">
        <f>E40*F40</f>
        <v>0.90930136897161484</v>
      </c>
      <c r="H40" s="77">
        <v>1.2395463164127252</v>
      </c>
      <c r="I40" s="77">
        <f>C40+H40</f>
        <v>1.2395463164127252</v>
      </c>
      <c r="J40" s="76">
        <f>分析係数表!G43</f>
        <v>0.36383347788378145</v>
      </c>
      <c r="K40" s="78">
        <f>I40*J40</f>
        <v>0.45098844729847198</v>
      </c>
      <c r="L40" s="79"/>
      <c r="M40" s="80"/>
      <c r="N40" s="81">
        <f>分析係数表!H43</f>
        <v>3.2462002941707736E-2</v>
      </c>
      <c r="O40" s="82">
        <f t="shared" si="4"/>
        <v>0.66223207495317438</v>
      </c>
      <c r="P40" s="76">
        <f>分析係数表!C43</f>
        <v>0.35275161130391675</v>
      </c>
      <c r="Q40" s="82">
        <f>O40*P40</f>
        <v>0.23360343149686844</v>
      </c>
      <c r="R40" s="83">
        <v>0.48062371493109202</v>
      </c>
      <c r="S40" s="84">
        <f>I40+R40</f>
        <v>1.7201700313438173</v>
      </c>
      <c r="T40" s="85">
        <f>分析係数表!F43</f>
        <v>0.62185602775368609</v>
      </c>
      <c r="U40" s="86">
        <f>S40*T40</f>
        <v>1.0696981027524</v>
      </c>
      <c r="V40" s="87">
        <f>分析係数表!D43</f>
        <v>0.24869904596704251</v>
      </c>
      <c r="W40" s="88">
        <f>ROUND(S40*V40,0)</f>
        <v>0</v>
      </c>
      <c r="X40" s="76">
        <f>分析係数表!E43</f>
        <v>0.20663486556808325</v>
      </c>
      <c r="Y40" s="89">
        <f>ROUND(S40*X40,0)</f>
        <v>0</v>
      </c>
    </row>
    <row r="41" spans="1:25" x14ac:dyDescent="0.2">
      <c r="A41" s="6" t="s">
        <v>340</v>
      </c>
      <c r="B41" s="5" t="s">
        <v>42</v>
      </c>
      <c r="C41" s="90"/>
      <c r="D41" s="76">
        <f>投入係数表!P41</f>
        <v>1.4772139744441981E-4</v>
      </c>
      <c r="E41" s="77">
        <f>$C$18*D41</f>
        <v>1.4772139744441982E-2</v>
      </c>
      <c r="F41" s="76">
        <f>分析係数表!C44</f>
        <v>0.44216182048040453</v>
      </c>
      <c r="G41" s="77">
        <f>E41*F41</f>
        <v>6.5316762017934042E-3</v>
      </c>
      <c r="H41" s="77">
        <v>8.4197568143233106E-3</v>
      </c>
      <c r="I41" s="77">
        <f>C41+H41</f>
        <v>8.4197568143233106E-3</v>
      </c>
      <c r="J41" s="76">
        <f>分析係数表!G44</f>
        <v>0.26698361065932691</v>
      </c>
      <c r="K41" s="78">
        <f>I41*J41</f>
        <v>2.2479370751615096E-3</v>
      </c>
      <c r="L41" s="79"/>
      <c r="M41" s="80"/>
      <c r="N41" s="81">
        <f>分析係数表!H44</f>
        <v>9.8960080509896006E-2</v>
      </c>
      <c r="O41" s="82">
        <f t="shared" si="4"/>
        <v>2.0188076370790333</v>
      </c>
      <c r="P41" s="76">
        <f>分析係数表!C44</f>
        <v>0.44216182048040453</v>
      </c>
      <c r="Q41" s="82">
        <f>O41*P41</f>
        <v>0.89263966001060924</v>
      </c>
      <c r="R41" s="83">
        <v>0.90456118232034322</v>
      </c>
      <c r="S41" s="84">
        <f>I41+R41</f>
        <v>0.91298093913466649</v>
      </c>
      <c r="T41" s="85">
        <f>分析係数表!F44</f>
        <v>0.48855248342299512</v>
      </c>
      <c r="U41" s="86">
        <f>S41*T41</f>
        <v>0.44603910513209966</v>
      </c>
      <c r="V41" s="87">
        <f>分析係数表!D44</f>
        <v>0.23645689978731391</v>
      </c>
      <c r="W41" s="88">
        <f>ROUND(S41*V41,0)</f>
        <v>0</v>
      </c>
      <c r="X41" s="76">
        <f>分析係数表!E44</f>
        <v>0.14913048917803079</v>
      </c>
      <c r="Y41" s="89">
        <f>ROUND(S41*X41,0)</f>
        <v>0</v>
      </c>
    </row>
    <row r="42" spans="1:25" x14ac:dyDescent="0.2">
      <c r="A42" s="6" t="s">
        <v>341</v>
      </c>
      <c r="B42" s="5" t="s">
        <v>278</v>
      </c>
      <c r="C42" s="90"/>
      <c r="D42" s="76">
        <f>投入係数表!P42</f>
        <v>2.9544279488883963E-4</v>
      </c>
      <c r="E42" s="77">
        <f>$C$18*D42</f>
        <v>2.9544279488883964E-2</v>
      </c>
      <c r="F42" s="76">
        <f>分析係数表!C45</f>
        <v>1</v>
      </c>
      <c r="G42" s="77">
        <f>E42*F42</f>
        <v>2.9544279488883964E-2</v>
      </c>
      <c r="H42" s="77">
        <v>4.0091762102017897E-2</v>
      </c>
      <c r="I42" s="77">
        <f>C42+H42</f>
        <v>4.0091762102017897E-2</v>
      </c>
      <c r="J42" s="76">
        <f>分析係数表!G45</f>
        <v>0</v>
      </c>
      <c r="K42" s="78">
        <f>I42*J42</f>
        <v>0</v>
      </c>
      <c r="L42" s="79"/>
      <c r="M42" s="80"/>
      <c r="N42" s="81">
        <f>分析係数表!H45</f>
        <v>0</v>
      </c>
      <c r="O42" s="82">
        <f t="shared" si="4"/>
        <v>0</v>
      </c>
      <c r="P42" s="76">
        <f>分析係数表!C45</f>
        <v>1</v>
      </c>
      <c r="Q42" s="82">
        <f>O42*P42</f>
        <v>0</v>
      </c>
      <c r="R42" s="83">
        <v>9.0141222810549392E-3</v>
      </c>
      <c r="S42" s="84">
        <f>I42+R42</f>
        <v>4.910588438307284E-2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投入係数表!P43</f>
        <v>4.2100598271659646E-3</v>
      </c>
      <c r="E43" s="77">
        <f>$C$18*D43</f>
        <v>0.42100598271659645</v>
      </c>
      <c r="F43" s="76">
        <f>分析係数表!C46</f>
        <v>0.17935833011209901</v>
      </c>
      <c r="G43" s="77">
        <f>E43*F43</f>
        <v>7.5510930027251955E-2</v>
      </c>
      <c r="H43" s="77">
        <v>9.4386474244942509E-2</v>
      </c>
      <c r="I43" s="77">
        <f>C43+H43</f>
        <v>9.4386474244942509E-2</v>
      </c>
      <c r="J43" s="76">
        <f>分析係数表!G46</f>
        <v>8.6021505376344086E-3</v>
      </c>
      <c r="K43" s="78">
        <f>I43*J43</f>
        <v>8.1192666017154843E-4</v>
      </c>
      <c r="L43" s="79"/>
      <c r="M43" s="80"/>
      <c r="N43" s="81">
        <f>分析係数表!H46</f>
        <v>1.9624287151962429E-2</v>
      </c>
      <c r="O43" s="82">
        <f t="shared" si="4"/>
        <v>0.40033981955635067</v>
      </c>
      <c r="P43" s="76">
        <f>分析係数表!C46</f>
        <v>0.17935833011209901</v>
      </c>
      <c r="Q43" s="82">
        <f>O43*P43</f>
        <v>7.1804281513006094E-2</v>
      </c>
      <c r="R43" s="83">
        <v>8.1973960760187647E-2</v>
      </c>
      <c r="S43" s="84">
        <f>I43+R43</f>
        <v>0.17636043500513016</v>
      </c>
      <c r="T43" s="85">
        <f>分析係数表!F46</f>
        <v>0.31182795698924731</v>
      </c>
      <c r="U43" s="86">
        <f>S43*T43</f>
        <v>5.4994114141384672E-2</v>
      </c>
      <c r="V43" s="87">
        <f>分析係数表!D46</f>
        <v>4.3010752688172043E-3</v>
      </c>
      <c r="W43" s="88">
        <f>ROUND(S43*V43,0)</f>
        <v>0</v>
      </c>
      <c r="X43" s="76">
        <f>分析係数表!E46</f>
        <v>1.0752688172043012E-2</v>
      </c>
      <c r="Y43" s="89">
        <f>ROUND(S43*X43,0)</f>
        <v>0</v>
      </c>
    </row>
    <row r="44" spans="1:25" x14ac:dyDescent="0.2">
      <c r="A44" s="192">
        <v>40</v>
      </c>
      <c r="B44" s="14" t="s">
        <v>150</v>
      </c>
      <c r="C44" s="197">
        <f>SUM(C5:C43)</f>
        <v>100</v>
      </c>
      <c r="D44" s="92">
        <f>投入係数表!P44</f>
        <v>0.55912548932712902</v>
      </c>
      <c r="E44" s="91">
        <f>SUM(E5:E43)</f>
        <v>55.912548932712895</v>
      </c>
      <c r="F44" s="92">
        <f>分析係数表!C47</f>
        <v>0.45205734847213674</v>
      </c>
      <c r="G44" s="91">
        <f>SUM(G5:G43)</f>
        <v>17.048871781657191</v>
      </c>
      <c r="H44" s="91">
        <f>SUM(H5:H43)</f>
        <v>20.155866440060294</v>
      </c>
      <c r="I44" s="91">
        <f>SUM(I5:I43)</f>
        <v>120.15586644006031</v>
      </c>
      <c r="J44" s="92">
        <f>分析係数表!G47</f>
        <v>0.25945463001493158</v>
      </c>
      <c r="K44" s="93">
        <f>SUM(K5:K43)</f>
        <v>32.536239646055186</v>
      </c>
      <c r="L44" s="94">
        <f>最終需要_まとめ!$L$33</f>
        <v>0.627</v>
      </c>
      <c r="M44" s="91">
        <f>K44*L44</f>
        <v>20.400222258076603</v>
      </c>
      <c r="N44" s="95">
        <f>分析係数表!H47</f>
        <v>1</v>
      </c>
      <c r="O44" s="96">
        <f>SUM(O5:O43)</f>
        <v>20.400222258076603</v>
      </c>
      <c r="P44" s="92">
        <f>分析係数表!C47</f>
        <v>0.45205734847213674</v>
      </c>
      <c r="Q44" s="96">
        <f>SUM(Q5:Q43)</f>
        <v>9.7636290957154177</v>
      </c>
      <c r="R44" s="91">
        <f>SUM(R5:R43)</f>
        <v>11.256596753411237</v>
      </c>
      <c r="S44" s="97">
        <f>SUM(S5:S43)</f>
        <v>131.4124631934715</v>
      </c>
      <c r="T44" s="98">
        <f>分析係数表!F47</f>
        <v>0.49393557388686266</v>
      </c>
      <c r="U44" s="99">
        <f>SUM(U5:U43)</f>
        <v>56.75255420994403</v>
      </c>
      <c r="V44" s="100">
        <f>分析係数表!D47</f>
        <v>0.10430078574400901</v>
      </c>
      <c r="W44" s="101">
        <f>SUM(W5:W43)</f>
        <v>12</v>
      </c>
      <c r="X44" s="92">
        <f>分析係数表!E47</f>
        <v>8.4816292561133821E-2</v>
      </c>
      <c r="Y44" s="102">
        <f>SUM(Y5:Y43)</f>
        <v>11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298</v>
      </c>
      <c r="S2" s="3" t="s">
        <v>152</v>
      </c>
      <c r="U2" s="64" t="s">
        <v>209</v>
      </c>
      <c r="W2" s="3" t="s">
        <v>130</v>
      </c>
      <c r="Y2" s="3" t="s">
        <v>153</v>
      </c>
    </row>
    <row r="3" spans="1:25" ht="44" x14ac:dyDescent="0.2">
      <c r="B3" s="65"/>
      <c r="C3" s="66" t="s">
        <v>227</v>
      </c>
      <c r="D3" s="66" t="s">
        <v>310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投入係数表!Q5</f>
        <v>0</v>
      </c>
      <c r="E5" s="77">
        <f t="shared" ref="E5:E38" si="0">$C$19*D5</f>
        <v>0</v>
      </c>
      <c r="F5" s="76">
        <f>分析係数表!C8</f>
        <v>0.54693596511361031</v>
      </c>
      <c r="G5" s="77">
        <f t="shared" ref="G5:G38" si="1">E5*F5</f>
        <v>0</v>
      </c>
      <c r="H5" s="77">
        <f t="array" ref="H5:H43">MMULT(逆行列係数!C5:AO43,'15'!G5:G43)</f>
        <v>1.9118040557791567E-3</v>
      </c>
      <c r="I5" s="77">
        <f t="shared" ref="I5:I38" si="2">C5+H5</f>
        <v>1.9118040557791567E-3</v>
      </c>
      <c r="J5" s="76">
        <f>分析係数表!G8</f>
        <v>0.11998386771526517</v>
      </c>
      <c r="K5" s="78">
        <f t="shared" ref="K5:K38" si="3">I5*J5</f>
        <v>2.2938564492611379E-4</v>
      </c>
      <c r="L5" s="79" t="s">
        <v>183</v>
      </c>
      <c r="M5" s="80" t="s">
        <v>183</v>
      </c>
      <c r="N5" s="81">
        <f>分析係数表!H8</f>
        <v>1.0437901581813021E-2</v>
      </c>
      <c r="O5" s="82">
        <f t="shared" ref="O5:O43" si="4">$M$44*N5</f>
        <v>0.1480672859864795</v>
      </c>
      <c r="P5" s="76">
        <f>分析係数表!C8</f>
        <v>0.54693596511361031</v>
      </c>
      <c r="Q5" s="82">
        <f t="shared" ref="Q5:Q38" si="5">O5*P5</f>
        <v>8.0983323962768111E-2</v>
      </c>
      <c r="R5" s="83">
        <f t="array" ref="R5:R43">MMULT(逆行列係数!C5:AO43,'15'!Q5:Q43)</f>
        <v>0.11897374078454419</v>
      </c>
      <c r="S5" s="84">
        <f t="shared" ref="S5:S38" si="6">I5+R5</f>
        <v>0.12088554484032335</v>
      </c>
      <c r="T5" s="85">
        <f>分析係数表!F8</f>
        <v>0.45210727969348657</v>
      </c>
      <c r="U5" s="86">
        <f t="shared" ref="U5:U38" si="7">S5*T5</f>
        <v>5.4653234832023584E-2</v>
      </c>
      <c r="V5" s="87">
        <f>分析係数表!D8</f>
        <v>0.18995765275257109</v>
      </c>
      <c r="W5" s="167">
        <f t="shared" ref="W5:W38" si="8">ROUND(S5*V5,0)</f>
        <v>0</v>
      </c>
      <c r="X5" s="76">
        <f>分析係数表!E8</f>
        <v>0.14398064125831822</v>
      </c>
      <c r="Y5" s="166">
        <f t="shared" ref="Y5:Y38" si="9">ROUND(S5*X5,0)</f>
        <v>0</v>
      </c>
    </row>
    <row r="6" spans="1:25" x14ac:dyDescent="0.2">
      <c r="A6" s="6" t="s">
        <v>219</v>
      </c>
      <c r="B6" s="5" t="s">
        <v>265</v>
      </c>
      <c r="C6" s="90"/>
      <c r="D6" s="76">
        <f>投入係数表!Q6</f>
        <v>0</v>
      </c>
      <c r="E6" s="77">
        <f t="shared" si="0"/>
        <v>0</v>
      </c>
      <c r="F6" s="76">
        <f>分析係数表!C9</f>
        <v>1</v>
      </c>
      <c r="G6" s="77">
        <f t="shared" si="1"/>
        <v>0</v>
      </c>
      <c r="H6" s="77">
        <v>6.5432877147599054E-4</v>
      </c>
      <c r="I6" s="77">
        <f t="shared" si="2"/>
        <v>6.5432877147599054E-4</v>
      </c>
      <c r="J6" s="76">
        <f>分析係数表!G9</f>
        <v>0.24637681159420291</v>
      </c>
      <c r="K6" s="78">
        <f t="shared" si="3"/>
        <v>1.6121143645060637E-4</v>
      </c>
      <c r="L6" s="79"/>
      <c r="M6" s="80"/>
      <c r="N6" s="81">
        <f>分析係数表!H9</f>
        <v>5.4189353082342016E-4</v>
      </c>
      <c r="O6" s="82">
        <f t="shared" si="4"/>
        <v>7.6870531661707544E-3</v>
      </c>
      <c r="P6" s="76">
        <f>分析係数表!C9</f>
        <v>1</v>
      </c>
      <c r="Q6" s="82">
        <f t="shared" si="5"/>
        <v>7.6870531661707544E-3</v>
      </c>
      <c r="R6" s="83">
        <v>1.0072251631932316E-2</v>
      </c>
      <c r="S6" s="84">
        <f t="shared" si="6"/>
        <v>1.0726580403408306E-2</v>
      </c>
      <c r="T6" s="85">
        <f>分析係数表!F9</f>
        <v>0.67101449275362324</v>
      </c>
      <c r="U6" s="86">
        <f t="shared" si="7"/>
        <v>7.1976909083739798E-3</v>
      </c>
      <c r="V6" s="87">
        <f>分析係数表!D9</f>
        <v>0.17826086956521739</v>
      </c>
      <c r="W6" s="167">
        <f t="shared" si="8"/>
        <v>0</v>
      </c>
      <c r="X6" s="76">
        <f>分析係数表!E9</f>
        <v>0.11304347826086956</v>
      </c>
      <c r="Y6" s="166">
        <f t="shared" si="9"/>
        <v>0</v>
      </c>
    </row>
    <row r="7" spans="1:25" x14ac:dyDescent="0.2">
      <c r="A7" s="6" t="s">
        <v>220</v>
      </c>
      <c r="B7" s="5" t="s">
        <v>266</v>
      </c>
      <c r="C7" s="90"/>
      <c r="D7" s="76">
        <f>投入係数表!Q7</f>
        <v>0</v>
      </c>
      <c r="E7" s="77">
        <f t="shared" si="0"/>
        <v>0</v>
      </c>
      <c r="F7" s="76">
        <f>分析係数表!C10</f>
        <v>7.9037800687285276E-2</v>
      </c>
      <c r="G7" s="77">
        <f t="shared" si="1"/>
        <v>0</v>
      </c>
      <c r="H7" s="77">
        <v>6.7188140640859045E-6</v>
      </c>
      <c r="I7" s="77">
        <f t="shared" si="2"/>
        <v>6.7188140640859045E-6</v>
      </c>
      <c r="J7" s="76">
        <f>分析係数表!G10</f>
        <v>0.17857142857142858</v>
      </c>
      <c r="K7" s="78">
        <f t="shared" si="3"/>
        <v>1.1997882257296258E-6</v>
      </c>
      <c r="L7" s="79"/>
      <c r="M7" s="80"/>
      <c r="N7" s="81">
        <f>分析係数表!H10</f>
        <v>1.057982607798106E-3</v>
      </c>
      <c r="O7" s="82">
        <f t="shared" si="4"/>
        <v>1.5008056181571472E-2</v>
      </c>
      <c r="P7" s="76">
        <f>分析係数表!C10</f>
        <v>7.9037800687285276E-2</v>
      </c>
      <c r="Q7" s="82">
        <f t="shared" si="5"/>
        <v>1.1862037531826257E-3</v>
      </c>
      <c r="R7" s="83">
        <v>1.9687572641601337E-3</v>
      </c>
      <c r="S7" s="84">
        <f t="shared" si="6"/>
        <v>1.9754760782242195E-3</v>
      </c>
      <c r="T7" s="85">
        <f>分析係数表!F10</f>
        <v>0.5178571428571429</v>
      </c>
      <c r="U7" s="86">
        <f t="shared" si="7"/>
        <v>1.023014397651828E-3</v>
      </c>
      <c r="V7" s="87">
        <f>分析係数表!D10</f>
        <v>0.10714285714285714</v>
      </c>
      <c r="W7" s="167">
        <f t="shared" si="8"/>
        <v>0</v>
      </c>
      <c r="X7" s="76">
        <f>分析係数表!E10</f>
        <v>8.9285714285714288E-2</v>
      </c>
      <c r="Y7" s="166">
        <f t="shared" si="9"/>
        <v>0</v>
      </c>
    </row>
    <row r="8" spans="1:25" x14ac:dyDescent="0.2">
      <c r="A8" s="6" t="s">
        <v>221</v>
      </c>
      <c r="B8" s="5" t="s">
        <v>27</v>
      </c>
      <c r="C8" s="90"/>
      <c r="D8" s="76">
        <f>投入係数表!Q8</f>
        <v>0</v>
      </c>
      <c r="E8" s="77">
        <f t="shared" si="0"/>
        <v>0</v>
      </c>
      <c r="F8" s="76">
        <f>分析係数表!C11</f>
        <v>2.9201343261789914E-3</v>
      </c>
      <c r="G8" s="77">
        <f t="shared" si="1"/>
        <v>0</v>
      </c>
      <c r="H8" s="77">
        <v>2.5689703588902468E-3</v>
      </c>
      <c r="I8" s="77">
        <f t="shared" si="2"/>
        <v>2.5689703588902468E-3</v>
      </c>
      <c r="J8" s="76">
        <f>分析係数表!G11</f>
        <v>0.38709677419354838</v>
      </c>
      <c r="K8" s="78">
        <f t="shared" si="3"/>
        <v>9.944401389252568E-4</v>
      </c>
      <c r="L8" s="79"/>
      <c r="M8" s="80"/>
      <c r="N8" s="81">
        <f>分析係数表!H11</f>
        <v>-1.2902226924367146E-5</v>
      </c>
      <c r="O8" s="82">
        <f t="shared" si="4"/>
        <v>-1.8302507538501793E-4</v>
      </c>
      <c r="P8" s="76">
        <f>分析係数表!C11</f>
        <v>2.9201343261789914E-3</v>
      </c>
      <c r="Q8" s="82">
        <f t="shared" si="5"/>
        <v>-5.3445780518328847E-7</v>
      </c>
      <c r="R8" s="83">
        <v>2.6386241672396961E-3</v>
      </c>
      <c r="S8" s="84">
        <f t="shared" si="6"/>
        <v>5.2075945261299428E-3</v>
      </c>
      <c r="T8" s="85">
        <f>分析係数表!F11</f>
        <v>0.64516129032258063</v>
      </c>
      <c r="U8" s="86">
        <f t="shared" si="7"/>
        <v>3.3597384039548016E-3</v>
      </c>
      <c r="V8" s="87">
        <f>分析係数表!D11</f>
        <v>0.25806451612903225</v>
      </c>
      <c r="W8" s="167">
        <f t="shared" si="8"/>
        <v>0</v>
      </c>
      <c r="X8" s="76">
        <f>分析係数表!E11</f>
        <v>0.22580645161290322</v>
      </c>
      <c r="Y8" s="166">
        <f t="shared" si="9"/>
        <v>0</v>
      </c>
    </row>
    <row r="9" spans="1:25" x14ac:dyDescent="0.2">
      <c r="A9" s="6" t="s">
        <v>222</v>
      </c>
      <c r="B9" s="5" t="s">
        <v>190</v>
      </c>
      <c r="C9" s="90"/>
      <c r="D9" s="76">
        <f>投入係数表!Q9</f>
        <v>0</v>
      </c>
      <c r="E9" s="77">
        <f t="shared" si="0"/>
        <v>0</v>
      </c>
      <c r="F9" s="76">
        <f>分析係数表!C12</f>
        <v>0.15436841164909776</v>
      </c>
      <c r="G9" s="77">
        <f t="shared" si="1"/>
        <v>0</v>
      </c>
      <c r="H9" s="77">
        <v>2.4582913521325854E-4</v>
      </c>
      <c r="I9" s="77">
        <f t="shared" si="2"/>
        <v>2.4582913521325854E-4</v>
      </c>
      <c r="J9" s="76">
        <f>分析係数表!G12</f>
        <v>0.13865952540355575</v>
      </c>
      <c r="K9" s="78">
        <f t="shared" si="3"/>
        <v>3.4086551219036966E-5</v>
      </c>
      <c r="L9" s="79"/>
      <c r="M9" s="80"/>
      <c r="N9" s="81">
        <f>分析係数表!H12</f>
        <v>8.1322736304286117E-2</v>
      </c>
      <c r="O9" s="82">
        <f t="shared" si="4"/>
        <v>1.1536070501517681</v>
      </c>
      <c r="P9" s="76">
        <f>分析係数表!C12</f>
        <v>0.15436841164909776</v>
      </c>
      <c r="Q9" s="82">
        <f t="shared" si="5"/>
        <v>0.17808048799912951</v>
      </c>
      <c r="R9" s="83">
        <v>0.20258928431816464</v>
      </c>
      <c r="S9" s="84">
        <f t="shared" si="6"/>
        <v>0.2028351134533779</v>
      </c>
      <c r="T9" s="85">
        <f>分析係数表!F12</f>
        <v>0.32507624786134048</v>
      </c>
      <c r="U9" s="86">
        <f t="shared" si="7"/>
        <v>6.593687761595339E-2</v>
      </c>
      <c r="V9" s="87">
        <f>分析係数表!D12</f>
        <v>4.5079223387636688E-2</v>
      </c>
      <c r="W9" s="167">
        <f t="shared" si="8"/>
        <v>0</v>
      </c>
      <c r="X9" s="76">
        <f>分析係数表!E12</f>
        <v>4.7459644424607601E-2</v>
      </c>
      <c r="Y9" s="166">
        <f t="shared" si="9"/>
        <v>0</v>
      </c>
    </row>
    <row r="10" spans="1:25" x14ac:dyDescent="0.2">
      <c r="A10" s="6" t="s">
        <v>223</v>
      </c>
      <c r="B10" s="5" t="s">
        <v>28</v>
      </c>
      <c r="C10" s="90"/>
      <c r="D10" s="76">
        <f>投入係数表!Q10</f>
        <v>1.0121457489878543E-3</v>
      </c>
      <c r="E10" s="77">
        <f t="shared" si="0"/>
        <v>0.10121457489878542</v>
      </c>
      <c r="F10" s="76">
        <f>分析係数表!C13</f>
        <v>0</v>
      </c>
      <c r="G10" s="77">
        <f t="shared" si="1"/>
        <v>0</v>
      </c>
      <c r="H10" s="77">
        <v>0</v>
      </c>
      <c r="I10" s="77">
        <f t="shared" si="2"/>
        <v>0</v>
      </c>
      <c r="J10" s="76">
        <f>分析係数表!G13</f>
        <v>0.24519230769230768</v>
      </c>
      <c r="K10" s="78">
        <f t="shared" si="3"/>
        <v>0</v>
      </c>
      <c r="L10" s="79"/>
      <c r="M10" s="80"/>
      <c r="N10" s="81">
        <f>分析係数表!H13</f>
        <v>1.238613784739246E-2</v>
      </c>
      <c r="O10" s="82">
        <f t="shared" si="4"/>
        <v>0.17570407236961721</v>
      </c>
      <c r="P10" s="76">
        <f>分析係数表!C13</f>
        <v>0</v>
      </c>
      <c r="Q10" s="82">
        <f t="shared" si="5"/>
        <v>0</v>
      </c>
      <c r="R10" s="83">
        <v>0</v>
      </c>
      <c r="S10" s="84">
        <f t="shared" si="6"/>
        <v>0</v>
      </c>
      <c r="T10" s="85">
        <f>分析係数表!F13</f>
        <v>0.38350591715976329</v>
      </c>
      <c r="U10" s="86">
        <f t="shared" si="7"/>
        <v>0</v>
      </c>
      <c r="V10" s="87">
        <f>分析係数表!D13</f>
        <v>0.13609467455621302</v>
      </c>
      <c r="W10" s="167">
        <f t="shared" si="8"/>
        <v>0</v>
      </c>
      <c r="X10" s="76">
        <f>分析係数表!E13</f>
        <v>0.13646449704142011</v>
      </c>
      <c r="Y10" s="166">
        <f t="shared" si="9"/>
        <v>0</v>
      </c>
    </row>
    <row r="11" spans="1:25" x14ac:dyDescent="0.2">
      <c r="A11" s="6" t="s">
        <v>224</v>
      </c>
      <c r="B11" s="5" t="s">
        <v>267</v>
      </c>
      <c r="C11" s="90"/>
      <c r="D11" s="76">
        <f>投入係数表!Q11</f>
        <v>1.5182186234817814E-3</v>
      </c>
      <c r="E11" s="77">
        <f t="shared" si="0"/>
        <v>0.15182186234817813</v>
      </c>
      <c r="F11" s="76">
        <f>分析係数表!C14</f>
        <v>5.4896794027228801E-2</v>
      </c>
      <c r="G11" s="77">
        <f t="shared" si="1"/>
        <v>8.3345335061582176E-3</v>
      </c>
      <c r="H11" s="77">
        <v>1.3673629580132888E-2</v>
      </c>
      <c r="I11" s="77">
        <f t="shared" si="2"/>
        <v>1.3673629580132888E-2</v>
      </c>
      <c r="J11" s="76">
        <f>分析係数表!G14</f>
        <v>0.21908893709327548</v>
      </c>
      <c r="K11" s="78">
        <f t="shared" si="3"/>
        <v>2.9957409709184851E-3</v>
      </c>
      <c r="L11" s="79"/>
      <c r="M11" s="80"/>
      <c r="N11" s="81">
        <f>分析係数表!H14</f>
        <v>1.0321781539493716E-3</v>
      </c>
      <c r="O11" s="82">
        <f t="shared" si="4"/>
        <v>1.4642006030801435E-2</v>
      </c>
      <c r="P11" s="76">
        <f>分析係数表!C14</f>
        <v>5.4896794027228801E-2</v>
      </c>
      <c r="Q11" s="82">
        <f t="shared" si="5"/>
        <v>8.0379918921834835E-4</v>
      </c>
      <c r="R11" s="83">
        <v>3.7571466695532903E-3</v>
      </c>
      <c r="S11" s="84">
        <f t="shared" si="6"/>
        <v>1.7430776249686177E-2</v>
      </c>
      <c r="T11" s="85">
        <f>分析係数表!F14</f>
        <v>0.36550976138828634</v>
      </c>
      <c r="U11" s="86">
        <f t="shared" si="7"/>
        <v>6.3711188678354028E-3</v>
      </c>
      <c r="V11" s="87">
        <f>分析係数表!D14</f>
        <v>0.11713665943600868</v>
      </c>
      <c r="W11" s="167">
        <f t="shared" si="8"/>
        <v>0</v>
      </c>
      <c r="X11" s="76">
        <f>分析係数表!E14</f>
        <v>8.6767895878524945E-2</v>
      </c>
      <c r="Y11" s="166">
        <f t="shared" si="9"/>
        <v>0</v>
      </c>
    </row>
    <row r="12" spans="1:25" x14ac:dyDescent="0.2">
      <c r="A12" s="6" t="s">
        <v>225</v>
      </c>
      <c r="B12" s="5" t="s">
        <v>29</v>
      </c>
      <c r="C12" s="90"/>
      <c r="D12" s="76">
        <f>投入係数表!Q12</f>
        <v>4.5546558704453437E-3</v>
      </c>
      <c r="E12" s="77">
        <f t="shared" si="0"/>
        <v>0.45546558704453438</v>
      </c>
      <c r="F12" s="76">
        <f>分析係数表!C15</f>
        <v>0</v>
      </c>
      <c r="G12" s="77">
        <f t="shared" si="1"/>
        <v>0</v>
      </c>
      <c r="H12" s="77">
        <v>0</v>
      </c>
      <c r="I12" s="77">
        <f t="shared" si="2"/>
        <v>0</v>
      </c>
      <c r="J12" s="76">
        <f>分析係数表!G15</f>
        <v>9.5670602482591585E-2</v>
      </c>
      <c r="K12" s="78">
        <f t="shared" si="3"/>
        <v>0</v>
      </c>
      <c r="L12" s="79"/>
      <c r="M12" s="80"/>
      <c r="N12" s="81">
        <f>分析係数表!H15</f>
        <v>7.5090960699816791E-3</v>
      </c>
      <c r="O12" s="82">
        <f t="shared" si="4"/>
        <v>0.10652059387408044</v>
      </c>
      <c r="P12" s="76">
        <f>分析係数表!C15</f>
        <v>0</v>
      </c>
      <c r="Q12" s="82">
        <f t="shared" si="5"/>
        <v>0</v>
      </c>
      <c r="R12" s="83">
        <v>0</v>
      </c>
      <c r="S12" s="84">
        <f t="shared" si="6"/>
        <v>0</v>
      </c>
      <c r="T12" s="85">
        <f>分析係数表!F15</f>
        <v>0.30426884650317892</v>
      </c>
      <c r="U12" s="86">
        <f t="shared" si="7"/>
        <v>0</v>
      </c>
      <c r="V12" s="87">
        <f>分析係数表!D15</f>
        <v>3.7844383893430214E-2</v>
      </c>
      <c r="W12" s="167">
        <f t="shared" si="8"/>
        <v>0</v>
      </c>
      <c r="X12" s="76">
        <f>分析係数表!E15</f>
        <v>3.511958825310324E-2</v>
      </c>
      <c r="Y12" s="166">
        <f t="shared" si="9"/>
        <v>0</v>
      </c>
    </row>
    <row r="13" spans="1:25" x14ac:dyDescent="0.2">
      <c r="A13" s="6" t="s">
        <v>226</v>
      </c>
      <c r="B13" s="5" t="s">
        <v>30</v>
      </c>
      <c r="C13" s="90"/>
      <c r="D13" s="76">
        <f>投入係数表!Q13</f>
        <v>1.5182186234817814E-3</v>
      </c>
      <c r="E13" s="77">
        <f t="shared" si="0"/>
        <v>0.15182186234817813</v>
      </c>
      <c r="F13" s="76">
        <f>分析係数表!C16</f>
        <v>2.8164924506387967E-2</v>
      </c>
      <c r="G13" s="77">
        <f t="shared" si="1"/>
        <v>4.2760512914556629E-3</v>
      </c>
      <c r="H13" s="77">
        <v>1.0050415051389113E-2</v>
      </c>
      <c r="I13" s="77">
        <f t="shared" si="2"/>
        <v>1.0050415051389113E-2</v>
      </c>
      <c r="J13" s="76">
        <f>分析係数表!G16</f>
        <v>3.3175355450236969E-2</v>
      </c>
      <c r="K13" s="78">
        <f t="shared" si="3"/>
        <v>3.3342609175224551E-4</v>
      </c>
      <c r="L13" s="79"/>
      <c r="M13" s="80"/>
      <c r="N13" s="81">
        <f>分析係数表!H16</f>
        <v>1.4682734239929811E-2</v>
      </c>
      <c r="O13" s="82">
        <f t="shared" si="4"/>
        <v>0.2082825357881504</v>
      </c>
      <c r="P13" s="76">
        <f>分析係数表!C16</f>
        <v>2.8164924506387967E-2</v>
      </c>
      <c r="Q13" s="82">
        <f t="shared" si="5"/>
        <v>5.8662618964723063E-3</v>
      </c>
      <c r="R13" s="83">
        <v>1.1250373330657221E-2</v>
      </c>
      <c r="S13" s="84">
        <f t="shared" si="6"/>
        <v>2.1300788382046333E-2</v>
      </c>
      <c r="T13" s="85">
        <f>分析係数表!F16</f>
        <v>0.28436018957345971</v>
      </c>
      <c r="U13" s="86">
        <f t="shared" si="7"/>
        <v>6.0570962223828436E-3</v>
      </c>
      <c r="V13" s="87">
        <f>分析係数表!D16</f>
        <v>3.7914691943127965E-2</v>
      </c>
      <c r="W13" s="167">
        <f t="shared" si="8"/>
        <v>0</v>
      </c>
      <c r="X13" s="76">
        <f>分析係数表!E16</f>
        <v>3.7914691943127965E-2</v>
      </c>
      <c r="Y13" s="166">
        <f t="shared" si="9"/>
        <v>0</v>
      </c>
    </row>
    <row r="14" spans="1:25" x14ac:dyDescent="0.2">
      <c r="A14" s="6" t="s">
        <v>2</v>
      </c>
      <c r="B14" s="5" t="s">
        <v>364</v>
      </c>
      <c r="C14" s="90"/>
      <c r="D14" s="76">
        <f>投入係数表!Q14</f>
        <v>1.3663967611336033E-2</v>
      </c>
      <c r="E14" s="77">
        <f t="shared" si="0"/>
        <v>1.3663967611336032</v>
      </c>
      <c r="F14" s="76">
        <f>分析係数表!C17</f>
        <v>0.15651736285858076</v>
      </c>
      <c r="G14" s="77">
        <f t="shared" si="1"/>
        <v>0.21386481767113766</v>
      </c>
      <c r="H14" s="77">
        <v>0.23643669359874608</v>
      </c>
      <c r="I14" s="77">
        <f t="shared" si="2"/>
        <v>0.23643669359874608</v>
      </c>
      <c r="J14" s="76">
        <f>分析係数表!G17</f>
        <v>0.21787194841087057</v>
      </c>
      <c r="K14" s="78">
        <f t="shared" si="3"/>
        <v>5.1512923110182816E-2</v>
      </c>
      <c r="L14" s="79"/>
      <c r="M14" s="80"/>
      <c r="N14" s="81">
        <f>分析係数表!H17</f>
        <v>2.4901297964028592E-3</v>
      </c>
      <c r="O14" s="82">
        <f t="shared" si="4"/>
        <v>3.5323839549308463E-2</v>
      </c>
      <c r="P14" s="76">
        <f>分析係数表!C17</f>
        <v>0.15651736285858076</v>
      </c>
      <c r="Q14" s="82">
        <f t="shared" si="5"/>
        <v>5.5287942122973985E-3</v>
      </c>
      <c r="R14" s="83">
        <v>1.0335187848316557E-2</v>
      </c>
      <c r="S14" s="84">
        <f t="shared" si="6"/>
        <v>0.24677188144706264</v>
      </c>
      <c r="T14" s="85">
        <f>分析係数表!F17</f>
        <v>0.3417779824965454</v>
      </c>
      <c r="U14" s="86">
        <f t="shared" si="7"/>
        <v>8.4341195777853747E-2</v>
      </c>
      <c r="V14" s="87">
        <f>分析係数表!D17</f>
        <v>8.7977890373099957E-2</v>
      </c>
      <c r="W14" s="167">
        <f t="shared" si="8"/>
        <v>0</v>
      </c>
      <c r="X14" s="76">
        <f>分析係数表!E17</f>
        <v>8.8438507600184249E-2</v>
      </c>
      <c r="Y14" s="166">
        <f t="shared" si="9"/>
        <v>0</v>
      </c>
    </row>
    <row r="15" spans="1:25" x14ac:dyDescent="0.2">
      <c r="A15" s="6" t="s">
        <v>3</v>
      </c>
      <c r="B15" s="5" t="s">
        <v>31</v>
      </c>
      <c r="C15" s="90"/>
      <c r="D15" s="76">
        <f>投入係数表!Q15</f>
        <v>6.5789473684210523E-3</v>
      </c>
      <c r="E15" s="77">
        <f t="shared" si="0"/>
        <v>0.6578947368421052</v>
      </c>
      <c r="F15" s="76">
        <f>分析係数表!C18</f>
        <v>0.11725293132328307</v>
      </c>
      <c r="G15" s="77">
        <f t="shared" si="1"/>
        <v>7.7140086396896748E-2</v>
      </c>
      <c r="H15" s="77">
        <v>8.530669467320709E-2</v>
      </c>
      <c r="I15" s="77">
        <f t="shared" si="2"/>
        <v>8.530669467320709E-2</v>
      </c>
      <c r="J15" s="76">
        <f>分析係数表!G18</f>
        <v>0.21513002364066194</v>
      </c>
      <c r="K15" s="78">
        <f t="shared" si="3"/>
        <v>1.8352031241753771E-2</v>
      </c>
      <c r="L15" s="79"/>
      <c r="M15" s="80"/>
      <c r="N15" s="81">
        <f>分析係数表!H18</f>
        <v>3.999690346553815E-4</v>
      </c>
      <c r="O15" s="82">
        <f t="shared" si="4"/>
        <v>5.6737773369355555E-3</v>
      </c>
      <c r="P15" s="76">
        <f>分析係数表!C18</f>
        <v>0.11725293132328307</v>
      </c>
      <c r="Q15" s="82">
        <f t="shared" si="5"/>
        <v>6.6526702443130462E-4</v>
      </c>
      <c r="R15" s="83">
        <v>1.5890384417281841E-3</v>
      </c>
      <c r="S15" s="84">
        <f t="shared" si="6"/>
        <v>8.6895733114935272E-2</v>
      </c>
      <c r="T15" s="85">
        <f>分析係数表!F18</f>
        <v>0.45862884160756501</v>
      </c>
      <c r="U15" s="86">
        <f t="shared" si="7"/>
        <v>3.985288941914289E-2</v>
      </c>
      <c r="V15" s="87">
        <f>分析係数表!D18</f>
        <v>6.6193853427895979E-2</v>
      </c>
      <c r="W15" s="167">
        <f t="shared" si="8"/>
        <v>0</v>
      </c>
      <c r="X15" s="76">
        <f>分析係数表!E18</f>
        <v>5.4373522458628844E-2</v>
      </c>
      <c r="Y15" s="166">
        <f t="shared" si="9"/>
        <v>0</v>
      </c>
    </row>
    <row r="16" spans="1:25" x14ac:dyDescent="0.2">
      <c r="A16" s="6" t="s">
        <v>4</v>
      </c>
      <c r="B16" s="5" t="s">
        <v>32</v>
      </c>
      <c r="C16" s="90"/>
      <c r="D16" s="76">
        <f>投入係数表!Q16</f>
        <v>0.11892712550607287</v>
      </c>
      <c r="E16" s="77">
        <f t="shared" si="0"/>
        <v>11.892712550607287</v>
      </c>
      <c r="F16" s="76">
        <f>分析係数表!C19</f>
        <v>0.16093535075653365</v>
      </c>
      <c r="G16" s="77">
        <f t="shared" si="1"/>
        <v>1.9139578657786136</v>
      </c>
      <c r="H16" s="77">
        <v>2.2167411547299105</v>
      </c>
      <c r="I16" s="77">
        <f t="shared" si="2"/>
        <v>2.2167411547299105</v>
      </c>
      <c r="J16" s="76">
        <f>分析係数表!G19</f>
        <v>5.7622016770586967E-2</v>
      </c>
      <c r="K16" s="78">
        <f t="shared" si="3"/>
        <v>0.12773309599389723</v>
      </c>
      <c r="L16" s="79"/>
      <c r="M16" s="80"/>
      <c r="N16" s="81">
        <f>分析係数表!H19</f>
        <v>-1.0321781539493717E-4</v>
      </c>
      <c r="O16" s="82">
        <f t="shared" si="4"/>
        <v>-1.4642006030801435E-3</v>
      </c>
      <c r="P16" s="76">
        <f>分析係数表!C19</f>
        <v>0.16093535075653365</v>
      </c>
      <c r="Q16" s="82">
        <f t="shared" si="5"/>
        <v>-2.35641637634631E-4</v>
      </c>
      <c r="R16" s="83">
        <v>9.4926477067775817E-4</v>
      </c>
      <c r="S16" s="84">
        <f t="shared" si="6"/>
        <v>2.2176904195005882</v>
      </c>
      <c r="T16" s="85">
        <f>分析係数表!F19</f>
        <v>0.23994839819393679</v>
      </c>
      <c r="U16" s="86">
        <f t="shared" si="7"/>
        <v>0.53213126384920584</v>
      </c>
      <c r="V16" s="87">
        <f>分析係数表!D19</f>
        <v>2.2575790152655342E-2</v>
      </c>
      <c r="W16" s="167">
        <f t="shared" si="8"/>
        <v>0</v>
      </c>
      <c r="X16" s="76">
        <f>分析係数表!E19</f>
        <v>2.6015910556869491E-2</v>
      </c>
      <c r="Y16" s="166">
        <f t="shared" si="9"/>
        <v>0</v>
      </c>
    </row>
    <row r="17" spans="1:25" x14ac:dyDescent="0.2">
      <c r="A17" s="6" t="s">
        <v>5</v>
      </c>
      <c r="B17" s="5" t="s">
        <v>33</v>
      </c>
      <c r="C17" s="90"/>
      <c r="D17" s="76">
        <f>投入係数表!Q17</f>
        <v>3.8967611336032389E-2</v>
      </c>
      <c r="E17" s="77">
        <f t="shared" si="0"/>
        <v>3.8967611336032388</v>
      </c>
      <c r="F17" s="76">
        <f>分析係数表!C20</f>
        <v>0.28691066997518611</v>
      </c>
      <c r="G17" s="77">
        <f t="shared" si="1"/>
        <v>1.118022347575371</v>
      </c>
      <c r="H17" s="77">
        <v>1.3482075406736769</v>
      </c>
      <c r="I17" s="77">
        <f t="shared" si="2"/>
        <v>1.3482075406736769</v>
      </c>
      <c r="J17" s="76">
        <f>分析係数表!G20</f>
        <v>9.991079393398751E-2</v>
      </c>
      <c r="K17" s="78">
        <f t="shared" si="3"/>
        <v>0.13470048577649582</v>
      </c>
      <c r="L17" s="79"/>
      <c r="M17" s="80"/>
      <c r="N17" s="81">
        <f>分析係数表!H20</f>
        <v>4.9028462312595156E-4</v>
      </c>
      <c r="O17" s="82">
        <f t="shared" si="4"/>
        <v>6.9549528646306825E-3</v>
      </c>
      <c r="P17" s="76">
        <f>分析係数表!C20</f>
        <v>0.28691066997518611</v>
      </c>
      <c r="Q17" s="82">
        <f t="shared" si="5"/>
        <v>1.9954501860370288E-3</v>
      </c>
      <c r="R17" s="83">
        <v>3.9588264252151109E-3</v>
      </c>
      <c r="S17" s="84">
        <f t="shared" si="6"/>
        <v>1.3521663670988919</v>
      </c>
      <c r="T17" s="85">
        <f>分析係数表!F20</f>
        <v>0.22279214986619089</v>
      </c>
      <c r="U17" s="86">
        <f t="shared" si="7"/>
        <v>0.3012520519027192</v>
      </c>
      <c r="V17" s="87">
        <f>分析係数表!D20</f>
        <v>1.4942016057091882E-2</v>
      </c>
      <c r="W17" s="167">
        <f t="shared" si="8"/>
        <v>0</v>
      </c>
      <c r="X17" s="76">
        <f>分析係数表!E20</f>
        <v>1.5834076717216771E-2</v>
      </c>
      <c r="Y17" s="166">
        <f t="shared" si="9"/>
        <v>0</v>
      </c>
    </row>
    <row r="18" spans="1:25" x14ac:dyDescent="0.2">
      <c r="A18" s="6" t="s">
        <v>6</v>
      </c>
      <c r="B18" s="5" t="s">
        <v>34</v>
      </c>
      <c r="C18" s="90"/>
      <c r="D18" s="76">
        <f>投入係数表!Q18</f>
        <v>3.7449392712550607E-2</v>
      </c>
      <c r="E18" s="77">
        <f t="shared" si="0"/>
        <v>3.7449392712550607</v>
      </c>
      <c r="F18" s="76">
        <f>分析係数表!C21</f>
        <v>0.60911510312707917</v>
      </c>
      <c r="G18" s="77">
        <f t="shared" si="1"/>
        <v>2.2810990704151748</v>
      </c>
      <c r="H18" s="77">
        <v>2.4377896983647096</v>
      </c>
      <c r="I18" s="77">
        <f t="shared" si="2"/>
        <v>2.4377896983647096</v>
      </c>
      <c r="J18" s="76">
        <f>分析係数表!G21</f>
        <v>0.2851761577664525</v>
      </c>
      <c r="K18" s="78">
        <f t="shared" si="3"/>
        <v>0.69519949962228711</v>
      </c>
      <c r="L18" s="79"/>
      <c r="M18" s="80"/>
      <c r="N18" s="81">
        <f>分析係数表!H21</f>
        <v>8.1284029623513018E-4</v>
      </c>
      <c r="O18" s="82">
        <f t="shared" si="4"/>
        <v>1.153057974925613E-2</v>
      </c>
      <c r="P18" s="76">
        <f>分析係数表!C21</f>
        <v>0.60911510312707917</v>
      </c>
      <c r="Q18" s="82">
        <f t="shared" si="5"/>
        <v>7.0234502730831582E-3</v>
      </c>
      <c r="R18" s="83">
        <v>1.767776908534506E-2</v>
      </c>
      <c r="S18" s="84">
        <f t="shared" si="6"/>
        <v>2.4554674674500547</v>
      </c>
      <c r="T18" s="85">
        <f>分析係数表!F21</f>
        <v>0.42588078883226238</v>
      </c>
      <c r="U18" s="86">
        <f t="shared" si="7"/>
        <v>1.0457364219895868</v>
      </c>
      <c r="V18" s="87">
        <f>分析係数表!D21</f>
        <v>0.10037668956348327</v>
      </c>
      <c r="W18" s="167">
        <f t="shared" si="8"/>
        <v>0</v>
      </c>
      <c r="X18" s="76">
        <f>分析係数表!E21</f>
        <v>9.4837137159317533E-2</v>
      </c>
      <c r="Y18" s="166">
        <f t="shared" si="9"/>
        <v>0</v>
      </c>
    </row>
    <row r="19" spans="1:25" x14ac:dyDescent="0.2">
      <c r="A19" s="6" t="s">
        <v>7</v>
      </c>
      <c r="B19" s="5" t="s">
        <v>268</v>
      </c>
      <c r="C19" s="75">
        <f>最終需要_まとめ!C20</f>
        <v>100</v>
      </c>
      <c r="D19" s="76">
        <f>投入係数表!Q19</f>
        <v>0.16396761133603238</v>
      </c>
      <c r="E19" s="77">
        <f t="shared" si="0"/>
        <v>16.396761133603238</v>
      </c>
      <c r="F19" s="76">
        <f>分析係数表!C22</f>
        <v>5.1505016722408037E-2</v>
      </c>
      <c r="G19" s="77">
        <f t="shared" si="1"/>
        <v>0.84451545637956493</v>
      </c>
      <c r="H19" s="77">
        <v>0.85293215078548557</v>
      </c>
      <c r="I19" s="77">
        <f t="shared" si="2"/>
        <v>100.85293215078549</v>
      </c>
      <c r="J19" s="76">
        <f>分析係数表!G22</f>
        <v>0.19433198380566802</v>
      </c>
      <c r="K19" s="78">
        <f t="shared" si="3"/>
        <v>19.59895037748058</v>
      </c>
      <c r="L19" s="79"/>
      <c r="M19" s="80"/>
      <c r="N19" s="81">
        <f>分析係数表!H22</f>
        <v>3.8706680773101437E-5</v>
      </c>
      <c r="O19" s="82">
        <f t="shared" si="4"/>
        <v>5.4907522615505377E-4</v>
      </c>
      <c r="P19" s="76">
        <f>分析係数表!C22</f>
        <v>5.1505016722408037E-2</v>
      </c>
      <c r="Q19" s="82">
        <f t="shared" si="5"/>
        <v>2.8280128704976019E-5</v>
      </c>
      <c r="R19" s="83">
        <v>2.8095810589375475E-4</v>
      </c>
      <c r="S19" s="84">
        <f t="shared" si="6"/>
        <v>100.85321310889138</v>
      </c>
      <c r="T19" s="85">
        <f>分析係数表!F22</f>
        <v>0.41295546558704455</v>
      </c>
      <c r="U19" s="86">
        <f t="shared" si="7"/>
        <v>41.647885575331664</v>
      </c>
      <c r="V19" s="87">
        <f>分析係数表!D22</f>
        <v>6.1740890688259109E-2</v>
      </c>
      <c r="W19" s="167">
        <f t="shared" si="8"/>
        <v>6</v>
      </c>
      <c r="X19" s="76">
        <f>分析係数表!E22</f>
        <v>6.6801619433198386E-2</v>
      </c>
      <c r="Y19" s="166">
        <f t="shared" si="9"/>
        <v>7</v>
      </c>
    </row>
    <row r="20" spans="1:25" x14ac:dyDescent="0.2">
      <c r="A20" s="6" t="s">
        <v>8</v>
      </c>
      <c r="B20" s="5" t="s">
        <v>269</v>
      </c>
      <c r="C20" s="90"/>
      <c r="D20" s="76">
        <f>投入係数表!Q20</f>
        <v>5.0607287449392713E-3</v>
      </c>
      <c r="E20" s="77">
        <f t="shared" si="0"/>
        <v>0.50607287449392713</v>
      </c>
      <c r="F20" s="76">
        <f>分析係数表!C23</f>
        <v>0</v>
      </c>
      <c r="G20" s="77">
        <f t="shared" si="1"/>
        <v>0</v>
      </c>
      <c r="H20" s="77">
        <v>0</v>
      </c>
      <c r="I20" s="77">
        <f t="shared" si="2"/>
        <v>0</v>
      </c>
      <c r="J20" s="76">
        <f>分析係数表!G23</f>
        <v>0.21569329989251165</v>
      </c>
      <c r="K20" s="78">
        <f t="shared" si="3"/>
        <v>0</v>
      </c>
      <c r="L20" s="79"/>
      <c r="M20" s="80"/>
      <c r="N20" s="81">
        <f>分析係数表!H23</f>
        <v>2.5804453848734292E-5</v>
      </c>
      <c r="O20" s="82">
        <f t="shared" si="4"/>
        <v>3.6605015077003587E-4</v>
      </c>
      <c r="P20" s="76">
        <f>分析係数表!C23</f>
        <v>0</v>
      </c>
      <c r="Q20" s="82">
        <f t="shared" si="5"/>
        <v>0</v>
      </c>
      <c r="R20" s="83">
        <v>0</v>
      </c>
      <c r="S20" s="84">
        <f t="shared" si="6"/>
        <v>0</v>
      </c>
      <c r="T20" s="85">
        <f>分析係数表!F23</f>
        <v>0.44070225725546397</v>
      </c>
      <c r="U20" s="86">
        <f t="shared" si="7"/>
        <v>0</v>
      </c>
      <c r="V20" s="87">
        <f>分析係数表!D23</f>
        <v>7.3450376209243995E-2</v>
      </c>
      <c r="W20" s="167">
        <f t="shared" si="8"/>
        <v>0</v>
      </c>
      <c r="X20" s="76">
        <f>分析係数表!E23</f>
        <v>7.9183088498745974E-2</v>
      </c>
      <c r="Y20" s="166">
        <f t="shared" si="9"/>
        <v>0</v>
      </c>
    </row>
    <row r="21" spans="1:25" x14ac:dyDescent="0.2">
      <c r="A21" s="6" t="s">
        <v>9</v>
      </c>
      <c r="B21" s="5" t="s">
        <v>270</v>
      </c>
      <c r="C21" s="90"/>
      <c r="D21" s="76">
        <f>投入係数表!Q21</f>
        <v>2.5303643724696357E-3</v>
      </c>
      <c r="E21" s="77">
        <f t="shared" si="0"/>
        <v>0.25303643724696356</v>
      </c>
      <c r="F21" s="76">
        <f>分析係数表!C24</f>
        <v>3.1029619181946355E-2</v>
      </c>
      <c r="G21" s="77">
        <f t="shared" si="1"/>
        <v>7.8516242869297453E-3</v>
      </c>
      <c r="H21" s="77">
        <v>8.31486212772326E-3</v>
      </c>
      <c r="I21" s="77">
        <f t="shared" si="2"/>
        <v>8.31486212772326E-3</v>
      </c>
      <c r="J21" s="76">
        <f>分析係数表!G24</f>
        <v>0.21333333333333335</v>
      </c>
      <c r="K21" s="78">
        <f t="shared" si="3"/>
        <v>1.7738372539142955E-3</v>
      </c>
      <c r="L21" s="79"/>
      <c r="M21" s="80"/>
      <c r="N21" s="81">
        <f>分析係数表!H24</f>
        <v>3.2255567310917867E-4</v>
      </c>
      <c r="O21" s="82">
        <f t="shared" si="4"/>
        <v>4.5756268846254486E-3</v>
      </c>
      <c r="P21" s="76">
        <f>分析係数表!C24</f>
        <v>3.1029619181946355E-2</v>
      </c>
      <c r="Q21" s="82">
        <f t="shared" si="5"/>
        <v>1.4197995974860327E-4</v>
      </c>
      <c r="R21" s="83">
        <v>4.2263200915448781E-4</v>
      </c>
      <c r="S21" s="84">
        <f t="shared" si="6"/>
        <v>8.7374941368777471E-3</v>
      </c>
      <c r="T21" s="85">
        <f>分析係数表!F24</f>
        <v>0.4</v>
      </c>
      <c r="U21" s="86">
        <f t="shared" si="7"/>
        <v>3.4949976547510989E-3</v>
      </c>
      <c r="V21" s="87">
        <f>分析係数表!D24</f>
        <v>0</v>
      </c>
      <c r="W21" s="167">
        <f t="shared" si="8"/>
        <v>0</v>
      </c>
      <c r="X21" s="76">
        <f>分析係数表!E24</f>
        <v>0</v>
      </c>
      <c r="Y21" s="166">
        <f t="shared" si="9"/>
        <v>0</v>
      </c>
    </row>
    <row r="22" spans="1:25" x14ac:dyDescent="0.2">
      <c r="A22" s="6" t="s">
        <v>10</v>
      </c>
      <c r="B22" s="5" t="s">
        <v>271</v>
      </c>
      <c r="C22" s="90"/>
      <c r="D22" s="76">
        <f>投入係数表!Q22</f>
        <v>8.0971659919028341E-3</v>
      </c>
      <c r="E22" s="77">
        <f t="shared" si="0"/>
        <v>0.80971659919028338</v>
      </c>
      <c r="F22" s="76">
        <f>分析係数表!C25</f>
        <v>0.19850187265917607</v>
      </c>
      <c r="G22" s="77">
        <f t="shared" si="1"/>
        <v>0.16073026126249074</v>
      </c>
      <c r="H22" s="77">
        <v>0.18245644986028231</v>
      </c>
      <c r="I22" s="77">
        <f t="shared" si="2"/>
        <v>0.18245644986028231</v>
      </c>
      <c r="J22" s="76">
        <f>分析係数表!G25</f>
        <v>0.19720347155255544</v>
      </c>
      <c r="K22" s="78">
        <f t="shared" si="3"/>
        <v>3.5981045319602438E-2</v>
      </c>
      <c r="L22" s="79"/>
      <c r="M22" s="80"/>
      <c r="N22" s="81">
        <f>分析係数表!H25</f>
        <v>4.5157794235285009E-4</v>
      </c>
      <c r="O22" s="82">
        <f t="shared" si="4"/>
        <v>6.4058776384756282E-3</v>
      </c>
      <c r="P22" s="76">
        <f>分析係数表!C25</f>
        <v>0.19850187265917607</v>
      </c>
      <c r="Q22" s="82">
        <f t="shared" si="5"/>
        <v>1.2715787072629526E-3</v>
      </c>
      <c r="R22" s="83">
        <v>3.0310839441994096E-3</v>
      </c>
      <c r="S22" s="84">
        <f t="shared" si="6"/>
        <v>0.18548753380448171</v>
      </c>
      <c r="T22" s="85">
        <f>分析係数表!F25</f>
        <v>0.35053037608486015</v>
      </c>
      <c r="U22" s="86">
        <f t="shared" si="7"/>
        <v>6.5019014983538181E-2</v>
      </c>
      <c r="V22" s="87">
        <f>分析係数表!D25</f>
        <v>5.2073288331726135E-2</v>
      </c>
      <c r="W22" s="167">
        <f t="shared" si="8"/>
        <v>0</v>
      </c>
      <c r="X22" s="76">
        <f>分析係数表!E25</f>
        <v>4.8216007714561235E-2</v>
      </c>
      <c r="Y22" s="166">
        <f t="shared" si="9"/>
        <v>0</v>
      </c>
    </row>
    <row r="23" spans="1:25" x14ac:dyDescent="0.2">
      <c r="A23" s="6" t="s">
        <v>11</v>
      </c>
      <c r="B23" s="5" t="s">
        <v>35</v>
      </c>
      <c r="C23" s="90"/>
      <c r="D23" s="76">
        <f>投入係数表!Q23</f>
        <v>2.4797570850202431E-2</v>
      </c>
      <c r="E23" s="77">
        <f t="shared" si="0"/>
        <v>2.4797570850202431</v>
      </c>
      <c r="F23" s="76">
        <f>分析係数表!C26</f>
        <v>2.323462414578592E-2</v>
      </c>
      <c r="G23" s="77">
        <f t="shared" si="1"/>
        <v>5.7616223843295046E-2</v>
      </c>
      <c r="H23" s="77">
        <v>5.8807169915902416E-2</v>
      </c>
      <c r="I23" s="77">
        <f t="shared" si="2"/>
        <v>5.8807169915902416E-2</v>
      </c>
      <c r="J23" s="76">
        <f>分析係数表!G26</f>
        <v>0.20198675496688742</v>
      </c>
      <c r="K23" s="78">
        <f t="shared" si="3"/>
        <v>1.1878269420099495E-2</v>
      </c>
      <c r="L23" s="79"/>
      <c r="M23" s="80"/>
      <c r="N23" s="81">
        <f>分析係数表!H26</f>
        <v>9.637963512502257E-3</v>
      </c>
      <c r="O23" s="82">
        <f t="shared" si="4"/>
        <v>0.13671973131260839</v>
      </c>
      <c r="P23" s="76">
        <f>分析係数表!C26</f>
        <v>2.323462414578592E-2</v>
      </c>
      <c r="Q23" s="82">
        <f t="shared" si="5"/>
        <v>3.1766315703612943E-3</v>
      </c>
      <c r="R23" s="83">
        <v>3.2886925934536822E-3</v>
      </c>
      <c r="S23" s="84">
        <f t="shared" si="6"/>
        <v>6.2095862509356101E-2</v>
      </c>
      <c r="T23" s="85">
        <f>分析係数表!F26</f>
        <v>0.3443708609271523</v>
      </c>
      <c r="U23" s="86">
        <f t="shared" si="7"/>
        <v>2.138400563236104E-2</v>
      </c>
      <c r="V23" s="87">
        <f>分析係数表!D26</f>
        <v>3.9735099337748346E-2</v>
      </c>
      <c r="W23" s="167">
        <f t="shared" si="8"/>
        <v>0</v>
      </c>
      <c r="X23" s="76">
        <f>分析係数表!E26</f>
        <v>3.9735099337748346E-2</v>
      </c>
      <c r="Y23" s="166">
        <f t="shared" si="9"/>
        <v>0</v>
      </c>
    </row>
    <row r="24" spans="1:25" x14ac:dyDescent="0.2">
      <c r="A24" s="6" t="s">
        <v>12</v>
      </c>
      <c r="B24" s="5" t="s">
        <v>365</v>
      </c>
      <c r="C24" s="90"/>
      <c r="D24" s="76">
        <f>投入係数表!Q24</f>
        <v>1.0121457489878543E-3</v>
      </c>
      <c r="E24" s="77">
        <f t="shared" si="0"/>
        <v>0.10121457489878542</v>
      </c>
      <c r="F24" s="76">
        <f>分析係数表!C27</f>
        <v>8.4880636604774962E-3</v>
      </c>
      <c r="G24" s="77">
        <f t="shared" si="1"/>
        <v>8.5911575510905832E-4</v>
      </c>
      <c r="H24" s="77">
        <v>8.9703050480174559E-4</v>
      </c>
      <c r="I24" s="77">
        <f t="shared" si="2"/>
        <v>8.9703050480174559E-4</v>
      </c>
      <c r="J24" s="76">
        <f>分析係数表!G27</f>
        <v>0.2</v>
      </c>
      <c r="K24" s="78">
        <f t="shared" si="3"/>
        <v>1.7940610096034914E-4</v>
      </c>
      <c r="L24" s="79"/>
      <c r="M24" s="80"/>
      <c r="N24" s="81">
        <f>分析係数表!H27</f>
        <v>9.6121590586535233E-3</v>
      </c>
      <c r="O24" s="82">
        <f t="shared" si="4"/>
        <v>0.13635368116183835</v>
      </c>
      <c r="P24" s="76">
        <f>分析係数表!C27</f>
        <v>8.4880636604774962E-3</v>
      </c>
      <c r="Q24" s="82">
        <f t="shared" si="5"/>
        <v>1.157378726042135E-3</v>
      </c>
      <c r="R24" s="83">
        <v>1.1671526844765974E-3</v>
      </c>
      <c r="S24" s="84">
        <f t="shared" si="6"/>
        <v>2.0641831892783428E-3</v>
      </c>
      <c r="T24" s="85">
        <f>分析係数表!F27</f>
        <v>0.35</v>
      </c>
      <c r="U24" s="86">
        <f t="shared" si="7"/>
        <v>7.2246411624741992E-4</v>
      </c>
      <c r="V24" s="87">
        <f>分析係数表!D27</f>
        <v>0</v>
      </c>
      <c r="W24" s="167">
        <f t="shared" si="8"/>
        <v>0</v>
      </c>
      <c r="X24" s="76">
        <f>分析係数表!E27</f>
        <v>0</v>
      </c>
      <c r="Y24" s="166">
        <f t="shared" si="9"/>
        <v>0</v>
      </c>
    </row>
    <row r="25" spans="1:25" x14ac:dyDescent="0.2">
      <c r="A25" s="6" t="s">
        <v>13</v>
      </c>
      <c r="B25" s="5" t="s">
        <v>191</v>
      </c>
      <c r="C25" s="90"/>
      <c r="D25" s="76">
        <f>投入係数表!Q25</f>
        <v>0</v>
      </c>
      <c r="E25" s="77">
        <f t="shared" si="0"/>
        <v>0</v>
      </c>
      <c r="F25" s="76">
        <f>分析係数表!C28</f>
        <v>1.1669367909238226E-2</v>
      </c>
      <c r="G25" s="77">
        <f t="shared" si="1"/>
        <v>0</v>
      </c>
      <c r="H25" s="77">
        <v>7.2655206854265483E-4</v>
      </c>
      <c r="I25" s="77">
        <f t="shared" si="2"/>
        <v>7.2655206854265483E-4</v>
      </c>
      <c r="J25" s="76">
        <f>分析係数表!G28</f>
        <v>0.12720848056537101</v>
      </c>
      <c r="K25" s="78">
        <f t="shared" si="3"/>
        <v>9.2423584690938412E-5</v>
      </c>
      <c r="L25" s="79"/>
      <c r="M25" s="80"/>
      <c r="N25" s="81">
        <f>分析係数表!H28</f>
        <v>1.7972802105643435E-2</v>
      </c>
      <c r="O25" s="82">
        <f t="shared" si="4"/>
        <v>0.25495393001132999</v>
      </c>
      <c r="P25" s="76">
        <f>分析係数表!C28</f>
        <v>1.1669367909238226E-2</v>
      </c>
      <c r="Q25" s="82">
        <f t="shared" si="5"/>
        <v>2.9751512092083829E-3</v>
      </c>
      <c r="R25" s="83">
        <v>3.1507788129630258E-3</v>
      </c>
      <c r="S25" s="84">
        <f t="shared" si="6"/>
        <v>3.8773308815056805E-3</v>
      </c>
      <c r="T25" s="85">
        <f>分析係数表!F28</f>
        <v>0.21908127208480566</v>
      </c>
      <c r="U25" s="86">
        <f t="shared" si="7"/>
        <v>8.4945058181396535E-4</v>
      </c>
      <c r="V25" s="87">
        <f>分析係数表!D28</f>
        <v>0.24734982332155478</v>
      </c>
      <c r="W25" s="167">
        <f t="shared" si="8"/>
        <v>0</v>
      </c>
      <c r="X25" s="76">
        <f>分析係数表!E28</f>
        <v>0.24028268551236748</v>
      </c>
      <c r="Y25" s="166">
        <f t="shared" si="9"/>
        <v>0</v>
      </c>
    </row>
    <row r="26" spans="1:25" x14ac:dyDescent="0.2">
      <c r="A26" s="6" t="s">
        <v>14</v>
      </c>
      <c r="B26" s="5" t="s">
        <v>50</v>
      </c>
      <c r="C26" s="90"/>
      <c r="D26" s="76">
        <f>投入係数表!Q26</f>
        <v>1.0121457489878543E-3</v>
      </c>
      <c r="E26" s="77">
        <f t="shared" si="0"/>
        <v>0.10121457489878542</v>
      </c>
      <c r="F26" s="76">
        <f>分析係数表!C29</f>
        <v>0.21585523481258073</v>
      </c>
      <c r="G26" s="77">
        <f t="shared" si="1"/>
        <v>2.1847695831232868E-2</v>
      </c>
      <c r="H26" s="77">
        <v>5.2017429332720133E-2</v>
      </c>
      <c r="I26" s="77">
        <f t="shared" si="2"/>
        <v>5.2017429332720133E-2</v>
      </c>
      <c r="J26" s="76">
        <f>分析係数表!G29</f>
        <v>0.26371215445370777</v>
      </c>
      <c r="K26" s="78">
        <f t="shared" si="3"/>
        <v>1.371762835847512E-2</v>
      </c>
      <c r="L26" s="79"/>
      <c r="M26" s="80"/>
      <c r="N26" s="81">
        <f>分析係数表!H29</f>
        <v>8.6315898124016202E-3</v>
      </c>
      <c r="O26" s="82">
        <f t="shared" si="4"/>
        <v>0.12244377543257699</v>
      </c>
      <c r="P26" s="76">
        <f>分析係数表!C29</f>
        <v>0.21585523481258073</v>
      </c>
      <c r="Q26" s="82">
        <f t="shared" si="5"/>
        <v>2.6430129897337812E-2</v>
      </c>
      <c r="R26" s="83">
        <v>4.0420285492117729E-2</v>
      </c>
      <c r="S26" s="84">
        <f t="shared" si="6"/>
        <v>9.2437714824837869E-2</v>
      </c>
      <c r="T26" s="85">
        <f>分析係数表!F29</f>
        <v>0.49363756033347961</v>
      </c>
      <c r="U26" s="86">
        <f t="shared" si="7"/>
        <v>4.5630728028934885E-2</v>
      </c>
      <c r="V26" s="87">
        <f>分析係数表!D29</f>
        <v>7.6788064940763498E-2</v>
      </c>
      <c r="W26" s="167">
        <f t="shared" si="8"/>
        <v>0</v>
      </c>
      <c r="X26" s="76">
        <f>分析係数表!E29</f>
        <v>5.9236507240017548E-2</v>
      </c>
      <c r="Y26" s="166">
        <f t="shared" si="9"/>
        <v>0</v>
      </c>
    </row>
    <row r="27" spans="1:25" x14ac:dyDescent="0.2">
      <c r="A27" s="6" t="s">
        <v>15</v>
      </c>
      <c r="B27" s="5" t="s">
        <v>36</v>
      </c>
      <c r="C27" s="90"/>
      <c r="D27" s="76">
        <f>投入係数表!Q27</f>
        <v>1.5182186234817814E-3</v>
      </c>
      <c r="E27" s="77">
        <f t="shared" si="0"/>
        <v>0.15182186234817813</v>
      </c>
      <c r="F27" s="76">
        <f>分析係数表!C30</f>
        <v>1</v>
      </c>
      <c r="G27" s="77">
        <f t="shared" si="1"/>
        <v>0.15182186234817813</v>
      </c>
      <c r="H27" s="77">
        <v>0.21689409408995247</v>
      </c>
      <c r="I27" s="77">
        <f t="shared" si="2"/>
        <v>0.21689409408995247</v>
      </c>
      <c r="J27" s="76">
        <f>分析係数表!G30</f>
        <v>0.34449467473756801</v>
      </c>
      <c r="K27" s="78">
        <f t="shared" si="3"/>
        <v>7.4718860396017647E-2</v>
      </c>
      <c r="L27" s="79"/>
      <c r="M27" s="80"/>
      <c r="N27" s="81">
        <f>分析係数表!H30</f>
        <v>0</v>
      </c>
      <c r="O27" s="82">
        <f t="shared" si="4"/>
        <v>0</v>
      </c>
      <c r="P27" s="76">
        <f>分析係数表!C30</f>
        <v>1</v>
      </c>
      <c r="Q27" s="82">
        <f t="shared" si="5"/>
        <v>0</v>
      </c>
      <c r="R27" s="83">
        <v>6.1414262286503228E-2</v>
      </c>
      <c r="S27" s="84">
        <f t="shared" si="6"/>
        <v>0.27830835637645568</v>
      </c>
      <c r="T27" s="85">
        <f>分析係数表!F30</f>
        <v>0.44057926595663166</v>
      </c>
      <c r="U27" s="86">
        <f t="shared" si="7"/>
        <v>0.12261689136193549</v>
      </c>
      <c r="V27" s="87">
        <f>分析係数表!D30</f>
        <v>9.4858631522488704E-2</v>
      </c>
      <c r="W27" s="167">
        <f t="shared" si="8"/>
        <v>0</v>
      </c>
      <c r="X27" s="76">
        <f>分析係数表!E30</f>
        <v>6.7427783311623635E-2</v>
      </c>
      <c r="Y27" s="166">
        <f t="shared" si="9"/>
        <v>0</v>
      </c>
    </row>
    <row r="28" spans="1:25" x14ac:dyDescent="0.2">
      <c r="A28" s="6" t="s">
        <v>16</v>
      </c>
      <c r="B28" s="5" t="s">
        <v>192</v>
      </c>
      <c r="C28" s="90"/>
      <c r="D28" s="76">
        <f>投入係数表!Q28</f>
        <v>1.417004048582996E-2</v>
      </c>
      <c r="E28" s="77">
        <f t="shared" si="0"/>
        <v>1.417004048582996</v>
      </c>
      <c r="F28" s="76">
        <f>分析係数表!C31</f>
        <v>0.96551367561139545</v>
      </c>
      <c r="G28" s="77">
        <f t="shared" si="1"/>
        <v>1.3681367873035968</v>
      </c>
      <c r="H28" s="77">
        <v>1.835826609779234</v>
      </c>
      <c r="I28" s="77">
        <f t="shared" si="2"/>
        <v>1.835826609779234</v>
      </c>
      <c r="J28" s="76">
        <f>分析係数表!G31</f>
        <v>7.0877864624873721E-2</v>
      </c>
      <c r="K28" s="78">
        <f t="shared" si="3"/>
        <v>0.13011946992267343</v>
      </c>
      <c r="L28" s="79"/>
      <c r="M28" s="80"/>
      <c r="N28" s="81">
        <f>分析係数表!H31</f>
        <v>0.19122390524604546</v>
      </c>
      <c r="O28" s="82">
        <f t="shared" si="4"/>
        <v>2.7126146422813506</v>
      </c>
      <c r="P28" s="76">
        <f>分析係数表!C31</f>
        <v>0.96551367561139545</v>
      </c>
      <c r="Q28" s="82">
        <f t="shared" si="5"/>
        <v>2.6190665337863575</v>
      </c>
      <c r="R28" s="83">
        <v>2.9813904511490739</v>
      </c>
      <c r="S28" s="84">
        <f t="shared" si="6"/>
        <v>4.817217060928308</v>
      </c>
      <c r="T28" s="85">
        <f>分析係数表!F31</f>
        <v>0.34460573190833199</v>
      </c>
      <c r="U28" s="86">
        <f t="shared" si="7"/>
        <v>1.6600406110425034</v>
      </c>
      <c r="V28" s="87">
        <f>分析係数表!D31</f>
        <v>1.1857287180305206E-2</v>
      </c>
      <c r="W28" s="167">
        <f t="shared" si="8"/>
        <v>0</v>
      </c>
      <c r="X28" s="76">
        <f>分析係数表!E31</f>
        <v>1.0368479821343117E-2</v>
      </c>
      <c r="Y28" s="166">
        <f t="shared" si="9"/>
        <v>0</v>
      </c>
    </row>
    <row r="29" spans="1:25" x14ac:dyDescent="0.2">
      <c r="A29" s="6" t="s">
        <v>17</v>
      </c>
      <c r="B29" s="5" t="s">
        <v>272</v>
      </c>
      <c r="C29" s="90"/>
      <c r="D29" s="76">
        <f>投入係数表!Q29</f>
        <v>5.0607287449392713E-4</v>
      </c>
      <c r="E29" s="77">
        <f t="shared" si="0"/>
        <v>5.0607287449392711E-2</v>
      </c>
      <c r="F29" s="76">
        <f>分析係数表!C32</f>
        <v>0.58314087759815236</v>
      </c>
      <c r="G29" s="77">
        <f t="shared" si="1"/>
        <v>2.9511178016100828E-2</v>
      </c>
      <c r="H29" s="77">
        <v>4.0459558969005938E-2</v>
      </c>
      <c r="I29" s="77">
        <f t="shared" si="2"/>
        <v>4.0459558969005938E-2</v>
      </c>
      <c r="J29" s="76">
        <f>分析係数表!G32</f>
        <v>0.14173228346456693</v>
      </c>
      <c r="K29" s="78">
        <f t="shared" si="3"/>
        <v>5.734425680646511E-3</v>
      </c>
      <c r="L29" s="79"/>
      <c r="M29" s="80"/>
      <c r="N29" s="81">
        <f>分析係数表!H32</f>
        <v>5.74149098134338E-3</v>
      </c>
      <c r="O29" s="82">
        <f t="shared" si="4"/>
        <v>8.1446158546332983E-2</v>
      </c>
      <c r="P29" s="76">
        <f>分析係数表!C32</f>
        <v>0.58314087759815236</v>
      </c>
      <c r="Q29" s="82">
        <f t="shared" si="5"/>
        <v>4.7494584371706873E-2</v>
      </c>
      <c r="R29" s="83">
        <v>6.0086254868222298E-2</v>
      </c>
      <c r="S29" s="84">
        <f t="shared" si="6"/>
        <v>0.10054581383722824</v>
      </c>
      <c r="T29" s="85">
        <f>分析係数表!F32</f>
        <v>0.48425196850393698</v>
      </c>
      <c r="U29" s="86">
        <f t="shared" si="7"/>
        <v>4.8689508275508164E-2</v>
      </c>
      <c r="V29" s="87">
        <f>分析係数表!D32</f>
        <v>1.7716535433070866E-2</v>
      </c>
      <c r="W29" s="167">
        <f t="shared" si="8"/>
        <v>0</v>
      </c>
      <c r="X29" s="76">
        <f>分析係数表!E32</f>
        <v>2.5590551181102362E-2</v>
      </c>
      <c r="Y29" s="166">
        <f t="shared" si="9"/>
        <v>0</v>
      </c>
    </row>
    <row r="30" spans="1:25" x14ac:dyDescent="0.2">
      <c r="A30" s="6" t="s">
        <v>18</v>
      </c>
      <c r="B30" s="5" t="s">
        <v>273</v>
      </c>
      <c r="C30" s="90"/>
      <c r="D30" s="76">
        <f>投入係数表!Q30</f>
        <v>5.0607287449392713E-4</v>
      </c>
      <c r="E30" s="77">
        <f t="shared" si="0"/>
        <v>5.0607287449392711E-2</v>
      </c>
      <c r="F30" s="76">
        <f>分析係数表!C33</f>
        <v>0.65671641791044777</v>
      </c>
      <c r="G30" s="77">
        <f t="shared" si="1"/>
        <v>3.3234636533929544E-2</v>
      </c>
      <c r="H30" s="77">
        <v>5.5290581034256679E-2</v>
      </c>
      <c r="I30" s="77">
        <f t="shared" si="2"/>
        <v>5.5290581034256679E-2</v>
      </c>
      <c r="J30" s="76">
        <f>分析係数表!G33</f>
        <v>0.50780141843971627</v>
      </c>
      <c r="K30" s="78">
        <f t="shared" si="3"/>
        <v>2.8076635475551615E-2</v>
      </c>
      <c r="L30" s="79"/>
      <c r="M30" s="80"/>
      <c r="N30" s="81">
        <f>分析係数表!H33</f>
        <v>8.515469770082316E-4</v>
      </c>
      <c r="O30" s="82">
        <f t="shared" si="4"/>
        <v>1.2079654975411185E-2</v>
      </c>
      <c r="P30" s="76">
        <f>分析係数表!C33</f>
        <v>0.65671641791044777</v>
      </c>
      <c r="Q30" s="82">
        <f t="shared" si="5"/>
        <v>7.932907745046151E-3</v>
      </c>
      <c r="R30" s="83">
        <v>4.5314123944260216E-2</v>
      </c>
      <c r="S30" s="84">
        <f t="shared" si="6"/>
        <v>0.1006047049785169</v>
      </c>
      <c r="T30" s="85">
        <f>分析係数表!F33</f>
        <v>0.64539007092198586</v>
      </c>
      <c r="U30" s="86">
        <f t="shared" si="7"/>
        <v>6.4929277681170489E-2</v>
      </c>
      <c r="V30" s="87">
        <f>分析係数表!D33</f>
        <v>0.13049645390070921</v>
      </c>
      <c r="W30" s="167">
        <f t="shared" si="8"/>
        <v>0</v>
      </c>
      <c r="X30" s="76">
        <f>分析係数表!E33</f>
        <v>0.11063829787234042</v>
      </c>
      <c r="Y30" s="166">
        <f t="shared" si="9"/>
        <v>0</v>
      </c>
    </row>
    <row r="31" spans="1:25" x14ac:dyDescent="0.2">
      <c r="A31" s="6" t="s">
        <v>19</v>
      </c>
      <c r="B31" s="5" t="s">
        <v>274</v>
      </c>
      <c r="C31" s="90"/>
      <c r="D31" s="76">
        <f>投入係数表!Q31</f>
        <v>4.5040485829959516E-2</v>
      </c>
      <c r="E31" s="77">
        <f t="shared" si="0"/>
        <v>4.504048582995952</v>
      </c>
      <c r="F31" s="76">
        <f>分析係数表!C34</f>
        <v>0.31694321814583648</v>
      </c>
      <c r="G31" s="77">
        <f t="shared" si="1"/>
        <v>1.4275276525799316</v>
      </c>
      <c r="H31" s="77">
        <v>1.5661764678026275</v>
      </c>
      <c r="I31" s="77">
        <f t="shared" si="2"/>
        <v>1.5661764678026275</v>
      </c>
      <c r="J31" s="76">
        <f>分析係数表!G34</f>
        <v>0.42500730922911995</v>
      </c>
      <c r="K31" s="78">
        <f t="shared" si="3"/>
        <v>0.66563644635876218</v>
      </c>
      <c r="L31" s="79"/>
      <c r="M31" s="80"/>
      <c r="N31" s="81">
        <f>分析係数表!H34</f>
        <v>0.1424405852450133</v>
      </c>
      <c r="O31" s="82">
        <f t="shared" si="4"/>
        <v>2.0205968322505981</v>
      </c>
      <c r="P31" s="76">
        <f>分析係数表!C34</f>
        <v>0.31694321814583648</v>
      </c>
      <c r="Q31" s="82">
        <f t="shared" si="5"/>
        <v>0.64041446258878743</v>
      </c>
      <c r="R31" s="83">
        <v>0.70607098273350577</v>
      </c>
      <c r="S31" s="84">
        <f t="shared" si="6"/>
        <v>2.2722474505361334</v>
      </c>
      <c r="T31" s="85">
        <f>分析係数表!F34</f>
        <v>0.69993178052821359</v>
      </c>
      <c r="U31" s="86">
        <f t="shared" si="7"/>
        <v>1.5904182038544499</v>
      </c>
      <c r="V31" s="87">
        <f>分析係数表!D34</f>
        <v>0.29461066172887634</v>
      </c>
      <c r="W31" s="167">
        <f t="shared" si="8"/>
        <v>1</v>
      </c>
      <c r="X31" s="76">
        <f>分析係数表!E34</f>
        <v>0.2042685898060618</v>
      </c>
      <c r="Y31" s="166">
        <f t="shared" si="9"/>
        <v>0</v>
      </c>
    </row>
    <row r="32" spans="1:25" x14ac:dyDescent="0.2">
      <c r="A32" s="6" t="s">
        <v>20</v>
      </c>
      <c r="B32" s="5" t="s">
        <v>37</v>
      </c>
      <c r="C32" s="90"/>
      <c r="D32" s="76">
        <f>投入係数表!Q32</f>
        <v>6.0728744939271256E-3</v>
      </c>
      <c r="E32" s="77">
        <f t="shared" si="0"/>
        <v>0.60728744939271251</v>
      </c>
      <c r="F32" s="76">
        <f>分析係数表!C35</f>
        <v>0.30004594884362079</v>
      </c>
      <c r="G32" s="77">
        <f t="shared" si="1"/>
        <v>0.18221413897385877</v>
      </c>
      <c r="H32" s="77">
        <v>0.23505063059628656</v>
      </c>
      <c r="I32" s="77">
        <f t="shared" si="2"/>
        <v>0.23505063059628656</v>
      </c>
      <c r="J32" s="76">
        <f>分析係数表!G35</f>
        <v>0.31483253588516746</v>
      </c>
      <c r="K32" s="78">
        <f t="shared" si="3"/>
        <v>7.4001586092036623E-2</v>
      </c>
      <c r="L32" s="79"/>
      <c r="M32" s="80"/>
      <c r="N32" s="81">
        <f>分析係数表!H35</f>
        <v>5.3595850643821122E-2</v>
      </c>
      <c r="O32" s="82">
        <f t="shared" si="4"/>
        <v>0.76028616314936448</v>
      </c>
      <c r="P32" s="76">
        <f>分析係数表!C35</f>
        <v>0.30004594884362079</v>
      </c>
      <c r="Q32" s="82">
        <f t="shared" si="5"/>
        <v>0.22812078321482696</v>
      </c>
      <c r="R32" s="83">
        <v>0.28537522477833255</v>
      </c>
      <c r="S32" s="84">
        <f t="shared" si="6"/>
        <v>0.52042585537461905</v>
      </c>
      <c r="T32" s="85">
        <f>分析係数表!F35</f>
        <v>0.64593301435406703</v>
      </c>
      <c r="U32" s="86">
        <f t="shared" si="7"/>
        <v>0.33616024150992141</v>
      </c>
      <c r="V32" s="87">
        <f>分析係数表!D35</f>
        <v>0.12870813397129185</v>
      </c>
      <c r="W32" s="167">
        <f t="shared" si="8"/>
        <v>0</v>
      </c>
      <c r="X32" s="76">
        <f>分析係数表!E35</f>
        <v>0.11674641148325358</v>
      </c>
      <c r="Y32" s="166">
        <f t="shared" si="9"/>
        <v>0</v>
      </c>
    </row>
    <row r="33" spans="1:25" x14ac:dyDescent="0.2">
      <c r="A33" s="6" t="s">
        <v>21</v>
      </c>
      <c r="B33" s="5" t="s">
        <v>38</v>
      </c>
      <c r="C33" s="90"/>
      <c r="D33" s="76">
        <f>投入係数表!Q33</f>
        <v>2.0242914979757085E-3</v>
      </c>
      <c r="E33" s="77">
        <f t="shared" si="0"/>
        <v>0.20242914979757085</v>
      </c>
      <c r="F33" s="76">
        <f>分析係数表!C36</f>
        <v>0.65263261684085982</v>
      </c>
      <c r="G33" s="77">
        <f t="shared" si="1"/>
        <v>0.13211186575725908</v>
      </c>
      <c r="H33" s="77">
        <v>0.19430365832723859</v>
      </c>
      <c r="I33" s="77">
        <f t="shared" si="2"/>
        <v>0.19430365832723859</v>
      </c>
      <c r="J33" s="76">
        <f>分析係数表!G36</f>
        <v>1.8993066023515224E-2</v>
      </c>
      <c r="K33" s="78">
        <f t="shared" si="3"/>
        <v>3.6904222112197861E-3</v>
      </c>
      <c r="L33" s="79"/>
      <c r="M33" s="80"/>
      <c r="N33" s="81">
        <f>分析係数表!H36</f>
        <v>0.10937217763786029</v>
      </c>
      <c r="O33" s="82">
        <f t="shared" si="4"/>
        <v>1.5515035640387971</v>
      </c>
      <c r="P33" s="76">
        <f>分析係数表!C36</f>
        <v>0.65263261684085982</v>
      </c>
      <c r="Q33" s="82">
        <f t="shared" si="5"/>
        <v>1.0125618310365607</v>
      </c>
      <c r="R33" s="83">
        <v>1.0606836683273042</v>
      </c>
      <c r="S33" s="84">
        <f t="shared" si="6"/>
        <v>1.2549873266545428</v>
      </c>
      <c r="T33" s="85">
        <f>分析係数表!F36</f>
        <v>0.88362978595116071</v>
      </c>
      <c r="U33" s="86">
        <f t="shared" si="7"/>
        <v>1.108944182823173</v>
      </c>
      <c r="V33" s="87">
        <f>分析係数表!D36</f>
        <v>1.4320168827253543E-2</v>
      </c>
      <c r="W33" s="167">
        <f t="shared" si="8"/>
        <v>0</v>
      </c>
      <c r="X33" s="76">
        <f>分析係数表!E36</f>
        <v>2.7132951462164605E-3</v>
      </c>
      <c r="Y33" s="166">
        <f t="shared" si="9"/>
        <v>0</v>
      </c>
    </row>
    <row r="34" spans="1:25" x14ac:dyDescent="0.2">
      <c r="A34" s="6" t="s">
        <v>22</v>
      </c>
      <c r="B34" s="5" t="s">
        <v>377</v>
      </c>
      <c r="C34" s="90"/>
      <c r="D34" s="76">
        <f>投入係数表!Q34</f>
        <v>1.568825910931174E-2</v>
      </c>
      <c r="E34" s="77">
        <f t="shared" si="0"/>
        <v>1.568825910931174</v>
      </c>
      <c r="F34" s="76">
        <f>分析係数表!C37</f>
        <v>0.3125</v>
      </c>
      <c r="G34" s="77">
        <f t="shared" si="1"/>
        <v>0.49025809716599189</v>
      </c>
      <c r="H34" s="77">
        <v>0.59383841570831419</v>
      </c>
      <c r="I34" s="77">
        <f t="shared" si="2"/>
        <v>0.59383841570831419</v>
      </c>
      <c r="J34" s="76">
        <f>分析係数表!G37</f>
        <v>0.41284547738693467</v>
      </c>
      <c r="K34" s="78">
        <f t="shared" si="3"/>
        <v>0.24516350422379993</v>
      </c>
      <c r="L34" s="79"/>
      <c r="M34" s="80"/>
      <c r="N34" s="81">
        <f>分析係数表!H37</f>
        <v>4.2693468892730888E-2</v>
      </c>
      <c r="O34" s="82">
        <f t="shared" si="4"/>
        <v>0.60562997444902444</v>
      </c>
      <c r="P34" s="76">
        <f>分析係数表!C37</f>
        <v>0.3125</v>
      </c>
      <c r="Q34" s="82">
        <f t="shared" si="5"/>
        <v>0.18925936701532015</v>
      </c>
      <c r="R34" s="83">
        <v>0.24789514991036482</v>
      </c>
      <c r="S34" s="84">
        <f t="shared" si="6"/>
        <v>0.84173356561867907</v>
      </c>
      <c r="T34" s="85">
        <f>分析係数表!F37</f>
        <v>0.69189698492462315</v>
      </c>
      <c r="U34" s="86">
        <f t="shared" si="7"/>
        <v>0.58239291616141653</v>
      </c>
      <c r="V34" s="87">
        <f>分析係数表!D37</f>
        <v>0.10128768844221106</v>
      </c>
      <c r="W34" s="167">
        <f t="shared" si="8"/>
        <v>0</v>
      </c>
      <c r="X34" s="76">
        <f>分析係数表!E37</f>
        <v>9.3907035175879394E-2</v>
      </c>
      <c r="Y34" s="166">
        <f t="shared" si="9"/>
        <v>0</v>
      </c>
    </row>
    <row r="35" spans="1:25" x14ac:dyDescent="0.2">
      <c r="A35" s="6" t="s">
        <v>23</v>
      </c>
      <c r="B35" s="5" t="s">
        <v>193</v>
      </c>
      <c r="C35" s="90"/>
      <c r="D35" s="76">
        <f>投入係数表!Q35</f>
        <v>7.0850202429149798E-3</v>
      </c>
      <c r="E35" s="77">
        <f t="shared" si="0"/>
        <v>0.708502024291498</v>
      </c>
      <c r="F35" s="76">
        <f>分析係数表!C38</f>
        <v>4.0005674563767912E-2</v>
      </c>
      <c r="G35" s="77">
        <f t="shared" si="1"/>
        <v>2.8344101411576457E-2</v>
      </c>
      <c r="H35" s="77">
        <v>3.6466188129584708E-2</v>
      </c>
      <c r="I35" s="77">
        <f t="shared" si="2"/>
        <v>3.6466188129584708E-2</v>
      </c>
      <c r="J35" s="76">
        <f>分析係数表!G38</f>
        <v>0.2442528735632184</v>
      </c>
      <c r="K35" s="78">
        <f t="shared" si="3"/>
        <v>8.90697123854799E-3</v>
      </c>
      <c r="L35" s="79"/>
      <c r="M35" s="80"/>
      <c r="N35" s="81">
        <f>分析係数表!H38</f>
        <v>3.7571284803757127E-2</v>
      </c>
      <c r="O35" s="82">
        <f t="shared" si="4"/>
        <v>0.53296901952117226</v>
      </c>
      <c r="P35" s="76">
        <f>分析係数表!C38</f>
        <v>4.0005674563767912E-2</v>
      </c>
      <c r="Q35" s="82">
        <f t="shared" si="5"/>
        <v>2.1321785147534484E-2</v>
      </c>
      <c r="R35" s="83">
        <v>2.6411061262938712E-2</v>
      </c>
      <c r="S35" s="84">
        <f t="shared" si="6"/>
        <v>6.2877249392523427E-2</v>
      </c>
      <c r="T35" s="85">
        <f>分析係数表!F38</f>
        <v>0.42528735632183906</v>
      </c>
      <c r="U35" s="86">
        <f t="shared" si="7"/>
        <v>2.6740899166935249E-2</v>
      </c>
      <c r="V35" s="87">
        <f>分析係数表!D38</f>
        <v>0.11494252873563218</v>
      </c>
      <c r="W35" s="167">
        <f t="shared" si="8"/>
        <v>0</v>
      </c>
      <c r="X35" s="76">
        <f>分析係数表!E38</f>
        <v>0.10344827586206896</v>
      </c>
      <c r="Y35" s="166">
        <f t="shared" si="9"/>
        <v>0</v>
      </c>
    </row>
    <row r="36" spans="1:25" x14ac:dyDescent="0.2">
      <c r="A36" s="6" t="s">
        <v>24</v>
      </c>
      <c r="B36" s="5" t="s">
        <v>39</v>
      </c>
      <c r="C36" s="90"/>
      <c r="D36" s="76">
        <f>投入係数表!Q36</f>
        <v>0</v>
      </c>
      <c r="E36" s="77">
        <f t="shared" si="0"/>
        <v>0</v>
      </c>
      <c r="F36" s="76">
        <f>分析係数表!C39</f>
        <v>1</v>
      </c>
      <c r="G36" s="77">
        <f t="shared" si="1"/>
        <v>0</v>
      </c>
      <c r="H36" s="77">
        <v>3.1924913145336464E-2</v>
      </c>
      <c r="I36" s="77">
        <f t="shared" si="2"/>
        <v>3.1924913145336464E-2</v>
      </c>
      <c r="J36" s="76">
        <f>分析係数表!G39</f>
        <v>0.35369632580787957</v>
      </c>
      <c r="K36" s="78">
        <f t="shared" si="3"/>
        <v>1.1291724481241184E-2</v>
      </c>
      <c r="L36" s="79"/>
      <c r="M36" s="80"/>
      <c r="N36" s="81">
        <f>分析係数表!H39</f>
        <v>3.3932856811085595E-3</v>
      </c>
      <c r="O36" s="82">
        <f t="shared" si="4"/>
        <v>4.8135594826259724E-2</v>
      </c>
      <c r="P36" s="76">
        <f>分析係数表!C39</f>
        <v>1</v>
      </c>
      <c r="Q36" s="82">
        <f t="shared" si="5"/>
        <v>4.8135594826259724E-2</v>
      </c>
      <c r="R36" s="83">
        <v>5.8922991730262719E-2</v>
      </c>
      <c r="S36" s="84">
        <f t="shared" si="6"/>
        <v>9.0847904875599184E-2</v>
      </c>
      <c r="T36" s="85">
        <f>分析係数表!F39</f>
        <v>0.70440460380699421</v>
      </c>
      <c r="U36" s="86">
        <f t="shared" si="7"/>
        <v>6.3993682440591934E-2</v>
      </c>
      <c r="V36" s="87">
        <f>分析係数表!D39</f>
        <v>6.0314298362107124E-2</v>
      </c>
      <c r="W36" s="167">
        <f t="shared" si="8"/>
        <v>0</v>
      </c>
      <c r="X36" s="76">
        <f>分析係数表!E39</f>
        <v>7.2598494909251882E-2</v>
      </c>
      <c r="Y36" s="166">
        <f t="shared" si="9"/>
        <v>0</v>
      </c>
    </row>
    <row r="37" spans="1:25" x14ac:dyDescent="0.2">
      <c r="A37" s="6" t="s">
        <v>25</v>
      </c>
      <c r="B37" s="5" t="s">
        <v>40</v>
      </c>
      <c r="C37" s="90"/>
      <c r="D37" s="76">
        <f>投入係数表!Q37</f>
        <v>0</v>
      </c>
      <c r="E37" s="77">
        <f t="shared" si="0"/>
        <v>0</v>
      </c>
      <c r="F37" s="76">
        <f>分析係数表!C40</f>
        <v>0.6708495079895278</v>
      </c>
      <c r="G37" s="77">
        <f t="shared" si="1"/>
        <v>0</v>
      </c>
      <c r="H37" s="77">
        <v>1.0543911219087051E-3</v>
      </c>
      <c r="I37" s="77">
        <f t="shared" si="2"/>
        <v>1.0543911219087051E-3</v>
      </c>
      <c r="J37" s="76">
        <f>分析係数表!G40</f>
        <v>0.531269582654468</v>
      </c>
      <c r="K37" s="78">
        <f t="shared" si="3"/>
        <v>5.6016593129101409E-4</v>
      </c>
      <c r="L37" s="79"/>
      <c r="M37" s="80"/>
      <c r="N37" s="81">
        <f>分析係数表!H40</f>
        <v>2.5210951410213404E-2</v>
      </c>
      <c r="O37" s="82">
        <f t="shared" si="4"/>
        <v>0.35763099730232506</v>
      </c>
      <c r="P37" s="76">
        <f>分析係数表!C40</f>
        <v>0.6708495079895278</v>
      </c>
      <c r="Q37" s="82">
        <f t="shared" si="5"/>
        <v>0.23991657858206891</v>
      </c>
      <c r="R37" s="83">
        <v>0.24025466133600284</v>
      </c>
      <c r="S37" s="84">
        <f t="shared" si="6"/>
        <v>0.24130905245791154</v>
      </c>
      <c r="T37" s="85">
        <f>分析係数表!F40</f>
        <v>0.72803609474871533</v>
      </c>
      <c r="U37" s="86">
        <f t="shared" si="7"/>
        <v>0.17568170017897081</v>
      </c>
      <c r="V37" s="87">
        <f>分析係数表!D40</f>
        <v>0.11505201153026695</v>
      </c>
      <c r="W37" s="167">
        <f t="shared" si="8"/>
        <v>0</v>
      </c>
      <c r="X37" s="76">
        <f>分析係数表!E40</f>
        <v>6.6173705978192762E-2</v>
      </c>
      <c r="Y37" s="166">
        <f t="shared" si="9"/>
        <v>0</v>
      </c>
    </row>
    <row r="38" spans="1:25" x14ac:dyDescent="0.2">
      <c r="A38" s="6" t="s">
        <v>26</v>
      </c>
      <c r="B38" s="5" t="s">
        <v>276</v>
      </c>
      <c r="C38" s="90"/>
      <c r="D38" s="76">
        <f>投入係数表!Q38</f>
        <v>0</v>
      </c>
      <c r="E38" s="77">
        <f t="shared" si="0"/>
        <v>0</v>
      </c>
      <c r="F38" s="76">
        <f>分析係数表!C41</f>
        <v>0.63576075285795497</v>
      </c>
      <c r="G38" s="77">
        <f t="shared" si="1"/>
        <v>0</v>
      </c>
      <c r="H38" s="77">
        <v>5.3738426618491039E-4</v>
      </c>
      <c r="I38" s="77">
        <f t="shared" si="2"/>
        <v>5.3738426618491039E-4</v>
      </c>
      <c r="J38" s="76">
        <f>分析係数表!G41</f>
        <v>0.45993746335743602</v>
      </c>
      <c r="K38" s="78">
        <f t="shared" si="3"/>
        <v>2.4716315623728489E-4</v>
      </c>
      <c r="L38" s="79"/>
      <c r="M38" s="80"/>
      <c r="N38" s="81">
        <f>分析係数表!H41</f>
        <v>4.510618532758754E-2</v>
      </c>
      <c r="O38" s="82">
        <f t="shared" si="4"/>
        <v>0.63985566354602275</v>
      </c>
      <c r="P38" s="76">
        <f>分析係数表!C41</f>
        <v>0.63576075285795497</v>
      </c>
      <c r="Q38" s="82">
        <f t="shared" si="5"/>
        <v>0.40679511837644577</v>
      </c>
      <c r="R38" s="83">
        <v>0.41251045514229034</v>
      </c>
      <c r="S38" s="84">
        <f t="shared" si="6"/>
        <v>0.41304783940847528</v>
      </c>
      <c r="T38" s="85">
        <f>分析係数表!F41</f>
        <v>0.5626343560680086</v>
      </c>
      <c r="U38" s="86">
        <f t="shared" si="7"/>
        <v>0.23239490515086972</v>
      </c>
      <c r="V38" s="87">
        <f>分析係数表!D41</f>
        <v>0.18145397693961304</v>
      </c>
      <c r="W38" s="167">
        <f t="shared" si="8"/>
        <v>0</v>
      </c>
      <c r="X38" s="76">
        <f>分析係数表!E41</f>
        <v>0.17500488567520031</v>
      </c>
      <c r="Y38" s="166">
        <f t="shared" si="9"/>
        <v>0</v>
      </c>
    </row>
    <row r="39" spans="1:25" x14ac:dyDescent="0.2">
      <c r="A39" s="6" t="s">
        <v>51</v>
      </c>
      <c r="B39" s="5" t="s">
        <v>367</v>
      </c>
      <c r="C39" s="90"/>
      <c r="D39" s="76">
        <f>投入係数表!Q39</f>
        <v>2.0242914979757085E-3</v>
      </c>
      <c r="E39" s="77">
        <f>$C$19*D39</f>
        <v>0.20242914979757085</v>
      </c>
      <c r="F39" s="76">
        <f>分析係数表!C42</f>
        <v>1</v>
      </c>
      <c r="G39" s="77">
        <f>E39*F39</f>
        <v>0.20242914979757085</v>
      </c>
      <c r="H39" s="77">
        <v>0.21467871761587229</v>
      </c>
      <c r="I39" s="77">
        <f>C39+H39</f>
        <v>0.21467871761587229</v>
      </c>
      <c r="J39" s="76">
        <f>分析係数表!G42</f>
        <v>0.48586118251928023</v>
      </c>
      <c r="K39" s="78">
        <f>I39*J39</f>
        <v>0.10430405560257035</v>
      </c>
      <c r="L39" s="79"/>
      <c r="M39" s="80"/>
      <c r="N39" s="81">
        <f>分析係数表!H42</f>
        <v>1.2011973266585813E-2</v>
      </c>
      <c r="O39" s="82">
        <f t="shared" si="4"/>
        <v>0.1703963451834517</v>
      </c>
      <c r="P39" s="76">
        <f>分析係数表!C42</f>
        <v>1</v>
      </c>
      <c r="Q39" s="82">
        <f>O39*P39</f>
        <v>0.1703963451834517</v>
      </c>
      <c r="R39" s="83">
        <v>0.17708492727302411</v>
      </c>
      <c r="S39" s="84">
        <f>I39+R39</f>
        <v>0.39176364488889637</v>
      </c>
      <c r="T39" s="85">
        <f>分析係数表!F42</f>
        <v>0.55826906598114823</v>
      </c>
      <c r="U39" s="86">
        <f>S39*T39</f>
        <v>0.21870952411749442</v>
      </c>
      <c r="V39" s="87">
        <f>分析係数表!D42</f>
        <v>0.12296486718080549</v>
      </c>
      <c r="W39" s="167">
        <f>ROUND(S39*V39,0)</f>
        <v>0</v>
      </c>
      <c r="X39" s="76">
        <f>分析係数表!E42</f>
        <v>7.7120822622107968E-2</v>
      </c>
      <c r="Y39" s="166">
        <f>ROUND(S39*X39,0)</f>
        <v>0</v>
      </c>
    </row>
    <row r="40" spans="1:25" x14ac:dyDescent="0.2">
      <c r="A40" s="6" t="s">
        <v>194</v>
      </c>
      <c r="B40" s="5" t="s">
        <v>41</v>
      </c>
      <c r="C40" s="90"/>
      <c r="D40" s="76">
        <f>投入係数表!Q40</f>
        <v>3.6943319838056682E-2</v>
      </c>
      <c r="E40" s="77">
        <f>$C$19*D40</f>
        <v>3.6943319838056681</v>
      </c>
      <c r="F40" s="76">
        <f>分析係数表!C43</f>
        <v>0.35275161130391675</v>
      </c>
      <c r="G40" s="77">
        <f>E40*F40</f>
        <v>1.3031815599790446</v>
      </c>
      <c r="H40" s="77">
        <v>1.5811540337974688</v>
      </c>
      <c r="I40" s="77">
        <f>C40+H40</f>
        <v>1.5811540337974688</v>
      </c>
      <c r="J40" s="76">
        <f>分析係数表!G43</f>
        <v>0.36383347788378145</v>
      </c>
      <c r="K40" s="78">
        <f>I40*J40</f>
        <v>0.57527677118650322</v>
      </c>
      <c r="L40" s="79"/>
      <c r="M40" s="80"/>
      <c r="N40" s="81">
        <f>分析係数表!H43</f>
        <v>3.2462002941707736E-2</v>
      </c>
      <c r="O40" s="82">
        <f t="shared" si="4"/>
        <v>0.46049108966870511</v>
      </c>
      <c r="P40" s="76">
        <f>分析係数表!C43</f>
        <v>0.35275161130391675</v>
      </c>
      <c r="Q40" s="82">
        <f>O40*P40</f>
        <v>0.16243897387173215</v>
      </c>
      <c r="R40" s="83">
        <v>0.33420751814971988</v>
      </c>
      <c r="S40" s="84">
        <f>I40+R40</f>
        <v>1.9153615519471887</v>
      </c>
      <c r="T40" s="85">
        <f>分析係数表!F43</f>
        <v>0.62185602775368609</v>
      </c>
      <c r="U40" s="86">
        <f>S40*T40</f>
        <v>1.1910791264060143</v>
      </c>
      <c r="V40" s="87">
        <f>分析係数表!D43</f>
        <v>0.24869904596704251</v>
      </c>
      <c r="W40" s="167">
        <f>ROUND(S40*V40,0)</f>
        <v>0</v>
      </c>
      <c r="X40" s="76">
        <f>分析係数表!E43</f>
        <v>0.20663486556808325</v>
      </c>
      <c r="Y40" s="166">
        <f>ROUND(S40*X40,0)</f>
        <v>0</v>
      </c>
    </row>
    <row r="41" spans="1:25" x14ac:dyDescent="0.2">
      <c r="A41" s="6" t="s">
        <v>340</v>
      </c>
      <c r="B41" s="5" t="s">
        <v>42</v>
      </c>
      <c r="C41" s="90"/>
      <c r="D41" s="76">
        <f>投入係数表!Q41</f>
        <v>0</v>
      </c>
      <c r="E41" s="77">
        <f>$C$19*D41</f>
        <v>0</v>
      </c>
      <c r="F41" s="76">
        <f>分析係数表!C44</f>
        <v>0.44216182048040453</v>
      </c>
      <c r="G41" s="77">
        <f>E41*F41</f>
        <v>0</v>
      </c>
      <c r="H41" s="77">
        <v>1.7538242020674762E-3</v>
      </c>
      <c r="I41" s="77">
        <f>C41+H41</f>
        <v>1.7538242020674762E-3</v>
      </c>
      <c r="J41" s="76">
        <f>分析係数表!G44</f>
        <v>0.26698361065932691</v>
      </c>
      <c r="K41" s="78">
        <f>I41*J41</f>
        <v>4.6824231792968774E-4</v>
      </c>
      <c r="L41" s="79"/>
      <c r="M41" s="80"/>
      <c r="N41" s="81">
        <f>分析係数表!H44</f>
        <v>9.8960080509896006E-2</v>
      </c>
      <c r="O41" s="82">
        <f t="shared" si="4"/>
        <v>1.4038023282030876</v>
      </c>
      <c r="P41" s="76">
        <f>分析係数表!C44</f>
        <v>0.44216182048040453</v>
      </c>
      <c r="Q41" s="82">
        <f>O41*P41</f>
        <v>0.62070779303290757</v>
      </c>
      <c r="R41" s="83">
        <v>0.62899756788156214</v>
      </c>
      <c r="S41" s="84">
        <f>I41+R41</f>
        <v>0.63075139208362963</v>
      </c>
      <c r="T41" s="85">
        <f>分析係数表!F44</f>
        <v>0.48855248342299512</v>
      </c>
      <c r="U41" s="86">
        <f>S41*T41</f>
        <v>0.30815515902496854</v>
      </c>
      <c r="V41" s="87">
        <f>分析係数表!D44</f>
        <v>0.23645689978731391</v>
      </c>
      <c r="W41" s="167">
        <f>ROUND(S41*V41,0)</f>
        <v>0</v>
      </c>
      <c r="X41" s="76">
        <f>分析係数表!E44</f>
        <v>0.14913048917803079</v>
      </c>
      <c r="Y41" s="166">
        <f>ROUND(S41*X41,0)</f>
        <v>0</v>
      </c>
    </row>
    <row r="42" spans="1:25" x14ac:dyDescent="0.2">
      <c r="A42" s="6" t="s">
        <v>341</v>
      </c>
      <c r="B42" s="5" t="s">
        <v>278</v>
      </c>
      <c r="C42" s="90"/>
      <c r="D42" s="76">
        <f>投入係数表!Q42</f>
        <v>5.0607287449392713E-4</v>
      </c>
      <c r="E42" s="77">
        <f>$C$19*D42</f>
        <v>5.0607287449392711E-2</v>
      </c>
      <c r="F42" s="76">
        <f>分析係数表!C45</f>
        <v>1</v>
      </c>
      <c r="G42" s="77">
        <f>E42*F42</f>
        <v>5.0607287449392711E-2</v>
      </c>
      <c r="H42" s="77">
        <v>6.004533736603361E-2</v>
      </c>
      <c r="I42" s="77">
        <f>C42+H42</f>
        <v>6.004533736603361E-2</v>
      </c>
      <c r="J42" s="76">
        <f>分析係数表!G45</f>
        <v>0</v>
      </c>
      <c r="K42" s="78">
        <f>I42*J42</f>
        <v>0</v>
      </c>
      <c r="L42" s="79"/>
      <c r="M42" s="80"/>
      <c r="N42" s="81">
        <f>分析係数表!H45</f>
        <v>0</v>
      </c>
      <c r="O42" s="82">
        <f t="shared" si="4"/>
        <v>0</v>
      </c>
      <c r="P42" s="76">
        <f>分析係数表!C45</f>
        <v>1</v>
      </c>
      <c r="Q42" s="82">
        <f>O42*P42</f>
        <v>0</v>
      </c>
      <c r="R42" s="83">
        <v>6.2680790445002969E-3</v>
      </c>
      <c r="S42" s="84">
        <f>I42+R42</f>
        <v>6.6313416410533912E-2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投入係数表!Q43</f>
        <v>8.6032388663967608E-3</v>
      </c>
      <c r="E43" s="77">
        <f>$C$19*D43</f>
        <v>0.86032388663967607</v>
      </c>
      <c r="F43" s="76">
        <f>分析係数表!C46</f>
        <v>0.17935833011209901</v>
      </c>
      <c r="G43" s="77">
        <f>E43*F43</f>
        <v>0.15430625566324307</v>
      </c>
      <c r="H43" s="77">
        <v>0.16869414332478924</v>
      </c>
      <c r="I43" s="77">
        <f>C43+H43</f>
        <v>0.16869414332478924</v>
      </c>
      <c r="J43" s="76">
        <f>分析係数表!G46</f>
        <v>8.6021505376344086E-3</v>
      </c>
      <c r="K43" s="78">
        <f>I43*J43</f>
        <v>1.4511324156971117E-3</v>
      </c>
      <c r="L43" s="79"/>
      <c r="M43" s="80"/>
      <c r="N43" s="81">
        <f>分析係数表!H46</f>
        <v>1.9624287151962429E-2</v>
      </c>
      <c r="O43" s="82">
        <f t="shared" si="4"/>
        <v>0.27838113966061229</v>
      </c>
      <c r="P43" s="76">
        <f>分析係数表!C46</f>
        <v>0.17935833011209901</v>
      </c>
      <c r="Q43" s="82">
        <f>O43*P43</f>
        <v>4.9929976344230437E-2</v>
      </c>
      <c r="R43" s="83">
        <v>5.7001585913197608E-2</v>
      </c>
      <c r="S43" s="84">
        <f>I43+R43</f>
        <v>0.22569572923798686</v>
      </c>
      <c r="T43" s="85">
        <f>分析係数表!F46</f>
        <v>0.31182795698924731</v>
      </c>
      <c r="U43" s="86">
        <f>S43*T43</f>
        <v>7.0378238149479772E-2</v>
      </c>
      <c r="V43" s="87">
        <f>分析係数表!D46</f>
        <v>4.3010752688172043E-3</v>
      </c>
      <c r="W43" s="167">
        <f>ROUND(S43*V43,0)</f>
        <v>0</v>
      </c>
      <c r="X43" s="76">
        <f>分析係数表!E46</f>
        <v>1.0752688172043012E-2</v>
      </c>
      <c r="Y43" s="166">
        <f>ROUND(S43*X43,0)</f>
        <v>0</v>
      </c>
    </row>
    <row r="44" spans="1:25" x14ac:dyDescent="0.2">
      <c r="A44" s="192">
        <v>40</v>
      </c>
      <c r="B44" s="14" t="s">
        <v>150</v>
      </c>
      <c r="C44" s="197">
        <f>SUM(C5:C43)</f>
        <v>100</v>
      </c>
      <c r="D44" s="92">
        <f>投入係数表!Q44</f>
        <v>0.57135627530364375</v>
      </c>
      <c r="E44" s="91">
        <f>SUM(E5:E43)</f>
        <v>57.135627530364374</v>
      </c>
      <c r="F44" s="92">
        <f>分析係数表!C47</f>
        <v>0.45205734847213674</v>
      </c>
      <c r="G44" s="91">
        <f>SUM(G5:G43)</f>
        <v>12.263799722973104</v>
      </c>
      <c r="H44" s="91">
        <f>SUM(H5:H43)</f>
        <v>14.343894071678815</v>
      </c>
      <c r="I44" s="91">
        <f>SUM(I5:I43)</f>
        <v>114.34389407167883</v>
      </c>
      <c r="J44" s="92">
        <f>分析係数表!G47</f>
        <v>0.25945463001493158</v>
      </c>
      <c r="K44" s="93">
        <f>SUM(K5:K43)</f>
        <v>22.624468090576077</v>
      </c>
      <c r="L44" s="94">
        <f>最終需要_まとめ!$L$33</f>
        <v>0.627</v>
      </c>
      <c r="M44" s="91">
        <f>K44*L44</f>
        <v>14.1855414927912</v>
      </c>
      <c r="N44" s="95">
        <f>分析係数表!H47</f>
        <v>1</v>
      </c>
      <c r="O44" s="96">
        <f>SUM(O5:O43)</f>
        <v>14.1855414927912</v>
      </c>
      <c r="P44" s="92">
        <f>分析係数表!C47</f>
        <v>0.45205734847213674</v>
      </c>
      <c r="Q44" s="96">
        <f>SUM(Q5:Q43)</f>
        <v>6.7892576808892526</v>
      </c>
      <c r="R44" s="91">
        <f>SUM(R5:R43)</f>
        <v>7.8274108141108591</v>
      </c>
      <c r="S44" s="97">
        <f>SUM(S5:S43)</f>
        <v>122.1713048857897</v>
      </c>
      <c r="T44" s="98">
        <f>分析係数表!F47</f>
        <v>0.49393557388686266</v>
      </c>
      <c r="U44" s="99">
        <f>SUM(U5:U43)</f>
        <v>51.734223897861405</v>
      </c>
      <c r="V44" s="100">
        <f>分析係数表!D47</f>
        <v>0.10430078574400901</v>
      </c>
      <c r="W44" s="164">
        <f>SUM(W5:W43)</f>
        <v>7</v>
      </c>
      <c r="X44" s="92">
        <f>分析係数表!E47</f>
        <v>8.4816292561133821E-2</v>
      </c>
      <c r="Y44" s="165">
        <f>SUM(Y5:Y43)</f>
        <v>7</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38"/>
  <sheetViews>
    <sheetView workbookViewId="0">
      <selection activeCell="L17" sqref="L17"/>
    </sheetView>
  </sheetViews>
  <sheetFormatPr defaultRowHeight="13" x14ac:dyDescent="0.2"/>
  <cols>
    <col min="1" max="1" width="3.6328125" customWidth="1"/>
    <col min="18" max="18" width="29.6328125" customWidth="1"/>
  </cols>
  <sheetData>
    <row r="1" spans="1:18" ht="14" x14ac:dyDescent="0.2">
      <c r="A1" s="29" t="s">
        <v>111</v>
      </c>
    </row>
    <row r="2" spans="1:18" x14ac:dyDescent="0.2">
      <c r="A2" s="16"/>
      <c r="B2" s="30" t="s">
        <v>112</v>
      </c>
      <c r="C2" s="17"/>
      <c r="D2" s="17"/>
      <c r="E2" s="17"/>
      <c r="F2" s="17"/>
      <c r="G2" s="17"/>
      <c r="H2" s="17"/>
      <c r="I2" s="17"/>
      <c r="J2" s="17"/>
      <c r="K2" s="17"/>
      <c r="L2" s="17"/>
      <c r="M2" s="17"/>
      <c r="N2" s="17"/>
      <c r="O2" s="17"/>
      <c r="P2" s="17"/>
      <c r="Q2" s="17"/>
      <c r="R2" s="31"/>
    </row>
    <row r="3" spans="1:18" ht="14" x14ac:dyDescent="0.3">
      <c r="A3" s="25"/>
      <c r="B3" s="32"/>
      <c r="R3" s="33"/>
    </row>
    <row r="4" spans="1:18" x14ac:dyDescent="0.2">
      <c r="A4" s="34" t="s">
        <v>323</v>
      </c>
      <c r="R4" s="33"/>
    </row>
    <row r="5" spans="1:18" x14ac:dyDescent="0.2">
      <c r="A5" s="25"/>
      <c r="B5" s="35" t="s">
        <v>324</v>
      </c>
      <c r="R5" s="33"/>
    </row>
    <row r="6" spans="1:18" x14ac:dyDescent="0.2">
      <c r="A6" s="25"/>
      <c r="B6" s="35" t="s">
        <v>325</v>
      </c>
      <c r="R6" s="33"/>
    </row>
    <row r="7" spans="1:18" x14ac:dyDescent="0.2">
      <c r="A7" s="25"/>
      <c r="B7" s="35" t="s">
        <v>326</v>
      </c>
      <c r="R7" s="33"/>
    </row>
    <row r="8" spans="1:18" x14ac:dyDescent="0.2">
      <c r="A8" s="25"/>
      <c r="B8" s="35" t="s">
        <v>327</v>
      </c>
      <c r="R8" s="33"/>
    </row>
    <row r="9" spans="1:18" x14ac:dyDescent="0.2">
      <c r="A9" s="25"/>
      <c r="B9" s="35" t="s">
        <v>328</v>
      </c>
      <c r="R9" s="33"/>
    </row>
    <row r="10" spans="1:18" x14ac:dyDescent="0.2">
      <c r="A10" s="25"/>
      <c r="B10" s="35" t="s">
        <v>329</v>
      </c>
      <c r="R10" s="33"/>
    </row>
    <row r="11" spans="1:18" x14ac:dyDescent="0.2">
      <c r="A11" s="25"/>
      <c r="B11" s="35" t="s">
        <v>330</v>
      </c>
      <c r="R11" s="33"/>
    </row>
    <row r="12" spans="1:18" ht="14" x14ac:dyDescent="0.3">
      <c r="A12" s="25"/>
      <c r="B12" s="32"/>
      <c r="R12" s="33"/>
    </row>
    <row r="13" spans="1:18" x14ac:dyDescent="0.2">
      <c r="A13" s="34" t="s">
        <v>113</v>
      </c>
      <c r="R13" s="33"/>
    </row>
    <row r="14" spans="1:18" x14ac:dyDescent="0.2">
      <c r="A14" s="25"/>
      <c r="B14" s="36" t="s">
        <v>361</v>
      </c>
      <c r="R14" s="33"/>
    </row>
    <row r="15" spans="1:18" x14ac:dyDescent="0.2">
      <c r="A15" s="25"/>
      <c r="B15" s="36" t="s">
        <v>363</v>
      </c>
      <c r="R15" s="33"/>
    </row>
    <row r="16" spans="1:18" x14ac:dyDescent="0.2">
      <c r="A16" s="25"/>
      <c r="B16" s="36" t="s">
        <v>96</v>
      </c>
      <c r="R16" s="33"/>
    </row>
    <row r="17" spans="1:18" x14ac:dyDescent="0.2">
      <c r="A17" s="25"/>
      <c r="B17" s="36" t="s">
        <v>97</v>
      </c>
      <c r="R17" s="33"/>
    </row>
    <row r="18" spans="1:18" x14ac:dyDescent="0.2">
      <c r="A18" s="25"/>
      <c r="B18" s="36" t="s">
        <v>98</v>
      </c>
      <c r="R18" s="33"/>
    </row>
    <row r="19" spans="1:18" x14ac:dyDescent="0.2">
      <c r="A19" s="25"/>
      <c r="B19" s="36" t="s">
        <v>99</v>
      </c>
      <c r="R19" s="33"/>
    </row>
    <row r="20" spans="1:18" x14ac:dyDescent="0.2">
      <c r="A20" s="25"/>
      <c r="B20" s="36" t="s">
        <v>331</v>
      </c>
      <c r="R20" s="33"/>
    </row>
    <row r="21" spans="1:18" x14ac:dyDescent="0.2">
      <c r="A21" s="25"/>
      <c r="B21" s="36" t="s">
        <v>100</v>
      </c>
      <c r="R21" s="33"/>
    </row>
    <row r="22" spans="1:18" ht="13.5" x14ac:dyDescent="0.2">
      <c r="A22" s="25"/>
      <c r="B22" s="37"/>
      <c r="R22" s="33"/>
    </row>
    <row r="23" spans="1:18" x14ac:dyDescent="0.2">
      <c r="A23" s="38" t="s">
        <v>114</v>
      </c>
      <c r="R23" s="33"/>
    </row>
    <row r="24" spans="1:18" x14ac:dyDescent="0.2">
      <c r="A24" s="25"/>
      <c r="B24" s="39" t="s">
        <v>115</v>
      </c>
      <c r="R24" s="33"/>
    </row>
    <row r="25" spans="1:18" x14ac:dyDescent="0.2">
      <c r="A25" s="25"/>
      <c r="B25" s="39" t="s">
        <v>362</v>
      </c>
      <c r="R25" s="33"/>
    </row>
    <row r="26" spans="1:18" x14ac:dyDescent="0.2">
      <c r="A26" s="25"/>
      <c r="B26" s="39" t="s">
        <v>332</v>
      </c>
      <c r="R26" s="33"/>
    </row>
    <row r="27" spans="1:18" x14ac:dyDescent="0.2">
      <c r="A27" s="25"/>
      <c r="B27" s="39" t="s">
        <v>116</v>
      </c>
      <c r="R27" s="33"/>
    </row>
    <row r="28" spans="1:18" x14ac:dyDescent="0.2">
      <c r="A28" s="25"/>
      <c r="B28" s="36" t="s">
        <v>333</v>
      </c>
      <c r="R28" s="33"/>
    </row>
    <row r="29" spans="1:18" x14ac:dyDescent="0.2">
      <c r="A29" s="25"/>
      <c r="B29" s="40" t="s">
        <v>117</v>
      </c>
      <c r="R29" s="33"/>
    </row>
    <row r="30" spans="1:18" x14ac:dyDescent="0.2">
      <c r="A30" s="25"/>
      <c r="B30" s="36"/>
      <c r="R30" s="33"/>
    </row>
    <row r="31" spans="1:18" ht="13.5" x14ac:dyDescent="0.2">
      <c r="A31" s="25"/>
      <c r="B31" s="37"/>
      <c r="R31" s="33"/>
    </row>
    <row r="32" spans="1:18" x14ac:dyDescent="0.2">
      <c r="A32" s="38" t="s">
        <v>101</v>
      </c>
      <c r="R32" s="33"/>
    </row>
    <row r="33" spans="1:18" x14ac:dyDescent="0.2">
      <c r="A33" s="25"/>
      <c r="B33" s="36" t="s">
        <v>334</v>
      </c>
      <c r="R33" s="33"/>
    </row>
    <row r="34" spans="1:18" x14ac:dyDescent="0.2">
      <c r="A34" s="25"/>
      <c r="B34" s="36" t="s">
        <v>335</v>
      </c>
      <c r="R34" s="33"/>
    </row>
    <row r="35" spans="1:18" x14ac:dyDescent="0.2">
      <c r="A35" s="25"/>
      <c r="B35" s="36" t="s">
        <v>336</v>
      </c>
      <c r="R35" s="33"/>
    </row>
    <row r="36" spans="1:18" x14ac:dyDescent="0.2">
      <c r="A36" s="25"/>
      <c r="B36" s="39" t="s">
        <v>118</v>
      </c>
      <c r="R36" s="33"/>
    </row>
    <row r="37" spans="1:18" x14ac:dyDescent="0.2">
      <c r="A37" s="25"/>
      <c r="B37" s="36" t="s">
        <v>337</v>
      </c>
      <c r="R37" s="33"/>
    </row>
    <row r="38" spans="1:18" ht="14" x14ac:dyDescent="0.3">
      <c r="A38" s="19"/>
      <c r="B38" s="41"/>
      <c r="C38" s="20"/>
      <c r="D38" s="20"/>
      <c r="E38" s="20"/>
      <c r="F38" s="20"/>
      <c r="G38" s="20"/>
      <c r="H38" s="20"/>
      <c r="I38" s="20"/>
      <c r="J38" s="20"/>
      <c r="K38" s="20"/>
      <c r="L38" s="20"/>
      <c r="M38" s="20"/>
      <c r="N38" s="20"/>
      <c r="O38" s="20"/>
      <c r="P38" s="20"/>
      <c r="Q38" s="20"/>
      <c r="R38" s="42"/>
    </row>
  </sheetData>
  <phoneticPr fontId="5"/>
  <pageMargins left="0.75" right="0.75" top="1" bottom="1" header="0.51200000000000001" footer="0.51200000000000001"/>
  <pageSetup paperSize="9" scale="85"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297</v>
      </c>
      <c r="S2" s="3" t="s">
        <v>152</v>
      </c>
      <c r="U2" s="64" t="s">
        <v>209</v>
      </c>
      <c r="W2" s="3" t="s">
        <v>130</v>
      </c>
      <c r="Y2" s="3" t="s">
        <v>153</v>
      </c>
    </row>
    <row r="3" spans="1:25" ht="44" x14ac:dyDescent="0.2">
      <c r="B3" s="65"/>
      <c r="C3" s="66" t="s">
        <v>227</v>
      </c>
      <c r="D3" s="66" t="s">
        <v>311</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投入係数表!R5</f>
        <v>0</v>
      </c>
      <c r="E5" s="77">
        <f t="shared" ref="E5:E38" si="0">$C$20*D5</f>
        <v>0</v>
      </c>
      <c r="F5" s="76">
        <f>分析係数表!C8</f>
        <v>0.54693596511361031</v>
      </c>
      <c r="G5" s="77">
        <f t="shared" ref="G5:G38" si="1">E5*F5</f>
        <v>0</v>
      </c>
      <c r="H5" s="77">
        <f t="array" ref="H5:H43">MMULT(逆行列係数!C5:AO43,'16'!G5:G43)</f>
        <v>2.4961834941395699E-3</v>
      </c>
      <c r="I5" s="77">
        <f t="shared" ref="I5:I38" si="2">C5+H5</f>
        <v>2.4961834941395699E-3</v>
      </c>
      <c r="J5" s="76">
        <f>分析係数表!G8</f>
        <v>0.11998386771526517</v>
      </c>
      <c r="K5" s="78">
        <f t="shared" ref="K5:K38" si="3">I5*J5</f>
        <v>2.9950175015387053E-4</v>
      </c>
      <c r="L5" s="79" t="s">
        <v>183</v>
      </c>
      <c r="M5" s="80" t="s">
        <v>183</v>
      </c>
      <c r="N5" s="81">
        <f>分析係数表!H8</f>
        <v>1.0437901581813021E-2</v>
      </c>
      <c r="O5" s="82">
        <f t="shared" ref="O5:O43" si="4">$M$44*N5</f>
        <v>0.15886214176563471</v>
      </c>
      <c r="P5" s="76">
        <f>分析係数表!C8</f>
        <v>0.54693596511361031</v>
      </c>
      <c r="Q5" s="82">
        <f t="shared" ref="Q5:Q38" si="5">O5*P5</f>
        <v>8.68874188266026E-2</v>
      </c>
      <c r="R5" s="83">
        <f t="array" ref="R5:R43">MMULT(逆行列係数!C5:AO43,'16'!Q5:Q43)</f>
        <v>0.12764752962803683</v>
      </c>
      <c r="S5" s="84">
        <f t="shared" ref="S5:S38" si="6">I5+R5</f>
        <v>0.1301437131221764</v>
      </c>
      <c r="T5" s="85">
        <f>分析係数表!F8</f>
        <v>0.45210727969348657</v>
      </c>
      <c r="U5" s="86">
        <f t="shared" ref="U5:U38" si="7">S5*T5</f>
        <v>5.8838920108876688E-2</v>
      </c>
      <c r="V5" s="87">
        <f>分析係数表!D8</f>
        <v>0.18995765275257109</v>
      </c>
      <c r="W5" s="167">
        <f t="shared" ref="W5:W38" si="8">ROUND(S5*V5,0)</f>
        <v>0</v>
      </c>
      <c r="X5" s="76">
        <f>分析係数表!E8</f>
        <v>0.14398064125831822</v>
      </c>
      <c r="Y5" s="166">
        <f t="shared" ref="Y5:Y38" si="9">ROUND(S5*X5,0)</f>
        <v>0</v>
      </c>
    </row>
    <row r="6" spans="1:25" x14ac:dyDescent="0.2">
      <c r="A6" s="6" t="s">
        <v>219</v>
      </c>
      <c r="B6" s="5" t="s">
        <v>265</v>
      </c>
      <c r="C6" s="90"/>
      <c r="D6" s="76">
        <f>投入係数表!R6</f>
        <v>0</v>
      </c>
      <c r="E6" s="77">
        <f t="shared" si="0"/>
        <v>0</v>
      </c>
      <c r="F6" s="76">
        <f>分析係数表!C9</f>
        <v>1</v>
      </c>
      <c r="G6" s="77">
        <f t="shared" si="1"/>
        <v>0</v>
      </c>
      <c r="H6" s="77">
        <v>6.2081016386689245E-4</v>
      </c>
      <c r="I6" s="77">
        <f t="shared" si="2"/>
        <v>6.2081016386689245E-4</v>
      </c>
      <c r="J6" s="76">
        <f>分析係数表!G9</f>
        <v>0.24637681159420291</v>
      </c>
      <c r="K6" s="78">
        <f t="shared" si="3"/>
        <v>1.5295322877879959E-4</v>
      </c>
      <c r="L6" s="79"/>
      <c r="M6" s="80"/>
      <c r="N6" s="81">
        <f>分析係数表!H9</f>
        <v>5.4189353082342016E-4</v>
      </c>
      <c r="O6" s="82">
        <f t="shared" si="4"/>
        <v>8.2474783116893175E-3</v>
      </c>
      <c r="P6" s="76">
        <f>分析係数表!C9</f>
        <v>1</v>
      </c>
      <c r="Q6" s="82">
        <f t="shared" si="5"/>
        <v>8.2474783116893175E-3</v>
      </c>
      <c r="R6" s="83">
        <v>1.0806569837427067E-2</v>
      </c>
      <c r="S6" s="84">
        <f t="shared" si="6"/>
        <v>1.1427380001293959E-2</v>
      </c>
      <c r="T6" s="85">
        <f>分析係数表!F9</f>
        <v>0.67101449275362324</v>
      </c>
      <c r="U6" s="86">
        <f t="shared" si="7"/>
        <v>7.6679375950711639E-3</v>
      </c>
      <c r="V6" s="87">
        <f>分析係数表!D9</f>
        <v>0.17826086956521739</v>
      </c>
      <c r="W6" s="167">
        <f t="shared" si="8"/>
        <v>0</v>
      </c>
      <c r="X6" s="76">
        <f>分析係数表!E9</f>
        <v>0.11304347826086956</v>
      </c>
      <c r="Y6" s="166">
        <f t="shared" si="9"/>
        <v>0</v>
      </c>
    </row>
    <row r="7" spans="1:25" x14ac:dyDescent="0.2">
      <c r="A7" s="6" t="s">
        <v>220</v>
      </c>
      <c r="B7" s="5" t="s">
        <v>266</v>
      </c>
      <c r="C7" s="90"/>
      <c r="D7" s="76">
        <f>投入係数表!R7</f>
        <v>0</v>
      </c>
      <c r="E7" s="77">
        <f t="shared" si="0"/>
        <v>0</v>
      </c>
      <c r="F7" s="76">
        <f>分析係数表!C10</f>
        <v>7.9037800687285276E-2</v>
      </c>
      <c r="G7" s="77">
        <f t="shared" si="1"/>
        <v>0</v>
      </c>
      <c r="H7" s="77">
        <v>1.0043565518705559E-5</v>
      </c>
      <c r="I7" s="77">
        <f t="shared" si="2"/>
        <v>1.0043565518705559E-5</v>
      </c>
      <c r="J7" s="76">
        <f>分析係数表!G10</f>
        <v>0.17857142857142858</v>
      </c>
      <c r="K7" s="78">
        <f t="shared" si="3"/>
        <v>1.7934938426259927E-6</v>
      </c>
      <c r="L7" s="79"/>
      <c r="M7" s="80"/>
      <c r="N7" s="81">
        <f>分析係数表!H10</f>
        <v>1.057982607798106E-3</v>
      </c>
      <c r="O7" s="82">
        <f t="shared" si="4"/>
        <v>1.6102219560917241E-2</v>
      </c>
      <c r="P7" s="76">
        <f>分析係数表!C10</f>
        <v>7.9037800687285276E-2</v>
      </c>
      <c r="Q7" s="82">
        <f t="shared" si="5"/>
        <v>1.2726840202786831E-3</v>
      </c>
      <c r="R7" s="83">
        <v>2.1122896493806836E-3</v>
      </c>
      <c r="S7" s="84">
        <f t="shared" si="6"/>
        <v>2.1223332148993892E-3</v>
      </c>
      <c r="T7" s="85">
        <f>分析係数表!F10</f>
        <v>0.5178571428571429</v>
      </c>
      <c r="U7" s="86">
        <f t="shared" si="7"/>
        <v>1.0990654148586123E-3</v>
      </c>
      <c r="V7" s="87">
        <f>分析係数表!D10</f>
        <v>0.10714285714285714</v>
      </c>
      <c r="W7" s="167">
        <f t="shared" si="8"/>
        <v>0</v>
      </c>
      <c r="X7" s="76">
        <f>分析係数表!E10</f>
        <v>8.9285714285714288E-2</v>
      </c>
      <c r="Y7" s="166">
        <f t="shared" si="9"/>
        <v>0</v>
      </c>
    </row>
    <row r="8" spans="1:25" x14ac:dyDescent="0.2">
      <c r="A8" s="6" t="s">
        <v>221</v>
      </c>
      <c r="B8" s="5" t="s">
        <v>27</v>
      </c>
      <c r="C8" s="90"/>
      <c r="D8" s="76">
        <f>投入係数表!R8</f>
        <v>0</v>
      </c>
      <c r="E8" s="77">
        <f t="shared" si="0"/>
        <v>0</v>
      </c>
      <c r="F8" s="76">
        <f>分析係数表!C11</f>
        <v>2.9201343261789914E-3</v>
      </c>
      <c r="G8" s="77">
        <f t="shared" si="1"/>
        <v>0</v>
      </c>
      <c r="H8" s="77">
        <v>1.8754691915781308E-3</v>
      </c>
      <c r="I8" s="77">
        <f t="shared" si="2"/>
        <v>1.8754691915781308E-3</v>
      </c>
      <c r="J8" s="76">
        <f>分析係数表!G11</f>
        <v>0.38709677419354838</v>
      </c>
      <c r="K8" s="78">
        <f t="shared" si="3"/>
        <v>7.2598807415927638E-4</v>
      </c>
      <c r="L8" s="79"/>
      <c r="M8" s="80"/>
      <c r="N8" s="81">
        <f>分析係数表!H11</f>
        <v>-1.2902226924367146E-5</v>
      </c>
      <c r="O8" s="82">
        <f t="shared" si="4"/>
        <v>-1.9636853123069804E-4</v>
      </c>
      <c r="P8" s="76">
        <f>分析係数表!C11</f>
        <v>2.9201343261789914E-3</v>
      </c>
      <c r="Q8" s="82">
        <f t="shared" si="5"/>
        <v>-5.7342248862811266E-7</v>
      </c>
      <c r="R8" s="83">
        <v>2.8309932456014549E-3</v>
      </c>
      <c r="S8" s="84">
        <f t="shared" si="6"/>
        <v>4.7064624371795857E-3</v>
      </c>
      <c r="T8" s="85">
        <f>分析係数表!F11</f>
        <v>0.64516129032258063</v>
      </c>
      <c r="U8" s="86">
        <f t="shared" si="7"/>
        <v>3.036427378825539E-3</v>
      </c>
      <c r="V8" s="87">
        <f>分析係数表!D11</f>
        <v>0.25806451612903225</v>
      </c>
      <c r="W8" s="167">
        <f t="shared" si="8"/>
        <v>0</v>
      </c>
      <c r="X8" s="76">
        <f>分析係数表!E11</f>
        <v>0.22580645161290322</v>
      </c>
      <c r="Y8" s="166">
        <f t="shared" si="9"/>
        <v>0</v>
      </c>
    </row>
    <row r="9" spans="1:25" x14ac:dyDescent="0.2">
      <c r="A9" s="6" t="s">
        <v>222</v>
      </c>
      <c r="B9" s="5" t="s">
        <v>190</v>
      </c>
      <c r="C9" s="90"/>
      <c r="D9" s="76">
        <f>投入係数表!R9</f>
        <v>0</v>
      </c>
      <c r="E9" s="77">
        <f t="shared" si="0"/>
        <v>0</v>
      </c>
      <c r="F9" s="76">
        <f>分析係数表!C12</f>
        <v>0.15436841164909776</v>
      </c>
      <c r="G9" s="77">
        <f t="shared" si="1"/>
        <v>0</v>
      </c>
      <c r="H9" s="77">
        <v>2.2952531780758332E-4</v>
      </c>
      <c r="I9" s="77">
        <f t="shared" si="2"/>
        <v>2.2952531780758332E-4</v>
      </c>
      <c r="J9" s="76">
        <f>分析係数表!G12</f>
        <v>0.13865952540355575</v>
      </c>
      <c r="K9" s="78">
        <f t="shared" si="3"/>
        <v>3.1825871635299807E-5</v>
      </c>
      <c r="L9" s="79"/>
      <c r="M9" s="80"/>
      <c r="N9" s="81">
        <f>分析係数表!H12</f>
        <v>8.1322736304286117E-2</v>
      </c>
      <c r="O9" s="82">
        <f t="shared" si="4"/>
        <v>1.2377108523470897</v>
      </c>
      <c r="P9" s="76">
        <f>分析係数表!C12</f>
        <v>0.15436841164909776</v>
      </c>
      <c r="Q9" s="82">
        <f t="shared" si="5"/>
        <v>0.19106345835767119</v>
      </c>
      <c r="R9" s="83">
        <v>0.21735907017630854</v>
      </c>
      <c r="S9" s="84">
        <f t="shared" si="6"/>
        <v>0.21758859549411613</v>
      </c>
      <c r="T9" s="85">
        <f>分析係数表!F12</f>
        <v>0.32507624786134048</v>
      </c>
      <c r="U9" s="86">
        <f t="shared" si="7"/>
        <v>7.0732884200646245E-2</v>
      </c>
      <c r="V9" s="87">
        <f>分析係数表!D12</f>
        <v>4.5079223387636688E-2</v>
      </c>
      <c r="W9" s="167">
        <f t="shared" si="8"/>
        <v>0</v>
      </c>
      <c r="X9" s="76">
        <f>分析係数表!E12</f>
        <v>4.7459644424607601E-2</v>
      </c>
      <c r="Y9" s="166">
        <f t="shared" si="9"/>
        <v>0</v>
      </c>
    </row>
    <row r="10" spans="1:25" x14ac:dyDescent="0.2">
      <c r="A10" s="6" t="s">
        <v>223</v>
      </c>
      <c r="B10" s="5" t="s">
        <v>28</v>
      </c>
      <c r="C10" s="90"/>
      <c r="D10" s="76">
        <f>投入係数表!R10</f>
        <v>1.4331780723754925E-3</v>
      </c>
      <c r="E10" s="77">
        <f t="shared" si="0"/>
        <v>0.14331780723754925</v>
      </c>
      <c r="F10" s="76">
        <f>分析係数表!C13</f>
        <v>0</v>
      </c>
      <c r="G10" s="77">
        <f t="shared" si="1"/>
        <v>0</v>
      </c>
      <c r="H10" s="77">
        <v>0</v>
      </c>
      <c r="I10" s="77">
        <f t="shared" si="2"/>
        <v>0</v>
      </c>
      <c r="J10" s="76">
        <f>分析係数表!G13</f>
        <v>0.24519230769230768</v>
      </c>
      <c r="K10" s="78">
        <f t="shared" si="3"/>
        <v>0</v>
      </c>
      <c r="L10" s="79"/>
      <c r="M10" s="80"/>
      <c r="N10" s="81">
        <f>分析係数表!H13</f>
        <v>1.238613784739246E-2</v>
      </c>
      <c r="O10" s="82">
        <f t="shared" si="4"/>
        <v>0.18851378998147011</v>
      </c>
      <c r="P10" s="76">
        <f>分析係数表!C13</f>
        <v>0</v>
      </c>
      <c r="Q10" s="82">
        <f t="shared" si="5"/>
        <v>0</v>
      </c>
      <c r="R10" s="83">
        <v>0</v>
      </c>
      <c r="S10" s="84">
        <f t="shared" si="6"/>
        <v>0</v>
      </c>
      <c r="T10" s="85">
        <f>分析係数表!F13</f>
        <v>0.38350591715976329</v>
      </c>
      <c r="U10" s="86">
        <f t="shared" si="7"/>
        <v>0</v>
      </c>
      <c r="V10" s="87">
        <f>分析係数表!D13</f>
        <v>0.13609467455621302</v>
      </c>
      <c r="W10" s="167">
        <f t="shared" si="8"/>
        <v>0</v>
      </c>
      <c r="X10" s="76">
        <f>分析係数表!E13</f>
        <v>0.13646449704142011</v>
      </c>
      <c r="Y10" s="166">
        <f t="shared" si="9"/>
        <v>0</v>
      </c>
    </row>
    <row r="11" spans="1:25" x14ac:dyDescent="0.2">
      <c r="A11" s="6" t="s">
        <v>224</v>
      </c>
      <c r="B11" s="5" t="s">
        <v>267</v>
      </c>
      <c r="C11" s="90"/>
      <c r="D11" s="76">
        <f>投入係数表!R11</f>
        <v>1.4331780723754925E-3</v>
      </c>
      <c r="E11" s="77">
        <f t="shared" si="0"/>
        <v>0.14331780723754925</v>
      </c>
      <c r="F11" s="76">
        <f>分析係数表!C14</f>
        <v>5.4896794027228801E-2</v>
      </c>
      <c r="G11" s="77">
        <f t="shared" si="1"/>
        <v>7.8676881443538217E-3</v>
      </c>
      <c r="H11" s="77">
        <v>1.2921950022784999E-2</v>
      </c>
      <c r="I11" s="77">
        <f t="shared" si="2"/>
        <v>1.2921950022784999E-2</v>
      </c>
      <c r="J11" s="76">
        <f>分析係数表!G14</f>
        <v>0.21908893709327548</v>
      </c>
      <c r="K11" s="78">
        <f t="shared" si="3"/>
        <v>2.8310562956643925E-3</v>
      </c>
      <c r="L11" s="79"/>
      <c r="M11" s="80"/>
      <c r="N11" s="81">
        <f>分析係数表!H14</f>
        <v>1.0321781539493716E-3</v>
      </c>
      <c r="O11" s="82">
        <f t="shared" si="4"/>
        <v>1.5709482498455843E-2</v>
      </c>
      <c r="P11" s="76">
        <f>分析係数表!C14</f>
        <v>5.4896794027228801E-2</v>
      </c>
      <c r="Q11" s="82">
        <f t="shared" si="5"/>
        <v>8.6240022499208609E-4</v>
      </c>
      <c r="R11" s="83">
        <v>4.0310617087109908E-3</v>
      </c>
      <c r="S11" s="84">
        <f t="shared" si="6"/>
        <v>1.6953011731495989E-2</v>
      </c>
      <c r="T11" s="85">
        <f>分析係数表!F14</f>
        <v>0.36550976138828634</v>
      </c>
      <c r="U11" s="86">
        <f t="shared" si="7"/>
        <v>6.1964912727919177E-3</v>
      </c>
      <c r="V11" s="87">
        <f>分析係数表!D14</f>
        <v>0.11713665943600868</v>
      </c>
      <c r="W11" s="167">
        <f t="shared" si="8"/>
        <v>0</v>
      </c>
      <c r="X11" s="76">
        <f>分析係数表!E14</f>
        <v>8.6767895878524945E-2</v>
      </c>
      <c r="Y11" s="166">
        <f t="shared" si="9"/>
        <v>0</v>
      </c>
    </row>
    <row r="12" spans="1:25" x14ac:dyDescent="0.2">
      <c r="A12" s="6" t="s">
        <v>225</v>
      </c>
      <c r="B12" s="5" t="s">
        <v>29</v>
      </c>
      <c r="C12" s="90"/>
      <c r="D12" s="76">
        <f>投入係数表!R12</f>
        <v>4.2995342171264781E-3</v>
      </c>
      <c r="E12" s="77">
        <f t="shared" si="0"/>
        <v>0.42995342171264783</v>
      </c>
      <c r="F12" s="76">
        <f>分析係数表!C15</f>
        <v>0</v>
      </c>
      <c r="G12" s="77">
        <f t="shared" si="1"/>
        <v>0</v>
      </c>
      <c r="H12" s="77">
        <v>0</v>
      </c>
      <c r="I12" s="77">
        <f t="shared" si="2"/>
        <v>0</v>
      </c>
      <c r="J12" s="76">
        <f>分析係数表!G15</f>
        <v>9.5670602482591585E-2</v>
      </c>
      <c r="K12" s="78">
        <f t="shared" si="3"/>
        <v>0</v>
      </c>
      <c r="L12" s="79"/>
      <c r="M12" s="80"/>
      <c r="N12" s="81">
        <f>分析係数表!H15</f>
        <v>7.5090960699816791E-3</v>
      </c>
      <c r="O12" s="82">
        <f t="shared" si="4"/>
        <v>0.11428648517626626</v>
      </c>
      <c r="P12" s="76">
        <f>分析係数表!C15</f>
        <v>0</v>
      </c>
      <c r="Q12" s="82">
        <f t="shared" si="5"/>
        <v>0</v>
      </c>
      <c r="R12" s="83">
        <v>0</v>
      </c>
      <c r="S12" s="84">
        <f t="shared" si="6"/>
        <v>0</v>
      </c>
      <c r="T12" s="85">
        <f>分析係数表!F15</f>
        <v>0.30426884650317892</v>
      </c>
      <c r="U12" s="86">
        <f t="shared" si="7"/>
        <v>0</v>
      </c>
      <c r="V12" s="87">
        <f>分析係数表!D15</f>
        <v>3.7844383893430214E-2</v>
      </c>
      <c r="W12" s="167">
        <f t="shared" si="8"/>
        <v>0</v>
      </c>
      <c r="X12" s="76">
        <f>分析係数表!E15</f>
        <v>3.511958825310324E-2</v>
      </c>
      <c r="Y12" s="166">
        <f t="shared" si="9"/>
        <v>0</v>
      </c>
    </row>
    <row r="13" spans="1:25" x14ac:dyDescent="0.2">
      <c r="A13" s="6" t="s">
        <v>226</v>
      </c>
      <c r="B13" s="5" t="s">
        <v>30</v>
      </c>
      <c r="C13" s="90"/>
      <c r="D13" s="76">
        <f>投入係数表!R13</f>
        <v>1.0748835542816195E-3</v>
      </c>
      <c r="E13" s="77">
        <f t="shared" si="0"/>
        <v>0.10748835542816196</v>
      </c>
      <c r="F13" s="76">
        <f>分析係数表!C16</f>
        <v>2.8164924506387967E-2</v>
      </c>
      <c r="G13" s="77">
        <f t="shared" si="1"/>
        <v>3.0274014159499788E-3</v>
      </c>
      <c r="H13" s="77">
        <v>7.6660970202121655E-3</v>
      </c>
      <c r="I13" s="77">
        <f t="shared" si="2"/>
        <v>7.6660970202121655E-3</v>
      </c>
      <c r="J13" s="76">
        <f>分析係数表!G16</f>
        <v>3.3175355450236969E-2</v>
      </c>
      <c r="K13" s="78">
        <f t="shared" si="3"/>
        <v>2.5432549356154105E-4</v>
      </c>
      <c r="L13" s="79"/>
      <c r="M13" s="80"/>
      <c r="N13" s="81">
        <f>分析係数表!H16</f>
        <v>1.4682734239929811E-2</v>
      </c>
      <c r="O13" s="82">
        <f t="shared" si="4"/>
        <v>0.22346738854053436</v>
      </c>
      <c r="P13" s="76">
        <f>分析係数表!C16</f>
        <v>2.8164924506387967E-2</v>
      </c>
      <c r="Q13" s="82">
        <f t="shared" si="5"/>
        <v>6.2939421278838175E-3</v>
      </c>
      <c r="R13" s="83">
        <v>1.2070582580505888E-2</v>
      </c>
      <c r="S13" s="84">
        <f t="shared" si="6"/>
        <v>1.9736679600718052E-2</v>
      </c>
      <c r="T13" s="85">
        <f>分析係数表!F16</f>
        <v>0.28436018957345971</v>
      </c>
      <c r="U13" s="86">
        <f t="shared" si="7"/>
        <v>5.6123259528108203E-3</v>
      </c>
      <c r="V13" s="87">
        <f>分析係数表!D16</f>
        <v>3.7914691943127965E-2</v>
      </c>
      <c r="W13" s="167">
        <f t="shared" si="8"/>
        <v>0</v>
      </c>
      <c r="X13" s="76">
        <f>分析係数表!E16</f>
        <v>3.7914691943127965E-2</v>
      </c>
      <c r="Y13" s="166">
        <f t="shared" si="9"/>
        <v>0</v>
      </c>
    </row>
    <row r="14" spans="1:25" x14ac:dyDescent="0.2">
      <c r="A14" s="6" t="s">
        <v>2</v>
      </c>
      <c r="B14" s="5" t="s">
        <v>364</v>
      </c>
      <c r="C14" s="90"/>
      <c r="D14" s="76">
        <f>投入係数表!R14</f>
        <v>2.0781082049444642E-2</v>
      </c>
      <c r="E14" s="77">
        <f t="shared" si="0"/>
        <v>2.0781082049444644</v>
      </c>
      <c r="F14" s="76">
        <f>分析係数表!C17</f>
        <v>0.15651736285858076</v>
      </c>
      <c r="G14" s="77">
        <f t="shared" si="1"/>
        <v>0.32526001597268661</v>
      </c>
      <c r="H14" s="77">
        <v>0.34956571118099988</v>
      </c>
      <c r="I14" s="77">
        <f t="shared" si="2"/>
        <v>0.34956571118099988</v>
      </c>
      <c r="J14" s="76">
        <f>分析係数表!G17</f>
        <v>0.21787194841087057</v>
      </c>
      <c r="K14" s="78">
        <f t="shared" si="3"/>
        <v>7.6160562592636094E-2</v>
      </c>
      <c r="L14" s="79"/>
      <c r="M14" s="80"/>
      <c r="N14" s="81">
        <f>分析係数表!H17</f>
        <v>2.4901297964028592E-3</v>
      </c>
      <c r="O14" s="82">
        <f t="shared" si="4"/>
        <v>3.7899126527524724E-2</v>
      </c>
      <c r="P14" s="76">
        <f>分析係数表!C17</f>
        <v>0.15651736285858076</v>
      </c>
      <c r="Q14" s="82">
        <f t="shared" si="5"/>
        <v>5.9318713387318507E-3</v>
      </c>
      <c r="R14" s="83">
        <v>1.1088675436947325E-2</v>
      </c>
      <c r="S14" s="84">
        <f t="shared" si="6"/>
        <v>0.36065438661794719</v>
      </c>
      <c r="T14" s="85">
        <f>分析係数表!F17</f>
        <v>0.3417779824965454</v>
      </c>
      <c r="U14" s="86">
        <f t="shared" si="7"/>
        <v>0.12326372863681107</v>
      </c>
      <c r="V14" s="87">
        <f>分析係数表!D17</f>
        <v>8.7977890373099957E-2</v>
      </c>
      <c r="W14" s="167">
        <f t="shared" si="8"/>
        <v>0</v>
      </c>
      <c r="X14" s="76">
        <f>分析係数表!E17</f>
        <v>8.8438507600184249E-2</v>
      </c>
      <c r="Y14" s="166">
        <f t="shared" si="9"/>
        <v>0</v>
      </c>
    </row>
    <row r="15" spans="1:25" x14ac:dyDescent="0.2">
      <c r="A15" s="6" t="s">
        <v>3</v>
      </c>
      <c r="B15" s="5" t="s">
        <v>31</v>
      </c>
      <c r="C15" s="90"/>
      <c r="D15" s="76">
        <f>投入係数表!R15</f>
        <v>4.6578287352203509E-3</v>
      </c>
      <c r="E15" s="77">
        <f t="shared" si="0"/>
        <v>0.46578287352203507</v>
      </c>
      <c r="F15" s="76">
        <f>分析係数表!C18</f>
        <v>0.11725293132328307</v>
      </c>
      <c r="G15" s="77">
        <f t="shared" si="1"/>
        <v>5.4614407280640626E-2</v>
      </c>
      <c r="H15" s="77">
        <v>6.1316056527670269E-2</v>
      </c>
      <c r="I15" s="77">
        <f t="shared" si="2"/>
        <v>6.1316056527670269E-2</v>
      </c>
      <c r="J15" s="76">
        <f>分析係数表!G18</f>
        <v>0.21513002364066194</v>
      </c>
      <c r="K15" s="78">
        <f t="shared" si="3"/>
        <v>1.3190924690349869E-2</v>
      </c>
      <c r="L15" s="79"/>
      <c r="M15" s="80"/>
      <c r="N15" s="81">
        <f>分析係数表!H18</f>
        <v>3.999690346553815E-4</v>
      </c>
      <c r="O15" s="82">
        <f t="shared" si="4"/>
        <v>6.0874244681516391E-3</v>
      </c>
      <c r="P15" s="76">
        <f>分析係数表!C18</f>
        <v>0.11725293132328307</v>
      </c>
      <c r="Q15" s="82">
        <f t="shared" si="5"/>
        <v>7.1376836309985708E-4</v>
      </c>
      <c r="R15" s="83">
        <v>1.7048873997995541E-3</v>
      </c>
      <c r="S15" s="84">
        <f t="shared" si="6"/>
        <v>6.3020943927469819E-2</v>
      </c>
      <c r="T15" s="85">
        <f>分析係数表!F18</f>
        <v>0.45862884160756501</v>
      </c>
      <c r="U15" s="86">
        <f t="shared" si="7"/>
        <v>2.890322251047079E-2</v>
      </c>
      <c r="V15" s="87">
        <f>分析係数表!D18</f>
        <v>6.6193853427895979E-2</v>
      </c>
      <c r="W15" s="167">
        <f t="shared" si="8"/>
        <v>0</v>
      </c>
      <c r="X15" s="76">
        <f>分析係数表!E18</f>
        <v>5.4373522458628844E-2</v>
      </c>
      <c r="Y15" s="166">
        <f t="shared" si="9"/>
        <v>0</v>
      </c>
    </row>
    <row r="16" spans="1:25" x14ac:dyDescent="0.2">
      <c r="A16" s="6" t="s">
        <v>4</v>
      </c>
      <c r="B16" s="5" t="s">
        <v>32</v>
      </c>
      <c r="C16" s="90"/>
      <c r="D16" s="76">
        <f>投入係数表!R16</f>
        <v>9.5306341812970263E-2</v>
      </c>
      <c r="E16" s="77">
        <f t="shared" si="0"/>
        <v>9.5306341812970263</v>
      </c>
      <c r="F16" s="76">
        <f>分析係数表!C19</f>
        <v>0.16093535075653365</v>
      </c>
      <c r="G16" s="77">
        <f t="shared" si="1"/>
        <v>1.5338159548992458</v>
      </c>
      <c r="H16" s="77">
        <v>1.7766320331244871</v>
      </c>
      <c r="I16" s="77">
        <f t="shared" si="2"/>
        <v>1.7766320331244871</v>
      </c>
      <c r="J16" s="76">
        <f>分析係数表!G19</f>
        <v>5.7622016770586967E-2</v>
      </c>
      <c r="K16" s="78">
        <f t="shared" si="3"/>
        <v>0.10237312080786122</v>
      </c>
      <c r="L16" s="79"/>
      <c r="M16" s="80"/>
      <c r="N16" s="81">
        <f>分析係数表!H19</f>
        <v>-1.0321781539493717E-4</v>
      </c>
      <c r="O16" s="82">
        <f t="shared" si="4"/>
        <v>-1.5709482498455843E-3</v>
      </c>
      <c r="P16" s="76">
        <f>分析係数表!C19</f>
        <v>0.16093535075653365</v>
      </c>
      <c r="Q16" s="82">
        <f t="shared" si="5"/>
        <v>-2.5282110760926175E-4</v>
      </c>
      <c r="R16" s="83">
        <v>1.0184709847812228E-3</v>
      </c>
      <c r="S16" s="84">
        <f t="shared" si="6"/>
        <v>1.7776505041092683</v>
      </c>
      <c r="T16" s="85">
        <f>分析係数表!F19</f>
        <v>0.23994839819393679</v>
      </c>
      <c r="U16" s="86">
        <f t="shared" si="7"/>
        <v>0.42654439100966318</v>
      </c>
      <c r="V16" s="87">
        <f>分析係数表!D19</f>
        <v>2.2575790152655342E-2</v>
      </c>
      <c r="W16" s="167">
        <f t="shared" si="8"/>
        <v>0</v>
      </c>
      <c r="X16" s="76">
        <f>分析係数表!E19</f>
        <v>2.6015910556869491E-2</v>
      </c>
      <c r="Y16" s="166">
        <f t="shared" si="9"/>
        <v>0</v>
      </c>
    </row>
    <row r="17" spans="1:25" x14ac:dyDescent="0.2">
      <c r="A17" s="6" t="s">
        <v>5</v>
      </c>
      <c r="B17" s="5" t="s">
        <v>33</v>
      </c>
      <c r="C17" s="90"/>
      <c r="D17" s="76">
        <f>投入係数表!R17</f>
        <v>2.0064493013256898E-2</v>
      </c>
      <c r="E17" s="77">
        <f t="shared" si="0"/>
        <v>2.0064493013256897</v>
      </c>
      <c r="F17" s="76">
        <f>分析係数表!C20</f>
        <v>0.28691066997518611</v>
      </c>
      <c r="G17" s="77">
        <f t="shared" si="1"/>
        <v>0.57567171331459766</v>
      </c>
      <c r="H17" s="77">
        <v>0.71758565301934774</v>
      </c>
      <c r="I17" s="77">
        <f t="shared" si="2"/>
        <v>0.71758565301934774</v>
      </c>
      <c r="J17" s="76">
        <f>分析係数表!G20</f>
        <v>9.991079393398751E-2</v>
      </c>
      <c r="K17" s="78">
        <f t="shared" si="3"/>
        <v>7.1694552308801909E-2</v>
      </c>
      <c r="L17" s="79"/>
      <c r="M17" s="80"/>
      <c r="N17" s="81">
        <f>分析係数表!H20</f>
        <v>4.9028462312595156E-4</v>
      </c>
      <c r="O17" s="82">
        <f t="shared" si="4"/>
        <v>7.4620041867665262E-3</v>
      </c>
      <c r="P17" s="76">
        <f>分析係数表!C20</f>
        <v>0.28691066997518611</v>
      </c>
      <c r="Q17" s="82">
        <f t="shared" si="5"/>
        <v>2.1409286205828276E-3</v>
      </c>
      <c r="R17" s="83">
        <v>4.2474449409810296E-3</v>
      </c>
      <c r="S17" s="84">
        <f t="shared" si="6"/>
        <v>0.7218330979603288</v>
      </c>
      <c r="T17" s="85">
        <f>分析係数表!F20</f>
        <v>0.22279214986619089</v>
      </c>
      <c r="U17" s="86">
        <f t="shared" si="7"/>
        <v>0.16081874773915442</v>
      </c>
      <c r="V17" s="87">
        <f>分析係数表!D20</f>
        <v>1.4942016057091882E-2</v>
      </c>
      <c r="W17" s="167">
        <f t="shared" si="8"/>
        <v>0</v>
      </c>
      <c r="X17" s="76">
        <f>分析係数表!E20</f>
        <v>1.5834076717216771E-2</v>
      </c>
      <c r="Y17" s="166">
        <f t="shared" si="9"/>
        <v>0</v>
      </c>
    </row>
    <row r="18" spans="1:25" x14ac:dyDescent="0.2">
      <c r="A18" s="6" t="s">
        <v>6</v>
      </c>
      <c r="B18" s="5" t="s">
        <v>34</v>
      </c>
      <c r="C18" s="90"/>
      <c r="D18" s="76">
        <f>投入係数表!R18</f>
        <v>3.3679684700824081E-2</v>
      </c>
      <c r="E18" s="77">
        <f t="shared" si="0"/>
        <v>3.367968470082408</v>
      </c>
      <c r="F18" s="76">
        <f>分析係数表!C21</f>
        <v>0.60911510312707917</v>
      </c>
      <c r="G18" s="77">
        <f t="shared" si="1"/>
        <v>2.0514804619829969</v>
      </c>
      <c r="H18" s="77">
        <v>2.1823441554488041</v>
      </c>
      <c r="I18" s="77">
        <f t="shared" si="2"/>
        <v>2.1823441554488041</v>
      </c>
      <c r="J18" s="76">
        <f>分析係数表!G21</f>
        <v>0.2851761577664525</v>
      </c>
      <c r="K18" s="78">
        <f t="shared" si="3"/>
        <v>0.62235252117496365</v>
      </c>
      <c r="L18" s="79"/>
      <c r="M18" s="80"/>
      <c r="N18" s="81">
        <f>分析係数表!H21</f>
        <v>8.1284029623513018E-4</v>
      </c>
      <c r="O18" s="82">
        <f t="shared" si="4"/>
        <v>1.2371217467533977E-2</v>
      </c>
      <c r="P18" s="76">
        <f>分析係数表!C21</f>
        <v>0.60911510312707917</v>
      </c>
      <c r="Q18" s="82">
        <f t="shared" si="5"/>
        <v>7.5354954035444814E-3</v>
      </c>
      <c r="R18" s="83">
        <v>1.8966568069551024E-2</v>
      </c>
      <c r="S18" s="84">
        <f t="shared" si="6"/>
        <v>2.2013107235183553</v>
      </c>
      <c r="T18" s="85">
        <f>分析係数表!F21</f>
        <v>0.42588078883226238</v>
      </c>
      <c r="U18" s="86">
        <f t="shared" si="7"/>
        <v>0.93749594739691544</v>
      </c>
      <c r="V18" s="87">
        <f>分析係数表!D21</f>
        <v>0.10037668956348327</v>
      </c>
      <c r="W18" s="167">
        <f t="shared" si="8"/>
        <v>0</v>
      </c>
      <c r="X18" s="76">
        <f>分析係数表!E21</f>
        <v>9.4837137159317533E-2</v>
      </c>
      <c r="Y18" s="166">
        <f t="shared" si="9"/>
        <v>0</v>
      </c>
    </row>
    <row r="19" spans="1:25" x14ac:dyDescent="0.2">
      <c r="A19" s="6" t="s">
        <v>7</v>
      </c>
      <c r="B19" s="5" t="s">
        <v>268</v>
      </c>
      <c r="C19" s="90"/>
      <c r="D19" s="76">
        <f>投入係数表!R19</f>
        <v>4.1203869580795416E-2</v>
      </c>
      <c r="E19" s="77">
        <f t="shared" si="0"/>
        <v>4.1203869580795418</v>
      </c>
      <c r="F19" s="76">
        <f>分析係数表!C22</f>
        <v>5.1505016722408037E-2</v>
      </c>
      <c r="G19" s="77">
        <f t="shared" si="1"/>
        <v>0.21222059917867878</v>
      </c>
      <c r="H19" s="77">
        <v>0.21510481196101852</v>
      </c>
      <c r="I19" s="77">
        <f t="shared" si="2"/>
        <v>0.21510481196101852</v>
      </c>
      <c r="J19" s="76">
        <f>分析係数表!G22</f>
        <v>0.19433198380566802</v>
      </c>
      <c r="K19" s="78">
        <f t="shared" si="3"/>
        <v>4.1801744834529912E-2</v>
      </c>
      <c r="L19" s="79"/>
      <c r="M19" s="80"/>
      <c r="N19" s="81">
        <f>分析係数表!H22</f>
        <v>3.8706680773101437E-5</v>
      </c>
      <c r="O19" s="82">
        <f t="shared" si="4"/>
        <v>5.8910559369209411E-4</v>
      </c>
      <c r="P19" s="76">
        <f>分析係数表!C22</f>
        <v>5.1505016722408037E-2</v>
      </c>
      <c r="Q19" s="82">
        <f t="shared" si="5"/>
        <v>3.0341893454375421E-5</v>
      </c>
      <c r="R19" s="83">
        <v>3.0144137613742378E-4</v>
      </c>
      <c r="S19" s="84">
        <f t="shared" si="6"/>
        <v>0.21540625333715593</v>
      </c>
      <c r="T19" s="85">
        <f>分析係数表!F22</f>
        <v>0.41295546558704455</v>
      </c>
      <c r="U19" s="86">
        <f t="shared" si="7"/>
        <v>8.8953189637206095E-2</v>
      </c>
      <c r="V19" s="87">
        <f>分析係数表!D22</f>
        <v>6.1740890688259109E-2</v>
      </c>
      <c r="W19" s="167">
        <f t="shared" si="8"/>
        <v>0</v>
      </c>
      <c r="X19" s="76">
        <f>分析係数表!E22</f>
        <v>6.6801619433198386E-2</v>
      </c>
      <c r="Y19" s="166">
        <f t="shared" si="9"/>
        <v>0</v>
      </c>
    </row>
    <row r="20" spans="1:25" x14ac:dyDescent="0.2">
      <c r="A20" s="6" t="s">
        <v>8</v>
      </c>
      <c r="B20" s="5" t="s">
        <v>269</v>
      </c>
      <c r="C20" s="75">
        <f>最終需要_まとめ!C21</f>
        <v>100</v>
      </c>
      <c r="D20" s="76">
        <f>投入係数表!R20</f>
        <v>0.15227517018989609</v>
      </c>
      <c r="E20" s="77">
        <f t="shared" si="0"/>
        <v>15.227517018989609</v>
      </c>
      <c r="F20" s="76">
        <f>分析係数表!C23</f>
        <v>0</v>
      </c>
      <c r="G20" s="77">
        <f t="shared" si="1"/>
        <v>0</v>
      </c>
      <c r="H20" s="77">
        <v>0</v>
      </c>
      <c r="I20" s="77">
        <f t="shared" si="2"/>
        <v>100</v>
      </c>
      <c r="J20" s="76">
        <f>分析係数表!G23</f>
        <v>0.21569329989251165</v>
      </c>
      <c r="K20" s="78">
        <f t="shared" si="3"/>
        <v>21.569329989251166</v>
      </c>
      <c r="L20" s="79"/>
      <c r="M20" s="80"/>
      <c r="N20" s="81">
        <f>分析係数表!H23</f>
        <v>2.5804453848734292E-5</v>
      </c>
      <c r="O20" s="82">
        <f t="shared" si="4"/>
        <v>3.9273706246139607E-4</v>
      </c>
      <c r="P20" s="76">
        <f>分析係数表!C23</f>
        <v>0</v>
      </c>
      <c r="Q20" s="82">
        <f t="shared" si="5"/>
        <v>0</v>
      </c>
      <c r="R20" s="83">
        <v>0</v>
      </c>
      <c r="S20" s="84">
        <f t="shared" si="6"/>
        <v>100</v>
      </c>
      <c r="T20" s="85">
        <f>分析係数表!F23</f>
        <v>0.44070225725546397</v>
      </c>
      <c r="U20" s="86">
        <f t="shared" si="7"/>
        <v>44.070225725546393</v>
      </c>
      <c r="V20" s="87">
        <f>分析係数表!D23</f>
        <v>7.3450376209243995E-2</v>
      </c>
      <c r="W20" s="167">
        <f t="shared" si="8"/>
        <v>7</v>
      </c>
      <c r="X20" s="76">
        <f>分析係数表!E23</f>
        <v>7.9183088498745974E-2</v>
      </c>
      <c r="Y20" s="166">
        <f t="shared" si="9"/>
        <v>8</v>
      </c>
    </row>
    <row r="21" spans="1:25" x14ac:dyDescent="0.2">
      <c r="A21" s="6" t="s">
        <v>9</v>
      </c>
      <c r="B21" s="5" t="s">
        <v>270</v>
      </c>
      <c r="C21" s="90"/>
      <c r="D21" s="76">
        <f>投入係数表!R21</f>
        <v>5.7327122895019702E-3</v>
      </c>
      <c r="E21" s="77">
        <f t="shared" si="0"/>
        <v>0.573271228950197</v>
      </c>
      <c r="F21" s="76">
        <f>分析係数表!C24</f>
        <v>3.1029619181946355E-2</v>
      </c>
      <c r="G21" s="77">
        <f t="shared" si="1"/>
        <v>1.7788387922290993E-2</v>
      </c>
      <c r="H21" s="77">
        <v>1.8170048547194693E-2</v>
      </c>
      <c r="I21" s="77">
        <f t="shared" si="2"/>
        <v>1.8170048547194693E-2</v>
      </c>
      <c r="J21" s="76">
        <f>分析係数表!G24</f>
        <v>0.21333333333333335</v>
      </c>
      <c r="K21" s="78">
        <f t="shared" si="3"/>
        <v>3.8762770234015351E-3</v>
      </c>
      <c r="L21" s="79"/>
      <c r="M21" s="80"/>
      <c r="N21" s="81">
        <f>分析係数表!H24</f>
        <v>3.2255567310917867E-4</v>
      </c>
      <c r="O21" s="82">
        <f t="shared" si="4"/>
        <v>4.9092132807674509E-3</v>
      </c>
      <c r="P21" s="76">
        <f>分析係数表!C24</f>
        <v>3.1029619181946355E-2</v>
      </c>
      <c r="Q21" s="82">
        <f t="shared" si="5"/>
        <v>1.5233101858516749E-4</v>
      </c>
      <c r="R21" s="83">
        <v>4.5344402516519453E-4</v>
      </c>
      <c r="S21" s="84">
        <f t="shared" si="6"/>
        <v>1.8623492572359887E-2</v>
      </c>
      <c r="T21" s="85">
        <f>分析係数表!F24</f>
        <v>0.4</v>
      </c>
      <c r="U21" s="86">
        <f t="shared" si="7"/>
        <v>7.4493970289439548E-3</v>
      </c>
      <c r="V21" s="87">
        <f>分析係数表!D24</f>
        <v>0</v>
      </c>
      <c r="W21" s="167">
        <f t="shared" si="8"/>
        <v>0</v>
      </c>
      <c r="X21" s="76">
        <f>分析係数表!E24</f>
        <v>0</v>
      </c>
      <c r="Y21" s="166">
        <f t="shared" si="9"/>
        <v>0</v>
      </c>
    </row>
    <row r="22" spans="1:25" x14ac:dyDescent="0.2">
      <c r="A22" s="6" t="s">
        <v>10</v>
      </c>
      <c r="B22" s="5" t="s">
        <v>271</v>
      </c>
      <c r="C22" s="90"/>
      <c r="D22" s="76">
        <f>投入係数表!R22</f>
        <v>1.0032246506628449E-2</v>
      </c>
      <c r="E22" s="77">
        <f t="shared" si="0"/>
        <v>1.0032246506628448</v>
      </c>
      <c r="F22" s="76">
        <f>分析係数表!C25</f>
        <v>0.19850187265917607</v>
      </c>
      <c r="G22" s="77">
        <f t="shared" si="1"/>
        <v>0.19914197185442242</v>
      </c>
      <c r="H22" s="77">
        <v>0.22152469125233493</v>
      </c>
      <c r="I22" s="77">
        <f t="shared" si="2"/>
        <v>0.22152469125233493</v>
      </c>
      <c r="J22" s="76">
        <f>分析係数表!G25</f>
        <v>0.19720347155255544</v>
      </c>
      <c r="K22" s="78">
        <f t="shared" si="3"/>
        <v>4.3685438149568455E-2</v>
      </c>
      <c r="L22" s="79"/>
      <c r="M22" s="80"/>
      <c r="N22" s="81">
        <f>分析係数表!H25</f>
        <v>4.5157794235285009E-4</v>
      </c>
      <c r="O22" s="82">
        <f t="shared" si="4"/>
        <v>6.8728985930744313E-3</v>
      </c>
      <c r="P22" s="76">
        <f>分析係数表!C25</f>
        <v>0.19850187265917607</v>
      </c>
      <c r="Q22" s="82">
        <f t="shared" si="5"/>
        <v>1.3642832413218911E-3</v>
      </c>
      <c r="R22" s="83">
        <v>3.2520653298860045E-3</v>
      </c>
      <c r="S22" s="84">
        <f t="shared" si="6"/>
        <v>0.22477675658222093</v>
      </c>
      <c r="T22" s="85">
        <f>分析係数表!F25</f>
        <v>0.35053037608486015</v>
      </c>
      <c r="U22" s="86">
        <f t="shared" si="7"/>
        <v>7.8791081019900969E-2</v>
      </c>
      <c r="V22" s="87">
        <f>分析係数表!D25</f>
        <v>5.2073288331726135E-2</v>
      </c>
      <c r="W22" s="167">
        <f t="shared" si="8"/>
        <v>0</v>
      </c>
      <c r="X22" s="76">
        <f>分析係数表!E25</f>
        <v>4.8216007714561235E-2</v>
      </c>
      <c r="Y22" s="166">
        <f t="shared" si="9"/>
        <v>0</v>
      </c>
    </row>
    <row r="23" spans="1:25" x14ac:dyDescent="0.2">
      <c r="A23" s="6" t="s">
        <v>11</v>
      </c>
      <c r="B23" s="5" t="s">
        <v>35</v>
      </c>
      <c r="C23" s="90"/>
      <c r="D23" s="76">
        <f>投入係数表!R23</f>
        <v>2.3647438194195628E-2</v>
      </c>
      <c r="E23" s="77">
        <f t="shared" si="0"/>
        <v>2.3647438194195627</v>
      </c>
      <c r="F23" s="76">
        <f>分析係数表!C26</f>
        <v>2.323462414578592E-2</v>
      </c>
      <c r="G23" s="77">
        <f t="shared" si="1"/>
        <v>5.4943933845283795E-2</v>
      </c>
      <c r="H23" s="77">
        <v>5.5723431677119101E-2</v>
      </c>
      <c r="I23" s="77">
        <f t="shared" si="2"/>
        <v>5.5723431677119101E-2</v>
      </c>
      <c r="J23" s="76">
        <f>分析係数表!G26</f>
        <v>0.20198675496688742</v>
      </c>
      <c r="K23" s="78">
        <f t="shared" si="3"/>
        <v>1.1255395140080348E-2</v>
      </c>
      <c r="L23" s="79"/>
      <c r="M23" s="80"/>
      <c r="N23" s="81">
        <f>分析係数表!H26</f>
        <v>9.637963512502257E-3</v>
      </c>
      <c r="O23" s="82">
        <f t="shared" si="4"/>
        <v>0.14668729282933143</v>
      </c>
      <c r="P23" s="76">
        <f>分析係数表!C26</f>
        <v>2.323462414578592E-2</v>
      </c>
      <c r="Q23" s="82">
        <f t="shared" si="5"/>
        <v>3.4082241158523538E-3</v>
      </c>
      <c r="R23" s="83">
        <v>3.5284549556242827E-3</v>
      </c>
      <c r="S23" s="84">
        <f t="shared" si="6"/>
        <v>5.9251886632743382E-2</v>
      </c>
      <c r="T23" s="85">
        <f>分析係数表!F26</f>
        <v>0.3443708609271523</v>
      </c>
      <c r="U23" s="86">
        <f t="shared" si="7"/>
        <v>2.0404623211275865E-2</v>
      </c>
      <c r="V23" s="87">
        <f>分析係数表!D26</f>
        <v>3.9735099337748346E-2</v>
      </c>
      <c r="W23" s="167">
        <f t="shared" si="8"/>
        <v>0</v>
      </c>
      <c r="X23" s="76">
        <f>分析係数表!E26</f>
        <v>3.9735099337748346E-2</v>
      </c>
      <c r="Y23" s="166">
        <f t="shared" si="9"/>
        <v>0</v>
      </c>
    </row>
    <row r="24" spans="1:25" x14ac:dyDescent="0.2">
      <c r="A24" s="6" t="s">
        <v>12</v>
      </c>
      <c r="B24" s="5" t="s">
        <v>365</v>
      </c>
      <c r="C24" s="90"/>
      <c r="D24" s="76">
        <f>投入係数表!R24</f>
        <v>3.5829451809387314E-4</v>
      </c>
      <c r="E24" s="77">
        <f t="shared" si="0"/>
        <v>3.5829451809387312E-2</v>
      </c>
      <c r="F24" s="76">
        <f>分析係数表!C27</f>
        <v>8.4880636604774962E-3</v>
      </c>
      <c r="G24" s="77">
        <f t="shared" si="1"/>
        <v>3.0412266787809011E-4</v>
      </c>
      <c r="H24" s="77">
        <v>3.3239495741494861E-4</v>
      </c>
      <c r="I24" s="77">
        <f t="shared" si="2"/>
        <v>3.3239495741494861E-4</v>
      </c>
      <c r="J24" s="76">
        <f>分析係数表!G27</f>
        <v>0.2</v>
      </c>
      <c r="K24" s="78">
        <f t="shared" si="3"/>
        <v>6.6478991482989727E-5</v>
      </c>
      <c r="L24" s="79"/>
      <c r="M24" s="80"/>
      <c r="N24" s="81">
        <f>分析係数表!H27</f>
        <v>9.6121590586535233E-3</v>
      </c>
      <c r="O24" s="82">
        <f t="shared" si="4"/>
        <v>0.14629455576687003</v>
      </c>
      <c r="P24" s="76">
        <f>分析係数表!C27</f>
        <v>8.4880636604774962E-3</v>
      </c>
      <c r="Q24" s="82">
        <f t="shared" si="5"/>
        <v>1.241757502530468E-3</v>
      </c>
      <c r="R24" s="83">
        <v>1.2522440320841253E-3</v>
      </c>
      <c r="S24" s="84">
        <f t="shared" si="6"/>
        <v>1.584638989499074E-3</v>
      </c>
      <c r="T24" s="85">
        <f>分析係数表!F27</f>
        <v>0.35</v>
      </c>
      <c r="U24" s="86">
        <f t="shared" si="7"/>
        <v>5.5462364632467582E-4</v>
      </c>
      <c r="V24" s="87">
        <f>分析係数表!D27</f>
        <v>0</v>
      </c>
      <c r="W24" s="167">
        <f t="shared" si="8"/>
        <v>0</v>
      </c>
      <c r="X24" s="76">
        <f>分析係数表!E27</f>
        <v>0</v>
      </c>
      <c r="Y24" s="166">
        <f t="shared" si="9"/>
        <v>0</v>
      </c>
    </row>
    <row r="25" spans="1:25" x14ac:dyDescent="0.2">
      <c r="A25" s="6" t="s">
        <v>13</v>
      </c>
      <c r="B25" s="5" t="s">
        <v>191</v>
      </c>
      <c r="C25" s="90"/>
      <c r="D25" s="76">
        <f>投入係数表!R25</f>
        <v>7.1658903618774627E-4</v>
      </c>
      <c r="E25" s="77">
        <f t="shared" si="0"/>
        <v>7.1658903618774625E-2</v>
      </c>
      <c r="F25" s="76">
        <f>分析係数表!C28</f>
        <v>1.1669367909238226E-2</v>
      </c>
      <c r="G25" s="77">
        <f t="shared" si="1"/>
        <v>8.3621411030012358E-4</v>
      </c>
      <c r="H25" s="77">
        <v>1.4427968597861564E-3</v>
      </c>
      <c r="I25" s="77">
        <f t="shared" si="2"/>
        <v>1.4427968597861564E-3</v>
      </c>
      <c r="J25" s="76">
        <f>分析係数表!G28</f>
        <v>0.12720848056537101</v>
      </c>
      <c r="K25" s="78">
        <f t="shared" si="3"/>
        <v>1.8353599629788561E-4</v>
      </c>
      <c r="L25" s="79"/>
      <c r="M25" s="80"/>
      <c r="N25" s="81">
        <f>分析係数表!H28</f>
        <v>1.7972802105643435E-2</v>
      </c>
      <c r="O25" s="82">
        <f t="shared" si="4"/>
        <v>0.27354136400436235</v>
      </c>
      <c r="P25" s="76">
        <f>分析係数表!C28</f>
        <v>1.1669367909238226E-2</v>
      </c>
      <c r="Q25" s="82">
        <f t="shared" si="5"/>
        <v>3.1920548149617584E-3</v>
      </c>
      <c r="R25" s="83">
        <v>3.3804865613785641E-3</v>
      </c>
      <c r="S25" s="84">
        <f t="shared" si="6"/>
        <v>4.8232834211647205E-3</v>
      </c>
      <c r="T25" s="85">
        <f>分析係数表!F28</f>
        <v>0.21908127208480566</v>
      </c>
      <c r="U25" s="86">
        <f t="shared" si="7"/>
        <v>1.0566910675343204E-3</v>
      </c>
      <c r="V25" s="87">
        <f>分析係数表!D28</f>
        <v>0.24734982332155478</v>
      </c>
      <c r="W25" s="167">
        <f t="shared" si="8"/>
        <v>0</v>
      </c>
      <c r="X25" s="76">
        <f>分析係数表!E28</f>
        <v>0.24028268551236748</v>
      </c>
      <c r="Y25" s="166">
        <f t="shared" si="9"/>
        <v>0</v>
      </c>
    </row>
    <row r="26" spans="1:25" x14ac:dyDescent="0.2">
      <c r="A26" s="6" t="s">
        <v>14</v>
      </c>
      <c r="B26" s="5" t="s">
        <v>50</v>
      </c>
      <c r="C26" s="90"/>
      <c r="D26" s="76">
        <f>投入係数表!R26</f>
        <v>2.8663561447509851E-3</v>
      </c>
      <c r="E26" s="77">
        <f t="shared" si="0"/>
        <v>0.2866356144750985</v>
      </c>
      <c r="F26" s="76">
        <f>分析係数表!C29</f>
        <v>0.21585523481258073</v>
      </c>
      <c r="G26" s="77">
        <f t="shared" si="1"/>
        <v>6.187179786817075E-2</v>
      </c>
      <c r="H26" s="77">
        <v>8.4936352807115048E-2</v>
      </c>
      <c r="I26" s="77">
        <f t="shared" si="2"/>
        <v>8.4936352807115048E-2</v>
      </c>
      <c r="J26" s="76">
        <f>分析係数表!G29</f>
        <v>0.26371215445370777</v>
      </c>
      <c r="K26" s="78">
        <f t="shared" si="3"/>
        <v>2.2398748590204538E-2</v>
      </c>
      <c r="L26" s="79"/>
      <c r="M26" s="80"/>
      <c r="N26" s="81">
        <f>分析係数表!H29</f>
        <v>8.6315898124016202E-3</v>
      </c>
      <c r="O26" s="82">
        <f t="shared" si="4"/>
        <v>0.13137054739333698</v>
      </c>
      <c r="P26" s="76">
        <f>分析係数表!C29</f>
        <v>0.21585523481258073</v>
      </c>
      <c r="Q26" s="82">
        <f t="shared" si="5"/>
        <v>2.8357020355046021E-2</v>
      </c>
      <c r="R26" s="83">
        <v>4.3367129216122569E-2</v>
      </c>
      <c r="S26" s="84">
        <f t="shared" si="6"/>
        <v>0.1283034820232376</v>
      </c>
      <c r="T26" s="85">
        <f>分析係数表!F29</f>
        <v>0.49363756033347961</v>
      </c>
      <c r="U26" s="86">
        <f t="shared" si="7"/>
        <v>6.3335417848241468E-2</v>
      </c>
      <c r="V26" s="87">
        <f>分析係数表!D29</f>
        <v>7.6788064940763498E-2</v>
      </c>
      <c r="W26" s="167">
        <f t="shared" si="8"/>
        <v>0</v>
      </c>
      <c r="X26" s="76">
        <f>分析係数表!E29</f>
        <v>5.9236507240017548E-2</v>
      </c>
      <c r="Y26" s="166">
        <f t="shared" si="9"/>
        <v>0</v>
      </c>
    </row>
    <row r="27" spans="1:25" x14ac:dyDescent="0.2">
      <c r="A27" s="6" t="s">
        <v>15</v>
      </c>
      <c r="B27" s="5" t="s">
        <v>36</v>
      </c>
      <c r="C27" s="90"/>
      <c r="D27" s="76">
        <f>投入係数表!R27</f>
        <v>1.7914725904693658E-3</v>
      </c>
      <c r="E27" s="77">
        <f t="shared" si="0"/>
        <v>0.17914725904693657</v>
      </c>
      <c r="F27" s="76">
        <f>分析係数表!C30</f>
        <v>1</v>
      </c>
      <c r="G27" s="77">
        <f t="shared" si="1"/>
        <v>0.17914725904693657</v>
      </c>
      <c r="H27" s="77">
        <v>0.23258670673463192</v>
      </c>
      <c r="I27" s="77">
        <f t="shared" si="2"/>
        <v>0.23258670673463192</v>
      </c>
      <c r="J27" s="76">
        <f>分析係数表!G30</f>
        <v>0.34449467473756801</v>
      </c>
      <c r="K27" s="78">
        <f t="shared" si="3"/>
        <v>8.0124881884829136E-2</v>
      </c>
      <c r="L27" s="79"/>
      <c r="M27" s="80"/>
      <c r="N27" s="81">
        <f>分析係数表!H30</f>
        <v>0</v>
      </c>
      <c r="O27" s="82">
        <f t="shared" si="4"/>
        <v>0</v>
      </c>
      <c r="P27" s="76">
        <f>分析係数表!C30</f>
        <v>1</v>
      </c>
      <c r="Q27" s="82">
        <f t="shared" si="5"/>
        <v>0</v>
      </c>
      <c r="R27" s="83">
        <v>6.5891673348299484E-2</v>
      </c>
      <c r="S27" s="84">
        <f t="shared" si="6"/>
        <v>0.29847838008293137</v>
      </c>
      <c r="T27" s="85">
        <f>分析係数表!F30</f>
        <v>0.44057926595663166</v>
      </c>
      <c r="U27" s="86">
        <f t="shared" si="7"/>
        <v>0.13150338560086242</v>
      </c>
      <c r="V27" s="87">
        <f>分析係数表!D30</f>
        <v>9.4858631522488704E-2</v>
      </c>
      <c r="W27" s="167">
        <f t="shared" si="8"/>
        <v>0</v>
      </c>
      <c r="X27" s="76">
        <f>分析係数表!E30</f>
        <v>6.7427783311623635E-2</v>
      </c>
      <c r="Y27" s="166">
        <f t="shared" si="9"/>
        <v>0</v>
      </c>
    </row>
    <row r="28" spans="1:25" x14ac:dyDescent="0.2">
      <c r="A28" s="6" t="s">
        <v>16</v>
      </c>
      <c r="B28" s="5" t="s">
        <v>192</v>
      </c>
      <c r="C28" s="90"/>
      <c r="D28" s="76">
        <f>投入係数表!R28</f>
        <v>1.1107130060910068E-2</v>
      </c>
      <c r="E28" s="77">
        <f t="shared" si="0"/>
        <v>1.1107130060910069</v>
      </c>
      <c r="F28" s="76">
        <f>分析係数表!C31</f>
        <v>0.96551367561139545</v>
      </c>
      <c r="G28" s="77">
        <f t="shared" si="1"/>
        <v>1.0724085970603103</v>
      </c>
      <c r="H28" s="77">
        <v>1.4425132013519049</v>
      </c>
      <c r="I28" s="77">
        <f t="shared" si="2"/>
        <v>1.4425132013519049</v>
      </c>
      <c r="J28" s="76">
        <f>分析係数表!G31</f>
        <v>7.0877864624873721E-2</v>
      </c>
      <c r="K28" s="78">
        <f t="shared" si="3"/>
        <v>0.10224225540501353</v>
      </c>
      <c r="L28" s="79"/>
      <c r="M28" s="80"/>
      <c r="N28" s="81">
        <f>分析係数表!H31</f>
        <v>0.19122390524604546</v>
      </c>
      <c r="O28" s="82">
        <f t="shared" si="4"/>
        <v>2.9103780013701757</v>
      </c>
      <c r="P28" s="76">
        <f>分析係数表!C31</f>
        <v>0.96551367561139545</v>
      </c>
      <c r="Q28" s="82">
        <f t="shared" si="5"/>
        <v>2.8100097615214654</v>
      </c>
      <c r="R28" s="83">
        <v>3.1987489292699176</v>
      </c>
      <c r="S28" s="84">
        <f t="shared" si="6"/>
        <v>4.641262130621822</v>
      </c>
      <c r="T28" s="85">
        <f>分析係数表!F31</f>
        <v>0.34460573190833199</v>
      </c>
      <c r="U28" s="86">
        <f t="shared" si="7"/>
        <v>1.5994055335013573</v>
      </c>
      <c r="V28" s="87">
        <f>分析係数表!D31</f>
        <v>1.1857287180305206E-2</v>
      </c>
      <c r="W28" s="167">
        <f t="shared" si="8"/>
        <v>0</v>
      </c>
      <c r="X28" s="76">
        <f>分析係数表!E31</f>
        <v>1.0368479821343117E-2</v>
      </c>
      <c r="Y28" s="166">
        <f t="shared" si="9"/>
        <v>0</v>
      </c>
    </row>
    <row r="29" spans="1:25" x14ac:dyDescent="0.2">
      <c r="A29" s="6" t="s">
        <v>17</v>
      </c>
      <c r="B29" s="5" t="s">
        <v>272</v>
      </c>
      <c r="C29" s="90"/>
      <c r="D29" s="76">
        <f>投入係数表!R29</f>
        <v>7.1658903618774627E-4</v>
      </c>
      <c r="E29" s="77">
        <f t="shared" si="0"/>
        <v>7.1658903618774625E-2</v>
      </c>
      <c r="F29" s="76">
        <f>分析係数表!C32</f>
        <v>0.58314087759815236</v>
      </c>
      <c r="G29" s="77">
        <f t="shared" si="1"/>
        <v>4.1787235943973648E-2</v>
      </c>
      <c r="H29" s="77">
        <v>5.1861184378617795E-2</v>
      </c>
      <c r="I29" s="77">
        <f t="shared" si="2"/>
        <v>5.1861184378617795E-2</v>
      </c>
      <c r="J29" s="76">
        <f>分析係数表!G32</f>
        <v>0.14173228346456693</v>
      </c>
      <c r="K29" s="78">
        <f t="shared" si="3"/>
        <v>7.3504040851584277E-3</v>
      </c>
      <c r="L29" s="79"/>
      <c r="M29" s="80"/>
      <c r="N29" s="81">
        <f>分析係数表!H32</f>
        <v>5.74149098134338E-3</v>
      </c>
      <c r="O29" s="82">
        <f t="shared" si="4"/>
        <v>8.7383996397660632E-2</v>
      </c>
      <c r="P29" s="76">
        <f>分析係数表!C32</f>
        <v>0.58314087759815236</v>
      </c>
      <c r="Q29" s="82">
        <f t="shared" si="5"/>
        <v>5.0957180347365606E-2</v>
      </c>
      <c r="R29" s="83">
        <v>6.4466847456859669E-2</v>
      </c>
      <c r="S29" s="84">
        <f t="shared" si="6"/>
        <v>0.11632803183547746</v>
      </c>
      <c r="T29" s="85">
        <f>分析係数表!F32</f>
        <v>0.48425196850393698</v>
      </c>
      <c r="U29" s="86">
        <f t="shared" si="7"/>
        <v>5.6332078408518609E-2</v>
      </c>
      <c r="V29" s="87">
        <f>分析係数表!D32</f>
        <v>1.7716535433070866E-2</v>
      </c>
      <c r="W29" s="167">
        <f t="shared" si="8"/>
        <v>0</v>
      </c>
      <c r="X29" s="76">
        <f>分析係数表!E32</f>
        <v>2.5590551181102362E-2</v>
      </c>
      <c r="Y29" s="166">
        <f t="shared" si="9"/>
        <v>0</v>
      </c>
    </row>
    <row r="30" spans="1:25" x14ac:dyDescent="0.2">
      <c r="A30" s="6" t="s">
        <v>18</v>
      </c>
      <c r="B30" s="5" t="s">
        <v>273</v>
      </c>
      <c r="C30" s="90"/>
      <c r="D30" s="76">
        <f>投入係数表!R30</f>
        <v>0</v>
      </c>
      <c r="E30" s="77">
        <f t="shared" si="0"/>
        <v>0</v>
      </c>
      <c r="F30" s="76">
        <f>分析係数表!C33</f>
        <v>0.65671641791044777</v>
      </c>
      <c r="G30" s="77">
        <f t="shared" si="1"/>
        <v>0</v>
      </c>
      <c r="H30" s="77">
        <v>1.7783838425406651E-2</v>
      </c>
      <c r="I30" s="77">
        <f t="shared" si="2"/>
        <v>1.7783838425406651E-2</v>
      </c>
      <c r="J30" s="76">
        <f>分析係数表!G33</f>
        <v>0.50780141843971627</v>
      </c>
      <c r="K30" s="78">
        <f t="shared" si="3"/>
        <v>9.0306583777242273E-3</v>
      </c>
      <c r="L30" s="79"/>
      <c r="M30" s="80"/>
      <c r="N30" s="81">
        <f>分析係数表!H33</f>
        <v>8.515469770082316E-4</v>
      </c>
      <c r="O30" s="82">
        <f t="shared" si="4"/>
        <v>1.296032306122607E-2</v>
      </c>
      <c r="P30" s="76">
        <f>分析係数表!C33</f>
        <v>0.65671641791044777</v>
      </c>
      <c r="Q30" s="82">
        <f t="shared" si="5"/>
        <v>8.5112569357305538E-3</v>
      </c>
      <c r="R30" s="83">
        <v>4.8617753300860454E-2</v>
      </c>
      <c r="S30" s="84">
        <f t="shared" si="6"/>
        <v>6.6401591726267112E-2</v>
      </c>
      <c r="T30" s="85">
        <f>分析係数表!F33</f>
        <v>0.64539007092198586</v>
      </c>
      <c r="U30" s="86">
        <f t="shared" si="7"/>
        <v>4.2854927993548279E-2</v>
      </c>
      <c r="V30" s="87">
        <f>分析係数表!D33</f>
        <v>0.13049645390070921</v>
      </c>
      <c r="W30" s="167">
        <f t="shared" si="8"/>
        <v>0</v>
      </c>
      <c r="X30" s="76">
        <f>分析係数表!E33</f>
        <v>0.11063829787234042</v>
      </c>
      <c r="Y30" s="166">
        <f t="shared" si="9"/>
        <v>0</v>
      </c>
    </row>
    <row r="31" spans="1:25" x14ac:dyDescent="0.2">
      <c r="A31" s="6" t="s">
        <v>19</v>
      </c>
      <c r="B31" s="5" t="s">
        <v>274</v>
      </c>
      <c r="C31" s="90"/>
      <c r="D31" s="76">
        <f>投入係数表!R31</f>
        <v>4.1562164098889284E-2</v>
      </c>
      <c r="E31" s="77">
        <f t="shared" si="0"/>
        <v>4.1562164098889287</v>
      </c>
      <c r="F31" s="76">
        <f>分析係数表!C34</f>
        <v>0.31694321814583648</v>
      </c>
      <c r="G31" s="77">
        <f t="shared" si="1"/>
        <v>1.317284604260732</v>
      </c>
      <c r="H31" s="77">
        <v>1.4310047339632355</v>
      </c>
      <c r="I31" s="77">
        <f t="shared" si="2"/>
        <v>1.4310047339632355</v>
      </c>
      <c r="J31" s="76">
        <f>分析係数表!G34</f>
        <v>0.42500730922911995</v>
      </c>
      <c r="K31" s="78">
        <f t="shared" si="3"/>
        <v>0.60818747147584729</v>
      </c>
      <c r="L31" s="79"/>
      <c r="M31" s="80"/>
      <c r="N31" s="81">
        <f>分析係数表!H34</f>
        <v>0.1424405852450133</v>
      </c>
      <c r="O31" s="82">
        <f t="shared" si="4"/>
        <v>2.1679085847869066</v>
      </c>
      <c r="P31" s="76">
        <f>分析係数表!C34</f>
        <v>0.31694321814583648</v>
      </c>
      <c r="Q31" s="82">
        <f t="shared" si="5"/>
        <v>0.68710392350834815</v>
      </c>
      <c r="R31" s="83">
        <v>0.75754713681895713</v>
      </c>
      <c r="S31" s="84">
        <f t="shared" si="6"/>
        <v>2.1885518707821925</v>
      </c>
      <c r="T31" s="85">
        <f>分析係数表!F34</f>
        <v>0.69993178052821359</v>
      </c>
      <c r="U31" s="86">
        <f t="shared" si="7"/>
        <v>1.5318370076949328</v>
      </c>
      <c r="V31" s="87">
        <f>分析係数表!D34</f>
        <v>0.29461066172887634</v>
      </c>
      <c r="W31" s="167">
        <f t="shared" si="8"/>
        <v>1</v>
      </c>
      <c r="X31" s="76">
        <f>分析係数表!E34</f>
        <v>0.2042685898060618</v>
      </c>
      <c r="Y31" s="166">
        <f t="shared" si="9"/>
        <v>0</v>
      </c>
    </row>
    <row r="32" spans="1:25" x14ac:dyDescent="0.2">
      <c r="A32" s="6" t="s">
        <v>20</v>
      </c>
      <c r="B32" s="5" t="s">
        <v>37</v>
      </c>
      <c r="C32" s="90"/>
      <c r="D32" s="76">
        <f>投入係数表!R32</f>
        <v>6.4493013256897167E-3</v>
      </c>
      <c r="E32" s="77">
        <f t="shared" si="0"/>
        <v>0.64493013256897169</v>
      </c>
      <c r="F32" s="76">
        <f>分析係数表!C35</f>
        <v>0.30004594884362079</v>
      </c>
      <c r="G32" s="77">
        <f t="shared" si="1"/>
        <v>0.19350867356449925</v>
      </c>
      <c r="H32" s="77">
        <v>0.23782037352538052</v>
      </c>
      <c r="I32" s="77">
        <f t="shared" si="2"/>
        <v>0.23782037352538052</v>
      </c>
      <c r="J32" s="76">
        <f>分析係数表!G35</f>
        <v>0.31483253588516746</v>
      </c>
      <c r="K32" s="78">
        <f t="shared" si="3"/>
        <v>7.487359128215329E-2</v>
      </c>
      <c r="L32" s="79"/>
      <c r="M32" s="80"/>
      <c r="N32" s="81">
        <f>分析係数表!H35</f>
        <v>5.3595850643821122E-2</v>
      </c>
      <c r="O32" s="82">
        <f t="shared" si="4"/>
        <v>0.81571487873231963</v>
      </c>
      <c r="P32" s="76">
        <f>分析係数表!C35</f>
        <v>0.30004594884362079</v>
      </c>
      <c r="Q32" s="82">
        <f t="shared" si="5"/>
        <v>0.2447519447750979</v>
      </c>
      <c r="R32" s="83">
        <v>0.30618052538137996</v>
      </c>
      <c r="S32" s="84">
        <f t="shared" si="6"/>
        <v>0.54400089890676051</v>
      </c>
      <c r="T32" s="85">
        <f>分析係数表!F35</f>
        <v>0.64593301435406703</v>
      </c>
      <c r="U32" s="86">
        <f t="shared" si="7"/>
        <v>0.35138814044216587</v>
      </c>
      <c r="V32" s="87">
        <f>分析係数表!D35</f>
        <v>0.12870813397129185</v>
      </c>
      <c r="W32" s="167">
        <f t="shared" si="8"/>
        <v>0</v>
      </c>
      <c r="X32" s="76">
        <f>分析係数表!E35</f>
        <v>0.11674641148325358</v>
      </c>
      <c r="Y32" s="166">
        <f t="shared" si="9"/>
        <v>0</v>
      </c>
    </row>
    <row r="33" spans="1:25" x14ac:dyDescent="0.2">
      <c r="A33" s="6" t="s">
        <v>21</v>
      </c>
      <c r="B33" s="5" t="s">
        <v>38</v>
      </c>
      <c r="C33" s="90"/>
      <c r="D33" s="76">
        <f>投入係数表!R33</f>
        <v>1.7914725904693658E-3</v>
      </c>
      <c r="E33" s="77">
        <f t="shared" si="0"/>
        <v>0.17914725904693657</v>
      </c>
      <c r="F33" s="76">
        <f>分析係数表!C36</f>
        <v>0.65263261684085982</v>
      </c>
      <c r="G33" s="77">
        <f t="shared" si="1"/>
        <v>0.11691734447166961</v>
      </c>
      <c r="H33" s="77">
        <v>0.17170445229890174</v>
      </c>
      <c r="I33" s="77">
        <f t="shared" si="2"/>
        <v>0.17170445229890174</v>
      </c>
      <c r="J33" s="76">
        <f>分析係数表!G36</f>
        <v>1.8993066023515224E-2</v>
      </c>
      <c r="K33" s="78">
        <f t="shared" si="3"/>
        <v>3.2611939990445614E-3</v>
      </c>
      <c r="L33" s="79"/>
      <c r="M33" s="80"/>
      <c r="N33" s="81">
        <f>分析係数表!H36</f>
        <v>0.10937217763786029</v>
      </c>
      <c r="O33" s="82">
        <f t="shared" si="4"/>
        <v>1.6646160392426272</v>
      </c>
      <c r="P33" s="76">
        <f>分析係数表!C36</f>
        <v>0.65263261684085982</v>
      </c>
      <c r="Q33" s="82">
        <f t="shared" si="5"/>
        <v>1.0863827217261832</v>
      </c>
      <c r="R33" s="83">
        <v>1.1380128849102575</v>
      </c>
      <c r="S33" s="84">
        <f t="shared" si="6"/>
        <v>1.3097173372091593</v>
      </c>
      <c r="T33" s="85">
        <f>分析係数表!F36</f>
        <v>0.88362978595116071</v>
      </c>
      <c r="U33" s="86">
        <f t="shared" si="7"/>
        <v>1.1573052503346535</v>
      </c>
      <c r="V33" s="87">
        <f>分析係数表!D36</f>
        <v>1.4320168827253543E-2</v>
      </c>
      <c r="W33" s="167">
        <f t="shared" si="8"/>
        <v>0</v>
      </c>
      <c r="X33" s="76">
        <f>分析係数表!E36</f>
        <v>2.7132951462164605E-3</v>
      </c>
      <c r="Y33" s="166">
        <f t="shared" si="9"/>
        <v>0</v>
      </c>
    </row>
    <row r="34" spans="1:25" x14ac:dyDescent="0.2">
      <c r="A34" s="6" t="s">
        <v>22</v>
      </c>
      <c r="B34" s="5" t="s">
        <v>377</v>
      </c>
      <c r="C34" s="90"/>
      <c r="D34" s="76">
        <f>投入係数表!R34</f>
        <v>1.3973486205661053E-2</v>
      </c>
      <c r="E34" s="77">
        <f t="shared" si="0"/>
        <v>1.3973486205661052</v>
      </c>
      <c r="F34" s="76">
        <f>分析係数表!C37</f>
        <v>0.3125</v>
      </c>
      <c r="G34" s="77">
        <f t="shared" si="1"/>
        <v>0.43667144392690788</v>
      </c>
      <c r="H34" s="77">
        <v>0.52124749167643836</v>
      </c>
      <c r="I34" s="77">
        <f t="shared" si="2"/>
        <v>0.52124749167643836</v>
      </c>
      <c r="J34" s="76">
        <f>分析係数表!G37</f>
        <v>0.41284547738693467</v>
      </c>
      <c r="K34" s="78">
        <f t="shared" si="3"/>
        <v>0.21519466953790145</v>
      </c>
      <c r="L34" s="79"/>
      <c r="M34" s="80"/>
      <c r="N34" s="81">
        <f>分析係数表!H37</f>
        <v>4.2693468892730888E-2</v>
      </c>
      <c r="O34" s="82">
        <f t="shared" si="4"/>
        <v>0.64978346984237989</v>
      </c>
      <c r="P34" s="76">
        <f>分析係数表!C37</f>
        <v>0.3125</v>
      </c>
      <c r="Q34" s="82">
        <f t="shared" si="5"/>
        <v>0.20305733432574372</v>
      </c>
      <c r="R34" s="83">
        <v>0.26596796304937786</v>
      </c>
      <c r="S34" s="84">
        <f t="shared" si="6"/>
        <v>0.78721545472581622</v>
      </c>
      <c r="T34" s="85">
        <f>分析係数表!F37</f>
        <v>0.69189698492462315</v>
      </c>
      <c r="U34" s="86">
        <f t="shared" si="7"/>
        <v>0.54467199961085844</v>
      </c>
      <c r="V34" s="87">
        <f>分析係数表!D37</f>
        <v>0.10128768844221106</v>
      </c>
      <c r="W34" s="167">
        <f t="shared" si="8"/>
        <v>0</v>
      </c>
      <c r="X34" s="76">
        <f>分析係数表!E37</f>
        <v>9.3907035175879394E-2</v>
      </c>
      <c r="Y34" s="166">
        <f t="shared" si="9"/>
        <v>0</v>
      </c>
    </row>
    <row r="35" spans="1:25" x14ac:dyDescent="0.2">
      <c r="A35" s="6" t="s">
        <v>23</v>
      </c>
      <c r="B35" s="5" t="s">
        <v>193</v>
      </c>
      <c r="C35" s="90"/>
      <c r="D35" s="76">
        <f>投入係数表!R35</f>
        <v>1.0032246506628449E-2</v>
      </c>
      <c r="E35" s="77">
        <f t="shared" si="0"/>
        <v>1.0032246506628448</v>
      </c>
      <c r="F35" s="76">
        <f>分析係数表!C38</f>
        <v>4.0005674563767912E-2</v>
      </c>
      <c r="G35" s="77">
        <f t="shared" si="1"/>
        <v>4.0134678888767518E-2</v>
      </c>
      <c r="H35" s="77">
        <v>4.7284696580588141E-2</v>
      </c>
      <c r="I35" s="77">
        <f t="shared" si="2"/>
        <v>4.7284696580588141E-2</v>
      </c>
      <c r="J35" s="76">
        <f>分析係数表!G38</f>
        <v>0.2442528735632184</v>
      </c>
      <c r="K35" s="78">
        <f t="shared" si="3"/>
        <v>1.1549423015373541E-2</v>
      </c>
      <c r="L35" s="79"/>
      <c r="M35" s="80"/>
      <c r="N35" s="81">
        <f>分析係数表!H38</f>
        <v>3.7571284803757127E-2</v>
      </c>
      <c r="O35" s="82">
        <f t="shared" si="4"/>
        <v>0.57182516294379271</v>
      </c>
      <c r="P35" s="76">
        <f>分析係数表!C38</f>
        <v>4.0005674563767912E-2</v>
      </c>
      <c r="Q35" s="82">
        <f t="shared" si="5"/>
        <v>2.287625137610293E-2</v>
      </c>
      <c r="R35" s="83">
        <v>2.8336561520530313E-2</v>
      </c>
      <c r="S35" s="84">
        <f t="shared" si="6"/>
        <v>7.5621258101118458E-2</v>
      </c>
      <c r="T35" s="85">
        <f>分析係数表!F38</f>
        <v>0.42528735632183906</v>
      </c>
      <c r="U35" s="86">
        <f t="shared" si="7"/>
        <v>3.2160764939556122E-2</v>
      </c>
      <c r="V35" s="87">
        <f>分析係数表!D38</f>
        <v>0.11494252873563218</v>
      </c>
      <c r="W35" s="167">
        <f t="shared" si="8"/>
        <v>0</v>
      </c>
      <c r="X35" s="76">
        <f>分析係数表!E38</f>
        <v>0.10344827586206896</v>
      </c>
      <c r="Y35" s="166">
        <f t="shared" si="9"/>
        <v>0</v>
      </c>
    </row>
    <row r="36" spans="1:25" x14ac:dyDescent="0.2">
      <c r="A36" s="6" t="s">
        <v>24</v>
      </c>
      <c r="B36" s="5" t="s">
        <v>39</v>
      </c>
      <c r="C36" s="90"/>
      <c r="D36" s="76">
        <f>投入係数表!R36</f>
        <v>0</v>
      </c>
      <c r="E36" s="77">
        <f t="shared" si="0"/>
        <v>0</v>
      </c>
      <c r="F36" s="76">
        <f>分析係数表!C39</f>
        <v>1</v>
      </c>
      <c r="G36" s="77">
        <f t="shared" si="1"/>
        <v>0</v>
      </c>
      <c r="H36" s="77">
        <v>2.5255301284118556E-2</v>
      </c>
      <c r="I36" s="77">
        <f t="shared" si="2"/>
        <v>2.5255301284118556E-2</v>
      </c>
      <c r="J36" s="76">
        <f>分析係数表!G39</f>
        <v>0.35369632580787957</v>
      </c>
      <c r="K36" s="78">
        <f t="shared" si="3"/>
        <v>8.9327072713637559E-3</v>
      </c>
      <c r="L36" s="79"/>
      <c r="M36" s="80"/>
      <c r="N36" s="81">
        <f>分析係数表!H39</f>
        <v>3.3932856811085595E-3</v>
      </c>
      <c r="O36" s="82">
        <f t="shared" si="4"/>
        <v>5.1644923713673588E-2</v>
      </c>
      <c r="P36" s="76">
        <f>分析係数表!C39</f>
        <v>1</v>
      </c>
      <c r="Q36" s="82">
        <f t="shared" si="5"/>
        <v>5.1644923713673588E-2</v>
      </c>
      <c r="R36" s="83">
        <v>6.321877653895179E-2</v>
      </c>
      <c r="S36" s="84">
        <f t="shared" si="6"/>
        <v>8.8474077823070346E-2</v>
      </c>
      <c r="T36" s="85">
        <f>分析係数表!F39</f>
        <v>0.70440460380699421</v>
      </c>
      <c r="U36" s="86">
        <f t="shared" si="7"/>
        <v>6.2321547736149042E-2</v>
      </c>
      <c r="V36" s="87">
        <f>分析係数表!D39</f>
        <v>6.0314298362107124E-2</v>
      </c>
      <c r="W36" s="167">
        <f t="shared" si="8"/>
        <v>0</v>
      </c>
      <c r="X36" s="76">
        <f>分析係数表!E39</f>
        <v>7.2598494909251882E-2</v>
      </c>
      <c r="Y36" s="166">
        <f t="shared" si="9"/>
        <v>0</v>
      </c>
    </row>
    <row r="37" spans="1:25" x14ac:dyDescent="0.2">
      <c r="A37" s="6" t="s">
        <v>25</v>
      </c>
      <c r="B37" s="5" t="s">
        <v>40</v>
      </c>
      <c r="C37" s="90"/>
      <c r="D37" s="76">
        <f>投入係数表!R37</f>
        <v>0</v>
      </c>
      <c r="E37" s="77">
        <f t="shared" si="0"/>
        <v>0</v>
      </c>
      <c r="F37" s="76">
        <f>分析係数表!C40</f>
        <v>0.6708495079895278</v>
      </c>
      <c r="G37" s="77">
        <f t="shared" si="1"/>
        <v>0</v>
      </c>
      <c r="H37" s="77">
        <v>9.8981720457576132E-4</v>
      </c>
      <c r="I37" s="77">
        <f t="shared" si="2"/>
        <v>9.8981720457576132E-4</v>
      </c>
      <c r="J37" s="76">
        <f>分析係数表!G40</f>
        <v>0.531269582654468</v>
      </c>
      <c r="K37" s="78">
        <f t="shared" si="3"/>
        <v>5.2585977317917687E-4</v>
      </c>
      <c r="L37" s="79"/>
      <c r="M37" s="80"/>
      <c r="N37" s="81">
        <f>分析係数表!H40</f>
        <v>2.5210951410213404E-2</v>
      </c>
      <c r="O37" s="82">
        <f t="shared" si="4"/>
        <v>0.383704110024784</v>
      </c>
      <c r="P37" s="76">
        <f>分析係数表!C40</f>
        <v>0.6708495079895278</v>
      </c>
      <c r="Q37" s="82">
        <f t="shared" si="5"/>
        <v>0.25740771342368601</v>
      </c>
      <c r="R37" s="83">
        <v>0.25777044412430056</v>
      </c>
      <c r="S37" s="84">
        <f t="shared" si="6"/>
        <v>0.25876026132887631</v>
      </c>
      <c r="T37" s="85">
        <f>分析係数表!F40</f>
        <v>0.72803609474871533</v>
      </c>
      <c r="U37" s="86">
        <f t="shared" si="7"/>
        <v>0.18838681013403213</v>
      </c>
      <c r="V37" s="87">
        <f>分析係数表!D40</f>
        <v>0.11505201153026695</v>
      </c>
      <c r="W37" s="167">
        <f t="shared" si="8"/>
        <v>0</v>
      </c>
      <c r="X37" s="76">
        <f>分析係数表!E40</f>
        <v>6.6173705978192762E-2</v>
      </c>
      <c r="Y37" s="166">
        <f t="shared" si="9"/>
        <v>0</v>
      </c>
    </row>
    <row r="38" spans="1:25" x14ac:dyDescent="0.2">
      <c r="A38" s="6" t="s">
        <v>26</v>
      </c>
      <c r="B38" s="5" t="s">
        <v>276</v>
      </c>
      <c r="C38" s="90"/>
      <c r="D38" s="76">
        <f>投入係数表!R38</f>
        <v>0</v>
      </c>
      <c r="E38" s="77">
        <f t="shared" si="0"/>
        <v>0</v>
      </c>
      <c r="F38" s="76">
        <f>分析係数表!C41</f>
        <v>0.63576075285795497</v>
      </c>
      <c r="G38" s="77">
        <f t="shared" si="1"/>
        <v>0</v>
      </c>
      <c r="H38" s="77">
        <v>4.4586477631799884E-4</v>
      </c>
      <c r="I38" s="77">
        <f t="shared" si="2"/>
        <v>4.4586477631799884E-4</v>
      </c>
      <c r="J38" s="76">
        <f>分析係数表!G41</f>
        <v>0.45993746335743602</v>
      </c>
      <c r="K38" s="78">
        <f t="shared" si="3"/>
        <v>2.0506991422013099E-4</v>
      </c>
      <c r="L38" s="79"/>
      <c r="M38" s="80"/>
      <c r="N38" s="81">
        <f>分析係数表!H41</f>
        <v>4.510618532758754E-2</v>
      </c>
      <c r="O38" s="82">
        <f t="shared" si="4"/>
        <v>0.68650438518252033</v>
      </c>
      <c r="P38" s="76">
        <f>分析係数表!C41</f>
        <v>0.63576075285795497</v>
      </c>
      <c r="Q38" s="82">
        <f t="shared" si="5"/>
        <v>0.43645254476392664</v>
      </c>
      <c r="R38" s="83">
        <v>0.44258455855404139</v>
      </c>
      <c r="S38" s="84">
        <f t="shared" si="6"/>
        <v>0.44303042333035936</v>
      </c>
      <c r="T38" s="85">
        <f>分析係数表!F41</f>
        <v>0.5626343560680086</v>
      </c>
      <c r="U38" s="86">
        <f t="shared" si="7"/>
        <v>0.249264136949014</v>
      </c>
      <c r="V38" s="87">
        <f>分析係数表!D41</f>
        <v>0.18145397693961304</v>
      </c>
      <c r="W38" s="167">
        <f t="shared" si="8"/>
        <v>0</v>
      </c>
      <c r="X38" s="76">
        <f>分析係数表!E41</f>
        <v>0.17500488567520031</v>
      </c>
      <c r="Y38" s="166">
        <f t="shared" si="9"/>
        <v>0</v>
      </c>
    </row>
    <row r="39" spans="1:25" x14ac:dyDescent="0.2">
      <c r="A39" s="6" t="s">
        <v>51</v>
      </c>
      <c r="B39" s="5" t="s">
        <v>367</v>
      </c>
      <c r="C39" s="90"/>
      <c r="D39" s="76">
        <f>投入係数表!R39</f>
        <v>1.7914725904693658E-3</v>
      </c>
      <c r="E39" s="77">
        <f>$C$20*D39</f>
        <v>0.17914725904693657</v>
      </c>
      <c r="F39" s="76">
        <f>分析係数表!C42</f>
        <v>1</v>
      </c>
      <c r="G39" s="77">
        <f>E39*F39</f>
        <v>0.17914725904693657</v>
      </c>
      <c r="H39" s="77">
        <v>0.18874319750525057</v>
      </c>
      <c r="I39" s="77">
        <f>C39+H39</f>
        <v>0.18874319750525057</v>
      </c>
      <c r="J39" s="76">
        <f>分析係数表!G42</f>
        <v>0.48586118251928023</v>
      </c>
      <c r="K39" s="78">
        <f>I39*J39</f>
        <v>9.1702993132371097E-2</v>
      </c>
      <c r="L39" s="79"/>
      <c r="M39" s="80"/>
      <c r="N39" s="81">
        <f>分析係数表!H42</f>
        <v>1.2011973266585813E-2</v>
      </c>
      <c r="O39" s="82">
        <f t="shared" si="4"/>
        <v>0.18281910257577988</v>
      </c>
      <c r="P39" s="76">
        <f>分析係数表!C42</f>
        <v>1</v>
      </c>
      <c r="Q39" s="82">
        <f>O39*P39</f>
        <v>0.18281910257577988</v>
      </c>
      <c r="R39" s="83">
        <v>0.1899953162076132</v>
      </c>
      <c r="S39" s="84">
        <f>I39+R39</f>
        <v>0.37873851371286377</v>
      </c>
      <c r="T39" s="85">
        <f>分析係数表!F42</f>
        <v>0.55826906598114823</v>
      </c>
      <c r="U39" s="86">
        <f>S39*T39</f>
        <v>0.21143799630156876</v>
      </c>
      <c r="V39" s="87">
        <f>分析係数表!D42</f>
        <v>0.12296486718080549</v>
      </c>
      <c r="W39" s="167">
        <f>ROUND(S39*V39,0)</f>
        <v>0</v>
      </c>
      <c r="X39" s="76">
        <f>分析係数表!E42</f>
        <v>7.7120822622107968E-2</v>
      </c>
      <c r="Y39" s="166">
        <f>ROUND(S39*X39,0)</f>
        <v>0</v>
      </c>
    </row>
    <row r="40" spans="1:25" x14ac:dyDescent="0.2">
      <c r="A40" s="6" t="s">
        <v>194</v>
      </c>
      <c r="B40" s="5" t="s">
        <v>41</v>
      </c>
      <c r="C40" s="90"/>
      <c r="D40" s="76">
        <f>投入係数表!R40</f>
        <v>3.0455034037979219E-2</v>
      </c>
      <c r="E40" s="77">
        <f>$C$20*D40</f>
        <v>3.0455034037979218</v>
      </c>
      <c r="F40" s="76">
        <f>分析係数表!C43</f>
        <v>0.35275161130391675</v>
      </c>
      <c r="G40" s="77">
        <f>E40*F40</f>
        <v>1.07430623292128</v>
      </c>
      <c r="H40" s="77">
        <v>1.3096510093776772</v>
      </c>
      <c r="I40" s="77">
        <f>C40+H40</f>
        <v>1.3096510093776772</v>
      </c>
      <c r="J40" s="76">
        <f>分析係数表!G43</f>
        <v>0.36383347788378145</v>
      </c>
      <c r="K40" s="78">
        <f>I40*J40</f>
        <v>0.47649488155588515</v>
      </c>
      <c r="L40" s="79"/>
      <c r="M40" s="80"/>
      <c r="N40" s="81">
        <f>分析係数表!H43</f>
        <v>3.2462002941707736E-2</v>
      </c>
      <c r="O40" s="82">
        <f t="shared" si="4"/>
        <v>0.4940632245764362</v>
      </c>
      <c r="P40" s="76">
        <f>分析係数表!C43</f>
        <v>0.35275161130391675</v>
      </c>
      <c r="Q40" s="82">
        <f>O40*P40</f>
        <v>0.17428159855534675</v>
      </c>
      <c r="R40" s="83">
        <v>0.35857294049605137</v>
      </c>
      <c r="S40" s="84">
        <f>I40+R40</f>
        <v>1.6682239498737286</v>
      </c>
      <c r="T40" s="85">
        <f>分析係数表!F43</f>
        <v>0.62185602775368609</v>
      </c>
      <c r="U40" s="86">
        <f>S40*T40</f>
        <v>1.0373951188720412</v>
      </c>
      <c r="V40" s="87">
        <f>分析係数表!D43</f>
        <v>0.24869904596704251</v>
      </c>
      <c r="W40" s="167">
        <f>ROUND(S40*V40,0)</f>
        <v>0</v>
      </c>
      <c r="X40" s="76">
        <f>分析係数表!E43</f>
        <v>0.20663486556808325</v>
      </c>
      <c r="Y40" s="166">
        <f>ROUND(S40*X40,0)</f>
        <v>0</v>
      </c>
    </row>
    <row r="41" spans="1:25" x14ac:dyDescent="0.2">
      <c r="A41" s="6" t="s">
        <v>340</v>
      </c>
      <c r="B41" s="5" t="s">
        <v>42</v>
      </c>
      <c r="C41" s="90"/>
      <c r="D41" s="76">
        <f>投入係数表!R41</f>
        <v>0</v>
      </c>
      <c r="E41" s="77">
        <f>$C$20*D41</f>
        <v>0</v>
      </c>
      <c r="F41" s="76">
        <f>分析係数表!C44</f>
        <v>0.44216182048040453</v>
      </c>
      <c r="G41" s="77">
        <f>E41*F41</f>
        <v>0</v>
      </c>
      <c r="H41" s="77">
        <v>1.5572003277287301E-3</v>
      </c>
      <c r="I41" s="77">
        <f>C41+H41</f>
        <v>1.5572003277287301E-3</v>
      </c>
      <c r="J41" s="76">
        <f>分析係数表!G44</f>
        <v>0.26698361065932691</v>
      </c>
      <c r="K41" s="78">
        <f>I41*J41</f>
        <v>4.1574696601690355E-4</v>
      </c>
      <c r="L41" s="79"/>
      <c r="M41" s="80"/>
      <c r="N41" s="81">
        <f>分析係数表!H44</f>
        <v>9.8960080509896006E-2</v>
      </c>
      <c r="O41" s="82">
        <f t="shared" si="4"/>
        <v>1.5061466345394539</v>
      </c>
      <c r="P41" s="76">
        <f>分析係数表!C44</f>
        <v>0.44216182048040453</v>
      </c>
      <c r="Q41" s="82">
        <f>O41*P41</f>
        <v>0.66596053783839948</v>
      </c>
      <c r="R41" s="83">
        <v>0.6748546792987381</v>
      </c>
      <c r="S41" s="84">
        <f>I41+R41</f>
        <v>0.67641187962646687</v>
      </c>
      <c r="T41" s="85">
        <f>分析係数表!F44</f>
        <v>0.48855248342299512</v>
      </c>
      <c r="U41" s="86">
        <f>S41*T41</f>
        <v>0.33046270360832641</v>
      </c>
      <c r="V41" s="87">
        <f>分析係数表!D44</f>
        <v>0.23645689978731391</v>
      </c>
      <c r="W41" s="167">
        <f>ROUND(S41*V41,0)</f>
        <v>0</v>
      </c>
      <c r="X41" s="76">
        <f>分析係数表!E44</f>
        <v>0.14913048917803079</v>
      </c>
      <c r="Y41" s="166">
        <f>ROUND(S41*X41,0)</f>
        <v>0</v>
      </c>
    </row>
    <row r="42" spans="1:25" x14ac:dyDescent="0.2">
      <c r="A42" s="6" t="s">
        <v>341</v>
      </c>
      <c r="B42" s="5" t="s">
        <v>278</v>
      </c>
      <c r="C42" s="90"/>
      <c r="D42" s="76">
        <f>投入係数表!R42</f>
        <v>7.1658903618774627E-4</v>
      </c>
      <c r="E42" s="77">
        <f>$C$20*D42</f>
        <v>7.1658903618774625E-2</v>
      </c>
      <c r="F42" s="76">
        <f>分析係数表!C45</f>
        <v>1</v>
      </c>
      <c r="G42" s="77">
        <f>E42*F42</f>
        <v>7.1658903618774625E-2</v>
      </c>
      <c r="H42" s="77">
        <v>7.9651603634845539E-2</v>
      </c>
      <c r="I42" s="77">
        <f>C42+H42</f>
        <v>7.9651603634845539E-2</v>
      </c>
      <c r="J42" s="76">
        <f>分析係数表!G45</f>
        <v>0</v>
      </c>
      <c r="K42" s="78">
        <f>I42*J42</f>
        <v>0</v>
      </c>
      <c r="L42" s="79"/>
      <c r="M42" s="80"/>
      <c r="N42" s="81">
        <f>分析係数表!H45</f>
        <v>0</v>
      </c>
      <c r="O42" s="82">
        <f t="shared" si="4"/>
        <v>0</v>
      </c>
      <c r="P42" s="76">
        <f>分析係数表!C45</f>
        <v>1</v>
      </c>
      <c r="Q42" s="82">
        <f>O42*P42</f>
        <v>0</v>
      </c>
      <c r="R42" s="83">
        <v>6.7250537830249452E-3</v>
      </c>
      <c r="S42" s="84">
        <f>I42+R42</f>
        <v>8.6376657417870484E-2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投入係数表!R43</f>
        <v>6.8075958437835904E-3</v>
      </c>
      <c r="E43" s="77">
        <f>$C$20*D43</f>
        <v>0.68075958437835904</v>
      </c>
      <c r="F43" s="76">
        <f>分析係数表!C46</f>
        <v>0.17935833011209901</v>
      </c>
      <c r="G43" s="77">
        <f>E43*F43</f>
        <v>0.12209990226190903</v>
      </c>
      <c r="H43" s="77">
        <v>0.13345130792176282</v>
      </c>
      <c r="I43" s="77">
        <f>C43+H43</f>
        <v>0.13345130792176282</v>
      </c>
      <c r="J43" s="76">
        <f>分析係数表!G46</f>
        <v>8.6021505376344086E-3</v>
      </c>
      <c r="K43" s="78">
        <f>I43*J43</f>
        <v>1.147968240187207E-3</v>
      </c>
      <c r="L43" s="79"/>
      <c r="M43" s="80"/>
      <c r="N43" s="81">
        <f>分析係数表!H46</f>
        <v>1.9624287151962429E-2</v>
      </c>
      <c r="O43" s="82">
        <f t="shared" si="4"/>
        <v>0.2986765360018917</v>
      </c>
      <c r="P43" s="76">
        <f>分析係数表!C46</f>
        <v>0.17935833011209901</v>
      </c>
      <c r="Q43" s="82">
        <f>O43*P43</f>
        <v>5.3570124740965515E-2</v>
      </c>
      <c r="R43" s="83">
        <v>6.1157290497208687E-2</v>
      </c>
      <c r="S43" s="84">
        <f>I43+R43</f>
        <v>0.19460859841897152</v>
      </c>
      <c r="T43" s="85">
        <f>分析係数表!F46</f>
        <v>0.31182795698924731</v>
      </c>
      <c r="U43" s="86">
        <f>S43*T43</f>
        <v>6.0684401657528753E-2</v>
      </c>
      <c r="V43" s="87">
        <f>分析係数表!D46</f>
        <v>4.3010752688172043E-3</v>
      </c>
      <c r="W43" s="167">
        <f>ROUND(S43*V43,0)</f>
        <v>0</v>
      </c>
      <c r="X43" s="76">
        <f>分析係数表!E46</f>
        <v>1.0752688172043012E-2</v>
      </c>
      <c r="Y43" s="166">
        <f>ROUND(S43*X43,0)</f>
        <v>0</v>
      </c>
    </row>
    <row r="44" spans="1:25" x14ac:dyDescent="0.2">
      <c r="A44" s="192">
        <v>40</v>
      </c>
      <c r="B44" s="14" t="s">
        <v>150</v>
      </c>
      <c r="C44" s="197">
        <f>SUM(C5:C43)</f>
        <v>100</v>
      </c>
      <c r="D44" s="92">
        <f>投入係数表!R44</f>
        <v>0.54675743461125048</v>
      </c>
      <c r="E44" s="91">
        <f>SUM(E5:E43)</f>
        <v>54.675743461125037</v>
      </c>
      <c r="F44" s="92">
        <f>分析係数表!C47</f>
        <v>0.45205734847213674</v>
      </c>
      <c r="G44" s="91">
        <f>SUM(G5:G43)</f>
        <v>9.9439168054701916</v>
      </c>
      <c r="H44" s="91">
        <f>SUM(H5:H43)</f>
        <v>11.604050197106586</v>
      </c>
      <c r="I44" s="91">
        <f>SUM(I6:I43)</f>
        <v>111.60155401361243</v>
      </c>
      <c r="J44" s="92">
        <f>分析係数表!G47</f>
        <v>0.25945463001493158</v>
      </c>
      <c r="K44" s="93">
        <f>SUM(K5:K43)</f>
        <v>24.27390650967541</v>
      </c>
      <c r="L44" s="94">
        <f>最終需要_まとめ!$L$33</f>
        <v>0.627</v>
      </c>
      <c r="M44" s="91">
        <f>K44*L44</f>
        <v>15.219739381566482</v>
      </c>
      <c r="N44" s="95">
        <f>分析係数表!H47</f>
        <v>1</v>
      </c>
      <c r="O44" s="96">
        <f>SUM(O5:O43)</f>
        <v>15.21973938156648</v>
      </c>
      <c r="P44" s="92">
        <f>分析係数表!C47</f>
        <v>0.45205734847213674</v>
      </c>
      <c r="Q44" s="96">
        <f>SUM(Q5:Q43)</f>
        <v>7.284228984134546</v>
      </c>
      <c r="R44" s="91">
        <f>SUM(R5:R43)</f>
        <v>8.3980687437107999</v>
      </c>
      <c r="S44" s="97">
        <f>SUM(S5:S43)</f>
        <v>120.00211894081735</v>
      </c>
      <c r="T44" s="98">
        <f>分析係数表!F47</f>
        <v>0.49393557388686266</v>
      </c>
      <c r="U44" s="99">
        <f>SUM(U5:U43)</f>
        <v>53.748392642007815</v>
      </c>
      <c r="V44" s="100">
        <f>分析係数表!D47</f>
        <v>0.10430078574400901</v>
      </c>
      <c r="W44" s="164">
        <f>SUM(W5:W43)</f>
        <v>8</v>
      </c>
      <c r="X44" s="92">
        <f>分析係数表!E47</f>
        <v>8.4816292561133821E-2</v>
      </c>
      <c r="Y44" s="165">
        <f>SUM(Y5:Y43)</f>
        <v>8</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296</v>
      </c>
      <c r="S2" s="3" t="s">
        <v>152</v>
      </c>
      <c r="U2" s="64" t="s">
        <v>209</v>
      </c>
      <c r="W2" s="3" t="s">
        <v>130</v>
      </c>
      <c r="Y2" s="3" t="s">
        <v>153</v>
      </c>
    </row>
    <row r="3" spans="1:25" ht="44" x14ac:dyDescent="0.2">
      <c r="B3" s="65"/>
      <c r="C3" s="66" t="s">
        <v>227</v>
      </c>
      <c r="D3" s="66" t="s">
        <v>312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投入係数表!S5</f>
        <v>0</v>
      </c>
      <c r="E5" s="77">
        <f t="shared" ref="E5:E38" si="0">$C$21*D5</f>
        <v>0</v>
      </c>
      <c r="F5" s="76">
        <f>分析係数表!C8</f>
        <v>0.54693596511361031</v>
      </c>
      <c r="G5" s="77">
        <f t="shared" ref="G5:G38" si="1">E5*F5</f>
        <v>0</v>
      </c>
      <c r="H5" s="77">
        <f t="array" ref="H5:H43">MMULT(逆行列係数!C5:AO43,'17'!G5:G43)</f>
        <v>3.9278884583437276E-3</v>
      </c>
      <c r="I5" s="77">
        <f t="shared" ref="I5:I38" si="2">C5+H5</f>
        <v>3.9278884583437276E-3</v>
      </c>
      <c r="J5" s="76">
        <f>分析係数表!G8</f>
        <v>0.11998386771526517</v>
      </c>
      <c r="K5" s="78">
        <f t="shared" ref="K5:K38" si="3">I5*J5</f>
        <v>4.712832491862307E-4</v>
      </c>
      <c r="L5" s="79" t="s">
        <v>183</v>
      </c>
      <c r="M5" s="80" t="s">
        <v>183</v>
      </c>
      <c r="N5" s="81">
        <f>分析係数表!H8</f>
        <v>1.0437901581813021E-2</v>
      </c>
      <c r="O5" s="82">
        <f t="shared" ref="O5:O43" si="4">$M$44*N5</f>
        <v>0.16333479200951909</v>
      </c>
      <c r="P5" s="76">
        <f>分析係数表!C8</f>
        <v>0.54693596511361031</v>
      </c>
      <c r="Q5" s="82">
        <f t="shared" ref="Q5:Q38" si="5">O5*P5</f>
        <v>8.9333672104357123E-2</v>
      </c>
      <c r="R5" s="83">
        <f t="array" ref="R5:R43">MMULT(逆行列係数!C5:AO43,'17'!Q5:Q43)</f>
        <v>0.13124135474065762</v>
      </c>
      <c r="S5" s="84">
        <f t="shared" ref="S5:S38" si="6">I5+R5</f>
        <v>0.13516924319900134</v>
      </c>
      <c r="T5" s="85">
        <f>分析係数表!F8</f>
        <v>0.45210727969348657</v>
      </c>
      <c r="U5" s="86">
        <f t="shared" ref="U5:U38" si="7">S5*T5</f>
        <v>6.1110998840927806E-2</v>
      </c>
      <c r="V5" s="87">
        <f>分析係数表!D8</f>
        <v>0.18995765275257109</v>
      </c>
      <c r="W5" s="88">
        <f t="shared" ref="W5:W38" si="8">ROUND(S5*V5,0)</f>
        <v>0</v>
      </c>
      <c r="X5" s="76">
        <f>分析係数表!E8</f>
        <v>0.14398064125831822</v>
      </c>
      <c r="Y5" s="89">
        <f t="shared" ref="Y5:Y38" si="9">ROUND(S5*X5,0)</f>
        <v>0</v>
      </c>
    </row>
    <row r="6" spans="1:25" x14ac:dyDescent="0.2">
      <c r="A6" s="6" t="s">
        <v>219</v>
      </c>
      <c r="B6" s="5" t="s">
        <v>265</v>
      </c>
      <c r="C6" s="90"/>
      <c r="D6" s="76">
        <f>投入係数表!S6</f>
        <v>0</v>
      </c>
      <c r="E6" s="77">
        <f t="shared" si="0"/>
        <v>0</v>
      </c>
      <c r="F6" s="76">
        <f>分析係数表!C9</f>
        <v>1</v>
      </c>
      <c r="G6" s="77">
        <f t="shared" si="1"/>
        <v>0</v>
      </c>
      <c r="H6" s="77">
        <v>2.3301593867402302E-4</v>
      </c>
      <c r="I6" s="77">
        <f t="shared" si="2"/>
        <v>2.3301593867402302E-4</v>
      </c>
      <c r="J6" s="76">
        <f>分析係数表!G9</f>
        <v>0.24637681159420291</v>
      </c>
      <c r="K6" s="78">
        <f t="shared" si="3"/>
        <v>5.7409724021136107E-5</v>
      </c>
      <c r="L6" s="79"/>
      <c r="M6" s="80"/>
      <c r="N6" s="81">
        <f>分析係数表!H9</f>
        <v>5.4189353082342016E-4</v>
      </c>
      <c r="O6" s="82">
        <f t="shared" si="4"/>
        <v>8.4796801784917213E-3</v>
      </c>
      <c r="P6" s="76">
        <f>分析係数表!C9</f>
        <v>1</v>
      </c>
      <c r="Q6" s="82">
        <f t="shared" si="5"/>
        <v>8.4796801784917213E-3</v>
      </c>
      <c r="R6" s="83">
        <v>1.1110821100073562E-2</v>
      </c>
      <c r="S6" s="84">
        <f t="shared" si="6"/>
        <v>1.1343837038747586E-2</v>
      </c>
      <c r="T6" s="85">
        <f>分析係数表!F9</f>
        <v>0.67101449275362324</v>
      </c>
      <c r="U6" s="86">
        <f t="shared" si="7"/>
        <v>7.611879056434975E-3</v>
      </c>
      <c r="V6" s="87">
        <f>分析係数表!D9</f>
        <v>0.17826086956521739</v>
      </c>
      <c r="W6" s="88">
        <f t="shared" si="8"/>
        <v>0</v>
      </c>
      <c r="X6" s="76">
        <f>分析係数表!E9</f>
        <v>0.11304347826086956</v>
      </c>
      <c r="Y6" s="89">
        <f t="shared" si="9"/>
        <v>0</v>
      </c>
    </row>
    <row r="7" spans="1:25" x14ac:dyDescent="0.2">
      <c r="A7" s="6" t="s">
        <v>220</v>
      </c>
      <c r="B7" s="5" t="s">
        <v>266</v>
      </c>
      <c r="C7" s="90"/>
      <c r="D7" s="76">
        <f>投入係数表!S7</f>
        <v>0</v>
      </c>
      <c r="E7" s="77">
        <f t="shared" si="0"/>
        <v>0</v>
      </c>
      <c r="F7" s="76">
        <f>分析係数表!C10</f>
        <v>7.9037800687285276E-2</v>
      </c>
      <c r="G7" s="77">
        <f t="shared" si="1"/>
        <v>0</v>
      </c>
      <c r="H7" s="77">
        <v>3.9904203628463739E-6</v>
      </c>
      <c r="I7" s="77">
        <f t="shared" si="2"/>
        <v>3.9904203628463739E-6</v>
      </c>
      <c r="J7" s="76">
        <f>分析係数表!G10</f>
        <v>0.17857142857142858</v>
      </c>
      <c r="K7" s="78">
        <f t="shared" si="3"/>
        <v>7.1257506479399538E-7</v>
      </c>
      <c r="L7" s="79"/>
      <c r="M7" s="80"/>
      <c r="N7" s="81">
        <f>分析係数表!H10</f>
        <v>1.057982607798106E-3</v>
      </c>
      <c r="O7" s="82">
        <f t="shared" si="4"/>
        <v>1.6555566062769551E-2</v>
      </c>
      <c r="P7" s="76">
        <f>分析係数表!C10</f>
        <v>7.9037800687285276E-2</v>
      </c>
      <c r="Q7" s="82">
        <f t="shared" si="5"/>
        <v>1.3085155307343639E-3</v>
      </c>
      <c r="R7" s="83">
        <v>2.1717596572154931E-3</v>
      </c>
      <c r="S7" s="84">
        <f t="shared" si="6"/>
        <v>2.1757500775783393E-3</v>
      </c>
      <c r="T7" s="85">
        <f>分析係数表!F10</f>
        <v>0.5178571428571429</v>
      </c>
      <c r="U7" s="86">
        <f t="shared" si="7"/>
        <v>1.1267277187459257E-3</v>
      </c>
      <c r="V7" s="87">
        <f>分析係数表!D10</f>
        <v>0.10714285714285714</v>
      </c>
      <c r="W7" s="88">
        <f t="shared" si="8"/>
        <v>0</v>
      </c>
      <c r="X7" s="76">
        <f>分析係数表!E10</f>
        <v>8.9285714285714288E-2</v>
      </c>
      <c r="Y7" s="89">
        <f t="shared" si="9"/>
        <v>0</v>
      </c>
    </row>
    <row r="8" spans="1:25" x14ac:dyDescent="0.2">
      <c r="A8" s="6" t="s">
        <v>221</v>
      </c>
      <c r="B8" s="5" t="s">
        <v>27</v>
      </c>
      <c r="C8" s="90"/>
      <c r="D8" s="76">
        <f>投入係数表!S8</f>
        <v>0</v>
      </c>
      <c r="E8" s="77">
        <f t="shared" si="0"/>
        <v>0</v>
      </c>
      <c r="F8" s="76">
        <f>分析係数表!C11</f>
        <v>2.9201343261789914E-3</v>
      </c>
      <c r="G8" s="77">
        <f t="shared" si="1"/>
        <v>0</v>
      </c>
      <c r="H8" s="77">
        <v>2.3545282859629363E-3</v>
      </c>
      <c r="I8" s="77">
        <f t="shared" si="2"/>
        <v>2.3545282859629363E-3</v>
      </c>
      <c r="J8" s="76">
        <f>分析係数表!G11</f>
        <v>0.38709677419354838</v>
      </c>
      <c r="K8" s="78">
        <f t="shared" si="3"/>
        <v>9.1143030424371721E-4</v>
      </c>
      <c r="L8" s="79"/>
      <c r="M8" s="80"/>
      <c r="N8" s="81">
        <f>分析係数表!H11</f>
        <v>-1.2902226924367146E-5</v>
      </c>
      <c r="O8" s="82">
        <f t="shared" si="4"/>
        <v>-2.0189714710694572E-4</v>
      </c>
      <c r="P8" s="76">
        <f>分析係数表!C11</f>
        <v>2.9201343261789914E-3</v>
      </c>
      <c r="Q8" s="82">
        <f t="shared" si="5"/>
        <v>-5.8956678962460162E-7</v>
      </c>
      <c r="R8" s="83">
        <v>2.9106978403503681E-3</v>
      </c>
      <c r="S8" s="84">
        <f t="shared" si="6"/>
        <v>5.2652261263133049E-3</v>
      </c>
      <c r="T8" s="85">
        <f>分析係数表!F11</f>
        <v>0.64516129032258063</v>
      </c>
      <c r="U8" s="86">
        <f t="shared" si="7"/>
        <v>3.3969200814924546E-3</v>
      </c>
      <c r="V8" s="87">
        <f>分析係数表!D11</f>
        <v>0.25806451612903225</v>
      </c>
      <c r="W8" s="88">
        <f t="shared" si="8"/>
        <v>0</v>
      </c>
      <c r="X8" s="76">
        <f>分析係数表!E11</f>
        <v>0.22580645161290322</v>
      </c>
      <c r="Y8" s="89">
        <f t="shared" si="9"/>
        <v>0</v>
      </c>
    </row>
    <row r="9" spans="1:25" x14ac:dyDescent="0.2">
      <c r="A9" s="6" t="s">
        <v>222</v>
      </c>
      <c r="B9" s="5" t="s">
        <v>190</v>
      </c>
      <c r="C9" s="90"/>
      <c r="D9" s="76">
        <f>投入係数表!S9</f>
        <v>0</v>
      </c>
      <c r="E9" s="77">
        <f t="shared" si="0"/>
        <v>0</v>
      </c>
      <c r="F9" s="76">
        <f>分析係数表!C12</f>
        <v>0.15436841164909776</v>
      </c>
      <c r="G9" s="77">
        <f t="shared" si="1"/>
        <v>0</v>
      </c>
      <c r="H9" s="77">
        <v>1.8427532109674866E-4</v>
      </c>
      <c r="I9" s="77">
        <f t="shared" si="2"/>
        <v>1.8427532109674866E-4</v>
      </c>
      <c r="J9" s="76">
        <f>分析係数表!G12</f>
        <v>0.13865952540355575</v>
      </c>
      <c r="K9" s="78">
        <f t="shared" si="3"/>
        <v>2.5551528566863014E-5</v>
      </c>
      <c r="L9" s="79"/>
      <c r="M9" s="80"/>
      <c r="N9" s="81">
        <f>分析係数表!H12</f>
        <v>8.1322736304286117E-2</v>
      </c>
      <c r="O9" s="82">
        <f t="shared" si="4"/>
        <v>1.2725577182150789</v>
      </c>
      <c r="P9" s="76">
        <f>分析係数表!C12</f>
        <v>0.15436841164909776</v>
      </c>
      <c r="Q9" s="82">
        <f t="shared" si="5"/>
        <v>0.19644271369266184</v>
      </c>
      <c r="R9" s="83">
        <v>0.22347865969857961</v>
      </c>
      <c r="S9" s="84">
        <f t="shared" si="6"/>
        <v>0.22366293501967635</v>
      </c>
      <c r="T9" s="85">
        <f>分析係数表!F12</f>
        <v>0.32507624786134048</v>
      </c>
      <c r="U9" s="86">
        <f t="shared" si="7"/>
        <v>7.2707507701851207E-2</v>
      </c>
      <c r="V9" s="87">
        <f>分析係数表!D12</f>
        <v>4.5079223387636688E-2</v>
      </c>
      <c r="W9" s="88">
        <f t="shared" si="8"/>
        <v>0</v>
      </c>
      <c r="X9" s="76">
        <f>分析係数表!E12</f>
        <v>4.7459644424607601E-2</v>
      </c>
      <c r="Y9" s="89">
        <f t="shared" si="9"/>
        <v>0</v>
      </c>
    </row>
    <row r="10" spans="1:25" x14ac:dyDescent="0.2">
      <c r="A10" s="6" t="s">
        <v>223</v>
      </c>
      <c r="B10" s="5" t="s">
        <v>28</v>
      </c>
      <c r="C10" s="90"/>
      <c r="D10" s="76">
        <f>投入係数表!S10</f>
        <v>0</v>
      </c>
      <c r="E10" s="77">
        <f t="shared" si="0"/>
        <v>0</v>
      </c>
      <c r="F10" s="76">
        <f>分析係数表!C13</f>
        <v>0</v>
      </c>
      <c r="G10" s="77">
        <f t="shared" si="1"/>
        <v>0</v>
      </c>
      <c r="H10" s="77">
        <v>0</v>
      </c>
      <c r="I10" s="77">
        <f t="shared" si="2"/>
        <v>0</v>
      </c>
      <c r="J10" s="76">
        <f>分析係数表!G13</f>
        <v>0.24519230769230768</v>
      </c>
      <c r="K10" s="78">
        <f t="shared" si="3"/>
        <v>0</v>
      </c>
      <c r="L10" s="79"/>
      <c r="M10" s="80"/>
      <c r="N10" s="81">
        <f>分析係数表!H13</f>
        <v>1.238613784739246E-2</v>
      </c>
      <c r="O10" s="82">
        <f t="shared" si="4"/>
        <v>0.19382126122266791</v>
      </c>
      <c r="P10" s="76">
        <f>分析係数表!C13</f>
        <v>0</v>
      </c>
      <c r="Q10" s="82">
        <f t="shared" si="5"/>
        <v>0</v>
      </c>
      <c r="R10" s="83">
        <v>0</v>
      </c>
      <c r="S10" s="84">
        <f t="shared" si="6"/>
        <v>0</v>
      </c>
      <c r="T10" s="85">
        <f>分析係数表!F13</f>
        <v>0.38350591715976329</v>
      </c>
      <c r="U10" s="86">
        <f t="shared" si="7"/>
        <v>0</v>
      </c>
      <c r="V10" s="87">
        <f>分析係数表!D13</f>
        <v>0.13609467455621302</v>
      </c>
      <c r="W10" s="88">
        <f t="shared" si="8"/>
        <v>0</v>
      </c>
      <c r="X10" s="76">
        <f>分析係数表!E13</f>
        <v>0.13646449704142011</v>
      </c>
      <c r="Y10" s="89">
        <f t="shared" si="9"/>
        <v>0</v>
      </c>
    </row>
    <row r="11" spans="1:25" x14ac:dyDescent="0.2">
      <c r="A11" s="6" t="s">
        <v>224</v>
      </c>
      <c r="B11" s="5" t="s">
        <v>267</v>
      </c>
      <c r="C11" s="90"/>
      <c r="D11" s="76">
        <f>投入係数表!S11</f>
        <v>0</v>
      </c>
      <c r="E11" s="77">
        <f t="shared" si="0"/>
        <v>0</v>
      </c>
      <c r="F11" s="76">
        <f>分析係数表!C14</f>
        <v>5.4896794027228801E-2</v>
      </c>
      <c r="G11" s="77">
        <f t="shared" si="1"/>
        <v>0</v>
      </c>
      <c r="H11" s="77">
        <v>4.8439772373717795E-3</v>
      </c>
      <c r="I11" s="77">
        <f t="shared" si="2"/>
        <v>4.8439772373717795E-3</v>
      </c>
      <c r="J11" s="76">
        <f>分析係数表!G14</f>
        <v>0.21908893709327548</v>
      </c>
      <c r="K11" s="78">
        <f t="shared" si="3"/>
        <v>1.0612618242398042E-3</v>
      </c>
      <c r="L11" s="79"/>
      <c r="M11" s="80"/>
      <c r="N11" s="81">
        <f>分析係数表!H14</f>
        <v>1.0321781539493716E-3</v>
      </c>
      <c r="O11" s="82">
        <f t="shared" si="4"/>
        <v>1.6151771768555655E-2</v>
      </c>
      <c r="P11" s="76">
        <f>分析係数表!C14</f>
        <v>5.4896794027228801E-2</v>
      </c>
      <c r="Q11" s="82">
        <f t="shared" si="5"/>
        <v>8.8668048795320891E-4</v>
      </c>
      <c r="R11" s="83">
        <v>4.1445533747189794E-3</v>
      </c>
      <c r="S11" s="84">
        <f t="shared" si="6"/>
        <v>8.9885306120907581E-3</v>
      </c>
      <c r="T11" s="85">
        <f>分析係数表!F14</f>
        <v>0.36550976138828634</v>
      </c>
      <c r="U11" s="86">
        <f t="shared" si="7"/>
        <v>3.2853956792566002E-3</v>
      </c>
      <c r="V11" s="87">
        <f>分析係数表!D14</f>
        <v>0.11713665943600868</v>
      </c>
      <c r="W11" s="88">
        <f t="shared" si="8"/>
        <v>0</v>
      </c>
      <c r="X11" s="76">
        <f>分析係数表!E14</f>
        <v>8.6767895878524945E-2</v>
      </c>
      <c r="Y11" s="89">
        <f t="shared" si="9"/>
        <v>0</v>
      </c>
    </row>
    <row r="12" spans="1:25" x14ac:dyDescent="0.2">
      <c r="A12" s="6" t="s">
        <v>225</v>
      </c>
      <c r="B12" s="5" t="s">
        <v>29</v>
      </c>
      <c r="C12" s="90"/>
      <c r="D12" s="76">
        <f>投入係数表!S12</f>
        <v>1.3333333333333334E-2</v>
      </c>
      <c r="E12" s="77">
        <f t="shared" si="0"/>
        <v>1.3333333333333335</v>
      </c>
      <c r="F12" s="76">
        <f>分析係数表!C15</f>
        <v>0</v>
      </c>
      <c r="G12" s="77">
        <f t="shared" si="1"/>
        <v>0</v>
      </c>
      <c r="H12" s="77">
        <v>0</v>
      </c>
      <c r="I12" s="77">
        <f t="shared" si="2"/>
        <v>0</v>
      </c>
      <c r="J12" s="76">
        <f>分析係数表!G15</f>
        <v>9.5670602482591585E-2</v>
      </c>
      <c r="K12" s="78">
        <f t="shared" si="3"/>
        <v>0</v>
      </c>
      <c r="L12" s="79"/>
      <c r="M12" s="80"/>
      <c r="N12" s="81">
        <f>分析係数表!H15</f>
        <v>7.5090960699816791E-3</v>
      </c>
      <c r="O12" s="82">
        <f t="shared" si="4"/>
        <v>0.11750413961624241</v>
      </c>
      <c r="P12" s="76">
        <f>分析係数表!C15</f>
        <v>0</v>
      </c>
      <c r="Q12" s="82">
        <f t="shared" si="5"/>
        <v>0</v>
      </c>
      <c r="R12" s="83">
        <v>0</v>
      </c>
      <c r="S12" s="84">
        <f t="shared" si="6"/>
        <v>0</v>
      </c>
      <c r="T12" s="85">
        <f>分析係数表!F15</f>
        <v>0.30426884650317892</v>
      </c>
      <c r="U12" s="86">
        <f t="shared" si="7"/>
        <v>0</v>
      </c>
      <c r="V12" s="87">
        <f>分析係数表!D15</f>
        <v>3.7844383893430214E-2</v>
      </c>
      <c r="W12" s="88">
        <f t="shared" si="8"/>
        <v>0</v>
      </c>
      <c r="X12" s="76">
        <f>分析係数表!E15</f>
        <v>3.511958825310324E-2</v>
      </c>
      <c r="Y12" s="89">
        <f t="shared" si="9"/>
        <v>0</v>
      </c>
    </row>
    <row r="13" spans="1:25" x14ac:dyDescent="0.2">
      <c r="A13" s="6" t="s">
        <v>226</v>
      </c>
      <c r="B13" s="5" t="s">
        <v>30</v>
      </c>
      <c r="C13" s="90"/>
      <c r="D13" s="76">
        <f>投入係数表!S13</f>
        <v>0</v>
      </c>
      <c r="E13" s="77">
        <f t="shared" si="0"/>
        <v>0</v>
      </c>
      <c r="F13" s="76">
        <f>分析係数表!C16</f>
        <v>2.8164924506387967E-2</v>
      </c>
      <c r="G13" s="77">
        <f t="shared" si="1"/>
        <v>0</v>
      </c>
      <c r="H13" s="77">
        <v>4.6752378009069229E-3</v>
      </c>
      <c r="I13" s="77">
        <f t="shared" si="2"/>
        <v>4.6752378009069229E-3</v>
      </c>
      <c r="J13" s="76">
        <f>分析係数表!G16</f>
        <v>3.3175355450236969E-2</v>
      </c>
      <c r="K13" s="78">
        <f t="shared" si="3"/>
        <v>1.551026758594714E-4</v>
      </c>
      <c r="L13" s="79"/>
      <c r="M13" s="80"/>
      <c r="N13" s="81">
        <f>分析係数表!H16</f>
        <v>1.4682734239929811E-2</v>
      </c>
      <c r="O13" s="82">
        <f t="shared" si="4"/>
        <v>0.22975895340770422</v>
      </c>
      <c r="P13" s="76">
        <f>分析係数表!C16</f>
        <v>2.8164924506387967E-2</v>
      </c>
      <c r="Q13" s="82">
        <f t="shared" si="5"/>
        <v>6.4711435773947001E-3</v>
      </c>
      <c r="R13" s="83">
        <v>1.2410421219985977E-2</v>
      </c>
      <c r="S13" s="84">
        <f t="shared" si="6"/>
        <v>1.7085659020892902E-2</v>
      </c>
      <c r="T13" s="85">
        <f>分析係数表!F16</f>
        <v>0.28436018957345971</v>
      </c>
      <c r="U13" s="86">
        <f t="shared" si="7"/>
        <v>4.8584812381685973E-3</v>
      </c>
      <c r="V13" s="87">
        <f>分析係数表!D16</f>
        <v>3.7914691943127965E-2</v>
      </c>
      <c r="W13" s="88">
        <f t="shared" si="8"/>
        <v>0</v>
      </c>
      <c r="X13" s="76">
        <f>分析係数表!E16</f>
        <v>3.7914691943127965E-2</v>
      </c>
      <c r="Y13" s="89">
        <f t="shared" si="9"/>
        <v>0</v>
      </c>
    </row>
    <row r="14" spans="1:25" x14ac:dyDescent="0.2">
      <c r="A14" s="6" t="s">
        <v>2</v>
      </c>
      <c r="B14" s="5" t="s">
        <v>364</v>
      </c>
      <c r="C14" s="90"/>
      <c r="D14" s="76">
        <f>投入係数表!S14</f>
        <v>0.04</v>
      </c>
      <c r="E14" s="77">
        <f t="shared" si="0"/>
        <v>4</v>
      </c>
      <c r="F14" s="76">
        <f>分析係数表!C17</f>
        <v>0.15651736285858076</v>
      </c>
      <c r="G14" s="77">
        <f t="shared" si="1"/>
        <v>0.62606945143432302</v>
      </c>
      <c r="H14" s="77">
        <v>0.67153661925582542</v>
      </c>
      <c r="I14" s="77">
        <f t="shared" si="2"/>
        <v>0.67153661925582542</v>
      </c>
      <c r="J14" s="76">
        <f>分析係数表!G17</f>
        <v>0.21787194841087057</v>
      </c>
      <c r="K14" s="78">
        <f t="shared" si="3"/>
        <v>0.14630899166651562</v>
      </c>
      <c r="L14" s="79"/>
      <c r="M14" s="80"/>
      <c r="N14" s="81">
        <f>分析係数表!H17</f>
        <v>2.4901297964028592E-3</v>
      </c>
      <c r="O14" s="82">
        <f t="shared" si="4"/>
        <v>3.8966149391640524E-2</v>
      </c>
      <c r="P14" s="76">
        <f>分析係数表!C17</f>
        <v>0.15651736285858076</v>
      </c>
      <c r="Q14" s="82">
        <f t="shared" si="5"/>
        <v>6.0988789435330653E-3</v>
      </c>
      <c r="R14" s="83">
        <v>1.1400869181449299E-2</v>
      </c>
      <c r="S14" s="84">
        <f t="shared" si="6"/>
        <v>0.68293748843727475</v>
      </c>
      <c r="T14" s="85">
        <f>分析係数表!F17</f>
        <v>0.3417779824965454</v>
      </c>
      <c r="U14" s="86">
        <f t="shared" si="7"/>
        <v>0.23341299696934956</v>
      </c>
      <c r="V14" s="87">
        <f>分析係数表!D17</f>
        <v>8.7977890373099957E-2</v>
      </c>
      <c r="W14" s="88">
        <f t="shared" si="8"/>
        <v>0</v>
      </c>
      <c r="X14" s="76">
        <f>分析係数表!E17</f>
        <v>8.8438507600184249E-2</v>
      </c>
      <c r="Y14" s="89">
        <f t="shared" si="9"/>
        <v>0</v>
      </c>
    </row>
    <row r="15" spans="1:25" x14ac:dyDescent="0.2">
      <c r="A15" s="6" t="s">
        <v>3</v>
      </c>
      <c r="B15" s="5" t="s">
        <v>31</v>
      </c>
      <c r="C15" s="90"/>
      <c r="D15" s="76">
        <f>投入係数表!S15</f>
        <v>2.6666666666666668E-2</v>
      </c>
      <c r="E15" s="77">
        <f t="shared" si="0"/>
        <v>2.666666666666667</v>
      </c>
      <c r="F15" s="76">
        <f>分析係数表!C18</f>
        <v>0.11725293132328307</v>
      </c>
      <c r="G15" s="77">
        <f t="shared" si="1"/>
        <v>0.31267448352875488</v>
      </c>
      <c r="H15" s="77">
        <v>0.33425440306739634</v>
      </c>
      <c r="I15" s="77">
        <f t="shared" si="2"/>
        <v>0.33425440306739634</v>
      </c>
      <c r="J15" s="76">
        <f>分析係数表!G18</f>
        <v>0.21513002364066194</v>
      </c>
      <c r="K15" s="78">
        <f t="shared" si="3"/>
        <v>7.190815763388432E-2</v>
      </c>
      <c r="L15" s="79"/>
      <c r="M15" s="80"/>
      <c r="N15" s="81">
        <f>分析係数表!H18</f>
        <v>3.999690346553815E-4</v>
      </c>
      <c r="O15" s="82">
        <f t="shared" si="4"/>
        <v>6.2588115603153171E-3</v>
      </c>
      <c r="P15" s="76">
        <f>分析係数表!C18</f>
        <v>0.11725293132328307</v>
      </c>
      <c r="Q15" s="82">
        <f t="shared" si="5"/>
        <v>7.3386400204702204E-4</v>
      </c>
      <c r="R15" s="83">
        <v>1.7528872880029902E-3</v>
      </c>
      <c r="S15" s="84">
        <f t="shared" si="6"/>
        <v>0.33600729035539934</v>
      </c>
      <c r="T15" s="85">
        <f>分析係数表!F18</f>
        <v>0.45862884160756501</v>
      </c>
      <c r="U15" s="86">
        <f t="shared" si="7"/>
        <v>0.15410263434739355</v>
      </c>
      <c r="V15" s="87">
        <f>分析係数表!D18</f>
        <v>6.6193853427895979E-2</v>
      </c>
      <c r="W15" s="88">
        <f t="shared" si="8"/>
        <v>0</v>
      </c>
      <c r="X15" s="76">
        <f>分析係数表!E18</f>
        <v>5.4373522458628844E-2</v>
      </c>
      <c r="Y15" s="89">
        <f t="shared" si="9"/>
        <v>0</v>
      </c>
    </row>
    <row r="16" spans="1:25" x14ac:dyDescent="0.2">
      <c r="A16" s="6" t="s">
        <v>4</v>
      </c>
      <c r="B16" s="5" t="s">
        <v>32</v>
      </c>
      <c r="C16" s="90"/>
      <c r="D16" s="76">
        <f>投入係数表!S16</f>
        <v>2.6666666666666668E-2</v>
      </c>
      <c r="E16" s="77">
        <f t="shared" si="0"/>
        <v>2.666666666666667</v>
      </c>
      <c r="F16" s="76">
        <f>分析係数表!C19</f>
        <v>0.16093535075653365</v>
      </c>
      <c r="G16" s="77">
        <f t="shared" si="1"/>
        <v>0.42916093535075645</v>
      </c>
      <c r="H16" s="77">
        <v>0.58679952491565579</v>
      </c>
      <c r="I16" s="77">
        <f t="shared" si="2"/>
        <v>0.58679952491565579</v>
      </c>
      <c r="J16" s="76">
        <f>分析係数表!G19</f>
        <v>5.7622016770586967E-2</v>
      </c>
      <c r="K16" s="78">
        <f t="shared" si="3"/>
        <v>3.3812572065662384E-2</v>
      </c>
      <c r="L16" s="79"/>
      <c r="M16" s="80"/>
      <c r="N16" s="81">
        <f>分析係数表!H19</f>
        <v>-1.0321781539493717E-4</v>
      </c>
      <c r="O16" s="82">
        <f t="shared" si="4"/>
        <v>-1.6151771768555658E-3</v>
      </c>
      <c r="P16" s="76">
        <f>分析係数表!C19</f>
        <v>0.16093535075653365</v>
      </c>
      <c r="Q16" s="82">
        <f t="shared" si="5"/>
        <v>-2.5993910549119823E-4</v>
      </c>
      <c r="R16" s="83">
        <v>1.0471453086184977E-3</v>
      </c>
      <c r="S16" s="84">
        <f t="shared" si="6"/>
        <v>0.58784667022427428</v>
      </c>
      <c r="T16" s="85">
        <f>分析係数表!F19</f>
        <v>0.23994839819393679</v>
      </c>
      <c r="U16" s="86">
        <f t="shared" si="7"/>
        <v>0.14105286690395402</v>
      </c>
      <c r="V16" s="87">
        <f>分析係数表!D19</f>
        <v>2.2575790152655342E-2</v>
      </c>
      <c r="W16" s="88">
        <f t="shared" si="8"/>
        <v>0</v>
      </c>
      <c r="X16" s="76">
        <f>分析係数表!E19</f>
        <v>2.6015910556869491E-2</v>
      </c>
      <c r="Y16" s="89">
        <f t="shared" si="9"/>
        <v>0</v>
      </c>
    </row>
    <row r="17" spans="1:25" x14ac:dyDescent="0.2">
      <c r="A17" s="6" t="s">
        <v>5</v>
      </c>
      <c r="B17" s="5" t="s">
        <v>33</v>
      </c>
      <c r="C17" s="90"/>
      <c r="D17" s="76">
        <f>投入係数表!S17</f>
        <v>0.04</v>
      </c>
      <c r="E17" s="77">
        <f t="shared" si="0"/>
        <v>4</v>
      </c>
      <c r="F17" s="76">
        <f>分析係数表!C20</f>
        <v>0.28691066997518611</v>
      </c>
      <c r="G17" s="77">
        <f t="shared" si="1"/>
        <v>1.1476426799007444</v>
      </c>
      <c r="H17" s="77">
        <v>1.4211460226758739</v>
      </c>
      <c r="I17" s="77">
        <f t="shared" si="2"/>
        <v>1.4211460226758739</v>
      </c>
      <c r="J17" s="76">
        <f>分析係数表!G20</f>
        <v>9.991079393398751E-2</v>
      </c>
      <c r="K17" s="78">
        <f t="shared" si="3"/>
        <v>0.14198782742167518</v>
      </c>
      <c r="L17" s="79"/>
      <c r="M17" s="80"/>
      <c r="N17" s="81">
        <f>分析係数表!H20</f>
        <v>4.9028462312595156E-4</v>
      </c>
      <c r="O17" s="82">
        <f t="shared" si="4"/>
        <v>7.6720915900639376E-3</v>
      </c>
      <c r="P17" s="76">
        <f>分析係数表!C20</f>
        <v>0.28691066997518611</v>
      </c>
      <c r="Q17" s="82">
        <f t="shared" si="5"/>
        <v>2.2012049382162352E-3</v>
      </c>
      <c r="R17" s="83">
        <v>4.3670287224913569E-3</v>
      </c>
      <c r="S17" s="84">
        <f t="shared" si="6"/>
        <v>1.4255130513983651</v>
      </c>
      <c r="T17" s="85">
        <f>分析係数表!F20</f>
        <v>0.22279214986619089</v>
      </c>
      <c r="U17" s="86">
        <f t="shared" si="7"/>
        <v>0.31759311738335566</v>
      </c>
      <c r="V17" s="87">
        <f>分析係数表!D20</f>
        <v>1.4942016057091882E-2</v>
      </c>
      <c r="W17" s="88">
        <f t="shared" si="8"/>
        <v>0</v>
      </c>
      <c r="X17" s="76">
        <f>分析係数表!E20</f>
        <v>1.5834076717216771E-2</v>
      </c>
      <c r="Y17" s="89">
        <f t="shared" si="9"/>
        <v>0</v>
      </c>
    </row>
    <row r="18" spans="1:25" x14ac:dyDescent="0.2">
      <c r="A18" s="6" t="s">
        <v>6</v>
      </c>
      <c r="B18" s="5" t="s">
        <v>34</v>
      </c>
      <c r="C18" s="90"/>
      <c r="D18" s="76">
        <f>投入係数表!S18</f>
        <v>0.04</v>
      </c>
      <c r="E18" s="77">
        <f t="shared" si="0"/>
        <v>4</v>
      </c>
      <c r="F18" s="76">
        <f>分析係数表!C21</f>
        <v>0.60911510312707917</v>
      </c>
      <c r="G18" s="77">
        <f t="shared" si="1"/>
        <v>2.4364604125083167</v>
      </c>
      <c r="H18" s="77">
        <v>2.6213504986425522</v>
      </c>
      <c r="I18" s="77">
        <f t="shared" si="2"/>
        <v>2.6213504986425522</v>
      </c>
      <c r="J18" s="76">
        <f>分析係数表!G21</f>
        <v>0.2851761577664525</v>
      </c>
      <c r="K18" s="78">
        <f t="shared" si="3"/>
        <v>0.74754666336205744</v>
      </c>
      <c r="L18" s="79"/>
      <c r="M18" s="80"/>
      <c r="N18" s="81">
        <f>分析係数表!H21</f>
        <v>8.1284029623513018E-4</v>
      </c>
      <c r="O18" s="82">
        <f t="shared" si="4"/>
        <v>1.271952026773758E-2</v>
      </c>
      <c r="P18" s="76">
        <f>分析係数表!C21</f>
        <v>0.60911510312707917</v>
      </c>
      <c r="Q18" s="82">
        <f t="shared" si="5"/>
        <v>7.7476518996099494E-3</v>
      </c>
      <c r="R18" s="83">
        <v>1.9500558259781975E-2</v>
      </c>
      <c r="S18" s="84">
        <f t="shared" si="6"/>
        <v>2.640851056902334</v>
      </c>
      <c r="T18" s="85">
        <f>分析係数表!F21</f>
        <v>0.42588078883226238</v>
      </c>
      <c r="U18" s="86">
        <f t="shared" si="7"/>
        <v>1.1246877313020798</v>
      </c>
      <c r="V18" s="87">
        <f>分析係数表!D21</f>
        <v>0.10037668956348327</v>
      </c>
      <c r="W18" s="88">
        <f t="shared" si="8"/>
        <v>0</v>
      </c>
      <c r="X18" s="76">
        <f>分析係数表!E21</f>
        <v>9.4837137159317533E-2</v>
      </c>
      <c r="Y18" s="89">
        <f t="shared" si="9"/>
        <v>0</v>
      </c>
    </row>
    <row r="19" spans="1:25" x14ac:dyDescent="0.2">
      <c r="A19" s="6" t="s">
        <v>7</v>
      </c>
      <c r="B19" s="5" t="s">
        <v>268</v>
      </c>
      <c r="C19" s="90"/>
      <c r="D19" s="76">
        <f>投入係数表!S19</f>
        <v>1.3333333333333334E-2</v>
      </c>
      <c r="E19" s="77">
        <f t="shared" si="0"/>
        <v>1.3333333333333335</v>
      </c>
      <c r="F19" s="76">
        <f>分析係数表!C22</f>
        <v>5.1505016722408037E-2</v>
      </c>
      <c r="G19" s="77">
        <f t="shared" si="1"/>
        <v>6.8673355629877392E-2</v>
      </c>
      <c r="H19" s="77">
        <v>7.0818669709485166E-2</v>
      </c>
      <c r="I19" s="77">
        <f t="shared" si="2"/>
        <v>7.0818669709485166E-2</v>
      </c>
      <c r="J19" s="76">
        <f>分析係数表!G22</f>
        <v>0.19433198380566802</v>
      </c>
      <c r="K19" s="78">
        <f t="shared" si="3"/>
        <v>1.3762332575122624E-2</v>
      </c>
      <c r="L19" s="79"/>
      <c r="M19" s="80"/>
      <c r="N19" s="81">
        <f>分析係数表!H22</f>
        <v>3.8706680773101437E-5</v>
      </c>
      <c r="O19" s="82">
        <f t="shared" si="4"/>
        <v>6.0569144132083719E-4</v>
      </c>
      <c r="P19" s="76">
        <f>分析係数表!C22</f>
        <v>5.1505016722408037E-2</v>
      </c>
      <c r="Q19" s="82">
        <f t="shared" si="5"/>
        <v>3.1196147813849144E-5</v>
      </c>
      <c r="R19" s="83">
        <v>3.0992824298633559E-4</v>
      </c>
      <c r="S19" s="84">
        <f t="shared" si="6"/>
        <v>7.1128597952471506E-2</v>
      </c>
      <c r="T19" s="85">
        <f>分析係数表!F22</f>
        <v>0.41295546558704455</v>
      </c>
      <c r="U19" s="86">
        <f t="shared" si="7"/>
        <v>2.9372943284016573E-2</v>
      </c>
      <c r="V19" s="87">
        <f>分析係数表!D22</f>
        <v>6.1740890688259109E-2</v>
      </c>
      <c r="W19" s="88">
        <f t="shared" si="8"/>
        <v>0</v>
      </c>
      <c r="X19" s="76">
        <f>分析係数表!E22</f>
        <v>6.6801619433198386E-2</v>
      </c>
      <c r="Y19" s="89">
        <f t="shared" si="9"/>
        <v>0</v>
      </c>
    </row>
    <row r="20" spans="1:25" x14ac:dyDescent="0.2">
      <c r="A20" s="6" t="s">
        <v>8</v>
      </c>
      <c r="B20" s="5" t="s">
        <v>269</v>
      </c>
      <c r="C20" s="90"/>
      <c r="D20" s="76">
        <f>投入係数表!S20</f>
        <v>0</v>
      </c>
      <c r="E20" s="77">
        <f t="shared" si="0"/>
        <v>0</v>
      </c>
      <c r="F20" s="76">
        <f>分析係数表!C23</f>
        <v>0</v>
      </c>
      <c r="G20" s="77">
        <f t="shared" si="1"/>
        <v>0</v>
      </c>
      <c r="H20" s="77">
        <v>0</v>
      </c>
      <c r="I20" s="77">
        <f t="shared" si="2"/>
        <v>0</v>
      </c>
      <c r="J20" s="76">
        <f>分析係数表!G23</f>
        <v>0.21569329989251165</v>
      </c>
      <c r="K20" s="78">
        <f t="shared" si="3"/>
        <v>0</v>
      </c>
      <c r="L20" s="79"/>
      <c r="M20" s="80"/>
      <c r="N20" s="81">
        <f>分析係数表!H23</f>
        <v>2.5804453848734292E-5</v>
      </c>
      <c r="O20" s="82">
        <f t="shared" si="4"/>
        <v>4.0379429421389144E-4</v>
      </c>
      <c r="P20" s="76">
        <f>分析係数表!C23</f>
        <v>0</v>
      </c>
      <c r="Q20" s="82">
        <f t="shared" si="5"/>
        <v>0</v>
      </c>
      <c r="R20" s="83">
        <v>0</v>
      </c>
      <c r="S20" s="84">
        <f t="shared" si="6"/>
        <v>0</v>
      </c>
      <c r="T20" s="85">
        <f>分析係数表!F23</f>
        <v>0.44070225725546397</v>
      </c>
      <c r="U20" s="86">
        <f t="shared" si="7"/>
        <v>0</v>
      </c>
      <c r="V20" s="87">
        <f>分析係数表!D23</f>
        <v>7.3450376209243995E-2</v>
      </c>
      <c r="W20" s="88">
        <f t="shared" si="8"/>
        <v>0</v>
      </c>
      <c r="X20" s="76">
        <f>分析係数表!E23</f>
        <v>7.9183088498745974E-2</v>
      </c>
      <c r="Y20" s="89">
        <f t="shared" si="9"/>
        <v>0</v>
      </c>
    </row>
    <row r="21" spans="1:25" x14ac:dyDescent="0.2">
      <c r="A21" s="6" t="s">
        <v>9</v>
      </c>
      <c r="B21" s="5" t="s">
        <v>270</v>
      </c>
      <c r="C21" s="75">
        <f>最終需要_まとめ!C22</f>
        <v>100</v>
      </c>
      <c r="D21" s="76">
        <f>投入係数表!S21</f>
        <v>9.3333333333333338E-2</v>
      </c>
      <c r="E21" s="77">
        <f t="shared" si="0"/>
        <v>9.3333333333333339</v>
      </c>
      <c r="F21" s="76">
        <f>分析係数表!C24</f>
        <v>3.1029619181946355E-2</v>
      </c>
      <c r="G21" s="77">
        <f t="shared" si="1"/>
        <v>0.28960977903149931</v>
      </c>
      <c r="H21" s="77">
        <v>0.29074503876804825</v>
      </c>
      <c r="I21" s="77">
        <f t="shared" si="2"/>
        <v>100.29074503876805</v>
      </c>
      <c r="J21" s="76">
        <f>分析係数表!G24</f>
        <v>0.21333333333333335</v>
      </c>
      <c r="K21" s="78">
        <f t="shared" si="3"/>
        <v>21.395358941603853</v>
      </c>
      <c r="L21" s="79"/>
      <c r="M21" s="80"/>
      <c r="N21" s="81">
        <f>分析係数表!H24</f>
        <v>3.2255567310917867E-4</v>
      </c>
      <c r="O21" s="82">
        <f t="shared" si="4"/>
        <v>5.0474286776736434E-3</v>
      </c>
      <c r="P21" s="76">
        <f>分析係数表!C24</f>
        <v>3.1029619181946355E-2</v>
      </c>
      <c r="Q21" s="82">
        <f t="shared" si="5"/>
        <v>1.5661978971624822E-4</v>
      </c>
      <c r="R21" s="83">
        <v>4.6621041813460951E-4</v>
      </c>
      <c r="S21" s="84">
        <f t="shared" si="6"/>
        <v>100.29121124918619</v>
      </c>
      <c r="T21" s="85">
        <f>分析係数表!F24</f>
        <v>0.4</v>
      </c>
      <c r="U21" s="86">
        <f t="shared" si="7"/>
        <v>40.116484499674478</v>
      </c>
      <c r="V21" s="87">
        <f>分析係数表!D24</f>
        <v>0</v>
      </c>
      <c r="W21" s="88">
        <f t="shared" si="8"/>
        <v>0</v>
      </c>
      <c r="X21" s="76">
        <f>分析係数表!E24</f>
        <v>0</v>
      </c>
      <c r="Y21" s="89">
        <f t="shared" si="9"/>
        <v>0</v>
      </c>
    </row>
    <row r="22" spans="1:25" x14ac:dyDescent="0.2">
      <c r="A22" s="6" t="s">
        <v>10</v>
      </c>
      <c r="B22" s="5" t="s">
        <v>271</v>
      </c>
      <c r="C22" s="90"/>
      <c r="D22" s="76">
        <f>投入係数表!S22</f>
        <v>0.14666666666666667</v>
      </c>
      <c r="E22" s="77">
        <f t="shared" si="0"/>
        <v>14.666666666666666</v>
      </c>
      <c r="F22" s="76">
        <f>分析係数表!C25</f>
        <v>0.19850187265917607</v>
      </c>
      <c r="G22" s="77">
        <f t="shared" si="1"/>
        <v>2.9113607990012489</v>
      </c>
      <c r="H22" s="77">
        <v>3.1061937291995316</v>
      </c>
      <c r="I22" s="77">
        <f t="shared" si="2"/>
        <v>3.1061937291995316</v>
      </c>
      <c r="J22" s="76">
        <f>分析係数表!G25</f>
        <v>0.19720347155255544</v>
      </c>
      <c r="K22" s="78">
        <f t="shared" si="3"/>
        <v>0.61255218671292588</v>
      </c>
      <c r="L22" s="79"/>
      <c r="M22" s="80"/>
      <c r="N22" s="81">
        <f>分析係数表!H25</f>
        <v>4.5157794235285009E-4</v>
      </c>
      <c r="O22" s="82">
        <f t="shared" si="4"/>
        <v>7.0664001487430999E-3</v>
      </c>
      <c r="P22" s="76">
        <f>分析係数表!C25</f>
        <v>0.19850187265917607</v>
      </c>
      <c r="Q22" s="82">
        <f t="shared" si="5"/>
        <v>1.4026936624845856E-3</v>
      </c>
      <c r="R22" s="83">
        <v>3.3436249087081316E-3</v>
      </c>
      <c r="S22" s="84">
        <f t="shared" si="6"/>
        <v>3.1095373541082396</v>
      </c>
      <c r="T22" s="85">
        <f>分析係数表!F25</f>
        <v>0.35053037608486015</v>
      </c>
      <c r="U22" s="86">
        <f t="shared" si="7"/>
        <v>1.0899872981854821</v>
      </c>
      <c r="V22" s="87">
        <f>分析係数表!D25</f>
        <v>5.2073288331726135E-2</v>
      </c>
      <c r="W22" s="88">
        <f t="shared" si="8"/>
        <v>0</v>
      </c>
      <c r="X22" s="76">
        <f>分析係数表!E25</f>
        <v>4.8216007714561235E-2</v>
      </c>
      <c r="Y22" s="89">
        <f t="shared" si="9"/>
        <v>0</v>
      </c>
    </row>
    <row r="23" spans="1:25" x14ac:dyDescent="0.2">
      <c r="A23" s="6" t="s">
        <v>11</v>
      </c>
      <c r="B23" s="5" t="s">
        <v>35</v>
      </c>
      <c r="C23" s="90"/>
      <c r="D23" s="76">
        <f>投入係数表!S23</f>
        <v>2.6666666666666668E-2</v>
      </c>
      <c r="E23" s="77">
        <f t="shared" si="0"/>
        <v>2.666666666666667</v>
      </c>
      <c r="F23" s="76">
        <f>分析係数表!C26</f>
        <v>2.323462414578592E-2</v>
      </c>
      <c r="G23" s="77">
        <f t="shared" si="1"/>
        <v>6.1958997722095795E-2</v>
      </c>
      <c r="H23" s="77">
        <v>6.4224998715380149E-2</v>
      </c>
      <c r="I23" s="77">
        <f t="shared" si="2"/>
        <v>6.4224998715380149E-2</v>
      </c>
      <c r="J23" s="76">
        <f>分析係数表!G26</f>
        <v>0.20198675496688742</v>
      </c>
      <c r="K23" s="78">
        <f t="shared" si="3"/>
        <v>1.2972599078272151E-2</v>
      </c>
      <c r="L23" s="79"/>
      <c r="M23" s="80"/>
      <c r="N23" s="81">
        <f>分析係数表!H26</f>
        <v>9.637963512502257E-3</v>
      </c>
      <c r="O23" s="82">
        <f t="shared" si="4"/>
        <v>0.15081716888888844</v>
      </c>
      <c r="P23" s="76">
        <f>分析係数表!C26</f>
        <v>2.323462414578592E-2</v>
      </c>
      <c r="Q23" s="82">
        <f t="shared" si="5"/>
        <v>3.5041802338648402E-3</v>
      </c>
      <c r="R23" s="83">
        <v>3.6277960871387385E-3</v>
      </c>
      <c r="S23" s="84">
        <f t="shared" si="6"/>
        <v>6.7852794802518893E-2</v>
      </c>
      <c r="T23" s="85">
        <f>分析係数表!F26</f>
        <v>0.3443708609271523</v>
      </c>
      <c r="U23" s="86">
        <f t="shared" si="7"/>
        <v>2.3366525362456834E-2</v>
      </c>
      <c r="V23" s="87">
        <f>分析係数表!D26</f>
        <v>3.9735099337748346E-2</v>
      </c>
      <c r="W23" s="88">
        <f t="shared" si="8"/>
        <v>0</v>
      </c>
      <c r="X23" s="76">
        <f>分析係数表!E26</f>
        <v>3.9735099337748346E-2</v>
      </c>
      <c r="Y23" s="89">
        <f t="shared" si="9"/>
        <v>0</v>
      </c>
    </row>
    <row r="24" spans="1:25" x14ac:dyDescent="0.2">
      <c r="A24" s="6" t="s">
        <v>12</v>
      </c>
      <c r="B24" s="5" t="s">
        <v>365</v>
      </c>
      <c r="C24" s="90"/>
      <c r="D24" s="76">
        <f>投入係数表!S24</f>
        <v>0</v>
      </c>
      <c r="E24" s="77">
        <f t="shared" si="0"/>
        <v>0</v>
      </c>
      <c r="F24" s="76">
        <f>分析係数表!C27</f>
        <v>8.4880636604774962E-3</v>
      </c>
      <c r="G24" s="77">
        <f t="shared" si="1"/>
        <v>0</v>
      </c>
      <c r="H24" s="77">
        <v>2.4580318529991813E-5</v>
      </c>
      <c r="I24" s="77">
        <f t="shared" si="2"/>
        <v>2.4580318529991813E-5</v>
      </c>
      <c r="J24" s="76">
        <f>分析係数表!G27</f>
        <v>0.2</v>
      </c>
      <c r="K24" s="78">
        <f t="shared" si="3"/>
        <v>4.9160637059983632E-6</v>
      </c>
      <c r="L24" s="79"/>
      <c r="M24" s="80"/>
      <c r="N24" s="81">
        <f>分析係数表!H27</f>
        <v>9.6121590586535233E-3</v>
      </c>
      <c r="O24" s="82">
        <f t="shared" si="4"/>
        <v>0.15041337459467455</v>
      </c>
      <c r="P24" s="76">
        <f>分析係数表!C27</f>
        <v>8.4880636604774962E-3</v>
      </c>
      <c r="Q24" s="82">
        <f t="shared" si="5"/>
        <v>1.276718298946846E-3</v>
      </c>
      <c r="R24" s="83">
        <v>1.2875000692573278E-3</v>
      </c>
      <c r="S24" s="84">
        <f t="shared" si="6"/>
        <v>1.3120803877873196E-3</v>
      </c>
      <c r="T24" s="85">
        <f>分析係数表!F27</f>
        <v>0.35</v>
      </c>
      <c r="U24" s="86">
        <f t="shared" si="7"/>
        <v>4.5922813572556181E-4</v>
      </c>
      <c r="V24" s="87">
        <f>分析係数表!D27</f>
        <v>0</v>
      </c>
      <c r="W24" s="88">
        <f t="shared" si="8"/>
        <v>0</v>
      </c>
      <c r="X24" s="76">
        <f>分析係数表!E27</f>
        <v>0</v>
      </c>
      <c r="Y24" s="89">
        <f t="shared" si="9"/>
        <v>0</v>
      </c>
    </row>
    <row r="25" spans="1:25" x14ac:dyDescent="0.2">
      <c r="A25" s="6" t="s">
        <v>13</v>
      </c>
      <c r="B25" s="5" t="s">
        <v>191</v>
      </c>
      <c r="C25" s="90"/>
      <c r="D25" s="76">
        <f>投入係数表!S25</f>
        <v>0</v>
      </c>
      <c r="E25" s="77">
        <f t="shared" si="0"/>
        <v>0</v>
      </c>
      <c r="F25" s="76">
        <f>分析係数表!C28</f>
        <v>1.1669367909238226E-2</v>
      </c>
      <c r="G25" s="77">
        <f t="shared" si="1"/>
        <v>0</v>
      </c>
      <c r="H25" s="77">
        <v>5.6908768502832684E-4</v>
      </c>
      <c r="I25" s="77">
        <f t="shared" si="2"/>
        <v>5.6908768502832684E-4</v>
      </c>
      <c r="J25" s="76">
        <f>分析係数表!G28</f>
        <v>0.12720848056537101</v>
      </c>
      <c r="K25" s="78">
        <f t="shared" si="3"/>
        <v>7.2392779720917898E-5</v>
      </c>
      <c r="L25" s="79"/>
      <c r="M25" s="80"/>
      <c r="N25" s="81">
        <f>分析係数表!H28</f>
        <v>1.7972802105643435E-2</v>
      </c>
      <c r="O25" s="82">
        <f t="shared" si="4"/>
        <v>0.2812427259199754</v>
      </c>
      <c r="P25" s="76">
        <f>分析係数表!C28</f>
        <v>1.1669367909238226E-2</v>
      </c>
      <c r="Q25" s="82">
        <f t="shared" si="5"/>
        <v>3.281924840557243E-3</v>
      </c>
      <c r="R25" s="83">
        <v>3.4756617483372256E-3</v>
      </c>
      <c r="S25" s="84">
        <f t="shared" si="6"/>
        <v>4.044749433365552E-3</v>
      </c>
      <c r="T25" s="85">
        <f>分析係数表!F28</f>
        <v>0.21908127208480566</v>
      </c>
      <c r="U25" s="86">
        <f t="shared" si="7"/>
        <v>8.8612885112602201E-4</v>
      </c>
      <c r="V25" s="87">
        <f>分析係数表!D28</f>
        <v>0.24734982332155478</v>
      </c>
      <c r="W25" s="88">
        <f t="shared" si="8"/>
        <v>0</v>
      </c>
      <c r="X25" s="76">
        <f>分析係数表!E28</f>
        <v>0.24028268551236748</v>
      </c>
      <c r="Y25" s="89">
        <f t="shared" si="9"/>
        <v>0</v>
      </c>
    </row>
    <row r="26" spans="1:25" x14ac:dyDescent="0.2">
      <c r="A26" s="6" t="s">
        <v>14</v>
      </c>
      <c r="B26" s="5" t="s">
        <v>50</v>
      </c>
      <c r="C26" s="90"/>
      <c r="D26" s="76">
        <f>投入係数表!S26</f>
        <v>0</v>
      </c>
      <c r="E26" s="77">
        <f t="shared" si="0"/>
        <v>0</v>
      </c>
      <c r="F26" s="76">
        <f>分析係数表!C29</f>
        <v>0.21585523481258073</v>
      </c>
      <c r="G26" s="77">
        <f t="shared" si="1"/>
        <v>0</v>
      </c>
      <c r="H26" s="77">
        <v>2.8544828275237282E-2</v>
      </c>
      <c r="I26" s="77">
        <f t="shared" si="2"/>
        <v>2.8544828275237282E-2</v>
      </c>
      <c r="J26" s="76">
        <f>分析係数表!G29</f>
        <v>0.26371215445370777</v>
      </c>
      <c r="K26" s="78">
        <f t="shared" si="3"/>
        <v>7.5276181629739388E-3</v>
      </c>
      <c r="L26" s="79"/>
      <c r="M26" s="80"/>
      <c r="N26" s="81">
        <f>分析係数表!H29</f>
        <v>8.6315898124016202E-3</v>
      </c>
      <c r="O26" s="82">
        <f t="shared" si="4"/>
        <v>0.13506919141454668</v>
      </c>
      <c r="P26" s="76">
        <f>分析係数表!C29</f>
        <v>0.21585523481258073</v>
      </c>
      <c r="Q26" s="82">
        <f t="shared" si="5"/>
        <v>2.9155392028732387E-2</v>
      </c>
      <c r="R26" s="83">
        <v>4.458809979419278E-2</v>
      </c>
      <c r="S26" s="84">
        <f t="shared" si="6"/>
        <v>7.3132928069430059E-2</v>
      </c>
      <c r="T26" s="85">
        <f>分析係数表!F29</f>
        <v>0.49363756033347961</v>
      </c>
      <c r="U26" s="86">
        <f t="shared" si="7"/>
        <v>3.6101160192237303E-2</v>
      </c>
      <c r="V26" s="87">
        <f>分析係数表!D29</f>
        <v>7.6788064940763498E-2</v>
      </c>
      <c r="W26" s="88">
        <f t="shared" si="8"/>
        <v>0</v>
      </c>
      <c r="X26" s="76">
        <f>分析係数表!E29</f>
        <v>5.9236507240017548E-2</v>
      </c>
      <c r="Y26" s="89">
        <f t="shared" si="9"/>
        <v>0</v>
      </c>
    </row>
    <row r="27" spans="1:25" x14ac:dyDescent="0.2">
      <c r="A27" s="6" t="s">
        <v>15</v>
      </c>
      <c r="B27" s="5" t="s">
        <v>36</v>
      </c>
      <c r="C27" s="90"/>
      <c r="D27" s="76">
        <f>投入係数表!S27</f>
        <v>0</v>
      </c>
      <c r="E27" s="77">
        <f t="shared" si="0"/>
        <v>0</v>
      </c>
      <c r="F27" s="76">
        <f>分析係数表!C30</f>
        <v>1</v>
      </c>
      <c r="G27" s="77">
        <f t="shared" si="1"/>
        <v>0</v>
      </c>
      <c r="H27" s="77">
        <v>6.7861369962777404E-2</v>
      </c>
      <c r="I27" s="77">
        <f t="shared" si="2"/>
        <v>6.7861369962777404E-2</v>
      </c>
      <c r="J27" s="76">
        <f>分析係数表!G30</f>
        <v>0.34449467473756801</v>
      </c>
      <c r="K27" s="78">
        <f t="shared" si="3"/>
        <v>2.3377880572572771E-2</v>
      </c>
      <c r="L27" s="79"/>
      <c r="M27" s="80"/>
      <c r="N27" s="81">
        <f>分析係数表!H30</f>
        <v>0</v>
      </c>
      <c r="O27" s="82">
        <f t="shared" si="4"/>
        <v>0</v>
      </c>
      <c r="P27" s="76">
        <f>分析係数表!C30</f>
        <v>1</v>
      </c>
      <c r="Q27" s="82">
        <f t="shared" si="5"/>
        <v>0</v>
      </c>
      <c r="R27" s="83">
        <v>6.7746806393817666E-2</v>
      </c>
      <c r="S27" s="84">
        <f t="shared" si="6"/>
        <v>0.13560817635659506</v>
      </c>
      <c r="T27" s="85">
        <f>分析係数表!F30</f>
        <v>0.44057926595663166</v>
      </c>
      <c r="U27" s="86">
        <f t="shared" si="7"/>
        <v>5.9746150796906101E-2</v>
      </c>
      <c r="V27" s="87">
        <f>分析係数表!D30</f>
        <v>9.4858631522488704E-2</v>
      </c>
      <c r="W27" s="88">
        <f t="shared" si="8"/>
        <v>0</v>
      </c>
      <c r="X27" s="76">
        <f>分析係数表!E30</f>
        <v>6.7427783311623635E-2</v>
      </c>
      <c r="Y27" s="89">
        <f t="shared" si="9"/>
        <v>0</v>
      </c>
    </row>
    <row r="28" spans="1:25" x14ac:dyDescent="0.2">
      <c r="A28" s="6" t="s">
        <v>16</v>
      </c>
      <c r="B28" s="5" t="s">
        <v>192</v>
      </c>
      <c r="C28" s="90"/>
      <c r="D28" s="76">
        <f>投入係数表!S28</f>
        <v>1.3333333333333334E-2</v>
      </c>
      <c r="E28" s="77">
        <f t="shared" si="0"/>
        <v>1.3333333333333335</v>
      </c>
      <c r="F28" s="76">
        <f>分析係数表!C31</f>
        <v>0.96551367561139545</v>
      </c>
      <c r="G28" s="77">
        <f t="shared" si="1"/>
        <v>1.2873515674818607</v>
      </c>
      <c r="H28" s="77">
        <v>1.7908783597480298</v>
      </c>
      <c r="I28" s="77">
        <f t="shared" si="2"/>
        <v>1.7908783597480298</v>
      </c>
      <c r="J28" s="76">
        <f>分析係数表!G31</f>
        <v>7.0877864624873721E-2</v>
      </c>
      <c r="K28" s="78">
        <f t="shared" si="3"/>
        <v>0.12693363394183677</v>
      </c>
      <c r="L28" s="79"/>
      <c r="M28" s="80"/>
      <c r="N28" s="81">
        <f>分析係数表!H31</f>
        <v>0.19122390524604546</v>
      </c>
      <c r="O28" s="82">
        <f t="shared" si="4"/>
        <v>2.9923176172720423</v>
      </c>
      <c r="P28" s="76">
        <f>分析係数表!C31</f>
        <v>0.96551367561139545</v>
      </c>
      <c r="Q28" s="82">
        <f t="shared" si="5"/>
        <v>2.8891235812490623</v>
      </c>
      <c r="R28" s="83">
        <v>3.2888074228771011</v>
      </c>
      <c r="S28" s="84">
        <f t="shared" si="6"/>
        <v>5.0796857826251305</v>
      </c>
      <c r="T28" s="85">
        <f>分析係数表!F31</f>
        <v>0.34460573190833199</v>
      </c>
      <c r="U28" s="86">
        <f t="shared" si="7"/>
        <v>1.7504888369858813</v>
      </c>
      <c r="V28" s="87">
        <f>分析係数表!D31</f>
        <v>1.1857287180305206E-2</v>
      </c>
      <c r="W28" s="88">
        <f t="shared" si="8"/>
        <v>0</v>
      </c>
      <c r="X28" s="76">
        <f>分析係数表!E31</f>
        <v>1.0368479821343117E-2</v>
      </c>
      <c r="Y28" s="89">
        <f t="shared" si="9"/>
        <v>0</v>
      </c>
    </row>
    <row r="29" spans="1:25" x14ac:dyDescent="0.2">
      <c r="A29" s="6" t="s">
        <v>17</v>
      </c>
      <c r="B29" s="5" t="s">
        <v>272</v>
      </c>
      <c r="C29" s="90"/>
      <c r="D29" s="76">
        <f>投入係数表!S29</f>
        <v>0</v>
      </c>
      <c r="E29" s="77">
        <f t="shared" si="0"/>
        <v>0</v>
      </c>
      <c r="F29" s="76">
        <f>分析係数表!C32</f>
        <v>0.58314087759815236</v>
      </c>
      <c r="G29" s="77">
        <f t="shared" si="1"/>
        <v>0</v>
      </c>
      <c r="H29" s="77">
        <v>1.1471850980718536E-2</v>
      </c>
      <c r="I29" s="77">
        <f t="shared" si="2"/>
        <v>1.1471850980718536E-2</v>
      </c>
      <c r="J29" s="76">
        <f>分析係数表!G32</f>
        <v>0.14173228346456693</v>
      </c>
      <c r="K29" s="78">
        <f t="shared" si="3"/>
        <v>1.6259316350624698E-3</v>
      </c>
      <c r="L29" s="79"/>
      <c r="M29" s="80"/>
      <c r="N29" s="81">
        <f>分析係数表!H32</f>
        <v>5.74149098134338E-3</v>
      </c>
      <c r="O29" s="82">
        <f t="shared" si="4"/>
        <v>8.9844230462590852E-2</v>
      </c>
      <c r="P29" s="76">
        <f>分析係数表!C32</f>
        <v>0.58314087759815236</v>
      </c>
      <c r="Q29" s="82">
        <f t="shared" si="5"/>
        <v>5.2391843399085883E-2</v>
      </c>
      <c r="R29" s="83">
        <v>6.6281865546101826E-2</v>
      </c>
      <c r="S29" s="84">
        <f t="shared" si="6"/>
        <v>7.7753716526820366E-2</v>
      </c>
      <c r="T29" s="85">
        <f>分析係数表!F32</f>
        <v>0.48425196850393698</v>
      </c>
      <c r="U29" s="86">
        <f t="shared" si="7"/>
        <v>3.7652390286609862E-2</v>
      </c>
      <c r="V29" s="87">
        <f>分析係数表!D32</f>
        <v>1.7716535433070866E-2</v>
      </c>
      <c r="W29" s="88">
        <f t="shared" si="8"/>
        <v>0</v>
      </c>
      <c r="X29" s="76">
        <f>分析係数表!E32</f>
        <v>2.5590551181102362E-2</v>
      </c>
      <c r="Y29" s="89">
        <f t="shared" si="9"/>
        <v>0</v>
      </c>
    </row>
    <row r="30" spans="1:25" x14ac:dyDescent="0.2">
      <c r="A30" s="6" t="s">
        <v>18</v>
      </c>
      <c r="B30" s="5" t="s">
        <v>273</v>
      </c>
      <c r="C30" s="90"/>
      <c r="D30" s="76">
        <f>投入係数表!S30</f>
        <v>0</v>
      </c>
      <c r="E30" s="77">
        <f t="shared" si="0"/>
        <v>0</v>
      </c>
      <c r="F30" s="76">
        <f>分析係数表!C33</f>
        <v>0.65671641791044777</v>
      </c>
      <c r="G30" s="77">
        <f t="shared" si="1"/>
        <v>0</v>
      </c>
      <c r="H30" s="77">
        <v>2.2073978964889572E-2</v>
      </c>
      <c r="I30" s="77">
        <f t="shared" si="2"/>
        <v>2.2073978964889572E-2</v>
      </c>
      <c r="J30" s="76">
        <f>分析係数表!G33</f>
        <v>0.50780141843971627</v>
      </c>
      <c r="K30" s="78">
        <f t="shared" si="3"/>
        <v>1.1209197828979384E-2</v>
      </c>
      <c r="L30" s="79"/>
      <c r="M30" s="80"/>
      <c r="N30" s="81">
        <f>分析係数表!H33</f>
        <v>8.515469770082316E-4</v>
      </c>
      <c r="O30" s="82">
        <f t="shared" si="4"/>
        <v>1.3325211709058418E-2</v>
      </c>
      <c r="P30" s="76">
        <f>分析係数表!C33</f>
        <v>0.65671641791044777</v>
      </c>
      <c r="Q30" s="82">
        <f t="shared" si="5"/>
        <v>8.7508853014712003E-3</v>
      </c>
      <c r="R30" s="83">
        <v>4.9986551453405824E-2</v>
      </c>
      <c r="S30" s="84">
        <f t="shared" si="6"/>
        <v>7.2060530418295396E-2</v>
      </c>
      <c r="T30" s="85">
        <f>分析係数表!F33</f>
        <v>0.64539007092198586</v>
      </c>
      <c r="U30" s="86">
        <f t="shared" si="7"/>
        <v>4.6507150837339584E-2</v>
      </c>
      <c r="V30" s="87">
        <f>分析係数表!D33</f>
        <v>0.13049645390070921</v>
      </c>
      <c r="W30" s="88">
        <f t="shared" si="8"/>
        <v>0</v>
      </c>
      <c r="X30" s="76">
        <f>分析係数表!E33</f>
        <v>0.11063829787234042</v>
      </c>
      <c r="Y30" s="89">
        <f t="shared" si="9"/>
        <v>0</v>
      </c>
    </row>
    <row r="31" spans="1:25" x14ac:dyDescent="0.2">
      <c r="A31" s="6" t="s">
        <v>19</v>
      </c>
      <c r="B31" s="5" t="s">
        <v>274</v>
      </c>
      <c r="C31" s="90"/>
      <c r="D31" s="76">
        <f>投入係数表!S31</f>
        <v>5.3333333333333337E-2</v>
      </c>
      <c r="E31" s="77">
        <f t="shared" si="0"/>
        <v>5.3333333333333339</v>
      </c>
      <c r="F31" s="76">
        <f>分析係数表!C34</f>
        <v>0.31694321814583648</v>
      </c>
      <c r="G31" s="77">
        <f t="shared" si="1"/>
        <v>1.6903638301111281</v>
      </c>
      <c r="H31" s="77">
        <v>1.849538371979367</v>
      </c>
      <c r="I31" s="77">
        <f t="shared" si="2"/>
        <v>1.849538371979367</v>
      </c>
      <c r="J31" s="76">
        <f>分析係数表!G34</f>
        <v>0.42500730922911995</v>
      </c>
      <c r="K31" s="78">
        <f t="shared" si="3"/>
        <v>0.78606732679095792</v>
      </c>
      <c r="L31" s="79"/>
      <c r="M31" s="80"/>
      <c r="N31" s="81">
        <f>分析係数表!H34</f>
        <v>0.1424405852450133</v>
      </c>
      <c r="O31" s="82">
        <f t="shared" si="4"/>
        <v>2.228944504060681</v>
      </c>
      <c r="P31" s="76">
        <f>分析係数表!C34</f>
        <v>0.31694321814583648</v>
      </c>
      <c r="Q31" s="82">
        <f t="shared" si="5"/>
        <v>0.70644884418546772</v>
      </c>
      <c r="R31" s="83">
        <v>0.77887533590144087</v>
      </c>
      <c r="S31" s="84">
        <f t="shared" si="6"/>
        <v>2.6284137078808079</v>
      </c>
      <c r="T31" s="85">
        <f>分析係数表!F34</f>
        <v>0.69993178052821359</v>
      </c>
      <c r="U31" s="86">
        <f t="shared" si="7"/>
        <v>1.8397102865217778</v>
      </c>
      <c r="V31" s="87">
        <f>分析係数表!D34</f>
        <v>0.29461066172887634</v>
      </c>
      <c r="W31" s="88">
        <f t="shared" si="8"/>
        <v>1</v>
      </c>
      <c r="X31" s="76">
        <f>分析係数表!E34</f>
        <v>0.2042685898060618</v>
      </c>
      <c r="Y31" s="89">
        <f t="shared" si="9"/>
        <v>1</v>
      </c>
    </row>
    <row r="32" spans="1:25" x14ac:dyDescent="0.2">
      <c r="A32" s="6" t="s">
        <v>20</v>
      </c>
      <c r="B32" s="5" t="s">
        <v>37</v>
      </c>
      <c r="C32" s="90"/>
      <c r="D32" s="76">
        <f>投入係数表!S32</f>
        <v>1.3333333333333334E-2</v>
      </c>
      <c r="E32" s="77">
        <f t="shared" si="0"/>
        <v>1.3333333333333335</v>
      </c>
      <c r="F32" s="76">
        <f>分析係数表!C35</f>
        <v>0.30004594884362079</v>
      </c>
      <c r="G32" s="77">
        <f t="shared" si="1"/>
        <v>0.40006126512482776</v>
      </c>
      <c r="H32" s="77">
        <v>0.45499117068037032</v>
      </c>
      <c r="I32" s="77">
        <f t="shared" si="2"/>
        <v>0.45499117068037032</v>
      </c>
      <c r="J32" s="76">
        <f>分析係数表!G35</f>
        <v>0.31483253588516746</v>
      </c>
      <c r="K32" s="78">
        <f t="shared" si="3"/>
        <v>0.14324602407066203</v>
      </c>
      <c r="L32" s="79"/>
      <c r="M32" s="80"/>
      <c r="N32" s="81">
        <f>分析係数表!H35</f>
        <v>5.3595850643821122E-2</v>
      </c>
      <c r="O32" s="82">
        <f t="shared" si="4"/>
        <v>0.83868074908225254</v>
      </c>
      <c r="P32" s="76">
        <f>分析係数表!C35</f>
        <v>0.30004594884362079</v>
      </c>
      <c r="Q32" s="82">
        <f t="shared" si="5"/>
        <v>0.25164276113526313</v>
      </c>
      <c r="R32" s="83">
        <v>0.31480081959559231</v>
      </c>
      <c r="S32" s="84">
        <f t="shared" si="6"/>
        <v>0.76979199027596268</v>
      </c>
      <c r="T32" s="85">
        <f>分析係数表!F35</f>
        <v>0.64593301435406703</v>
      </c>
      <c r="U32" s="86">
        <f t="shared" si="7"/>
        <v>0.49723406070456921</v>
      </c>
      <c r="V32" s="87">
        <f>分析係数表!D35</f>
        <v>0.12870813397129185</v>
      </c>
      <c r="W32" s="88">
        <f t="shared" si="8"/>
        <v>0</v>
      </c>
      <c r="X32" s="76">
        <f>分析係数表!E35</f>
        <v>0.11674641148325358</v>
      </c>
      <c r="Y32" s="89">
        <f t="shared" si="9"/>
        <v>0</v>
      </c>
    </row>
    <row r="33" spans="1:25" x14ac:dyDescent="0.2">
      <c r="A33" s="6" t="s">
        <v>21</v>
      </c>
      <c r="B33" s="5" t="s">
        <v>38</v>
      </c>
      <c r="C33" s="90"/>
      <c r="D33" s="76">
        <f>投入係数表!S33</f>
        <v>0</v>
      </c>
      <c r="E33" s="77">
        <f t="shared" si="0"/>
        <v>0</v>
      </c>
      <c r="F33" s="76">
        <f>分析係数表!C36</f>
        <v>0.65263261684085982</v>
      </c>
      <c r="G33" s="77">
        <f t="shared" si="1"/>
        <v>0</v>
      </c>
      <c r="H33" s="77">
        <v>5.997630785695858E-2</v>
      </c>
      <c r="I33" s="77">
        <f t="shared" si="2"/>
        <v>5.997630785695858E-2</v>
      </c>
      <c r="J33" s="76">
        <f>分析係数表!G36</f>
        <v>1.8993066023515224E-2</v>
      </c>
      <c r="K33" s="78">
        <f t="shared" si="3"/>
        <v>1.1391339749738892E-3</v>
      </c>
      <c r="L33" s="79"/>
      <c r="M33" s="80"/>
      <c r="N33" s="81">
        <f>分析係数表!H36</f>
        <v>0.10937217763786029</v>
      </c>
      <c r="O33" s="82">
        <f t="shared" si="4"/>
        <v>1.7114821160255789</v>
      </c>
      <c r="P33" s="76">
        <f>分析係数表!C36</f>
        <v>0.65263261684085982</v>
      </c>
      <c r="Q33" s="82">
        <f t="shared" si="5"/>
        <v>1.1169690520581057</v>
      </c>
      <c r="R33" s="83">
        <v>1.1700528256454548</v>
      </c>
      <c r="S33" s="84">
        <f t="shared" si="6"/>
        <v>1.2300291335024134</v>
      </c>
      <c r="T33" s="85">
        <f>分析係数表!F36</f>
        <v>0.88362978595116071</v>
      </c>
      <c r="U33" s="86">
        <f t="shared" si="7"/>
        <v>1.0868903799504293</v>
      </c>
      <c r="V33" s="87">
        <f>分析係数表!D36</f>
        <v>1.4320168827253543E-2</v>
      </c>
      <c r="W33" s="88">
        <f t="shared" si="8"/>
        <v>0</v>
      </c>
      <c r="X33" s="76">
        <f>分析係数表!E36</f>
        <v>2.7132951462164605E-3</v>
      </c>
      <c r="Y33" s="89">
        <f t="shared" si="9"/>
        <v>0</v>
      </c>
    </row>
    <row r="34" spans="1:25" x14ac:dyDescent="0.2">
      <c r="A34" s="6" t="s">
        <v>22</v>
      </c>
      <c r="B34" s="5" t="s">
        <v>377</v>
      </c>
      <c r="C34" s="90"/>
      <c r="D34" s="76">
        <f>投入係数表!S34</f>
        <v>1.3333333333333334E-2</v>
      </c>
      <c r="E34" s="77">
        <f t="shared" si="0"/>
        <v>1.3333333333333335</v>
      </c>
      <c r="F34" s="76">
        <f>分析係数表!C37</f>
        <v>0.3125</v>
      </c>
      <c r="G34" s="77">
        <f t="shared" si="1"/>
        <v>0.41666666666666674</v>
      </c>
      <c r="H34" s="77">
        <v>0.52284249266774108</v>
      </c>
      <c r="I34" s="77">
        <f t="shared" si="2"/>
        <v>0.52284249266774108</v>
      </c>
      <c r="J34" s="76">
        <f>分析係数表!G37</f>
        <v>0.41284547738693467</v>
      </c>
      <c r="K34" s="78">
        <f t="shared" si="3"/>
        <v>0.21585315848358846</v>
      </c>
      <c r="L34" s="79"/>
      <c r="M34" s="80"/>
      <c r="N34" s="81">
        <f>分析係数表!H37</f>
        <v>4.2693468892730888E-2</v>
      </c>
      <c r="O34" s="82">
        <f t="shared" si="4"/>
        <v>0.66807765977688338</v>
      </c>
      <c r="P34" s="76">
        <f>分析係数表!C37</f>
        <v>0.3125</v>
      </c>
      <c r="Q34" s="82">
        <f t="shared" si="5"/>
        <v>0.20877426868027604</v>
      </c>
      <c r="R34" s="83">
        <v>0.27345610126517245</v>
      </c>
      <c r="S34" s="84">
        <f t="shared" si="6"/>
        <v>0.79629859393291347</v>
      </c>
      <c r="T34" s="85">
        <f>分析係数表!F37</f>
        <v>0.69189698492462315</v>
      </c>
      <c r="U34" s="86">
        <f t="shared" si="7"/>
        <v>0.55095659624189963</v>
      </c>
      <c r="V34" s="87">
        <f>分析係数表!D37</f>
        <v>0.10128768844221106</v>
      </c>
      <c r="W34" s="88">
        <f t="shared" si="8"/>
        <v>0</v>
      </c>
      <c r="X34" s="76">
        <f>分析係数表!E37</f>
        <v>9.3907035175879394E-2</v>
      </c>
      <c r="Y34" s="89">
        <f t="shared" si="9"/>
        <v>0</v>
      </c>
    </row>
    <row r="35" spans="1:25" x14ac:dyDescent="0.2">
      <c r="A35" s="6" t="s">
        <v>23</v>
      </c>
      <c r="B35" s="5" t="s">
        <v>193</v>
      </c>
      <c r="C35" s="90"/>
      <c r="D35" s="76">
        <f>投入係数表!S35</f>
        <v>0</v>
      </c>
      <c r="E35" s="77">
        <f t="shared" si="0"/>
        <v>0</v>
      </c>
      <c r="F35" s="76">
        <f>分析係数表!C38</f>
        <v>4.0005674563767912E-2</v>
      </c>
      <c r="G35" s="77">
        <f t="shared" si="1"/>
        <v>0</v>
      </c>
      <c r="H35" s="77">
        <v>7.9410391758636262E-3</v>
      </c>
      <c r="I35" s="77">
        <f t="shared" si="2"/>
        <v>7.9410391758636262E-3</v>
      </c>
      <c r="J35" s="76">
        <f>分析係数表!G38</f>
        <v>0.2442528735632184</v>
      </c>
      <c r="K35" s="78">
        <f t="shared" si="3"/>
        <v>1.9396216377827824E-3</v>
      </c>
      <c r="L35" s="79"/>
      <c r="M35" s="80"/>
      <c r="N35" s="81">
        <f>分析係数表!H38</f>
        <v>3.7571284803757127E-2</v>
      </c>
      <c r="O35" s="82">
        <f t="shared" si="4"/>
        <v>0.58792449237542588</v>
      </c>
      <c r="P35" s="76">
        <f>分析係数表!C38</f>
        <v>4.0005674563767912E-2</v>
      </c>
      <c r="Q35" s="82">
        <f t="shared" si="5"/>
        <v>2.3520315910039738E-2</v>
      </c>
      <c r="R35" s="83">
        <v>2.9134357190329477E-2</v>
      </c>
      <c r="S35" s="84">
        <f t="shared" si="6"/>
        <v>3.70753963661931E-2</v>
      </c>
      <c r="T35" s="85">
        <f>分析係数表!F38</f>
        <v>0.42528735632183906</v>
      </c>
      <c r="U35" s="86">
        <f t="shared" si="7"/>
        <v>1.5767697305162583E-2</v>
      </c>
      <c r="V35" s="87">
        <f>分析係数表!D38</f>
        <v>0.11494252873563218</v>
      </c>
      <c r="W35" s="88">
        <f t="shared" si="8"/>
        <v>0</v>
      </c>
      <c r="X35" s="76">
        <f>分析係数表!E38</f>
        <v>0.10344827586206896</v>
      </c>
      <c r="Y35" s="89">
        <f t="shared" si="9"/>
        <v>0</v>
      </c>
    </row>
    <row r="36" spans="1:25" x14ac:dyDescent="0.2">
      <c r="A36" s="6" t="s">
        <v>24</v>
      </c>
      <c r="B36" s="5" t="s">
        <v>39</v>
      </c>
      <c r="C36" s="90"/>
      <c r="D36" s="76">
        <f>投入係数表!S36</f>
        <v>0</v>
      </c>
      <c r="E36" s="77">
        <f t="shared" si="0"/>
        <v>0</v>
      </c>
      <c r="F36" s="76">
        <f>分析係数表!C39</f>
        <v>1</v>
      </c>
      <c r="G36" s="77">
        <f t="shared" si="1"/>
        <v>0</v>
      </c>
      <c r="H36" s="77">
        <v>2.4531548363014746E-3</v>
      </c>
      <c r="I36" s="77">
        <f t="shared" si="2"/>
        <v>2.4531548363014746E-3</v>
      </c>
      <c r="J36" s="76">
        <f>分析係数表!G39</f>
        <v>0.35369632580787957</v>
      </c>
      <c r="K36" s="78">
        <f t="shared" si="3"/>
        <v>8.6767185223766182E-4</v>
      </c>
      <c r="L36" s="79"/>
      <c r="M36" s="80"/>
      <c r="N36" s="81">
        <f>分析係数表!H39</f>
        <v>3.3932856811085595E-3</v>
      </c>
      <c r="O36" s="82">
        <f t="shared" si="4"/>
        <v>5.3098949689126727E-2</v>
      </c>
      <c r="P36" s="76">
        <f>分析係数表!C39</f>
        <v>1</v>
      </c>
      <c r="Q36" s="82">
        <f t="shared" si="5"/>
        <v>5.3098949689126727E-2</v>
      </c>
      <c r="R36" s="83">
        <v>6.4998656082072628E-2</v>
      </c>
      <c r="S36" s="84">
        <f t="shared" si="6"/>
        <v>6.74518109183741E-2</v>
      </c>
      <c r="T36" s="85">
        <f>分析係数表!F39</f>
        <v>0.70440460380699421</v>
      </c>
      <c r="U36" s="86">
        <f t="shared" si="7"/>
        <v>4.7513366146021592E-2</v>
      </c>
      <c r="V36" s="87">
        <f>分析係数表!D39</f>
        <v>6.0314298362107124E-2</v>
      </c>
      <c r="W36" s="88">
        <f t="shared" si="8"/>
        <v>0</v>
      </c>
      <c r="X36" s="76">
        <f>分析係数表!E39</f>
        <v>7.2598494909251882E-2</v>
      </c>
      <c r="Y36" s="89">
        <f t="shared" si="9"/>
        <v>0</v>
      </c>
    </row>
    <row r="37" spans="1:25" x14ac:dyDescent="0.2">
      <c r="A37" s="6" t="s">
        <v>25</v>
      </c>
      <c r="B37" s="5" t="s">
        <v>40</v>
      </c>
      <c r="C37" s="90"/>
      <c r="D37" s="76">
        <f>投入係数表!S37</f>
        <v>0</v>
      </c>
      <c r="E37" s="77">
        <f t="shared" si="0"/>
        <v>0</v>
      </c>
      <c r="F37" s="76">
        <f>分析係数表!C40</f>
        <v>0.6708495079895278</v>
      </c>
      <c r="G37" s="77">
        <f t="shared" si="1"/>
        <v>0</v>
      </c>
      <c r="H37" s="77">
        <v>2.8510401098869737E-3</v>
      </c>
      <c r="I37" s="77">
        <f t="shared" si="2"/>
        <v>2.8510401098869737E-3</v>
      </c>
      <c r="J37" s="76">
        <f>分析係数表!G40</f>
        <v>0.531269582654468</v>
      </c>
      <c r="K37" s="78">
        <f t="shared" si="3"/>
        <v>1.5146708893108011E-3</v>
      </c>
      <c r="L37" s="79"/>
      <c r="M37" s="80"/>
      <c r="N37" s="81">
        <f>分析係数表!H40</f>
        <v>2.5210951410213404E-2</v>
      </c>
      <c r="O37" s="82">
        <f t="shared" si="4"/>
        <v>0.39450702544697197</v>
      </c>
      <c r="P37" s="76">
        <f>分析係数表!C40</f>
        <v>0.6708495079895278</v>
      </c>
      <c r="Q37" s="82">
        <f t="shared" si="5"/>
        <v>0.26465484391951327</v>
      </c>
      <c r="R37" s="83">
        <v>0.26502778704417385</v>
      </c>
      <c r="S37" s="84">
        <f t="shared" si="6"/>
        <v>0.26787882715406081</v>
      </c>
      <c r="T37" s="85">
        <f>分析係数表!F40</f>
        <v>0.72803609474871533</v>
      </c>
      <c r="U37" s="86">
        <f t="shared" si="7"/>
        <v>0.19502545518710854</v>
      </c>
      <c r="V37" s="87">
        <f>分析係数表!D40</f>
        <v>0.11505201153026695</v>
      </c>
      <c r="W37" s="88">
        <f t="shared" si="8"/>
        <v>0</v>
      </c>
      <c r="X37" s="76">
        <f>分析係数表!E40</f>
        <v>6.6173705978192762E-2</v>
      </c>
      <c r="Y37" s="89">
        <f t="shared" si="9"/>
        <v>0</v>
      </c>
    </row>
    <row r="38" spans="1:25" x14ac:dyDescent="0.2">
      <c r="A38" s="6" t="s">
        <v>26</v>
      </c>
      <c r="B38" s="5" t="s">
        <v>276</v>
      </c>
      <c r="C38" s="90"/>
      <c r="D38" s="76">
        <f>投入係数表!S38</f>
        <v>0</v>
      </c>
      <c r="E38" s="77">
        <f t="shared" si="0"/>
        <v>0</v>
      </c>
      <c r="F38" s="76">
        <f>分析係数表!C41</f>
        <v>0.63576075285795497</v>
      </c>
      <c r="G38" s="77">
        <f t="shared" si="1"/>
        <v>0</v>
      </c>
      <c r="H38" s="77">
        <v>2.9189154225506449E-4</v>
      </c>
      <c r="I38" s="77">
        <f t="shared" si="2"/>
        <v>2.9189154225506449E-4</v>
      </c>
      <c r="J38" s="76">
        <f>分析係数表!G41</f>
        <v>0.45993746335743602</v>
      </c>
      <c r="K38" s="78">
        <f t="shared" si="3"/>
        <v>1.342518555202842E-4</v>
      </c>
      <c r="L38" s="79"/>
      <c r="M38" s="80"/>
      <c r="N38" s="81">
        <f>分析係数表!H41</f>
        <v>4.510618532758754E-2</v>
      </c>
      <c r="O38" s="82">
        <f t="shared" si="4"/>
        <v>0.70583242628588228</v>
      </c>
      <c r="P38" s="76">
        <f>分析係数表!C41</f>
        <v>0.63576075285795497</v>
      </c>
      <c r="Q38" s="82">
        <f t="shared" si="5"/>
        <v>0.44874055472706953</v>
      </c>
      <c r="R38" s="83">
        <v>0.45504521098989065</v>
      </c>
      <c r="S38" s="84">
        <f t="shared" si="6"/>
        <v>0.45533710253214571</v>
      </c>
      <c r="T38" s="85">
        <f>分析係数表!F41</f>
        <v>0.5626343560680086</v>
      </c>
      <c r="U38" s="86">
        <f t="shared" si="7"/>
        <v>0.25618829747704663</v>
      </c>
      <c r="V38" s="87">
        <f>分析係数表!D41</f>
        <v>0.18145397693961304</v>
      </c>
      <c r="W38" s="88">
        <f t="shared" si="8"/>
        <v>0</v>
      </c>
      <c r="X38" s="76">
        <f>分析係数表!E41</f>
        <v>0.17500488567520031</v>
      </c>
      <c r="Y38" s="89">
        <f t="shared" si="9"/>
        <v>0</v>
      </c>
    </row>
    <row r="39" spans="1:25" x14ac:dyDescent="0.2">
      <c r="A39" s="6" t="s">
        <v>51</v>
      </c>
      <c r="B39" s="5" t="s">
        <v>367</v>
      </c>
      <c r="C39" s="90"/>
      <c r="D39" s="76">
        <f>投入係数表!S39</f>
        <v>0</v>
      </c>
      <c r="E39" s="77">
        <f>$C$21*D39</f>
        <v>0</v>
      </c>
      <c r="F39" s="76">
        <f>分析係数表!C42</f>
        <v>1</v>
      </c>
      <c r="G39" s="77">
        <f>E39*F39</f>
        <v>0</v>
      </c>
      <c r="H39" s="77">
        <v>1.0261531146280367E-2</v>
      </c>
      <c r="I39" s="77">
        <f>C39+H39</f>
        <v>1.0261531146280367E-2</v>
      </c>
      <c r="J39" s="76">
        <f>分析係数表!G42</f>
        <v>0.48586118251928023</v>
      </c>
      <c r="K39" s="78">
        <f>I39*J39</f>
        <v>4.985679657190204E-3</v>
      </c>
      <c r="L39" s="79"/>
      <c r="M39" s="80"/>
      <c r="N39" s="81">
        <f>分析係数表!H42</f>
        <v>1.2011973266585813E-2</v>
      </c>
      <c r="O39" s="82">
        <f t="shared" si="4"/>
        <v>0.18796624395656647</v>
      </c>
      <c r="P39" s="76">
        <f>分析係数表!C42</f>
        <v>1</v>
      </c>
      <c r="Q39" s="82">
        <f>O39*P39</f>
        <v>0.18796624395656647</v>
      </c>
      <c r="R39" s="83">
        <v>0.19534449876255153</v>
      </c>
      <c r="S39" s="84">
        <f>I39+R39</f>
        <v>0.20560602990883189</v>
      </c>
      <c r="T39" s="85">
        <f>分析係数表!F42</f>
        <v>0.55826906598114823</v>
      </c>
      <c r="U39" s="86">
        <f>S39*T39</f>
        <v>0.11478348627729561</v>
      </c>
      <c r="V39" s="87">
        <f>分析係数表!D42</f>
        <v>0.12296486718080549</v>
      </c>
      <c r="W39" s="88">
        <f>ROUND(S39*V39,0)</f>
        <v>0</v>
      </c>
      <c r="X39" s="76">
        <f>分析係数表!E42</f>
        <v>7.7120822622107968E-2</v>
      </c>
      <c r="Y39" s="89">
        <f>ROUND(S39*X39,0)</f>
        <v>0</v>
      </c>
    </row>
    <row r="40" spans="1:25" x14ac:dyDescent="0.2">
      <c r="A40" s="6" t="s">
        <v>194</v>
      </c>
      <c r="B40" s="5" t="s">
        <v>41</v>
      </c>
      <c r="C40" s="90"/>
      <c r="D40" s="76">
        <f>投入係数表!S40</f>
        <v>2.6666666666666668E-2</v>
      </c>
      <c r="E40" s="77">
        <f>$C$21*D40</f>
        <v>2.666666666666667</v>
      </c>
      <c r="F40" s="76">
        <f>分析係数表!C43</f>
        <v>0.35275161130391675</v>
      </c>
      <c r="G40" s="77">
        <f>E40*F40</f>
        <v>0.94067096347711143</v>
      </c>
      <c r="H40" s="77">
        <v>1.2407564205206592</v>
      </c>
      <c r="I40" s="77">
        <f>C40+H40</f>
        <v>1.2407564205206592</v>
      </c>
      <c r="J40" s="76">
        <f>分析係数表!G43</f>
        <v>0.36383347788378145</v>
      </c>
      <c r="K40" s="78">
        <f>I40*J40</f>
        <v>0.45142872368466308</v>
      </c>
      <c r="L40" s="79"/>
      <c r="M40" s="80"/>
      <c r="N40" s="81">
        <f>分析係数表!H43</f>
        <v>3.2462002941707736E-2</v>
      </c>
      <c r="O40" s="82">
        <f t="shared" si="4"/>
        <v>0.50797322212107543</v>
      </c>
      <c r="P40" s="76">
        <f>分析係数表!C43</f>
        <v>0.35275161130391675</v>
      </c>
      <c r="Q40" s="82">
        <f>O40*P40</f>
        <v>0.17918837260245177</v>
      </c>
      <c r="R40" s="83">
        <v>0.36866830577273257</v>
      </c>
      <c r="S40" s="84">
        <f>I40+R40</f>
        <v>1.6094247262933918</v>
      </c>
      <c r="T40" s="85">
        <f>分析係数表!F43</f>
        <v>0.62185602775368609</v>
      </c>
      <c r="U40" s="86">
        <f>S40*T40</f>
        <v>1.0008304672613721</v>
      </c>
      <c r="V40" s="87">
        <f>分析係数表!D43</f>
        <v>0.24869904596704251</v>
      </c>
      <c r="W40" s="88">
        <f>ROUND(S40*V40,0)</f>
        <v>0</v>
      </c>
      <c r="X40" s="76">
        <f>分析係数表!E43</f>
        <v>0.20663486556808325</v>
      </c>
      <c r="Y40" s="89">
        <f>ROUND(S40*X40,0)</f>
        <v>0</v>
      </c>
    </row>
    <row r="41" spans="1:25" x14ac:dyDescent="0.2">
      <c r="A41" s="6" t="s">
        <v>340</v>
      </c>
      <c r="B41" s="5" t="s">
        <v>42</v>
      </c>
      <c r="C41" s="90"/>
      <c r="D41" s="76">
        <f>投入係数表!S41</f>
        <v>0</v>
      </c>
      <c r="E41" s="77">
        <f>$C$21*D41</f>
        <v>0</v>
      </c>
      <c r="F41" s="76">
        <f>分析係数表!C44</f>
        <v>0.44216182048040453</v>
      </c>
      <c r="G41" s="77">
        <f>E41*F41</f>
        <v>0</v>
      </c>
      <c r="H41" s="77">
        <v>1.4557510348992789E-3</v>
      </c>
      <c r="I41" s="77">
        <f>C41+H41</f>
        <v>1.4557510348992789E-3</v>
      </c>
      <c r="J41" s="76">
        <f>分析係数表!G44</f>
        <v>0.26698361065932691</v>
      </c>
      <c r="K41" s="78">
        <f>I41*J41</f>
        <v>3.8866166751846129E-4</v>
      </c>
      <c r="L41" s="79"/>
      <c r="M41" s="80"/>
      <c r="N41" s="81">
        <f>分析係数表!H44</f>
        <v>9.8960080509896006E-2</v>
      </c>
      <c r="O41" s="82">
        <f t="shared" si="4"/>
        <v>1.5485511183102736</v>
      </c>
      <c r="P41" s="76">
        <f>分析係数表!C44</f>
        <v>0.44216182048040453</v>
      </c>
      <c r="Q41" s="82">
        <f>O41*P41</f>
        <v>0.68471018157903685</v>
      </c>
      <c r="R41" s="83">
        <v>0.69385473124569574</v>
      </c>
      <c r="S41" s="84">
        <f>I41+R41</f>
        <v>0.695310482280595</v>
      </c>
      <c r="T41" s="85">
        <f>分析係数表!F44</f>
        <v>0.48855248342299512</v>
      </c>
      <c r="U41" s="86">
        <f>S41*T41</f>
        <v>0.33969566286822511</v>
      </c>
      <c r="V41" s="87">
        <f>分析係数表!D44</f>
        <v>0.23645689978731391</v>
      </c>
      <c r="W41" s="88">
        <f>ROUND(S41*V41,0)</f>
        <v>0</v>
      </c>
      <c r="X41" s="76">
        <f>分析係数表!E44</f>
        <v>0.14913048917803079</v>
      </c>
      <c r="Y41" s="89">
        <f>ROUND(S41*X41,0)</f>
        <v>0</v>
      </c>
    </row>
    <row r="42" spans="1:25" x14ac:dyDescent="0.2">
      <c r="A42" s="6" t="s">
        <v>341</v>
      </c>
      <c r="B42" s="5" t="s">
        <v>278</v>
      </c>
      <c r="C42" s="90"/>
      <c r="D42" s="76">
        <f>投入係数表!S42</f>
        <v>0</v>
      </c>
      <c r="E42" s="77">
        <f>$C$21*D42</f>
        <v>0</v>
      </c>
      <c r="F42" s="76">
        <f>分析係数表!C45</f>
        <v>1</v>
      </c>
      <c r="G42" s="77">
        <f>E42*F42</f>
        <v>0</v>
      </c>
      <c r="H42" s="77">
        <v>1.1266262693606987E-2</v>
      </c>
      <c r="I42" s="77">
        <f>C42+H42</f>
        <v>1.1266262693606987E-2</v>
      </c>
      <c r="J42" s="76">
        <f>分析係数表!G45</f>
        <v>0</v>
      </c>
      <c r="K42" s="78">
        <f>I42*J42</f>
        <v>0</v>
      </c>
      <c r="L42" s="79"/>
      <c r="M42" s="80"/>
      <c r="N42" s="81">
        <f>分析係数表!H45</f>
        <v>0</v>
      </c>
      <c r="O42" s="82">
        <f t="shared" si="4"/>
        <v>0</v>
      </c>
      <c r="P42" s="76">
        <f>分析係数表!C45</f>
        <v>1</v>
      </c>
      <c r="Q42" s="82">
        <f>O42*P42</f>
        <v>0</v>
      </c>
      <c r="R42" s="83">
        <v>6.9143928735626798E-3</v>
      </c>
      <c r="S42" s="84">
        <f>I42+R42</f>
        <v>1.8180655567169666E-2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投入係数表!S43</f>
        <v>0</v>
      </c>
      <c r="E43" s="77">
        <f>$C$21*D43</f>
        <v>0</v>
      </c>
      <c r="F43" s="76">
        <f>分析係数表!C46</f>
        <v>0.17935833011209901</v>
      </c>
      <c r="G43" s="77">
        <f>E43*F43</f>
        <v>0</v>
      </c>
      <c r="H43" s="77">
        <v>1.2962693169093018E-2</v>
      </c>
      <c r="I43" s="77">
        <f>C43+H43</f>
        <v>1.2962693169093018E-2</v>
      </c>
      <c r="J43" s="76">
        <f>分析係数表!G46</f>
        <v>8.6021505376344086E-3</v>
      </c>
      <c r="K43" s="78">
        <f>I43*J43</f>
        <v>1.1150703801370338E-4</v>
      </c>
      <c r="L43" s="79"/>
      <c r="M43" s="80"/>
      <c r="N43" s="81">
        <f>分析係数表!H46</f>
        <v>1.9624287151962429E-2</v>
      </c>
      <c r="O43" s="82">
        <f t="shared" si="4"/>
        <v>0.30708556074966448</v>
      </c>
      <c r="P43" s="76">
        <f>分析係数表!C46</f>
        <v>0.17935833011209901</v>
      </c>
      <c r="Q43" s="82">
        <f>O43*P43</f>
        <v>5.5078353377597353E-2</v>
      </c>
      <c r="R43" s="83">
        <v>6.2879130371816375E-2</v>
      </c>
      <c r="S43" s="84">
        <f>I43+R43</f>
        <v>7.5841823540909389E-2</v>
      </c>
      <c r="T43" s="85">
        <f>分析係数表!F46</f>
        <v>0.31182795698924731</v>
      </c>
      <c r="U43" s="86">
        <f>S43*T43</f>
        <v>2.3649600889100779E-2</v>
      </c>
      <c r="V43" s="87">
        <f>分析係数表!D46</f>
        <v>4.3010752688172043E-3</v>
      </c>
      <c r="W43" s="88">
        <f>ROUND(S43*V43,0)</f>
        <v>0</v>
      </c>
      <c r="X43" s="76">
        <f>分析係数表!E46</f>
        <v>1.0752688172043012E-2</v>
      </c>
      <c r="Y43" s="89">
        <f>ROUND(S43*X43,0)</f>
        <v>0</v>
      </c>
    </row>
    <row r="44" spans="1:25" x14ac:dyDescent="0.2">
      <c r="A44" s="192">
        <v>40</v>
      </c>
      <c r="B44" s="14" t="s">
        <v>150</v>
      </c>
      <c r="C44" s="197">
        <f>SUM(C5:C43)</f>
        <v>100</v>
      </c>
      <c r="D44" s="92">
        <f>投入係数表!S44</f>
        <v>0.58666666666666667</v>
      </c>
      <c r="E44" s="91">
        <f>SUM(E5:E43)</f>
        <v>58.666666666666671</v>
      </c>
      <c r="F44" s="92">
        <f>分析係数表!C47</f>
        <v>0.45205734847213674</v>
      </c>
      <c r="G44" s="91">
        <f>SUM(G5:G43)</f>
        <v>13.018725186969212</v>
      </c>
      <c r="H44" s="91">
        <f>SUM(H5:H43)</f>
        <v>15.282304601760965</v>
      </c>
      <c r="I44" s="91">
        <f>SUM(I5:I43)</f>
        <v>115.28230460176093</v>
      </c>
      <c r="J44" s="92">
        <f>分析係数表!G47</f>
        <v>0.25945463001493158</v>
      </c>
      <c r="K44" s="93">
        <f>SUM(K5:K43)</f>
        <v>24.957321026588414</v>
      </c>
      <c r="L44" s="94">
        <f>最終需要_まとめ!$L$33</f>
        <v>0.627</v>
      </c>
      <c r="M44" s="91">
        <f>K44*L44</f>
        <v>15.648240283670935</v>
      </c>
      <c r="N44" s="95">
        <f>分析係数表!H47</f>
        <v>1</v>
      </c>
      <c r="O44" s="96">
        <f>SUM(O5:O43)</f>
        <v>15.648240283670932</v>
      </c>
      <c r="P44" s="92">
        <f>分析係数表!C47</f>
        <v>0.45205734847213674</v>
      </c>
      <c r="Q44" s="96">
        <f>SUM(Q5:Q43)</f>
        <v>7.489311253454968</v>
      </c>
      <c r="R44" s="91">
        <f>SUM(R5:R43)</f>
        <v>8.634510376671594</v>
      </c>
      <c r="S44" s="97">
        <f>SUM(S5:S43)</f>
        <v>123.91681497843257</v>
      </c>
      <c r="T44" s="98">
        <f>分析係数表!F47</f>
        <v>0.49393557388686266</v>
      </c>
      <c r="U44" s="99">
        <f>SUM(U5:U43)</f>
        <v>51.284244926645293</v>
      </c>
      <c r="V44" s="100">
        <f>分析係数表!D47</f>
        <v>0.10430078574400901</v>
      </c>
      <c r="W44" s="101">
        <f>SUM(W5:W43)</f>
        <v>1</v>
      </c>
      <c r="X44" s="92">
        <f>分析係数表!E47</f>
        <v>8.4816292561133821E-2</v>
      </c>
      <c r="Y44" s="102">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25" sqref="K25"/>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280</v>
      </c>
      <c r="S2" s="3" t="s">
        <v>152</v>
      </c>
      <c r="U2" s="64" t="s">
        <v>209</v>
      </c>
      <c r="W2" s="3" t="s">
        <v>130</v>
      </c>
      <c r="Y2" s="3" t="s">
        <v>153</v>
      </c>
    </row>
    <row r="3" spans="1:25" ht="44" x14ac:dyDescent="0.2">
      <c r="B3" s="65"/>
      <c r="C3" s="66" t="s">
        <v>227</v>
      </c>
      <c r="D3" s="66" t="s">
        <v>237</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投入係数表!T5</f>
        <v>0</v>
      </c>
      <c r="E5" s="77">
        <f t="shared" ref="E5:E38" si="0">$C$22*D5</f>
        <v>0</v>
      </c>
      <c r="F5" s="76">
        <f>分析係数表!C8</f>
        <v>0.54693596511361031</v>
      </c>
      <c r="G5" s="77">
        <f t="shared" ref="G5:G38" si="1">E5*F5</f>
        <v>0</v>
      </c>
      <c r="H5" s="77">
        <f t="array" ref="H5:H43">MMULT(逆行列係数!C5:AO43,'18'!G5:G43)</f>
        <v>2.643036983928395E-3</v>
      </c>
      <c r="I5" s="77">
        <f t="shared" ref="I5:I38" si="2">C5+H5</f>
        <v>2.643036983928395E-3</v>
      </c>
      <c r="J5" s="76">
        <f>分析係数表!G8</f>
        <v>0.11998386771526517</v>
      </c>
      <c r="K5" s="78">
        <f t="shared" ref="K5:K38" si="3">I5*J5</f>
        <v>3.1712179984621797E-4</v>
      </c>
      <c r="L5" s="79" t="s">
        <v>183</v>
      </c>
      <c r="M5" s="80" t="s">
        <v>183</v>
      </c>
      <c r="N5" s="81">
        <f>分析係数表!H8</f>
        <v>1.0437901581813021E-2</v>
      </c>
      <c r="O5" s="82">
        <f t="shared" ref="O5:O43" si="4">$M$44*N5</f>
        <v>0.15746539379927621</v>
      </c>
      <c r="P5" s="76">
        <f>分析係数表!C8</f>
        <v>0.54693596511361031</v>
      </c>
      <c r="Q5" s="82">
        <f t="shared" ref="Q5:Q38" si="5">O5*P5</f>
        <v>8.6123487129601842E-2</v>
      </c>
      <c r="R5" s="83">
        <f t="array" ref="R5:R43">MMULT(逆行列係数!C5:AO43,'18'!Q5:Q43)</f>
        <v>0.12652522682236467</v>
      </c>
      <c r="S5" s="84">
        <f t="shared" ref="S5:S38" si="6">I5+R5</f>
        <v>0.12916826380629307</v>
      </c>
      <c r="T5" s="85">
        <f>分析係数表!F8</f>
        <v>0.45210727969348657</v>
      </c>
      <c r="U5" s="86">
        <f t="shared" ref="U5:U38" si="7">S5*T5</f>
        <v>5.83979123721938E-2</v>
      </c>
      <c r="V5" s="87">
        <f>分析係数表!D8</f>
        <v>0.18995765275257109</v>
      </c>
      <c r="W5" s="167">
        <f t="shared" ref="W5:W38" si="8">ROUND(S5*V5,0)</f>
        <v>0</v>
      </c>
      <c r="X5" s="76">
        <f>分析係数表!E8</f>
        <v>0.14398064125831822</v>
      </c>
      <c r="Y5" s="166">
        <f t="shared" ref="Y5:Y38" si="9">ROUND(S5*X5,0)</f>
        <v>0</v>
      </c>
    </row>
    <row r="6" spans="1:25" x14ac:dyDescent="0.2">
      <c r="A6" s="6" t="s">
        <v>219</v>
      </c>
      <c r="B6" s="5" t="s">
        <v>265</v>
      </c>
      <c r="C6" s="90"/>
      <c r="D6" s="76">
        <f>投入係数表!T6</f>
        <v>0</v>
      </c>
      <c r="E6" s="77">
        <f t="shared" si="0"/>
        <v>0</v>
      </c>
      <c r="F6" s="76">
        <f>分析係数表!C9</f>
        <v>1</v>
      </c>
      <c r="G6" s="77">
        <f t="shared" si="1"/>
        <v>0</v>
      </c>
      <c r="H6" s="77">
        <v>2.0513598566811535E-3</v>
      </c>
      <c r="I6" s="77">
        <f t="shared" si="2"/>
        <v>2.0513598566811535E-3</v>
      </c>
      <c r="J6" s="76">
        <f>分析係数表!G9</f>
        <v>0.24637681159420291</v>
      </c>
      <c r="K6" s="78">
        <f t="shared" si="3"/>
        <v>5.0540750092144368E-4</v>
      </c>
      <c r="L6" s="79"/>
      <c r="M6" s="80"/>
      <c r="N6" s="81">
        <f>分析係数表!H9</f>
        <v>5.4189353082342016E-4</v>
      </c>
      <c r="O6" s="82">
        <f t="shared" si="4"/>
        <v>8.1749648202343646E-3</v>
      </c>
      <c r="P6" s="76">
        <f>分析係数表!C9</f>
        <v>1</v>
      </c>
      <c r="Q6" s="82">
        <f t="shared" si="5"/>
        <v>8.1749648202343646E-3</v>
      </c>
      <c r="R6" s="83">
        <v>1.0711556297536578E-2</v>
      </c>
      <c r="S6" s="84">
        <f t="shared" si="6"/>
        <v>1.2762916154217731E-2</v>
      </c>
      <c r="T6" s="85">
        <f>分析係数表!F9</f>
        <v>0.67101449275362324</v>
      </c>
      <c r="U6" s="86">
        <f t="shared" si="7"/>
        <v>8.5641017092794348E-3</v>
      </c>
      <c r="V6" s="87">
        <f>分析係数表!D9</f>
        <v>0.17826086956521739</v>
      </c>
      <c r="W6" s="167">
        <f t="shared" si="8"/>
        <v>0</v>
      </c>
      <c r="X6" s="76">
        <f>分析係数表!E9</f>
        <v>0.11304347826086956</v>
      </c>
      <c r="Y6" s="166">
        <f t="shared" si="9"/>
        <v>0</v>
      </c>
    </row>
    <row r="7" spans="1:25" x14ac:dyDescent="0.2">
      <c r="A7" s="6" t="s">
        <v>220</v>
      </c>
      <c r="B7" s="5" t="s">
        <v>266</v>
      </c>
      <c r="C7" s="90"/>
      <c r="D7" s="76">
        <f>投入係数表!T7</f>
        <v>0</v>
      </c>
      <c r="E7" s="77">
        <f t="shared" si="0"/>
        <v>0</v>
      </c>
      <c r="F7" s="76">
        <f>分析係数表!C10</f>
        <v>7.9037800687285276E-2</v>
      </c>
      <c r="G7" s="77">
        <f t="shared" si="1"/>
        <v>0</v>
      </c>
      <c r="H7" s="77">
        <v>1.8557488012408311E-5</v>
      </c>
      <c r="I7" s="77">
        <f t="shared" si="2"/>
        <v>1.8557488012408311E-5</v>
      </c>
      <c r="J7" s="76">
        <f>分析係数表!G10</f>
        <v>0.17857142857142858</v>
      </c>
      <c r="K7" s="78">
        <f t="shared" si="3"/>
        <v>3.3138371450729129E-6</v>
      </c>
      <c r="L7" s="79"/>
      <c r="M7" s="80"/>
      <c r="N7" s="81">
        <f>分析係数表!H10</f>
        <v>1.057982607798106E-3</v>
      </c>
      <c r="O7" s="82">
        <f t="shared" si="4"/>
        <v>1.5960645601409949E-2</v>
      </c>
      <c r="P7" s="76">
        <f>分析係数表!C10</f>
        <v>7.9037800687285276E-2</v>
      </c>
      <c r="Q7" s="82">
        <f t="shared" si="5"/>
        <v>1.2614943258846358E-3</v>
      </c>
      <c r="R7" s="83">
        <v>2.0937179730873769E-3</v>
      </c>
      <c r="S7" s="84">
        <f t="shared" si="6"/>
        <v>2.1122754610997854E-3</v>
      </c>
      <c r="T7" s="85">
        <f>分析係数表!F10</f>
        <v>0.5178571428571429</v>
      </c>
      <c r="U7" s="86">
        <f t="shared" si="7"/>
        <v>1.0938569352123889E-3</v>
      </c>
      <c r="V7" s="87">
        <f>分析係数表!D10</f>
        <v>0.10714285714285714</v>
      </c>
      <c r="W7" s="167">
        <f t="shared" si="8"/>
        <v>0</v>
      </c>
      <c r="X7" s="76">
        <f>分析係数表!E10</f>
        <v>8.9285714285714288E-2</v>
      </c>
      <c r="Y7" s="166">
        <f t="shared" si="9"/>
        <v>0</v>
      </c>
    </row>
    <row r="8" spans="1:25" x14ac:dyDescent="0.2">
      <c r="A8" s="6" t="s">
        <v>221</v>
      </c>
      <c r="B8" s="5" t="s">
        <v>27</v>
      </c>
      <c r="C8" s="90"/>
      <c r="D8" s="76">
        <f>投入係数表!T8</f>
        <v>0</v>
      </c>
      <c r="E8" s="77">
        <f t="shared" si="0"/>
        <v>0</v>
      </c>
      <c r="F8" s="76">
        <f>分析係数表!C11</f>
        <v>2.9201343261789914E-3</v>
      </c>
      <c r="G8" s="77">
        <f t="shared" si="1"/>
        <v>0</v>
      </c>
      <c r="H8" s="77">
        <v>4.0226959577400996E-3</v>
      </c>
      <c r="I8" s="77">
        <f t="shared" si="2"/>
        <v>4.0226959577400996E-3</v>
      </c>
      <c r="J8" s="76">
        <f>分析係数表!G11</f>
        <v>0.38709677419354838</v>
      </c>
      <c r="K8" s="78">
        <f t="shared" si="3"/>
        <v>1.5571726288026192E-3</v>
      </c>
      <c r="L8" s="79"/>
      <c r="M8" s="80"/>
      <c r="N8" s="81">
        <f>分析係数表!H11</f>
        <v>-1.2902226924367146E-5</v>
      </c>
      <c r="O8" s="82">
        <f t="shared" si="4"/>
        <v>-1.9464201952938963E-4</v>
      </c>
      <c r="P8" s="76">
        <f>分析係数表!C11</f>
        <v>2.9201343261789914E-3</v>
      </c>
      <c r="Q8" s="82">
        <f t="shared" si="5"/>
        <v>-5.683808425445723E-7</v>
      </c>
      <c r="R8" s="83">
        <v>2.806102582447725E-3</v>
      </c>
      <c r="S8" s="84">
        <f t="shared" si="6"/>
        <v>6.8287985401878247E-3</v>
      </c>
      <c r="T8" s="85">
        <f>分析係数表!F11</f>
        <v>0.64516129032258063</v>
      </c>
      <c r="U8" s="86">
        <f t="shared" si="7"/>
        <v>4.4056764775405322E-3</v>
      </c>
      <c r="V8" s="87">
        <f>分析係数表!D11</f>
        <v>0.25806451612903225</v>
      </c>
      <c r="W8" s="167">
        <f t="shared" si="8"/>
        <v>0</v>
      </c>
      <c r="X8" s="76">
        <f>分析係数表!E11</f>
        <v>0.22580645161290322</v>
      </c>
      <c r="Y8" s="166">
        <f t="shared" si="9"/>
        <v>0</v>
      </c>
    </row>
    <row r="9" spans="1:25" x14ac:dyDescent="0.2">
      <c r="A9" s="6" t="s">
        <v>222</v>
      </c>
      <c r="B9" s="5" t="s">
        <v>190</v>
      </c>
      <c r="C9" s="90"/>
      <c r="D9" s="76">
        <f>投入係数表!T9</f>
        <v>0</v>
      </c>
      <c r="E9" s="77">
        <f t="shared" si="0"/>
        <v>0</v>
      </c>
      <c r="F9" s="76">
        <f>分析係数表!C12</f>
        <v>0.15436841164909776</v>
      </c>
      <c r="G9" s="77">
        <f t="shared" si="1"/>
        <v>0</v>
      </c>
      <c r="H9" s="77">
        <v>2.6536824146694354E-4</v>
      </c>
      <c r="I9" s="77">
        <f t="shared" si="2"/>
        <v>2.6536824146694354E-4</v>
      </c>
      <c r="J9" s="76">
        <f>分析係数表!G12</f>
        <v>0.13865952540355575</v>
      </c>
      <c r="K9" s="78">
        <f t="shared" si="3"/>
        <v>3.6795834418982575E-5</v>
      </c>
      <c r="L9" s="79"/>
      <c r="M9" s="80"/>
      <c r="N9" s="81">
        <f>分析係数表!H12</f>
        <v>8.1322736304286117E-2</v>
      </c>
      <c r="O9" s="82">
        <f t="shared" si="4"/>
        <v>1.2268286490937428</v>
      </c>
      <c r="P9" s="76">
        <f>分析係数表!C12</f>
        <v>0.15436841164909776</v>
      </c>
      <c r="Q9" s="82">
        <f t="shared" si="5"/>
        <v>0.18938358992620938</v>
      </c>
      <c r="R9" s="83">
        <v>0.21544800542630516</v>
      </c>
      <c r="S9" s="84">
        <f t="shared" si="6"/>
        <v>0.2157133736677721</v>
      </c>
      <c r="T9" s="85">
        <f>分析係数表!F12</f>
        <v>0.32507624786134048</v>
      </c>
      <c r="U9" s="86">
        <f t="shared" si="7"/>
        <v>7.0123294125430641E-2</v>
      </c>
      <c r="V9" s="87">
        <f>分析係数表!D12</f>
        <v>4.5079223387636688E-2</v>
      </c>
      <c r="W9" s="167">
        <f t="shared" si="8"/>
        <v>0</v>
      </c>
      <c r="X9" s="76">
        <f>分析係数表!E12</f>
        <v>4.7459644424607601E-2</v>
      </c>
      <c r="Y9" s="166">
        <f t="shared" si="9"/>
        <v>0</v>
      </c>
    </row>
    <row r="10" spans="1:25" x14ac:dyDescent="0.2">
      <c r="A10" s="6" t="s">
        <v>223</v>
      </c>
      <c r="B10" s="5" t="s">
        <v>28</v>
      </c>
      <c r="C10" s="90"/>
      <c r="D10" s="76">
        <f>投入係数表!T10</f>
        <v>3.8572806171648989E-3</v>
      </c>
      <c r="E10" s="77">
        <f t="shared" si="0"/>
        <v>0.38572806171648988</v>
      </c>
      <c r="F10" s="76">
        <f>分析係数表!C13</f>
        <v>0</v>
      </c>
      <c r="G10" s="77">
        <f t="shared" si="1"/>
        <v>0</v>
      </c>
      <c r="H10" s="77">
        <v>0</v>
      </c>
      <c r="I10" s="77">
        <f t="shared" si="2"/>
        <v>0</v>
      </c>
      <c r="J10" s="76">
        <f>分析係数表!G13</f>
        <v>0.24519230769230768</v>
      </c>
      <c r="K10" s="78">
        <f t="shared" si="3"/>
        <v>0</v>
      </c>
      <c r="L10" s="79"/>
      <c r="M10" s="80"/>
      <c r="N10" s="81">
        <f>分析係数表!H13</f>
        <v>1.238613784739246E-2</v>
      </c>
      <c r="O10" s="82">
        <f t="shared" si="4"/>
        <v>0.18685633874821406</v>
      </c>
      <c r="P10" s="76">
        <f>分析係数表!C13</f>
        <v>0</v>
      </c>
      <c r="Q10" s="82">
        <f t="shared" si="5"/>
        <v>0</v>
      </c>
      <c r="R10" s="83">
        <v>0</v>
      </c>
      <c r="S10" s="84">
        <f t="shared" si="6"/>
        <v>0</v>
      </c>
      <c r="T10" s="85">
        <f>分析係数表!F13</f>
        <v>0.38350591715976329</v>
      </c>
      <c r="U10" s="86">
        <f t="shared" si="7"/>
        <v>0</v>
      </c>
      <c r="V10" s="87">
        <f>分析係数表!D13</f>
        <v>0.13609467455621302</v>
      </c>
      <c r="W10" s="167">
        <f t="shared" si="8"/>
        <v>0</v>
      </c>
      <c r="X10" s="76">
        <f>分析係数表!E13</f>
        <v>0.13646449704142011</v>
      </c>
      <c r="Y10" s="166">
        <f t="shared" si="9"/>
        <v>0</v>
      </c>
    </row>
    <row r="11" spans="1:25" x14ac:dyDescent="0.2">
      <c r="A11" s="6" t="s">
        <v>224</v>
      </c>
      <c r="B11" s="5" t="s">
        <v>267</v>
      </c>
      <c r="C11" s="90"/>
      <c r="D11" s="76">
        <f>投入係数表!T11</f>
        <v>6.2680810028929602E-3</v>
      </c>
      <c r="E11" s="77">
        <f t="shared" si="0"/>
        <v>0.62680810028929601</v>
      </c>
      <c r="F11" s="76">
        <f>分析係数表!C14</f>
        <v>5.4896794027228801E-2</v>
      </c>
      <c r="G11" s="77">
        <f t="shared" si="1"/>
        <v>3.4409755176180057E-2</v>
      </c>
      <c r="H11" s="77">
        <v>4.3464705503787254E-2</v>
      </c>
      <c r="I11" s="77">
        <f t="shared" si="2"/>
        <v>4.3464705503787254E-2</v>
      </c>
      <c r="J11" s="76">
        <f>分析係数表!G14</f>
        <v>0.21908893709327548</v>
      </c>
      <c r="K11" s="78">
        <f t="shared" si="3"/>
        <v>9.52263612989699E-3</v>
      </c>
      <c r="L11" s="79"/>
      <c r="M11" s="80"/>
      <c r="N11" s="81">
        <f>分析係数表!H14</f>
        <v>1.0321781539493716E-3</v>
      </c>
      <c r="O11" s="82">
        <f t="shared" si="4"/>
        <v>1.557136156235117E-2</v>
      </c>
      <c r="P11" s="76">
        <f>分析係数表!C14</f>
        <v>5.4896794027228801E-2</v>
      </c>
      <c r="Q11" s="82">
        <f t="shared" si="5"/>
        <v>8.5481782841189985E-4</v>
      </c>
      <c r="R11" s="83">
        <v>3.9956198017762718E-3</v>
      </c>
      <c r="S11" s="84">
        <f t="shared" si="6"/>
        <v>4.7460325305563524E-2</v>
      </c>
      <c r="T11" s="85">
        <f>分析係数表!F14</f>
        <v>0.36550976138828634</v>
      </c>
      <c r="U11" s="86">
        <f t="shared" si="7"/>
        <v>1.7347212177846971E-2</v>
      </c>
      <c r="V11" s="87">
        <f>分析係数表!D14</f>
        <v>0.11713665943600868</v>
      </c>
      <c r="W11" s="167">
        <f t="shared" si="8"/>
        <v>0</v>
      </c>
      <c r="X11" s="76">
        <f>分析係数表!E14</f>
        <v>8.6767895878524945E-2</v>
      </c>
      <c r="Y11" s="166">
        <f t="shared" si="9"/>
        <v>0</v>
      </c>
    </row>
    <row r="12" spans="1:25" x14ac:dyDescent="0.2">
      <c r="A12" s="6" t="s">
        <v>225</v>
      </c>
      <c r="B12" s="5" t="s">
        <v>29</v>
      </c>
      <c r="C12" s="90"/>
      <c r="D12" s="76">
        <f>投入係数表!T12</f>
        <v>1.7839922854387655E-2</v>
      </c>
      <c r="E12" s="77">
        <f t="shared" si="0"/>
        <v>1.7839922854387655</v>
      </c>
      <c r="F12" s="76">
        <f>分析係数表!C15</f>
        <v>0</v>
      </c>
      <c r="G12" s="77">
        <f t="shared" si="1"/>
        <v>0</v>
      </c>
      <c r="H12" s="77">
        <v>0</v>
      </c>
      <c r="I12" s="77">
        <f t="shared" si="2"/>
        <v>0</v>
      </c>
      <c r="J12" s="76">
        <f>分析係数表!G15</f>
        <v>9.5670602482591585E-2</v>
      </c>
      <c r="K12" s="78">
        <f t="shared" si="3"/>
        <v>0</v>
      </c>
      <c r="L12" s="79"/>
      <c r="M12" s="80"/>
      <c r="N12" s="81">
        <f>分析係数表!H15</f>
        <v>7.5090960699816791E-3</v>
      </c>
      <c r="O12" s="82">
        <f t="shared" si="4"/>
        <v>0.11328165536610477</v>
      </c>
      <c r="P12" s="76">
        <f>分析係数表!C15</f>
        <v>0</v>
      </c>
      <c r="Q12" s="82">
        <f t="shared" si="5"/>
        <v>0</v>
      </c>
      <c r="R12" s="83">
        <v>0</v>
      </c>
      <c r="S12" s="84">
        <f t="shared" si="6"/>
        <v>0</v>
      </c>
      <c r="T12" s="85">
        <f>分析係数表!F15</f>
        <v>0.30426884650317892</v>
      </c>
      <c r="U12" s="86">
        <f t="shared" si="7"/>
        <v>0</v>
      </c>
      <c r="V12" s="87">
        <f>分析係数表!D15</f>
        <v>3.7844383893430214E-2</v>
      </c>
      <c r="W12" s="167">
        <f t="shared" si="8"/>
        <v>0</v>
      </c>
      <c r="X12" s="76">
        <f>分析係数表!E15</f>
        <v>3.511958825310324E-2</v>
      </c>
      <c r="Y12" s="166">
        <f t="shared" si="9"/>
        <v>0</v>
      </c>
    </row>
    <row r="13" spans="1:25" x14ac:dyDescent="0.2">
      <c r="A13" s="6" t="s">
        <v>226</v>
      </c>
      <c r="B13" s="5" t="s">
        <v>30</v>
      </c>
      <c r="C13" s="90"/>
      <c r="D13" s="76">
        <f>投入係数表!T13</f>
        <v>1.4464802314368371E-3</v>
      </c>
      <c r="E13" s="77">
        <f t="shared" si="0"/>
        <v>0.14464802314368372</v>
      </c>
      <c r="F13" s="76">
        <f>分析係数表!C16</f>
        <v>2.8164924506387967E-2</v>
      </c>
      <c r="G13" s="77">
        <f t="shared" si="1"/>
        <v>4.0740006518401118E-3</v>
      </c>
      <c r="H13" s="77">
        <v>1.1844900622904895E-2</v>
      </c>
      <c r="I13" s="77">
        <f t="shared" si="2"/>
        <v>1.1844900622904895E-2</v>
      </c>
      <c r="J13" s="76">
        <f>分析係数表!G16</f>
        <v>3.3175355450236969E-2</v>
      </c>
      <c r="K13" s="78">
        <f t="shared" si="3"/>
        <v>3.9295878843760318E-4</v>
      </c>
      <c r="L13" s="79"/>
      <c r="M13" s="80"/>
      <c r="N13" s="81">
        <f>分析係数表!H16</f>
        <v>1.4682734239929811E-2</v>
      </c>
      <c r="O13" s="82">
        <f t="shared" si="4"/>
        <v>0.22150261822444539</v>
      </c>
      <c r="P13" s="76">
        <f>分析係数表!C16</f>
        <v>2.8164924506387967E-2</v>
      </c>
      <c r="Q13" s="82">
        <f t="shared" si="5"/>
        <v>6.2386045202587797E-3</v>
      </c>
      <c r="R13" s="83">
        <v>1.1964455585838044E-2</v>
      </c>
      <c r="S13" s="84">
        <f t="shared" si="6"/>
        <v>2.3809356208742936E-2</v>
      </c>
      <c r="T13" s="85">
        <f>分析係数表!F16</f>
        <v>0.28436018957345971</v>
      </c>
      <c r="U13" s="86">
        <f t="shared" si="7"/>
        <v>6.7704330451401713E-3</v>
      </c>
      <c r="V13" s="87">
        <f>分析係数表!D16</f>
        <v>3.7914691943127965E-2</v>
      </c>
      <c r="W13" s="167">
        <f t="shared" si="8"/>
        <v>0</v>
      </c>
      <c r="X13" s="76">
        <f>分析係数表!E16</f>
        <v>3.7914691943127965E-2</v>
      </c>
      <c r="Y13" s="166">
        <f t="shared" si="9"/>
        <v>0</v>
      </c>
    </row>
    <row r="14" spans="1:25" x14ac:dyDescent="0.2">
      <c r="A14" s="6" t="s">
        <v>2</v>
      </c>
      <c r="B14" s="5" t="s">
        <v>364</v>
      </c>
      <c r="C14" s="90"/>
      <c r="D14" s="76">
        <f>投入係数表!T14</f>
        <v>1.9768563162970106E-2</v>
      </c>
      <c r="E14" s="77">
        <f t="shared" si="0"/>
        <v>1.9768563162970105</v>
      </c>
      <c r="F14" s="76">
        <f>分析係数表!C17</f>
        <v>0.15651736285858076</v>
      </c>
      <c r="G14" s="77">
        <f t="shared" si="1"/>
        <v>0.30941233737713647</v>
      </c>
      <c r="H14" s="77">
        <v>0.3557850798921664</v>
      </c>
      <c r="I14" s="77">
        <f t="shared" si="2"/>
        <v>0.3557850798921664</v>
      </c>
      <c r="J14" s="76">
        <f>分析係数表!G17</f>
        <v>0.21787194841087057</v>
      </c>
      <c r="K14" s="78">
        <f t="shared" si="3"/>
        <v>7.7515588571623537E-2</v>
      </c>
      <c r="L14" s="79"/>
      <c r="M14" s="80"/>
      <c r="N14" s="81">
        <f>分析係数表!H17</f>
        <v>2.4901297964028592E-3</v>
      </c>
      <c r="O14" s="82">
        <f t="shared" si="4"/>
        <v>3.75659097691722E-2</v>
      </c>
      <c r="P14" s="76">
        <f>分析係数表!C17</f>
        <v>0.15651736285858076</v>
      </c>
      <c r="Q14" s="82">
        <f t="shared" si="5"/>
        <v>5.8797171304542286E-3</v>
      </c>
      <c r="R14" s="83">
        <v>1.0991181567772283E-2</v>
      </c>
      <c r="S14" s="84">
        <f t="shared" si="6"/>
        <v>0.36677626145993869</v>
      </c>
      <c r="T14" s="85">
        <f>分析係数表!F17</f>
        <v>0.3417779824965454</v>
      </c>
      <c r="U14" s="86">
        <f t="shared" si="7"/>
        <v>0.12535605066940328</v>
      </c>
      <c r="V14" s="87">
        <f>分析係数表!D17</f>
        <v>8.7977890373099957E-2</v>
      </c>
      <c r="W14" s="167">
        <f t="shared" si="8"/>
        <v>0</v>
      </c>
      <c r="X14" s="76">
        <f>分析係数表!E17</f>
        <v>8.8438507600184249E-2</v>
      </c>
      <c r="Y14" s="166">
        <f t="shared" si="9"/>
        <v>0</v>
      </c>
    </row>
    <row r="15" spans="1:25" x14ac:dyDescent="0.2">
      <c r="A15" s="6" t="s">
        <v>3</v>
      </c>
      <c r="B15" s="5" t="s">
        <v>31</v>
      </c>
      <c r="C15" s="90"/>
      <c r="D15" s="76">
        <f>投入係数表!T15</f>
        <v>3.6162005785920923E-2</v>
      </c>
      <c r="E15" s="77">
        <f t="shared" si="0"/>
        <v>3.6162005785920921</v>
      </c>
      <c r="F15" s="76">
        <f>分析係数表!C18</f>
        <v>0.11725293132328307</v>
      </c>
      <c r="G15" s="77">
        <f t="shared" si="1"/>
        <v>0.42401011809287509</v>
      </c>
      <c r="H15" s="77">
        <v>0.4609107927314805</v>
      </c>
      <c r="I15" s="77">
        <f t="shared" si="2"/>
        <v>0.4609107927314805</v>
      </c>
      <c r="J15" s="76">
        <f>分析係数表!G18</f>
        <v>0.21513002364066194</v>
      </c>
      <c r="K15" s="78">
        <f t="shared" si="3"/>
        <v>9.9155749736559634E-2</v>
      </c>
      <c r="L15" s="79"/>
      <c r="M15" s="80"/>
      <c r="N15" s="81">
        <f>分析係数表!H18</f>
        <v>3.999690346553815E-4</v>
      </c>
      <c r="O15" s="82">
        <f t="shared" si="4"/>
        <v>6.0339026054110787E-3</v>
      </c>
      <c r="P15" s="76">
        <f>分析係数表!C18</f>
        <v>0.11725293132328307</v>
      </c>
      <c r="Q15" s="82">
        <f t="shared" si="5"/>
        <v>7.0749276780364401E-4</v>
      </c>
      <c r="R15" s="83">
        <v>1.6898976861895406E-3</v>
      </c>
      <c r="S15" s="84">
        <f t="shared" si="6"/>
        <v>0.46260069041767005</v>
      </c>
      <c r="T15" s="85">
        <f>分析係数表!F18</f>
        <v>0.45862884160756501</v>
      </c>
      <c r="U15" s="86">
        <f t="shared" si="7"/>
        <v>0.2121620187731158</v>
      </c>
      <c r="V15" s="87">
        <f>分析係数表!D18</f>
        <v>6.6193853427895979E-2</v>
      </c>
      <c r="W15" s="167">
        <f t="shared" si="8"/>
        <v>0</v>
      </c>
      <c r="X15" s="76">
        <f>分析係数表!E18</f>
        <v>5.4373522458628844E-2</v>
      </c>
      <c r="Y15" s="166">
        <f t="shared" si="9"/>
        <v>0</v>
      </c>
    </row>
    <row r="16" spans="1:25" x14ac:dyDescent="0.2">
      <c r="A16" s="6" t="s">
        <v>4</v>
      </c>
      <c r="B16" s="5" t="s">
        <v>32</v>
      </c>
      <c r="C16" s="90"/>
      <c r="D16" s="76">
        <f>投入係数表!T16</f>
        <v>5.7859209257473485E-3</v>
      </c>
      <c r="E16" s="77">
        <f t="shared" si="0"/>
        <v>0.57859209257473487</v>
      </c>
      <c r="F16" s="76">
        <f>分析係数表!C19</f>
        <v>0.16093535075653365</v>
      </c>
      <c r="G16" s="77">
        <f t="shared" si="1"/>
        <v>9.3115921363471743E-2</v>
      </c>
      <c r="H16" s="77">
        <v>0.17547330657327095</v>
      </c>
      <c r="I16" s="77">
        <f t="shared" si="2"/>
        <v>0.17547330657327095</v>
      </c>
      <c r="J16" s="76">
        <f>分析係数表!G19</f>
        <v>5.7622016770586967E-2</v>
      </c>
      <c r="K16" s="78">
        <f t="shared" si="3"/>
        <v>1.0111125814155367E-2</v>
      </c>
      <c r="L16" s="79"/>
      <c r="M16" s="80"/>
      <c r="N16" s="81">
        <f>分析係数表!H19</f>
        <v>-1.0321781539493717E-4</v>
      </c>
      <c r="O16" s="82">
        <f t="shared" si="4"/>
        <v>-1.5571361562351171E-3</v>
      </c>
      <c r="P16" s="76">
        <f>分析係数表!C19</f>
        <v>0.16093535075653365</v>
      </c>
      <c r="Q16" s="82">
        <f t="shared" si="5"/>
        <v>-2.5059825347937913E-4</v>
      </c>
      <c r="R16" s="83">
        <v>1.0095163826275707E-3</v>
      </c>
      <c r="S16" s="84">
        <f t="shared" si="6"/>
        <v>0.17648282295589854</v>
      </c>
      <c r="T16" s="85">
        <f>分析係数表!F19</f>
        <v>0.23994839819393679</v>
      </c>
      <c r="U16" s="86">
        <f t="shared" si="7"/>
        <v>4.2346770677011994E-2</v>
      </c>
      <c r="V16" s="87">
        <f>分析係数表!D19</f>
        <v>2.2575790152655342E-2</v>
      </c>
      <c r="W16" s="167">
        <f t="shared" si="8"/>
        <v>0</v>
      </c>
      <c r="X16" s="76">
        <f>分析係数表!E19</f>
        <v>2.6015910556869491E-2</v>
      </c>
      <c r="Y16" s="166">
        <f t="shared" si="9"/>
        <v>0</v>
      </c>
    </row>
    <row r="17" spans="1:25" x14ac:dyDescent="0.2">
      <c r="A17" s="6" t="s">
        <v>5</v>
      </c>
      <c r="B17" s="5" t="s">
        <v>33</v>
      </c>
      <c r="C17" s="90"/>
      <c r="D17" s="76">
        <f>投入係数表!T17</f>
        <v>4.7733847637415623E-2</v>
      </c>
      <c r="E17" s="77">
        <f t="shared" si="0"/>
        <v>4.7733847637415625</v>
      </c>
      <c r="F17" s="76">
        <f>分析係数表!C20</f>
        <v>0.28691066997518611</v>
      </c>
      <c r="G17" s="77">
        <f t="shared" si="1"/>
        <v>1.3695350206144372</v>
      </c>
      <c r="H17" s="77">
        <v>1.6917485302551154</v>
      </c>
      <c r="I17" s="77">
        <f t="shared" si="2"/>
        <v>1.6917485302551154</v>
      </c>
      <c r="J17" s="76">
        <f>分析係数表!G20</f>
        <v>9.991079393398751E-2</v>
      </c>
      <c r="K17" s="78">
        <f t="shared" si="3"/>
        <v>0.16902393879444508</v>
      </c>
      <c r="L17" s="79"/>
      <c r="M17" s="80"/>
      <c r="N17" s="81">
        <f>分析係数表!H20</f>
        <v>4.9028462312595156E-4</v>
      </c>
      <c r="O17" s="82">
        <f t="shared" si="4"/>
        <v>7.3963967421168068E-3</v>
      </c>
      <c r="P17" s="76">
        <f>分析係数表!C20</f>
        <v>0.28691066997518611</v>
      </c>
      <c r="Q17" s="82">
        <f t="shared" si="5"/>
        <v>2.1221051446830169E-3</v>
      </c>
      <c r="R17" s="83">
        <v>4.2101005490598432E-3</v>
      </c>
      <c r="S17" s="84">
        <f t="shared" si="6"/>
        <v>1.6959586308041752</v>
      </c>
      <c r="T17" s="85">
        <f>分析係数表!F20</f>
        <v>0.22279214986619089</v>
      </c>
      <c r="U17" s="86">
        <f t="shared" si="7"/>
        <v>0.37784626944098371</v>
      </c>
      <c r="V17" s="87">
        <f>分析係数表!D20</f>
        <v>1.4942016057091882E-2</v>
      </c>
      <c r="W17" s="167">
        <f t="shared" si="8"/>
        <v>0</v>
      </c>
      <c r="X17" s="76">
        <f>分析係数表!E20</f>
        <v>1.5834076717216771E-2</v>
      </c>
      <c r="Y17" s="166">
        <f t="shared" si="9"/>
        <v>0</v>
      </c>
    </row>
    <row r="18" spans="1:25" x14ac:dyDescent="0.2">
      <c r="A18" s="6" t="s">
        <v>6</v>
      </c>
      <c r="B18" s="5" t="s">
        <v>34</v>
      </c>
      <c r="C18" s="90"/>
      <c r="D18" s="76">
        <f>投入係数表!T18</f>
        <v>2.1697203471552556E-2</v>
      </c>
      <c r="E18" s="77">
        <f t="shared" si="0"/>
        <v>2.1697203471552555</v>
      </c>
      <c r="F18" s="76">
        <f>分析係数表!C21</f>
        <v>0.60911510312707917</v>
      </c>
      <c r="G18" s="77">
        <f t="shared" si="1"/>
        <v>1.3216094330143955</v>
      </c>
      <c r="H18" s="77">
        <v>1.5132732813020617</v>
      </c>
      <c r="I18" s="77">
        <f t="shared" si="2"/>
        <v>1.5132732813020617</v>
      </c>
      <c r="J18" s="76">
        <f>分析係数表!G21</f>
        <v>0.2851761577664525</v>
      </c>
      <c r="K18" s="78">
        <f t="shared" si="3"/>
        <v>0.431549460012354</v>
      </c>
      <c r="L18" s="79"/>
      <c r="M18" s="80"/>
      <c r="N18" s="81">
        <f>分析係数表!H21</f>
        <v>8.1284029623513018E-4</v>
      </c>
      <c r="O18" s="82">
        <f t="shared" si="4"/>
        <v>1.2262447230351546E-2</v>
      </c>
      <c r="P18" s="76">
        <f>分析係数表!C21</f>
        <v>0.60911510312707917</v>
      </c>
      <c r="Q18" s="82">
        <f t="shared" si="5"/>
        <v>7.4692418093059484E-3</v>
      </c>
      <c r="R18" s="83">
        <v>1.8799810180695237E-2</v>
      </c>
      <c r="S18" s="84">
        <f t="shared" si="6"/>
        <v>1.5320730914827569</v>
      </c>
      <c r="T18" s="85">
        <f>分析係数表!F21</f>
        <v>0.42588078883226238</v>
      </c>
      <c r="U18" s="86">
        <f t="shared" si="7"/>
        <v>0.65248049674935937</v>
      </c>
      <c r="V18" s="87">
        <f>分析係数表!D21</f>
        <v>0.10037668956348327</v>
      </c>
      <c r="W18" s="167">
        <f t="shared" si="8"/>
        <v>0</v>
      </c>
      <c r="X18" s="76">
        <f>分析係数表!E21</f>
        <v>9.4837137159317533E-2</v>
      </c>
      <c r="Y18" s="166">
        <f t="shared" si="9"/>
        <v>0</v>
      </c>
    </row>
    <row r="19" spans="1:25" x14ac:dyDescent="0.2">
      <c r="A19" s="6" t="s">
        <v>7</v>
      </c>
      <c r="B19" s="5" t="s">
        <v>268</v>
      </c>
      <c r="C19" s="90"/>
      <c r="D19" s="76">
        <f>投入係数表!T19</f>
        <v>2.4108003857280617E-3</v>
      </c>
      <c r="E19" s="77">
        <f t="shared" si="0"/>
        <v>0.24108003857280619</v>
      </c>
      <c r="F19" s="76">
        <f>分析係数表!C22</f>
        <v>5.1505016722408037E-2</v>
      </c>
      <c r="G19" s="77">
        <f t="shared" si="1"/>
        <v>1.2416831418131158E-2</v>
      </c>
      <c r="H19" s="77">
        <v>1.4796176369965582E-2</v>
      </c>
      <c r="I19" s="77">
        <f t="shared" si="2"/>
        <v>1.4796176369965582E-2</v>
      </c>
      <c r="J19" s="76">
        <f>分析係数表!G22</f>
        <v>0.19433198380566802</v>
      </c>
      <c r="K19" s="78">
        <f t="shared" si="3"/>
        <v>2.8753703067139593E-3</v>
      </c>
      <c r="L19" s="79"/>
      <c r="M19" s="80"/>
      <c r="N19" s="81">
        <f>分析係数表!H22</f>
        <v>3.8706680773101437E-5</v>
      </c>
      <c r="O19" s="82">
        <f t="shared" si="4"/>
        <v>5.8392605858816884E-4</v>
      </c>
      <c r="P19" s="76">
        <f>分析係数表!C22</f>
        <v>5.1505016722408037E-2</v>
      </c>
      <c r="Q19" s="82">
        <f t="shared" si="5"/>
        <v>3.0075121412233453E-5</v>
      </c>
      <c r="R19" s="83">
        <v>2.9879104280805579E-4</v>
      </c>
      <c r="S19" s="84">
        <f t="shared" si="6"/>
        <v>1.5094967412773637E-2</v>
      </c>
      <c r="T19" s="85">
        <f>分析係数表!F22</f>
        <v>0.41295546558704455</v>
      </c>
      <c r="U19" s="86">
        <f t="shared" si="7"/>
        <v>6.2335492959632024E-3</v>
      </c>
      <c r="V19" s="87">
        <f>分析係数表!D22</f>
        <v>6.1740890688259109E-2</v>
      </c>
      <c r="W19" s="167">
        <f t="shared" si="8"/>
        <v>0</v>
      </c>
      <c r="X19" s="76">
        <f>分析係数表!E22</f>
        <v>6.6801619433198386E-2</v>
      </c>
      <c r="Y19" s="166">
        <f t="shared" si="9"/>
        <v>0</v>
      </c>
    </row>
    <row r="20" spans="1:25" x14ac:dyDescent="0.2">
      <c r="A20" s="6" t="s">
        <v>8</v>
      </c>
      <c r="B20" s="5" t="s">
        <v>269</v>
      </c>
      <c r="C20" s="90"/>
      <c r="D20" s="76">
        <f>投入係数表!T20</f>
        <v>2.8929604628736743E-3</v>
      </c>
      <c r="E20" s="77">
        <f t="shared" si="0"/>
        <v>0.28929604628736744</v>
      </c>
      <c r="F20" s="76">
        <f>分析係数表!C23</f>
        <v>0</v>
      </c>
      <c r="G20" s="77">
        <f t="shared" si="1"/>
        <v>0</v>
      </c>
      <c r="H20" s="77">
        <v>0</v>
      </c>
      <c r="I20" s="77">
        <f t="shared" si="2"/>
        <v>0</v>
      </c>
      <c r="J20" s="76">
        <f>分析係数表!G23</f>
        <v>0.21569329989251165</v>
      </c>
      <c r="K20" s="78">
        <f t="shared" si="3"/>
        <v>0</v>
      </c>
      <c r="L20" s="79"/>
      <c r="M20" s="80"/>
      <c r="N20" s="81">
        <f>分析係数表!H23</f>
        <v>2.5804453848734292E-5</v>
      </c>
      <c r="O20" s="82">
        <f t="shared" si="4"/>
        <v>3.8928403905877926E-4</v>
      </c>
      <c r="P20" s="76">
        <f>分析係数表!C23</f>
        <v>0</v>
      </c>
      <c r="Q20" s="82">
        <f t="shared" si="5"/>
        <v>0</v>
      </c>
      <c r="R20" s="83">
        <v>0</v>
      </c>
      <c r="S20" s="84">
        <f t="shared" si="6"/>
        <v>0</v>
      </c>
      <c r="T20" s="85">
        <f>分析係数表!F23</f>
        <v>0.44070225725546397</v>
      </c>
      <c r="U20" s="86">
        <f t="shared" si="7"/>
        <v>0</v>
      </c>
      <c r="V20" s="87">
        <f>分析係数表!D23</f>
        <v>7.3450376209243995E-2</v>
      </c>
      <c r="W20" s="167">
        <f t="shared" si="8"/>
        <v>0</v>
      </c>
      <c r="X20" s="76">
        <f>分析係数表!E23</f>
        <v>7.9183088498745974E-2</v>
      </c>
      <c r="Y20" s="166">
        <f t="shared" si="9"/>
        <v>0</v>
      </c>
    </row>
    <row r="21" spans="1:25" x14ac:dyDescent="0.2">
      <c r="A21" s="6" t="s">
        <v>9</v>
      </c>
      <c r="B21" s="5" t="s">
        <v>270</v>
      </c>
      <c r="C21" s="90"/>
      <c r="D21" s="76">
        <f>投入係数表!T21</f>
        <v>0</v>
      </c>
      <c r="E21" s="77">
        <f t="shared" si="0"/>
        <v>0</v>
      </c>
      <c r="F21" s="76">
        <f>分析係数表!C24</f>
        <v>3.1029619181946355E-2</v>
      </c>
      <c r="G21" s="77">
        <f t="shared" si="1"/>
        <v>0</v>
      </c>
      <c r="H21" s="77">
        <v>4.1071890754380825E-4</v>
      </c>
      <c r="I21" s="77">
        <f t="shared" si="2"/>
        <v>4.1071890754380825E-4</v>
      </c>
      <c r="J21" s="76">
        <f>分析係数表!G24</f>
        <v>0.21333333333333335</v>
      </c>
      <c r="K21" s="78">
        <f t="shared" si="3"/>
        <v>8.7620033609345766E-5</v>
      </c>
      <c r="L21" s="79"/>
      <c r="M21" s="80"/>
      <c r="N21" s="81">
        <f>分析係数表!H24</f>
        <v>3.2255567310917867E-4</v>
      </c>
      <c r="O21" s="82">
        <f t="shared" si="4"/>
        <v>4.8660504882347411E-3</v>
      </c>
      <c r="P21" s="76">
        <f>分析係数表!C24</f>
        <v>3.1029619181946355E-2</v>
      </c>
      <c r="Q21" s="82">
        <f t="shared" si="5"/>
        <v>1.5099169357004816E-4</v>
      </c>
      <c r="R21" s="83">
        <v>4.49457253912033E-4</v>
      </c>
      <c r="S21" s="84">
        <f t="shared" si="6"/>
        <v>8.6017616145584125E-4</v>
      </c>
      <c r="T21" s="85">
        <f>分析係数表!F24</f>
        <v>0.4</v>
      </c>
      <c r="U21" s="86">
        <f t="shared" si="7"/>
        <v>3.440704645823365E-4</v>
      </c>
      <c r="V21" s="87">
        <f>分析係数表!D24</f>
        <v>0</v>
      </c>
      <c r="W21" s="167">
        <f t="shared" si="8"/>
        <v>0</v>
      </c>
      <c r="X21" s="76">
        <f>分析係数表!E24</f>
        <v>0</v>
      </c>
      <c r="Y21" s="166">
        <f t="shared" si="9"/>
        <v>0</v>
      </c>
    </row>
    <row r="22" spans="1:25" x14ac:dyDescent="0.2">
      <c r="A22" s="6" t="s">
        <v>10</v>
      </c>
      <c r="B22" s="5" t="s">
        <v>271</v>
      </c>
      <c r="C22" s="75">
        <f>最終需要_まとめ!C23</f>
        <v>100</v>
      </c>
      <c r="D22" s="76">
        <f>投入係数表!T22</f>
        <v>0.28977820636451301</v>
      </c>
      <c r="E22" s="77">
        <f t="shared" si="0"/>
        <v>28.977820636451302</v>
      </c>
      <c r="F22" s="76">
        <f>分析係数表!C25</f>
        <v>0.19850187265917607</v>
      </c>
      <c r="G22" s="77">
        <f t="shared" si="1"/>
        <v>5.752151661917301</v>
      </c>
      <c r="H22" s="77">
        <v>6.1147362989260756</v>
      </c>
      <c r="I22" s="77">
        <f t="shared" si="2"/>
        <v>106.11473629892608</v>
      </c>
      <c r="J22" s="76">
        <f>分析係数表!G25</f>
        <v>0.19720347155255544</v>
      </c>
      <c r="K22" s="78">
        <f t="shared" si="3"/>
        <v>20.92619438103219</v>
      </c>
      <c r="L22" s="79"/>
      <c r="M22" s="80"/>
      <c r="N22" s="81">
        <f>分析係数表!H25</f>
        <v>4.5157794235285009E-4</v>
      </c>
      <c r="O22" s="82">
        <f t="shared" si="4"/>
        <v>6.8124706835286366E-3</v>
      </c>
      <c r="P22" s="76">
        <f>分析係数表!C25</f>
        <v>0.19850187265917607</v>
      </c>
      <c r="Q22" s="82">
        <f t="shared" si="5"/>
        <v>1.3522881881161716E-3</v>
      </c>
      <c r="R22" s="83">
        <v>3.2234725161073494E-3</v>
      </c>
      <c r="S22" s="84">
        <f t="shared" si="6"/>
        <v>106.11795977144219</v>
      </c>
      <c r="T22" s="85">
        <f>分析係数表!F25</f>
        <v>0.35053037608486015</v>
      </c>
      <c r="U22" s="86">
        <f t="shared" si="7"/>
        <v>37.197568348041692</v>
      </c>
      <c r="V22" s="87">
        <f>分析係数表!D25</f>
        <v>5.2073288331726135E-2</v>
      </c>
      <c r="W22" s="167">
        <f t="shared" si="8"/>
        <v>6</v>
      </c>
      <c r="X22" s="76">
        <f>分析係数表!E25</f>
        <v>4.8216007714561235E-2</v>
      </c>
      <c r="Y22" s="166">
        <f t="shared" si="9"/>
        <v>5</v>
      </c>
    </row>
    <row r="23" spans="1:25" x14ac:dyDescent="0.2">
      <c r="A23" s="6" t="s">
        <v>11</v>
      </c>
      <c r="B23" s="5" t="s">
        <v>35</v>
      </c>
      <c r="C23" s="90"/>
      <c r="D23" s="76">
        <f>投入係数表!T23</f>
        <v>2.1215043394406944E-2</v>
      </c>
      <c r="E23" s="77">
        <f t="shared" si="0"/>
        <v>2.1215043394406945</v>
      </c>
      <c r="F23" s="76">
        <f>分析係数表!C26</f>
        <v>2.323462414578592E-2</v>
      </c>
      <c r="G23" s="77">
        <f t="shared" si="1"/>
        <v>4.9292355950558371E-2</v>
      </c>
      <c r="H23" s="77">
        <v>5.2997757953036108E-2</v>
      </c>
      <c r="I23" s="77">
        <f t="shared" si="2"/>
        <v>5.2997757953036108E-2</v>
      </c>
      <c r="J23" s="76">
        <f>分析係数表!G26</f>
        <v>0.20198675496688742</v>
      </c>
      <c r="K23" s="78">
        <f t="shared" si="3"/>
        <v>1.0704845149454313E-2</v>
      </c>
      <c r="L23" s="79"/>
      <c r="M23" s="80"/>
      <c r="N23" s="81">
        <f>分析係数表!H26</f>
        <v>9.637963512502257E-3</v>
      </c>
      <c r="O23" s="82">
        <f t="shared" si="4"/>
        <v>0.14539758858845403</v>
      </c>
      <c r="P23" s="76">
        <f>分析係数表!C26</f>
        <v>2.323462414578592E-2</v>
      </c>
      <c r="Q23" s="82">
        <f t="shared" si="5"/>
        <v>3.3782583225563413E-3</v>
      </c>
      <c r="R23" s="83">
        <v>3.497432068554521E-3</v>
      </c>
      <c r="S23" s="84">
        <f t="shared" si="6"/>
        <v>5.6495190021590626E-2</v>
      </c>
      <c r="T23" s="85">
        <f>分析係数表!F26</f>
        <v>0.3443708609271523</v>
      </c>
      <c r="U23" s="86">
        <f t="shared" si="7"/>
        <v>1.9455297225978229E-2</v>
      </c>
      <c r="V23" s="87">
        <f>分析係数表!D26</f>
        <v>3.9735099337748346E-2</v>
      </c>
      <c r="W23" s="167">
        <f t="shared" si="8"/>
        <v>0</v>
      </c>
      <c r="X23" s="76">
        <f>分析係数表!E26</f>
        <v>3.9735099337748346E-2</v>
      </c>
      <c r="Y23" s="166">
        <f t="shared" si="9"/>
        <v>0</v>
      </c>
    </row>
    <row r="24" spans="1:25" x14ac:dyDescent="0.2">
      <c r="A24" s="6" t="s">
        <v>12</v>
      </c>
      <c r="B24" s="5" t="s">
        <v>365</v>
      </c>
      <c r="C24" s="90"/>
      <c r="D24" s="76">
        <f>投入係数表!T24</f>
        <v>0</v>
      </c>
      <c r="E24" s="77">
        <f t="shared" si="0"/>
        <v>0</v>
      </c>
      <c r="F24" s="76">
        <f>分析係数表!C27</f>
        <v>8.4880636604774962E-3</v>
      </c>
      <c r="G24" s="77">
        <f t="shared" si="1"/>
        <v>0</v>
      </c>
      <c r="H24" s="77">
        <v>3.7350349886429982E-5</v>
      </c>
      <c r="I24" s="77">
        <f t="shared" si="2"/>
        <v>3.7350349886429982E-5</v>
      </c>
      <c r="J24" s="76">
        <f>分析係数表!G27</f>
        <v>0.2</v>
      </c>
      <c r="K24" s="78">
        <f t="shared" si="3"/>
        <v>7.470069977285997E-6</v>
      </c>
      <c r="L24" s="79"/>
      <c r="M24" s="80"/>
      <c r="N24" s="81">
        <f>分析係数表!H27</f>
        <v>9.6121590586535233E-3</v>
      </c>
      <c r="O24" s="82">
        <f t="shared" si="4"/>
        <v>0.14500830454939528</v>
      </c>
      <c r="P24" s="76">
        <f>分析係数表!C27</f>
        <v>8.4880636604774962E-3</v>
      </c>
      <c r="Q24" s="82">
        <f t="shared" si="5"/>
        <v>1.2308397203131757E-3</v>
      </c>
      <c r="R24" s="83">
        <v>1.2412340501856153E-3</v>
      </c>
      <c r="S24" s="84">
        <f t="shared" si="6"/>
        <v>1.2785844000720453E-3</v>
      </c>
      <c r="T24" s="85">
        <f>分析係数表!F27</f>
        <v>0.35</v>
      </c>
      <c r="U24" s="86">
        <f t="shared" si="7"/>
        <v>4.4750454002521583E-4</v>
      </c>
      <c r="V24" s="87">
        <f>分析係数表!D27</f>
        <v>0</v>
      </c>
      <c r="W24" s="167">
        <f t="shared" si="8"/>
        <v>0</v>
      </c>
      <c r="X24" s="76">
        <f>分析係数表!E27</f>
        <v>0</v>
      </c>
      <c r="Y24" s="166">
        <f t="shared" si="9"/>
        <v>0</v>
      </c>
    </row>
    <row r="25" spans="1:25" x14ac:dyDescent="0.2">
      <c r="A25" s="6" t="s">
        <v>13</v>
      </c>
      <c r="B25" s="5" t="s">
        <v>191</v>
      </c>
      <c r="C25" s="90"/>
      <c r="D25" s="76">
        <f>投入係数表!T25</f>
        <v>0</v>
      </c>
      <c r="E25" s="77">
        <f t="shared" si="0"/>
        <v>0</v>
      </c>
      <c r="F25" s="76">
        <f>分析係数表!C28</f>
        <v>1.1669367909238226E-2</v>
      </c>
      <c r="G25" s="77">
        <f t="shared" si="1"/>
        <v>0</v>
      </c>
      <c r="H25" s="77">
        <v>8.8742108976930213E-4</v>
      </c>
      <c r="I25" s="77">
        <f t="shared" si="2"/>
        <v>8.8742108976930213E-4</v>
      </c>
      <c r="J25" s="76">
        <f>分析係数表!G28</f>
        <v>0.12720848056537101</v>
      </c>
      <c r="K25" s="78">
        <f t="shared" si="3"/>
        <v>1.1288748845121863E-4</v>
      </c>
      <c r="L25" s="79"/>
      <c r="M25" s="80"/>
      <c r="N25" s="81">
        <f>分析係数表!H28</f>
        <v>1.7972802105643435E-2</v>
      </c>
      <c r="O25" s="82">
        <f t="shared" si="4"/>
        <v>0.27113633320443975</v>
      </c>
      <c r="P25" s="76">
        <f>分析係数表!C28</f>
        <v>1.1669367909238226E-2</v>
      </c>
      <c r="Q25" s="82">
        <f t="shared" si="5"/>
        <v>3.1639896257244123E-3</v>
      </c>
      <c r="R25" s="83">
        <v>3.3507646422515163E-3</v>
      </c>
      <c r="S25" s="84">
        <f t="shared" si="6"/>
        <v>4.2381857320208183E-3</v>
      </c>
      <c r="T25" s="85">
        <f>分析係数表!F28</f>
        <v>0.21908127208480566</v>
      </c>
      <c r="U25" s="86">
        <f t="shared" si="7"/>
        <v>9.2850712150279412E-4</v>
      </c>
      <c r="V25" s="87">
        <f>分析係数表!D28</f>
        <v>0.24734982332155478</v>
      </c>
      <c r="W25" s="167">
        <f t="shared" si="8"/>
        <v>0</v>
      </c>
      <c r="X25" s="76">
        <f>分析係数表!E28</f>
        <v>0.24028268551236748</v>
      </c>
      <c r="Y25" s="166">
        <f t="shared" si="9"/>
        <v>0</v>
      </c>
    </row>
    <row r="26" spans="1:25" x14ac:dyDescent="0.2">
      <c r="A26" s="6" t="s">
        <v>14</v>
      </c>
      <c r="B26" s="5" t="s">
        <v>50</v>
      </c>
      <c r="C26" s="90"/>
      <c r="D26" s="76">
        <f>投入係数表!T26</f>
        <v>5.7859209257473485E-3</v>
      </c>
      <c r="E26" s="77">
        <f t="shared" si="0"/>
        <v>0.57859209257473487</v>
      </c>
      <c r="F26" s="76">
        <f>分析係数表!C29</f>
        <v>0.21585523481258073</v>
      </c>
      <c r="G26" s="77">
        <f t="shared" si="1"/>
        <v>0.12489213200342185</v>
      </c>
      <c r="H26" s="77">
        <v>0.16466508312867487</v>
      </c>
      <c r="I26" s="77">
        <f t="shared" si="2"/>
        <v>0.16466508312867487</v>
      </c>
      <c r="J26" s="76">
        <f>分析係数表!G29</f>
        <v>0.26371215445370777</v>
      </c>
      <c r="K26" s="78">
        <f t="shared" si="3"/>
        <v>4.3424183835161737E-2</v>
      </c>
      <c r="L26" s="79"/>
      <c r="M26" s="80"/>
      <c r="N26" s="81">
        <f>分析係数表!H29</f>
        <v>8.6315898124016202E-3</v>
      </c>
      <c r="O26" s="82">
        <f t="shared" si="4"/>
        <v>0.13021551106516166</v>
      </c>
      <c r="P26" s="76">
        <f>分析係数表!C29</f>
        <v>0.21585523481258073</v>
      </c>
      <c r="Q26" s="82">
        <f t="shared" si="5"/>
        <v>2.8107699717210676E-2</v>
      </c>
      <c r="R26" s="83">
        <v>4.2985836676149233E-2</v>
      </c>
      <c r="S26" s="84">
        <f t="shared" si="6"/>
        <v>0.20765091980482409</v>
      </c>
      <c r="T26" s="85">
        <f>分析係数表!F29</f>
        <v>0.49363756033347961</v>
      </c>
      <c r="U26" s="86">
        <f t="shared" si="7"/>
        <v>0.10250429345345638</v>
      </c>
      <c r="V26" s="87">
        <f>分析係数表!D29</f>
        <v>7.6788064940763498E-2</v>
      </c>
      <c r="W26" s="167">
        <f t="shared" si="8"/>
        <v>0</v>
      </c>
      <c r="X26" s="76">
        <f>分析係数表!E29</f>
        <v>5.9236507240017548E-2</v>
      </c>
      <c r="Y26" s="166">
        <f t="shared" si="9"/>
        <v>0</v>
      </c>
    </row>
    <row r="27" spans="1:25" x14ac:dyDescent="0.2">
      <c r="A27" s="6" t="s">
        <v>15</v>
      </c>
      <c r="B27" s="5" t="s">
        <v>36</v>
      </c>
      <c r="C27" s="90"/>
      <c r="D27" s="76">
        <f>投入係数表!T27</f>
        <v>3.3751205400192863E-3</v>
      </c>
      <c r="E27" s="77">
        <f t="shared" si="0"/>
        <v>0.33751205400192863</v>
      </c>
      <c r="F27" s="76">
        <f>分析係数表!C30</f>
        <v>1</v>
      </c>
      <c r="G27" s="77">
        <f t="shared" si="1"/>
        <v>0.33751205400192863</v>
      </c>
      <c r="H27" s="77">
        <v>0.43927319861570552</v>
      </c>
      <c r="I27" s="77">
        <f t="shared" si="2"/>
        <v>0.43927319861570552</v>
      </c>
      <c r="J27" s="76">
        <f>分析係数表!G30</f>
        <v>0.34449467473756801</v>
      </c>
      <c r="K27" s="78">
        <f t="shared" si="3"/>
        <v>0.15132727767804857</v>
      </c>
      <c r="L27" s="79"/>
      <c r="M27" s="80"/>
      <c r="N27" s="81">
        <f>分析係数表!H30</f>
        <v>0</v>
      </c>
      <c r="O27" s="82">
        <f t="shared" si="4"/>
        <v>0</v>
      </c>
      <c r="P27" s="76">
        <f>分析係数表!C30</f>
        <v>1</v>
      </c>
      <c r="Q27" s="82">
        <f t="shared" si="5"/>
        <v>0</v>
      </c>
      <c r="R27" s="83">
        <v>6.5312340476878367E-2</v>
      </c>
      <c r="S27" s="84">
        <f t="shared" si="6"/>
        <v>0.50458553909258386</v>
      </c>
      <c r="T27" s="85">
        <f>分析係数表!F30</f>
        <v>0.44057926595663166</v>
      </c>
      <c r="U27" s="86">
        <f t="shared" si="7"/>
        <v>0.22230992642574188</v>
      </c>
      <c r="V27" s="87">
        <f>分析係数表!D30</f>
        <v>9.4858631522488704E-2</v>
      </c>
      <c r="W27" s="167">
        <f t="shared" si="8"/>
        <v>0</v>
      </c>
      <c r="X27" s="76">
        <f>分析係数表!E30</f>
        <v>6.7427783311623635E-2</v>
      </c>
      <c r="Y27" s="166">
        <f t="shared" si="9"/>
        <v>0</v>
      </c>
    </row>
    <row r="28" spans="1:25" x14ac:dyDescent="0.2">
      <c r="A28" s="6" t="s">
        <v>16</v>
      </c>
      <c r="B28" s="5" t="s">
        <v>192</v>
      </c>
      <c r="C28" s="90"/>
      <c r="D28" s="76">
        <f>投入係数表!T28</f>
        <v>2.9411764705882353E-2</v>
      </c>
      <c r="E28" s="77">
        <f t="shared" si="0"/>
        <v>2.9411764705882351</v>
      </c>
      <c r="F28" s="76">
        <f>分析係数表!C31</f>
        <v>0.96551367561139545</v>
      </c>
      <c r="G28" s="77">
        <f t="shared" si="1"/>
        <v>2.8397461047393984</v>
      </c>
      <c r="H28" s="77">
        <v>3.5783550514904627</v>
      </c>
      <c r="I28" s="77">
        <f t="shared" si="2"/>
        <v>3.5783550514904627</v>
      </c>
      <c r="J28" s="76">
        <f>分析係数表!G31</f>
        <v>7.0877864624873721E-2</v>
      </c>
      <c r="K28" s="78">
        <f t="shared" si="3"/>
        <v>0.25362616491927403</v>
      </c>
      <c r="L28" s="79"/>
      <c r="M28" s="80"/>
      <c r="N28" s="81">
        <f>分析係数表!H31</f>
        <v>0.19122390524604546</v>
      </c>
      <c r="O28" s="82">
        <f t="shared" si="4"/>
        <v>2.8847893714450836</v>
      </c>
      <c r="P28" s="76">
        <f>分析係数表!C31</f>
        <v>0.96551367561139545</v>
      </c>
      <c r="Q28" s="82">
        <f t="shared" si="5"/>
        <v>2.7853035893886298</v>
      </c>
      <c r="R28" s="83">
        <v>3.1706248840304885</v>
      </c>
      <c r="S28" s="84">
        <f t="shared" si="6"/>
        <v>6.7489799355209517</v>
      </c>
      <c r="T28" s="85">
        <f>分析係数表!F31</f>
        <v>0.34460573190833199</v>
      </c>
      <c r="U28" s="86">
        <f t="shared" si="7"/>
        <v>2.3257371703148446</v>
      </c>
      <c r="V28" s="87">
        <f>分析係数表!D31</f>
        <v>1.1857287180305206E-2</v>
      </c>
      <c r="W28" s="167">
        <f t="shared" si="8"/>
        <v>0</v>
      </c>
      <c r="X28" s="76">
        <f>分析係数表!E31</f>
        <v>1.0368479821343117E-2</v>
      </c>
      <c r="Y28" s="166">
        <f t="shared" si="9"/>
        <v>0</v>
      </c>
    </row>
    <row r="29" spans="1:25" x14ac:dyDescent="0.2">
      <c r="A29" s="6" t="s">
        <v>17</v>
      </c>
      <c r="B29" s="5" t="s">
        <v>272</v>
      </c>
      <c r="C29" s="90"/>
      <c r="D29" s="76">
        <f>投入係数表!T29</f>
        <v>1.9286403085824494E-3</v>
      </c>
      <c r="E29" s="77">
        <f t="shared" si="0"/>
        <v>0.19286403085824494</v>
      </c>
      <c r="F29" s="76">
        <f>分析係数表!C32</f>
        <v>0.58314087759815236</v>
      </c>
      <c r="G29" s="77">
        <f t="shared" si="1"/>
        <v>0.11246690021179409</v>
      </c>
      <c r="H29" s="77">
        <v>0.13479915729263131</v>
      </c>
      <c r="I29" s="77">
        <f t="shared" si="2"/>
        <v>0.13479915729263131</v>
      </c>
      <c r="J29" s="76">
        <f>分析係数表!G32</f>
        <v>0.14173228346456693</v>
      </c>
      <c r="K29" s="78">
        <f t="shared" si="3"/>
        <v>1.9105392372183966E-2</v>
      </c>
      <c r="L29" s="79"/>
      <c r="M29" s="80"/>
      <c r="N29" s="81">
        <f>分析係数表!H32</f>
        <v>5.74149098134338E-3</v>
      </c>
      <c r="O29" s="82">
        <f t="shared" si="4"/>
        <v>8.6615698690578391E-2</v>
      </c>
      <c r="P29" s="76">
        <f>分析係数表!C32</f>
        <v>0.58314087759815236</v>
      </c>
      <c r="Q29" s="82">
        <f t="shared" si="5"/>
        <v>5.050915454820102E-2</v>
      </c>
      <c r="R29" s="83">
        <v>6.3900041941825442E-2</v>
      </c>
      <c r="S29" s="84">
        <f t="shared" si="6"/>
        <v>0.19869919923445675</v>
      </c>
      <c r="T29" s="85">
        <f>分析係数表!F32</f>
        <v>0.48425196850393698</v>
      </c>
      <c r="U29" s="86">
        <f t="shared" si="7"/>
        <v>9.6220478369441656E-2</v>
      </c>
      <c r="V29" s="87">
        <f>分析係数表!D32</f>
        <v>1.7716535433070866E-2</v>
      </c>
      <c r="W29" s="167">
        <f t="shared" si="8"/>
        <v>0</v>
      </c>
      <c r="X29" s="76">
        <f>分析係数表!E32</f>
        <v>2.5590551181102362E-2</v>
      </c>
      <c r="Y29" s="166">
        <f t="shared" si="9"/>
        <v>0</v>
      </c>
    </row>
    <row r="30" spans="1:25" x14ac:dyDescent="0.2">
      <c r="A30" s="6" t="s">
        <v>18</v>
      </c>
      <c r="B30" s="5" t="s">
        <v>273</v>
      </c>
      <c r="C30" s="90"/>
      <c r="D30" s="76">
        <f>投入係数表!T30</f>
        <v>9.6432015429122472E-4</v>
      </c>
      <c r="E30" s="77">
        <f t="shared" si="0"/>
        <v>9.643201542912247E-2</v>
      </c>
      <c r="F30" s="76">
        <f>分析係数表!C33</f>
        <v>0.65671641791044777</v>
      </c>
      <c r="G30" s="77">
        <f t="shared" si="1"/>
        <v>6.3328487744498341E-2</v>
      </c>
      <c r="H30" s="77">
        <v>0.1028370982703793</v>
      </c>
      <c r="I30" s="77">
        <f t="shared" si="2"/>
        <v>0.1028370982703793</v>
      </c>
      <c r="J30" s="76">
        <f>分析係数表!G33</f>
        <v>0.50780141843971627</v>
      </c>
      <c r="K30" s="78">
        <f t="shared" si="3"/>
        <v>5.2220824369923105E-2</v>
      </c>
      <c r="L30" s="79"/>
      <c r="M30" s="80"/>
      <c r="N30" s="81">
        <f>分析係数表!H33</f>
        <v>8.515469770082316E-4</v>
      </c>
      <c r="O30" s="82">
        <f t="shared" si="4"/>
        <v>1.2846373288939715E-2</v>
      </c>
      <c r="P30" s="76">
        <f>分析係数表!C33</f>
        <v>0.65671641791044777</v>
      </c>
      <c r="Q30" s="82">
        <f t="shared" si="5"/>
        <v>8.4364242494529475E-3</v>
      </c>
      <c r="R30" s="83">
        <v>4.8190296215760355E-2</v>
      </c>
      <c r="S30" s="84">
        <f t="shared" si="6"/>
        <v>0.15102739448613967</v>
      </c>
      <c r="T30" s="85">
        <f>分析係数表!F33</f>
        <v>0.64539007092198586</v>
      </c>
      <c r="U30" s="86">
        <f t="shared" si="7"/>
        <v>9.7471580838572408E-2</v>
      </c>
      <c r="V30" s="87">
        <f>分析係数表!D33</f>
        <v>0.13049645390070921</v>
      </c>
      <c r="W30" s="167">
        <f t="shared" si="8"/>
        <v>0</v>
      </c>
      <c r="X30" s="76">
        <f>分析係数表!E33</f>
        <v>0.11063829787234042</v>
      </c>
      <c r="Y30" s="166">
        <f t="shared" si="9"/>
        <v>0</v>
      </c>
    </row>
    <row r="31" spans="1:25" x14ac:dyDescent="0.2">
      <c r="A31" s="6" t="s">
        <v>19</v>
      </c>
      <c r="B31" s="5" t="s">
        <v>274</v>
      </c>
      <c r="C31" s="90"/>
      <c r="D31" s="76">
        <f>投入係数表!T31</f>
        <v>4.29122468659595E-2</v>
      </c>
      <c r="E31" s="77">
        <f t="shared" si="0"/>
        <v>4.2912246865959496</v>
      </c>
      <c r="F31" s="76">
        <f>分析係数表!C34</f>
        <v>0.31694321814583648</v>
      </c>
      <c r="G31" s="77">
        <f t="shared" si="1"/>
        <v>1.3600745619565788</v>
      </c>
      <c r="H31" s="77">
        <v>1.5708915512249144</v>
      </c>
      <c r="I31" s="77">
        <f t="shared" si="2"/>
        <v>1.5708915512249144</v>
      </c>
      <c r="J31" s="76">
        <f>分析係数表!G34</f>
        <v>0.42500730922911995</v>
      </c>
      <c r="K31" s="78">
        <f t="shared" si="3"/>
        <v>0.66764039127685915</v>
      </c>
      <c r="L31" s="79"/>
      <c r="M31" s="80"/>
      <c r="N31" s="81">
        <f>分析係数表!H34</f>
        <v>0.1424405852450133</v>
      </c>
      <c r="O31" s="82">
        <f t="shared" si="4"/>
        <v>2.1488478956044617</v>
      </c>
      <c r="P31" s="76">
        <f>分析係数表!C34</f>
        <v>0.31694321814583648</v>
      </c>
      <c r="Q31" s="82">
        <f t="shared" si="5"/>
        <v>0.68106276733878657</v>
      </c>
      <c r="R31" s="83">
        <v>0.75088662972134046</v>
      </c>
      <c r="S31" s="84">
        <f t="shared" si="6"/>
        <v>2.321778180946255</v>
      </c>
      <c r="T31" s="85">
        <f>分析係数表!F34</f>
        <v>0.69993178052821359</v>
      </c>
      <c r="U31" s="86">
        <f t="shared" si="7"/>
        <v>1.6250863361812691</v>
      </c>
      <c r="V31" s="87">
        <f>分析係数表!D34</f>
        <v>0.29461066172887634</v>
      </c>
      <c r="W31" s="167">
        <f t="shared" si="8"/>
        <v>1</v>
      </c>
      <c r="X31" s="76">
        <f>分析係数表!E34</f>
        <v>0.2042685898060618</v>
      </c>
      <c r="Y31" s="166">
        <f t="shared" si="9"/>
        <v>0</v>
      </c>
    </row>
    <row r="32" spans="1:25" x14ac:dyDescent="0.2">
      <c r="A32" s="6" t="s">
        <v>20</v>
      </c>
      <c r="B32" s="5" t="s">
        <v>37</v>
      </c>
      <c r="C32" s="90"/>
      <c r="D32" s="76">
        <f>投入係数表!T32</f>
        <v>5.7859209257473485E-3</v>
      </c>
      <c r="E32" s="77">
        <f t="shared" si="0"/>
        <v>0.57859209257473487</v>
      </c>
      <c r="F32" s="76">
        <f>分析係数表!C35</f>
        <v>0.30004594884362079</v>
      </c>
      <c r="G32" s="77">
        <f t="shared" si="1"/>
        <v>0.1736042134100024</v>
      </c>
      <c r="H32" s="77">
        <v>0.24182311982615887</v>
      </c>
      <c r="I32" s="77">
        <f t="shared" si="2"/>
        <v>0.24182311982615887</v>
      </c>
      <c r="J32" s="76">
        <f>分析係数表!G35</f>
        <v>0.31483253588516746</v>
      </c>
      <c r="K32" s="78">
        <f t="shared" si="3"/>
        <v>7.6133786050532309E-2</v>
      </c>
      <c r="L32" s="79"/>
      <c r="M32" s="80"/>
      <c r="N32" s="81">
        <f>分析係数表!H35</f>
        <v>5.3595850643821122E-2</v>
      </c>
      <c r="O32" s="82">
        <f t="shared" si="4"/>
        <v>0.80854294912508451</v>
      </c>
      <c r="P32" s="76">
        <f>分析係数表!C35</f>
        <v>0.30004594884362079</v>
      </c>
      <c r="Q32" s="82">
        <f t="shared" si="5"/>
        <v>0.2426000363510554</v>
      </c>
      <c r="R32" s="83">
        <v>0.30348852449676439</v>
      </c>
      <c r="S32" s="84">
        <f t="shared" si="6"/>
        <v>0.54531164432292323</v>
      </c>
      <c r="T32" s="85">
        <f>分析係数表!F35</f>
        <v>0.64593301435406703</v>
      </c>
      <c r="U32" s="86">
        <f t="shared" si="7"/>
        <v>0.35223479417987869</v>
      </c>
      <c r="V32" s="87">
        <f>分析係数表!D35</f>
        <v>0.12870813397129185</v>
      </c>
      <c r="W32" s="167">
        <f t="shared" si="8"/>
        <v>0</v>
      </c>
      <c r="X32" s="76">
        <f>分析係数表!E35</f>
        <v>0.11674641148325358</v>
      </c>
      <c r="Y32" s="166">
        <f t="shared" si="9"/>
        <v>0</v>
      </c>
    </row>
    <row r="33" spans="1:25" x14ac:dyDescent="0.2">
      <c r="A33" s="6" t="s">
        <v>21</v>
      </c>
      <c r="B33" s="5" t="s">
        <v>38</v>
      </c>
      <c r="C33" s="90"/>
      <c r="D33" s="76">
        <f>投入係数表!T33</f>
        <v>4.8216007714561236E-4</v>
      </c>
      <c r="E33" s="77">
        <f t="shared" si="0"/>
        <v>4.8216007714561235E-2</v>
      </c>
      <c r="F33" s="76">
        <f>分析係数表!C36</f>
        <v>0.65263261684085982</v>
      </c>
      <c r="G33" s="77">
        <f t="shared" si="1"/>
        <v>3.1467339288373183E-2</v>
      </c>
      <c r="H33" s="77">
        <v>9.2751726194643988E-2</v>
      </c>
      <c r="I33" s="77">
        <f t="shared" si="2"/>
        <v>9.2751726194643988E-2</v>
      </c>
      <c r="J33" s="76">
        <f>分析係数表!G36</f>
        <v>1.8993066023515224E-2</v>
      </c>
      <c r="K33" s="78">
        <f t="shared" si="3"/>
        <v>1.7616396594098797E-3</v>
      </c>
      <c r="L33" s="79"/>
      <c r="M33" s="80"/>
      <c r="N33" s="81">
        <f>分析係数表!H36</f>
        <v>0.10937217763786029</v>
      </c>
      <c r="O33" s="82">
        <f t="shared" si="4"/>
        <v>1.6499803995506359</v>
      </c>
      <c r="P33" s="76">
        <f>分析係数表!C36</f>
        <v>0.65263261684085982</v>
      </c>
      <c r="Q33" s="82">
        <f t="shared" si="5"/>
        <v>1.076831025894859</v>
      </c>
      <c r="R33" s="83">
        <v>1.12800724627904</v>
      </c>
      <c r="S33" s="84">
        <f t="shared" si="6"/>
        <v>1.220758972473684</v>
      </c>
      <c r="T33" s="85">
        <f>分析係数表!F36</f>
        <v>0.88362978595116071</v>
      </c>
      <c r="U33" s="86">
        <f t="shared" si="7"/>
        <v>1.0786989895448804</v>
      </c>
      <c r="V33" s="87">
        <f>分析係数表!D36</f>
        <v>1.4320168827253543E-2</v>
      </c>
      <c r="W33" s="167">
        <f t="shared" si="8"/>
        <v>0</v>
      </c>
      <c r="X33" s="76">
        <f>分析係数表!E36</f>
        <v>2.7132951462164605E-3</v>
      </c>
      <c r="Y33" s="166">
        <f t="shared" si="9"/>
        <v>0</v>
      </c>
    </row>
    <row r="34" spans="1:25" x14ac:dyDescent="0.2">
      <c r="A34" s="6" t="s">
        <v>22</v>
      </c>
      <c r="B34" s="5" t="s">
        <v>377</v>
      </c>
      <c r="C34" s="90"/>
      <c r="D34" s="76">
        <f>投入係数表!T34</f>
        <v>1.6393442622950821E-2</v>
      </c>
      <c r="E34" s="77">
        <f t="shared" si="0"/>
        <v>1.639344262295082</v>
      </c>
      <c r="F34" s="76">
        <f>分析係数表!C37</f>
        <v>0.3125</v>
      </c>
      <c r="G34" s="77">
        <f t="shared" si="1"/>
        <v>0.51229508196721318</v>
      </c>
      <c r="H34" s="77">
        <v>0.6565157777463283</v>
      </c>
      <c r="I34" s="77">
        <f t="shared" si="2"/>
        <v>0.6565157777463283</v>
      </c>
      <c r="J34" s="76">
        <f>分析係数表!G37</f>
        <v>0.41284547738693467</v>
      </c>
      <c r="K34" s="78">
        <f t="shared" si="3"/>
        <v>0.27103956967573761</v>
      </c>
      <c r="L34" s="79"/>
      <c r="M34" s="80"/>
      <c r="N34" s="81">
        <f>分析係数表!H37</f>
        <v>4.2693468892730888E-2</v>
      </c>
      <c r="O34" s="82">
        <f t="shared" si="4"/>
        <v>0.64407044262275037</v>
      </c>
      <c r="P34" s="76">
        <f>分析係数表!C37</f>
        <v>0.3125</v>
      </c>
      <c r="Q34" s="82">
        <f t="shared" si="5"/>
        <v>0.20127201331960948</v>
      </c>
      <c r="R34" s="83">
        <v>0.26362951911694132</v>
      </c>
      <c r="S34" s="84">
        <f t="shared" si="6"/>
        <v>0.92014529686326962</v>
      </c>
      <c r="T34" s="85">
        <f>分析係数表!F37</f>
        <v>0.69189698492462315</v>
      </c>
      <c r="U34" s="86">
        <f t="shared" si="7"/>
        <v>0.63664575659226852</v>
      </c>
      <c r="V34" s="87">
        <f>分析係数表!D37</f>
        <v>0.10128768844221106</v>
      </c>
      <c r="W34" s="167">
        <f t="shared" si="8"/>
        <v>0</v>
      </c>
      <c r="X34" s="76">
        <f>分析係数表!E37</f>
        <v>9.3907035175879394E-2</v>
      </c>
      <c r="Y34" s="166">
        <f t="shared" si="9"/>
        <v>0</v>
      </c>
    </row>
    <row r="35" spans="1:25" x14ac:dyDescent="0.2">
      <c r="A35" s="6" t="s">
        <v>23</v>
      </c>
      <c r="B35" s="5" t="s">
        <v>193</v>
      </c>
      <c r="C35" s="90"/>
      <c r="D35" s="76">
        <f>投入係数表!T35</f>
        <v>6.7502410800385727E-3</v>
      </c>
      <c r="E35" s="77">
        <f t="shared" si="0"/>
        <v>0.67502410800385726</v>
      </c>
      <c r="F35" s="76">
        <f>分析係数表!C38</f>
        <v>4.0005674563767912E-2</v>
      </c>
      <c r="G35" s="77">
        <f t="shared" si="1"/>
        <v>2.7004794787500036E-2</v>
      </c>
      <c r="H35" s="77">
        <v>3.6710366135191165E-2</v>
      </c>
      <c r="I35" s="77">
        <f t="shared" si="2"/>
        <v>3.6710366135191165E-2</v>
      </c>
      <c r="J35" s="76">
        <f>分析係数表!G38</f>
        <v>0.2442528735632184</v>
      </c>
      <c r="K35" s="78">
        <f t="shared" si="3"/>
        <v>8.9666124180783017E-3</v>
      </c>
      <c r="L35" s="79"/>
      <c r="M35" s="80"/>
      <c r="N35" s="81">
        <f>分析係数表!H38</f>
        <v>3.7571284803757127E-2</v>
      </c>
      <c r="O35" s="82">
        <f t="shared" si="4"/>
        <v>0.56679756086958255</v>
      </c>
      <c r="P35" s="76">
        <f>分析係数表!C38</f>
        <v>4.0005674563767912E-2</v>
      </c>
      <c r="Q35" s="82">
        <f t="shared" si="5"/>
        <v>2.2675118763685952E-2</v>
      </c>
      <c r="R35" s="83">
        <v>2.8087420760891154E-2</v>
      </c>
      <c r="S35" s="84">
        <f t="shared" si="6"/>
        <v>6.4797786896082316E-2</v>
      </c>
      <c r="T35" s="85">
        <f>分析係数表!F38</f>
        <v>0.42528735632183906</v>
      </c>
      <c r="U35" s="86">
        <f t="shared" si="7"/>
        <v>2.7557679484540753E-2</v>
      </c>
      <c r="V35" s="87">
        <f>分析係数表!D38</f>
        <v>0.11494252873563218</v>
      </c>
      <c r="W35" s="167">
        <f t="shared" si="8"/>
        <v>0</v>
      </c>
      <c r="X35" s="76">
        <f>分析係数表!E38</f>
        <v>0.10344827586206896</v>
      </c>
      <c r="Y35" s="166">
        <f t="shared" si="9"/>
        <v>0</v>
      </c>
    </row>
    <row r="36" spans="1:25" x14ac:dyDescent="0.2">
      <c r="A36" s="6" t="s">
        <v>24</v>
      </c>
      <c r="B36" s="5" t="s">
        <v>39</v>
      </c>
      <c r="C36" s="90"/>
      <c r="D36" s="76">
        <f>投入係数表!T36</f>
        <v>0</v>
      </c>
      <c r="E36" s="77">
        <f t="shared" si="0"/>
        <v>0</v>
      </c>
      <c r="F36" s="76">
        <f>分析係数表!C39</f>
        <v>1</v>
      </c>
      <c r="G36" s="77">
        <f t="shared" si="1"/>
        <v>0</v>
      </c>
      <c r="H36" s="77">
        <v>7.9414626609352699E-3</v>
      </c>
      <c r="I36" s="77">
        <f t="shared" si="2"/>
        <v>7.9414626609352699E-3</v>
      </c>
      <c r="J36" s="76">
        <f>分析係数表!G39</f>
        <v>0.35369632580787957</v>
      </c>
      <c r="K36" s="78">
        <f t="shared" si="3"/>
        <v>2.8088661647132714E-3</v>
      </c>
      <c r="L36" s="79"/>
      <c r="M36" s="80"/>
      <c r="N36" s="81">
        <f>分析係数表!H39</f>
        <v>3.3932856811085595E-3</v>
      </c>
      <c r="O36" s="82">
        <f t="shared" si="4"/>
        <v>5.1190851136229475E-2</v>
      </c>
      <c r="P36" s="76">
        <f>分析係数表!C39</f>
        <v>1</v>
      </c>
      <c r="Q36" s="82">
        <f t="shared" si="5"/>
        <v>5.1190851136229475E-2</v>
      </c>
      <c r="R36" s="83">
        <v>6.2662944314955199E-2</v>
      </c>
      <c r="S36" s="84">
        <f t="shared" si="6"/>
        <v>7.0604406975890474E-2</v>
      </c>
      <c r="T36" s="85">
        <f>分析係数表!F39</f>
        <v>0.70440460380699421</v>
      </c>
      <c r="U36" s="86">
        <f t="shared" si="7"/>
        <v>4.9734069322879909E-2</v>
      </c>
      <c r="V36" s="87">
        <f>分析係数表!D39</f>
        <v>6.0314298362107124E-2</v>
      </c>
      <c r="W36" s="167">
        <f t="shared" si="8"/>
        <v>0</v>
      </c>
      <c r="X36" s="76">
        <f>分析係数表!E39</f>
        <v>7.2598494909251882E-2</v>
      </c>
      <c r="Y36" s="166">
        <f t="shared" si="9"/>
        <v>0</v>
      </c>
    </row>
    <row r="37" spans="1:25" x14ac:dyDescent="0.2">
      <c r="A37" s="6" t="s">
        <v>25</v>
      </c>
      <c r="B37" s="5" t="s">
        <v>40</v>
      </c>
      <c r="C37" s="90"/>
      <c r="D37" s="76">
        <f>投入係数表!T37</f>
        <v>9.6432015429122472E-4</v>
      </c>
      <c r="E37" s="77">
        <f t="shared" si="0"/>
        <v>9.643201542912247E-2</v>
      </c>
      <c r="F37" s="76">
        <f>分析係数表!C40</f>
        <v>0.6708495079895278</v>
      </c>
      <c r="G37" s="77">
        <f t="shared" si="1"/>
        <v>6.4691370105065357E-2</v>
      </c>
      <c r="H37" s="77">
        <v>6.9542234978981807E-2</v>
      </c>
      <c r="I37" s="77">
        <f t="shared" si="2"/>
        <v>6.9542234978981807E-2</v>
      </c>
      <c r="J37" s="76">
        <f>分析係数表!G40</f>
        <v>0.531269582654468</v>
      </c>
      <c r="K37" s="78">
        <f t="shared" si="3"/>
        <v>3.6945674154142613E-2</v>
      </c>
      <c r="L37" s="79"/>
      <c r="M37" s="80"/>
      <c r="N37" s="81">
        <f>分析係数表!H40</f>
        <v>2.5210951410213404E-2</v>
      </c>
      <c r="O37" s="82">
        <f t="shared" si="4"/>
        <v>0.38033050616042735</v>
      </c>
      <c r="P37" s="76">
        <f>分析係数表!C40</f>
        <v>0.6708495079895278</v>
      </c>
      <c r="Q37" s="82">
        <f t="shared" si="5"/>
        <v>0.25514453293113076</v>
      </c>
      <c r="R37" s="83">
        <v>0.2555040744303233</v>
      </c>
      <c r="S37" s="84">
        <f t="shared" si="6"/>
        <v>0.32504630940930512</v>
      </c>
      <c r="T37" s="85">
        <f>分析係数表!F40</f>
        <v>0.72803609474871533</v>
      </c>
      <c r="U37" s="86">
        <f t="shared" si="7"/>
        <v>0.23664544571483309</v>
      </c>
      <c r="V37" s="87">
        <f>分析係数表!D40</f>
        <v>0.11505201153026695</v>
      </c>
      <c r="W37" s="167">
        <f t="shared" si="8"/>
        <v>0</v>
      </c>
      <c r="X37" s="76">
        <f>分析係数表!E40</f>
        <v>6.6173705978192762E-2</v>
      </c>
      <c r="Y37" s="166">
        <f t="shared" si="9"/>
        <v>0</v>
      </c>
    </row>
    <row r="38" spans="1:25" x14ac:dyDescent="0.2">
      <c r="A38" s="6" t="s">
        <v>26</v>
      </c>
      <c r="B38" s="5" t="s">
        <v>276</v>
      </c>
      <c r="C38" s="90"/>
      <c r="D38" s="76">
        <f>投入係数表!T38</f>
        <v>0</v>
      </c>
      <c r="E38" s="77">
        <f t="shared" si="0"/>
        <v>0</v>
      </c>
      <c r="F38" s="76">
        <f>分析係数表!C41</f>
        <v>0.63576075285795497</v>
      </c>
      <c r="G38" s="77">
        <f t="shared" si="1"/>
        <v>0</v>
      </c>
      <c r="H38" s="77">
        <v>4.4705327053090821E-4</v>
      </c>
      <c r="I38" s="77">
        <f t="shared" si="2"/>
        <v>4.4705327053090821E-4</v>
      </c>
      <c r="J38" s="76">
        <f>分析係数表!G41</f>
        <v>0.45993746335743602</v>
      </c>
      <c r="K38" s="78">
        <f t="shared" si="3"/>
        <v>2.0561654723363153E-4</v>
      </c>
      <c r="L38" s="79"/>
      <c r="M38" s="80"/>
      <c r="N38" s="81">
        <f>分析係数表!H41</f>
        <v>4.510618532758754E-2</v>
      </c>
      <c r="O38" s="82">
        <f t="shared" si="4"/>
        <v>0.68046850027474615</v>
      </c>
      <c r="P38" s="76">
        <f>分析係数表!C41</f>
        <v>0.63576075285795497</v>
      </c>
      <c r="Q38" s="82">
        <f t="shared" si="5"/>
        <v>0.43261516603079614</v>
      </c>
      <c r="R38" s="83">
        <v>0.43869326591986535</v>
      </c>
      <c r="S38" s="84">
        <f t="shared" si="6"/>
        <v>0.43914031919039626</v>
      </c>
      <c r="T38" s="85">
        <f>分析係数表!F41</f>
        <v>0.5626343560680086</v>
      </c>
      <c r="U38" s="86">
        <f t="shared" si="7"/>
        <v>0.24707543071118837</v>
      </c>
      <c r="V38" s="87">
        <f>分析係数表!D41</f>
        <v>0.18145397693961304</v>
      </c>
      <c r="W38" s="167">
        <f t="shared" si="8"/>
        <v>0</v>
      </c>
      <c r="X38" s="76">
        <f>分析係数表!E41</f>
        <v>0.17500488567520031</v>
      </c>
      <c r="Y38" s="166">
        <f t="shared" si="9"/>
        <v>0</v>
      </c>
    </row>
    <row r="39" spans="1:25" x14ac:dyDescent="0.2">
      <c r="A39" s="6" t="s">
        <v>51</v>
      </c>
      <c r="B39" s="5" t="s">
        <v>367</v>
      </c>
      <c r="C39" s="90"/>
      <c r="D39" s="76">
        <f>投入係数表!T39</f>
        <v>4.8216007714561236E-4</v>
      </c>
      <c r="E39" s="77">
        <f>$C$22*D39</f>
        <v>4.8216007714561235E-2</v>
      </c>
      <c r="F39" s="76">
        <f>分析係数表!C42</f>
        <v>1</v>
      </c>
      <c r="G39" s="77">
        <f>E39*F39</f>
        <v>4.8216007714561235E-2</v>
      </c>
      <c r="H39" s="77">
        <v>6.1951116964840125E-2</v>
      </c>
      <c r="I39" s="77">
        <f>C39+H39</f>
        <v>6.1951116964840125E-2</v>
      </c>
      <c r="J39" s="76">
        <f>分析係数表!G42</f>
        <v>0.48586118251928023</v>
      </c>
      <c r="K39" s="78">
        <f>I39*J39</f>
        <v>3.0099642946927466E-2</v>
      </c>
      <c r="L39" s="79"/>
      <c r="M39" s="80"/>
      <c r="N39" s="81">
        <f>分析係数表!H42</f>
        <v>1.2011973266585813E-2</v>
      </c>
      <c r="O39" s="82">
        <f t="shared" si="4"/>
        <v>0.18121172018186174</v>
      </c>
      <c r="P39" s="76">
        <f>分析係数表!C42</f>
        <v>1</v>
      </c>
      <c r="Q39" s="82">
        <f>O39*P39</f>
        <v>0.18121172018186174</v>
      </c>
      <c r="R39" s="83">
        <v>0.18832483909720052</v>
      </c>
      <c r="S39" s="84">
        <f>I39+R39</f>
        <v>0.25027595606204067</v>
      </c>
      <c r="T39" s="85">
        <f>分析係数表!F42</f>
        <v>0.55826906598114823</v>
      </c>
      <c r="U39" s="86">
        <f>S39*T39</f>
        <v>0.13972132422829434</v>
      </c>
      <c r="V39" s="87">
        <f>分析係数表!D42</f>
        <v>0.12296486718080549</v>
      </c>
      <c r="W39" s="167">
        <f>ROUND(S39*V39,0)</f>
        <v>0</v>
      </c>
      <c r="X39" s="76">
        <f>分析係数表!E42</f>
        <v>7.7120822622107968E-2</v>
      </c>
      <c r="Y39" s="166">
        <f>ROUND(S39*X39,0)</f>
        <v>0</v>
      </c>
    </row>
    <row r="40" spans="1:25" x14ac:dyDescent="0.2">
      <c r="A40" s="6" t="s">
        <v>194</v>
      </c>
      <c r="B40" s="5" t="s">
        <v>41</v>
      </c>
      <c r="C40" s="90"/>
      <c r="D40" s="76">
        <f>投入係数表!T40</f>
        <v>4.29122468659595E-2</v>
      </c>
      <c r="E40" s="77">
        <f>$C$22*D40</f>
        <v>4.2912246865959496</v>
      </c>
      <c r="F40" s="76">
        <f>分析係数表!C43</f>
        <v>0.35275161130391675</v>
      </c>
      <c r="G40" s="77">
        <f>E40*F40</f>
        <v>1.5137364226638663</v>
      </c>
      <c r="H40" s="77">
        <v>1.9367705731730567</v>
      </c>
      <c r="I40" s="77">
        <f>C40+H40</f>
        <v>1.9367705731730567</v>
      </c>
      <c r="J40" s="76">
        <f>分析係数表!G43</f>
        <v>0.36383347788378145</v>
      </c>
      <c r="K40" s="78">
        <f>I40*J40</f>
        <v>0.70466197350051807</v>
      </c>
      <c r="L40" s="79"/>
      <c r="M40" s="80"/>
      <c r="N40" s="81">
        <f>分析係数表!H43</f>
        <v>3.2462002941707736E-2</v>
      </c>
      <c r="O40" s="82">
        <f t="shared" si="4"/>
        <v>0.4897193211359443</v>
      </c>
      <c r="P40" s="76">
        <f>分析係数表!C43</f>
        <v>0.35275161130391675</v>
      </c>
      <c r="Q40" s="82">
        <f>O40*P40</f>
        <v>0.17274927961736461</v>
      </c>
      <c r="R40" s="83">
        <v>0.35542029493894989</v>
      </c>
      <c r="S40" s="84">
        <f>I40+R40</f>
        <v>2.2921908681120065</v>
      </c>
      <c r="T40" s="85">
        <f>分析係数表!F43</f>
        <v>0.62185602775368609</v>
      </c>
      <c r="U40" s="86">
        <f>S40*T40</f>
        <v>1.4254127080974057</v>
      </c>
      <c r="V40" s="87">
        <f>分析係数表!D43</f>
        <v>0.24869904596704251</v>
      </c>
      <c r="W40" s="167">
        <f>ROUND(S40*V40,0)</f>
        <v>1</v>
      </c>
      <c r="X40" s="76">
        <f>分析係数表!E43</f>
        <v>0.20663486556808325</v>
      </c>
      <c r="Y40" s="166">
        <f>ROUND(S40*X40,0)</f>
        <v>0</v>
      </c>
    </row>
    <row r="41" spans="1:25" x14ac:dyDescent="0.2">
      <c r="A41" s="6" t="s">
        <v>340</v>
      </c>
      <c r="B41" s="5" t="s">
        <v>42</v>
      </c>
      <c r="C41" s="90"/>
      <c r="D41" s="76">
        <f>投入係数表!T41</f>
        <v>0</v>
      </c>
      <c r="E41" s="77">
        <f>$C$22*D41</f>
        <v>0</v>
      </c>
      <c r="F41" s="76">
        <f>分析係数表!C44</f>
        <v>0.44216182048040453</v>
      </c>
      <c r="G41" s="77">
        <f>E41*F41</f>
        <v>0</v>
      </c>
      <c r="H41" s="77">
        <v>1.8090884907973255E-3</v>
      </c>
      <c r="I41" s="77">
        <f>C41+H41</f>
        <v>1.8090884907973255E-3</v>
      </c>
      <c r="J41" s="76">
        <f>分析係数表!G44</f>
        <v>0.26698361065932691</v>
      </c>
      <c r="K41" s="78">
        <f>I41*J41</f>
        <v>4.8299697727530243E-4</v>
      </c>
      <c r="L41" s="79"/>
      <c r="M41" s="80"/>
      <c r="N41" s="81">
        <f>分析係数表!H44</f>
        <v>9.8960080509896006E-2</v>
      </c>
      <c r="O41" s="82">
        <f t="shared" si="4"/>
        <v>1.4929042897904186</v>
      </c>
      <c r="P41" s="76">
        <f>分析係数表!C44</f>
        <v>0.44216182048040453</v>
      </c>
      <c r="Q41" s="82">
        <f>O41*P41</f>
        <v>0.66010527857673684</v>
      </c>
      <c r="R41" s="83">
        <v>0.66892122095289364</v>
      </c>
      <c r="S41" s="84">
        <f>I41+R41</f>
        <v>0.67073030944369094</v>
      </c>
      <c r="T41" s="85">
        <f>分析係数表!F44</f>
        <v>0.48855248342299512</v>
      </c>
      <c r="U41" s="86">
        <f>S41*T41</f>
        <v>0.32768695838578921</v>
      </c>
      <c r="V41" s="87">
        <f>分析係数表!D44</f>
        <v>0.23645689978731391</v>
      </c>
      <c r="W41" s="167">
        <f>ROUND(S41*V41,0)</f>
        <v>0</v>
      </c>
      <c r="X41" s="76">
        <f>分析係数表!E44</f>
        <v>0.14913048917803079</v>
      </c>
      <c r="Y41" s="166">
        <f>ROUND(S41*X41,0)</f>
        <v>0</v>
      </c>
    </row>
    <row r="42" spans="1:25" x14ac:dyDescent="0.2">
      <c r="A42" s="6" t="s">
        <v>341</v>
      </c>
      <c r="B42" s="5" t="s">
        <v>278</v>
      </c>
      <c r="C42" s="90"/>
      <c r="D42" s="76">
        <f>投入係数表!T42</f>
        <v>9.6432015429122472E-4</v>
      </c>
      <c r="E42" s="77">
        <f>$C$22*D42</f>
        <v>9.643201542912247E-2</v>
      </c>
      <c r="F42" s="76">
        <f>分析係数表!C45</f>
        <v>1</v>
      </c>
      <c r="G42" s="77">
        <f>E42*F42</f>
        <v>9.643201542912247E-2</v>
      </c>
      <c r="H42" s="77">
        <v>0.11168923234327316</v>
      </c>
      <c r="I42" s="77">
        <f>C42+H42</f>
        <v>0.11168923234327316</v>
      </c>
      <c r="J42" s="76">
        <f>分析係数表!G45</f>
        <v>0</v>
      </c>
      <c r="K42" s="78">
        <f>I42*J42</f>
        <v>0</v>
      </c>
      <c r="L42" s="79"/>
      <c r="M42" s="80"/>
      <c r="N42" s="81">
        <f>分析係数表!H45</f>
        <v>0</v>
      </c>
      <c r="O42" s="82">
        <f t="shared" si="4"/>
        <v>0</v>
      </c>
      <c r="P42" s="76">
        <f>分析係数表!C45</f>
        <v>1</v>
      </c>
      <c r="Q42" s="82">
        <f>O42*P42</f>
        <v>0</v>
      </c>
      <c r="R42" s="83">
        <v>6.6659257548447063E-3</v>
      </c>
      <c r="S42" s="84">
        <f>I42+R42</f>
        <v>0.11835515809811786</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投入係数表!T43</f>
        <v>1.4464802314368371E-3</v>
      </c>
      <c r="E43" s="77">
        <f>$C$22*D43</f>
        <v>0.14464802314368372</v>
      </c>
      <c r="F43" s="76">
        <f>分析係数表!C46</f>
        <v>0.17935833011209901</v>
      </c>
      <c r="G43" s="77">
        <f>E43*F43</f>
        <v>2.5943827885067362E-2</v>
      </c>
      <c r="H43" s="77">
        <v>4.1963410651532959E-2</v>
      </c>
      <c r="I43" s="77">
        <f>C43+H43</f>
        <v>4.1963410651532959E-2</v>
      </c>
      <c r="J43" s="76">
        <f>分析係数表!G46</f>
        <v>8.6021505376344086E-3</v>
      </c>
      <c r="K43" s="78">
        <f>I43*J43</f>
        <v>3.609755754970577E-4</v>
      </c>
      <c r="L43" s="79"/>
      <c r="M43" s="80"/>
      <c r="N43" s="81">
        <f>分析係数表!H46</f>
        <v>1.9624287151962429E-2</v>
      </c>
      <c r="O43" s="82">
        <f t="shared" si="4"/>
        <v>0.29605051170420166</v>
      </c>
      <c r="P43" s="76">
        <f>分析係数表!C46</f>
        <v>0.17935833011209901</v>
      </c>
      <c r="Q43" s="82">
        <f>O43*P43</f>
        <v>5.3099125408098032E-2</v>
      </c>
      <c r="R43" s="83">
        <v>6.0619583273948466E-2</v>
      </c>
      <c r="S43" s="84">
        <f>I43+R43</f>
        <v>0.10258299392548142</v>
      </c>
      <c r="T43" s="85">
        <f>分析係数表!F46</f>
        <v>0.31182795698924731</v>
      </c>
      <c r="U43" s="86">
        <f>S43*T43</f>
        <v>3.198824541762324E-2</v>
      </c>
      <c r="V43" s="87">
        <f>分析係数表!D46</f>
        <v>4.3010752688172043E-3</v>
      </c>
      <c r="W43" s="167">
        <f>ROUND(S43*V43,0)</f>
        <v>0</v>
      </c>
      <c r="X43" s="76">
        <f>分析係数表!E46</f>
        <v>1.0752688172043012E-2</v>
      </c>
      <c r="Y43" s="166">
        <f>ROUND(S43*X43,0)</f>
        <v>0</v>
      </c>
    </row>
    <row r="44" spans="1:25" x14ac:dyDescent="0.2">
      <c r="A44" s="192">
        <v>40</v>
      </c>
      <c r="B44" s="14" t="s">
        <v>150</v>
      </c>
      <c r="C44" s="197">
        <f>SUM(C5:C43)</f>
        <v>100</v>
      </c>
      <c r="D44" s="92">
        <f>投入係数表!T44</f>
        <v>0.63741562198649948</v>
      </c>
      <c r="E44" s="91">
        <f>SUM(E5:E43)</f>
        <v>63.741562198649959</v>
      </c>
      <c r="F44" s="92">
        <f>分析係数表!C47</f>
        <v>0.45205734847213674</v>
      </c>
      <c r="G44" s="91">
        <f>SUM(G5:G43)</f>
        <v>16.701438749484719</v>
      </c>
      <c r="H44" s="91">
        <f>SUM(H5:H43)</f>
        <v>19.696103641463932</v>
      </c>
      <c r="I44" s="91">
        <f>SUM(I5:I43)</f>
        <v>119.69610364146395</v>
      </c>
      <c r="J44" s="92">
        <f>分析係数表!G47</f>
        <v>0.25945463001493158</v>
      </c>
      <c r="K44" s="93">
        <f>SUM(K5:K43)</f>
        <v>24.060485431650516</v>
      </c>
      <c r="L44" s="94">
        <f>最終需要_まとめ!$L$33</f>
        <v>0.627</v>
      </c>
      <c r="M44" s="91">
        <f>K44*L44</f>
        <v>15.085924365644873</v>
      </c>
      <c r="N44" s="95">
        <f>分析係数表!H47</f>
        <v>1</v>
      </c>
      <c r="O44" s="96">
        <f>SUM(O5:O43)</f>
        <v>15.085924365644873</v>
      </c>
      <c r="P44" s="92">
        <f>分析係数表!C47</f>
        <v>0.45205734847213674</v>
      </c>
      <c r="Q44" s="96">
        <f>SUM(Q5:Q43)</f>
        <v>7.2201845748939251</v>
      </c>
      <c r="R44" s="91">
        <f>SUM(R5:R43)</f>
        <v>8.3242312308285822</v>
      </c>
      <c r="S44" s="97">
        <f>SUM(S5:S43)</f>
        <v>128.02033487229249</v>
      </c>
      <c r="T44" s="98">
        <f>分析係数表!F47</f>
        <v>0.49393557388686266</v>
      </c>
      <c r="U44" s="99">
        <f>SUM(U5:U43)</f>
        <v>47.82460255710518</v>
      </c>
      <c r="V44" s="100">
        <f>分析係数表!D47</f>
        <v>0.10430078574400901</v>
      </c>
      <c r="W44" s="164">
        <f>SUM(W5:W43)</f>
        <v>8</v>
      </c>
      <c r="X44" s="92">
        <f>分析係数表!E47</f>
        <v>8.4816292561133821E-2</v>
      </c>
      <c r="Y44" s="165">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M31" sqref="M3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295</v>
      </c>
      <c r="S2" s="3" t="s">
        <v>152</v>
      </c>
      <c r="U2" s="64" t="s">
        <v>209</v>
      </c>
      <c r="W2" s="3" t="s">
        <v>130</v>
      </c>
      <c r="Y2" s="3" t="s">
        <v>153</v>
      </c>
    </row>
    <row r="3" spans="1:25" ht="44" x14ac:dyDescent="0.2">
      <c r="B3" s="65"/>
      <c r="C3" s="66" t="s">
        <v>227</v>
      </c>
      <c r="D3" s="66" t="s">
        <v>313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投入係数表!U5</f>
        <v>0</v>
      </c>
      <c r="E5" s="77">
        <f t="shared" ref="E5:E38" si="0">$C$23*D5</f>
        <v>0</v>
      </c>
      <c r="F5" s="76">
        <f>分析係数表!C8</f>
        <v>0.54693596511361031</v>
      </c>
      <c r="G5" s="77">
        <f t="shared" ref="G5:G38" si="1">E5*F5</f>
        <v>0</v>
      </c>
      <c r="H5" s="77">
        <f t="array" ref="H5:H43">MMULT(逆行列係数!C5:AO43,'19'!G5:G43)</f>
        <v>3.9449290653122103E-3</v>
      </c>
      <c r="I5" s="77">
        <f t="shared" ref="I5:I38" si="2">C5+H5</f>
        <v>3.9449290653122103E-3</v>
      </c>
      <c r="J5" s="76">
        <f>分析係数表!G8</f>
        <v>0.11998386771526517</v>
      </c>
      <c r="K5" s="78">
        <f t="shared" ref="K5:K38" si="3">I5*J5</f>
        <v>4.7332784711852491E-4</v>
      </c>
      <c r="L5" s="79" t="s">
        <v>183</v>
      </c>
      <c r="M5" s="80" t="s">
        <v>183</v>
      </c>
      <c r="N5" s="81">
        <f>分析係数表!H8</f>
        <v>1.0437901581813021E-2</v>
      </c>
      <c r="O5" s="82">
        <f t="shared" ref="O5:O43" si="4">$M$44*N5</f>
        <v>0.15541490917439096</v>
      </c>
      <c r="P5" s="76">
        <f>分析係数表!C8</f>
        <v>0.54693596511361031</v>
      </c>
      <c r="Q5" s="82">
        <f t="shared" ref="Q5:Q38" si="5">O5*P5</f>
        <v>8.5002003342339608E-2</v>
      </c>
      <c r="R5" s="83">
        <f t="array" ref="R5:R43">MMULT(逆行列係数!C5:AO43,'19'!Q5:Q43)</f>
        <v>0.12487763920962171</v>
      </c>
      <c r="S5" s="84">
        <f t="shared" ref="S5:S38" si="6">I5+R5</f>
        <v>0.12882256827493391</v>
      </c>
      <c r="T5" s="85">
        <f>分析係数表!F8</f>
        <v>0.45210727969348657</v>
      </c>
      <c r="U5" s="86">
        <f t="shared" ref="U5:U38" si="7">S5*T5</f>
        <v>5.8241620905908814E-2</v>
      </c>
      <c r="V5" s="87">
        <f>分析係数表!D8</f>
        <v>0.18995765275257109</v>
      </c>
      <c r="W5" s="167">
        <f t="shared" ref="W5:W38" si="8">ROUND(S5*V5,0)</f>
        <v>0</v>
      </c>
      <c r="X5" s="76">
        <f>分析係数表!E8</f>
        <v>0.14398064125831822</v>
      </c>
      <c r="Y5" s="166">
        <f t="shared" ref="Y5:Y38" si="9">ROUND(S5*X5,0)</f>
        <v>0</v>
      </c>
    </row>
    <row r="6" spans="1:25" x14ac:dyDescent="0.2">
      <c r="A6" s="6" t="s">
        <v>219</v>
      </c>
      <c r="B6" s="5" t="s">
        <v>265</v>
      </c>
      <c r="C6" s="90"/>
      <c r="D6" s="76">
        <f>投入係数表!U6</f>
        <v>0</v>
      </c>
      <c r="E6" s="77">
        <f t="shared" si="0"/>
        <v>0</v>
      </c>
      <c r="F6" s="76">
        <f>分析係数表!C9</f>
        <v>1</v>
      </c>
      <c r="G6" s="77">
        <f t="shared" si="1"/>
        <v>0</v>
      </c>
      <c r="H6" s="77">
        <v>1.9655978207009884E-3</v>
      </c>
      <c r="I6" s="77">
        <f t="shared" si="2"/>
        <v>1.9655978207009884E-3</v>
      </c>
      <c r="J6" s="76">
        <f>分析係数表!G9</f>
        <v>0.24637681159420291</v>
      </c>
      <c r="K6" s="78">
        <f t="shared" si="3"/>
        <v>4.8427772394082328E-4</v>
      </c>
      <c r="L6" s="79"/>
      <c r="M6" s="80"/>
      <c r="N6" s="81">
        <f>分析係数表!H9</f>
        <v>5.4189353082342016E-4</v>
      </c>
      <c r="O6" s="82">
        <f t="shared" si="4"/>
        <v>8.0685119719708532E-3</v>
      </c>
      <c r="P6" s="76">
        <f>分析係数表!C9</f>
        <v>1</v>
      </c>
      <c r="Q6" s="82">
        <f t="shared" si="5"/>
        <v>8.0685119719708532E-3</v>
      </c>
      <c r="R6" s="83">
        <v>1.0572072434023749E-2</v>
      </c>
      <c r="S6" s="84">
        <f t="shared" si="6"/>
        <v>1.2537670254724739E-2</v>
      </c>
      <c r="T6" s="85">
        <f>分析係数表!F9</f>
        <v>0.67101449275362324</v>
      </c>
      <c r="U6" s="86">
        <f t="shared" si="7"/>
        <v>8.4129584462863099E-3</v>
      </c>
      <c r="V6" s="87">
        <f>分析係数表!D9</f>
        <v>0.17826086956521739</v>
      </c>
      <c r="W6" s="167">
        <f t="shared" si="8"/>
        <v>0</v>
      </c>
      <c r="X6" s="76">
        <f>分析係数表!E9</f>
        <v>0.11304347826086956</v>
      </c>
      <c r="Y6" s="166">
        <f t="shared" si="9"/>
        <v>0</v>
      </c>
    </row>
    <row r="7" spans="1:25" x14ac:dyDescent="0.2">
      <c r="A7" s="6" t="s">
        <v>220</v>
      </c>
      <c r="B7" s="5" t="s">
        <v>266</v>
      </c>
      <c r="C7" s="90"/>
      <c r="D7" s="76">
        <f>投入係数表!U7</f>
        <v>0</v>
      </c>
      <c r="E7" s="77">
        <f t="shared" si="0"/>
        <v>0</v>
      </c>
      <c r="F7" s="76">
        <f>分析係数表!C10</f>
        <v>7.9037800687285276E-2</v>
      </c>
      <c r="G7" s="77">
        <f t="shared" si="1"/>
        <v>0</v>
      </c>
      <c r="H7" s="77">
        <v>1.2292732631896041E-5</v>
      </c>
      <c r="I7" s="77">
        <f t="shared" si="2"/>
        <v>1.2292732631896041E-5</v>
      </c>
      <c r="J7" s="76">
        <f>分析係数表!G10</f>
        <v>0.17857142857142858</v>
      </c>
      <c r="K7" s="78">
        <f t="shared" si="3"/>
        <v>2.1951308271242933E-6</v>
      </c>
      <c r="L7" s="79"/>
      <c r="M7" s="80"/>
      <c r="N7" s="81">
        <f>分析係数表!H10</f>
        <v>1.057982607798106E-3</v>
      </c>
      <c r="O7" s="82">
        <f t="shared" si="4"/>
        <v>1.5752809088133569E-2</v>
      </c>
      <c r="P7" s="76">
        <f>分析係数表!C10</f>
        <v>7.9037800687285276E-2</v>
      </c>
      <c r="Q7" s="82">
        <f t="shared" si="5"/>
        <v>1.2450673849727571E-3</v>
      </c>
      <c r="R7" s="83">
        <v>2.0664539729850179E-3</v>
      </c>
      <c r="S7" s="84">
        <f t="shared" si="6"/>
        <v>2.0787467056169141E-3</v>
      </c>
      <c r="T7" s="85">
        <f>分析係数表!F10</f>
        <v>0.5178571428571429</v>
      </c>
      <c r="U7" s="86">
        <f t="shared" si="7"/>
        <v>1.0764938296944735E-3</v>
      </c>
      <c r="V7" s="87">
        <f>分析係数表!D10</f>
        <v>0.10714285714285714</v>
      </c>
      <c r="W7" s="167">
        <f t="shared" si="8"/>
        <v>0</v>
      </c>
      <c r="X7" s="76">
        <f>分析係数表!E10</f>
        <v>8.9285714285714288E-2</v>
      </c>
      <c r="Y7" s="166">
        <f t="shared" si="9"/>
        <v>0</v>
      </c>
    </row>
    <row r="8" spans="1:25" x14ac:dyDescent="0.2">
      <c r="A8" s="6" t="s">
        <v>221</v>
      </c>
      <c r="B8" s="5" t="s">
        <v>27</v>
      </c>
      <c r="C8" s="90"/>
      <c r="D8" s="76">
        <f>投入係数表!U8</f>
        <v>0</v>
      </c>
      <c r="E8" s="77">
        <f t="shared" si="0"/>
        <v>0</v>
      </c>
      <c r="F8" s="76">
        <f>分析係数表!C11</f>
        <v>2.9201343261789914E-3</v>
      </c>
      <c r="G8" s="77">
        <f t="shared" si="1"/>
        <v>0</v>
      </c>
      <c r="H8" s="77">
        <v>2.1654085905544887E-3</v>
      </c>
      <c r="I8" s="77">
        <f t="shared" si="2"/>
        <v>2.1654085905544887E-3</v>
      </c>
      <c r="J8" s="76">
        <f>分析係数表!G11</f>
        <v>0.38709677419354838</v>
      </c>
      <c r="K8" s="78">
        <f t="shared" si="3"/>
        <v>8.3822268021464081E-4</v>
      </c>
      <c r="L8" s="79"/>
      <c r="M8" s="80"/>
      <c r="N8" s="81">
        <f>分析係数表!H11</f>
        <v>-1.2902226924367146E-5</v>
      </c>
      <c r="O8" s="82">
        <f t="shared" si="4"/>
        <v>-1.9210742790406796E-4</v>
      </c>
      <c r="P8" s="76">
        <f>分析係数表!C11</f>
        <v>2.9201343261789914E-3</v>
      </c>
      <c r="Q8" s="82">
        <f t="shared" si="5"/>
        <v>-5.6097949453662465E-7</v>
      </c>
      <c r="R8" s="83">
        <v>2.7695620444772385E-3</v>
      </c>
      <c r="S8" s="84">
        <f t="shared" si="6"/>
        <v>4.9349706350317272E-3</v>
      </c>
      <c r="T8" s="85">
        <f>分析係数表!F11</f>
        <v>0.64516129032258063</v>
      </c>
      <c r="U8" s="86">
        <f t="shared" si="7"/>
        <v>3.1838520226011142E-3</v>
      </c>
      <c r="V8" s="87">
        <f>分析係数表!D11</f>
        <v>0.25806451612903225</v>
      </c>
      <c r="W8" s="167">
        <f t="shared" si="8"/>
        <v>0</v>
      </c>
      <c r="X8" s="76">
        <f>分析係数表!E11</f>
        <v>0.22580645161290322</v>
      </c>
      <c r="Y8" s="166">
        <f t="shared" si="9"/>
        <v>0</v>
      </c>
    </row>
    <row r="9" spans="1:25" x14ac:dyDescent="0.2">
      <c r="A9" s="6" t="s">
        <v>222</v>
      </c>
      <c r="B9" s="5" t="s">
        <v>190</v>
      </c>
      <c r="C9" s="90"/>
      <c r="D9" s="76">
        <f>投入係数表!U9</f>
        <v>0</v>
      </c>
      <c r="E9" s="77">
        <f t="shared" si="0"/>
        <v>0</v>
      </c>
      <c r="F9" s="76">
        <f>分析係数表!C12</f>
        <v>0.15436841164909776</v>
      </c>
      <c r="G9" s="77">
        <f t="shared" si="1"/>
        <v>0</v>
      </c>
      <c r="H9" s="77">
        <v>2.2158583045431073E-4</v>
      </c>
      <c r="I9" s="77">
        <f t="shared" si="2"/>
        <v>2.2158583045431073E-4</v>
      </c>
      <c r="J9" s="76">
        <f>分析係数表!G12</f>
        <v>0.13865952540355575</v>
      </c>
      <c r="K9" s="78">
        <f t="shared" si="3"/>
        <v>3.0724986086947495E-5</v>
      </c>
      <c r="L9" s="79"/>
      <c r="M9" s="80"/>
      <c r="N9" s="81">
        <f>分析係数表!H12</f>
        <v>8.1322736304286117E-2</v>
      </c>
      <c r="O9" s="82">
        <f t="shared" si="4"/>
        <v>1.2108531180793403</v>
      </c>
      <c r="P9" s="76">
        <f>分析係数表!C12</f>
        <v>0.15436841164909776</v>
      </c>
      <c r="Q9" s="82">
        <f t="shared" si="5"/>
        <v>0.18691747257826519</v>
      </c>
      <c r="R9" s="83">
        <v>0.21264248218129325</v>
      </c>
      <c r="S9" s="84">
        <f t="shared" si="6"/>
        <v>0.21286406801174756</v>
      </c>
      <c r="T9" s="85">
        <f>分析係数表!F12</f>
        <v>0.32507624786134048</v>
      </c>
      <c r="U9" s="86">
        <f t="shared" si="7"/>
        <v>6.9197052533760087E-2</v>
      </c>
      <c r="V9" s="87">
        <f>分析係数表!D12</f>
        <v>4.5079223387636688E-2</v>
      </c>
      <c r="W9" s="167">
        <f t="shared" si="8"/>
        <v>0</v>
      </c>
      <c r="X9" s="76">
        <f>分析係数表!E12</f>
        <v>4.7459644424607601E-2</v>
      </c>
      <c r="Y9" s="166">
        <f t="shared" si="9"/>
        <v>0</v>
      </c>
    </row>
    <row r="10" spans="1:25" x14ac:dyDescent="0.2">
      <c r="A10" s="6" t="s">
        <v>223</v>
      </c>
      <c r="B10" s="5" t="s">
        <v>28</v>
      </c>
      <c r="C10" s="90"/>
      <c r="D10" s="76">
        <f>投入係数表!U10</f>
        <v>3.3112582781456954E-3</v>
      </c>
      <c r="E10" s="77">
        <f t="shared" si="0"/>
        <v>0.33112582781456956</v>
      </c>
      <c r="F10" s="76">
        <f>分析係数表!C13</f>
        <v>0</v>
      </c>
      <c r="G10" s="77">
        <f t="shared" si="1"/>
        <v>0</v>
      </c>
      <c r="H10" s="77">
        <v>0</v>
      </c>
      <c r="I10" s="77">
        <f t="shared" si="2"/>
        <v>0</v>
      </c>
      <c r="J10" s="76">
        <f>分析係数表!G13</f>
        <v>0.24519230769230768</v>
      </c>
      <c r="K10" s="78">
        <f t="shared" si="3"/>
        <v>0</v>
      </c>
      <c r="L10" s="79"/>
      <c r="M10" s="80"/>
      <c r="N10" s="81">
        <f>分析係数表!H13</f>
        <v>1.238613784739246E-2</v>
      </c>
      <c r="O10" s="82">
        <f t="shared" si="4"/>
        <v>0.18442313078790523</v>
      </c>
      <c r="P10" s="76">
        <f>分析係数表!C13</f>
        <v>0</v>
      </c>
      <c r="Q10" s="82">
        <f t="shared" si="5"/>
        <v>0</v>
      </c>
      <c r="R10" s="83">
        <v>0</v>
      </c>
      <c r="S10" s="84">
        <f t="shared" si="6"/>
        <v>0</v>
      </c>
      <c r="T10" s="85">
        <f>分析係数表!F13</f>
        <v>0.38350591715976329</v>
      </c>
      <c r="U10" s="86">
        <f t="shared" si="7"/>
        <v>0</v>
      </c>
      <c r="V10" s="87">
        <f>分析係数表!D13</f>
        <v>0.13609467455621302</v>
      </c>
      <c r="W10" s="167">
        <f t="shared" si="8"/>
        <v>0</v>
      </c>
      <c r="X10" s="76">
        <f>分析係数表!E13</f>
        <v>0.13646449704142011</v>
      </c>
      <c r="Y10" s="166">
        <f t="shared" si="9"/>
        <v>0</v>
      </c>
    </row>
    <row r="11" spans="1:25" x14ac:dyDescent="0.2">
      <c r="A11" s="6" t="s">
        <v>224</v>
      </c>
      <c r="B11" s="5" t="s">
        <v>267</v>
      </c>
      <c r="C11" s="90"/>
      <c r="D11" s="76">
        <f>投入係数表!U11</f>
        <v>6.6225165562913907E-3</v>
      </c>
      <c r="E11" s="77">
        <f t="shared" si="0"/>
        <v>0.66225165562913912</v>
      </c>
      <c r="F11" s="76">
        <f>分析係数表!C14</f>
        <v>5.4896794027228801E-2</v>
      </c>
      <c r="G11" s="77">
        <f t="shared" si="1"/>
        <v>3.6355492733264112E-2</v>
      </c>
      <c r="H11" s="77">
        <v>4.233225508629828E-2</v>
      </c>
      <c r="I11" s="77">
        <f t="shared" si="2"/>
        <v>4.233225508629828E-2</v>
      </c>
      <c r="J11" s="76">
        <f>分析係数表!G14</f>
        <v>0.21908893709327548</v>
      </c>
      <c r="K11" s="78">
        <f t="shared" si="3"/>
        <v>9.2745287716184954E-3</v>
      </c>
      <c r="L11" s="79"/>
      <c r="M11" s="80"/>
      <c r="N11" s="81">
        <f>分析係数表!H14</f>
        <v>1.0321781539493716E-3</v>
      </c>
      <c r="O11" s="82">
        <f t="shared" si="4"/>
        <v>1.5368594232325434E-2</v>
      </c>
      <c r="P11" s="76">
        <f>分析係数表!C14</f>
        <v>5.4896794027228801E-2</v>
      </c>
      <c r="Q11" s="82">
        <f t="shared" si="5"/>
        <v>8.4368655206002591E-4</v>
      </c>
      <c r="R11" s="83">
        <v>3.9435895951845119E-3</v>
      </c>
      <c r="S11" s="84">
        <f t="shared" si="6"/>
        <v>4.627584468148279E-2</v>
      </c>
      <c r="T11" s="85">
        <f>分析係数表!F14</f>
        <v>0.36550976138828634</v>
      </c>
      <c r="U11" s="86">
        <f t="shared" si="7"/>
        <v>1.6914272947570173E-2</v>
      </c>
      <c r="V11" s="87">
        <f>分析係数表!D14</f>
        <v>0.11713665943600868</v>
      </c>
      <c r="W11" s="167">
        <f t="shared" si="8"/>
        <v>0</v>
      </c>
      <c r="X11" s="76">
        <f>分析係数表!E14</f>
        <v>8.6767895878524945E-2</v>
      </c>
      <c r="Y11" s="166">
        <f t="shared" si="9"/>
        <v>0</v>
      </c>
    </row>
    <row r="12" spans="1:25" x14ac:dyDescent="0.2">
      <c r="A12" s="6" t="s">
        <v>225</v>
      </c>
      <c r="B12" s="5" t="s">
        <v>29</v>
      </c>
      <c r="C12" s="90"/>
      <c r="D12" s="76">
        <f>投入係数表!U12</f>
        <v>1.3245033112582781E-2</v>
      </c>
      <c r="E12" s="77">
        <f t="shared" si="0"/>
        <v>1.3245033112582782</v>
      </c>
      <c r="F12" s="76">
        <f>分析係数表!C15</f>
        <v>0</v>
      </c>
      <c r="G12" s="77">
        <f t="shared" si="1"/>
        <v>0</v>
      </c>
      <c r="H12" s="77">
        <v>0</v>
      </c>
      <c r="I12" s="77">
        <f t="shared" si="2"/>
        <v>0</v>
      </c>
      <c r="J12" s="76">
        <f>分析係数表!G15</f>
        <v>9.5670602482591585E-2</v>
      </c>
      <c r="K12" s="78">
        <f t="shared" si="3"/>
        <v>0</v>
      </c>
      <c r="L12" s="79"/>
      <c r="M12" s="80"/>
      <c r="N12" s="81">
        <f>分析係数表!H15</f>
        <v>7.5090960699816791E-3</v>
      </c>
      <c r="O12" s="82">
        <f t="shared" si="4"/>
        <v>0.11180652304016754</v>
      </c>
      <c r="P12" s="76">
        <f>分析係数表!C15</f>
        <v>0</v>
      </c>
      <c r="Q12" s="82">
        <f t="shared" si="5"/>
        <v>0</v>
      </c>
      <c r="R12" s="83">
        <v>0</v>
      </c>
      <c r="S12" s="84">
        <f t="shared" si="6"/>
        <v>0</v>
      </c>
      <c r="T12" s="85">
        <f>分析係数表!F15</f>
        <v>0.30426884650317892</v>
      </c>
      <c r="U12" s="86">
        <f t="shared" si="7"/>
        <v>0</v>
      </c>
      <c r="V12" s="87">
        <f>分析係数表!D15</f>
        <v>3.7844383893430214E-2</v>
      </c>
      <c r="W12" s="167">
        <f t="shared" si="8"/>
        <v>0</v>
      </c>
      <c r="X12" s="76">
        <f>分析係数表!E15</f>
        <v>3.511958825310324E-2</v>
      </c>
      <c r="Y12" s="166">
        <f t="shared" si="9"/>
        <v>0</v>
      </c>
    </row>
    <row r="13" spans="1:25" x14ac:dyDescent="0.2">
      <c r="A13" s="6" t="s">
        <v>226</v>
      </c>
      <c r="B13" s="5" t="s">
        <v>30</v>
      </c>
      <c r="C13" s="90"/>
      <c r="D13" s="76">
        <f>投入係数表!U13</f>
        <v>0</v>
      </c>
      <c r="E13" s="77">
        <f t="shared" si="0"/>
        <v>0</v>
      </c>
      <c r="F13" s="76">
        <f>分析係数表!C16</f>
        <v>2.8164924506387967E-2</v>
      </c>
      <c r="G13" s="77">
        <f t="shared" si="1"/>
        <v>0</v>
      </c>
      <c r="H13" s="77">
        <v>3.8144008495231058E-3</v>
      </c>
      <c r="I13" s="77">
        <f t="shared" si="2"/>
        <v>3.8144008495231058E-3</v>
      </c>
      <c r="J13" s="76">
        <f>分析係数表!G16</f>
        <v>3.3175355450236969E-2</v>
      </c>
      <c r="K13" s="78">
        <f t="shared" si="3"/>
        <v>1.265441040126149E-4</v>
      </c>
      <c r="L13" s="79"/>
      <c r="M13" s="80"/>
      <c r="N13" s="81">
        <f>分析係数表!H16</f>
        <v>1.4682734239929811E-2</v>
      </c>
      <c r="O13" s="82">
        <f t="shared" si="4"/>
        <v>0.21861825295482931</v>
      </c>
      <c r="P13" s="76">
        <f>分析係数表!C16</f>
        <v>2.8164924506387967E-2</v>
      </c>
      <c r="Q13" s="82">
        <f t="shared" si="5"/>
        <v>6.1573665901911954E-3</v>
      </c>
      <c r="R13" s="83">
        <v>1.1808656704369803E-2</v>
      </c>
      <c r="S13" s="84">
        <f t="shared" si="6"/>
        <v>1.5623057553892908E-2</v>
      </c>
      <c r="T13" s="85">
        <f>分析係数表!F16</f>
        <v>0.28436018957345971</v>
      </c>
      <c r="U13" s="86">
        <f t="shared" si="7"/>
        <v>4.4425756077420588E-3</v>
      </c>
      <c r="V13" s="87">
        <f>分析係数表!D16</f>
        <v>3.7914691943127965E-2</v>
      </c>
      <c r="W13" s="167">
        <f t="shared" si="8"/>
        <v>0</v>
      </c>
      <c r="X13" s="76">
        <f>分析係数表!E16</f>
        <v>3.7914691943127965E-2</v>
      </c>
      <c r="Y13" s="166">
        <f t="shared" si="9"/>
        <v>0</v>
      </c>
    </row>
    <row r="14" spans="1:25" x14ac:dyDescent="0.2">
      <c r="A14" s="6" t="s">
        <v>2</v>
      </c>
      <c r="B14" s="5" t="s">
        <v>364</v>
      </c>
      <c r="C14" s="90"/>
      <c r="D14" s="76">
        <f>投入係数表!U14</f>
        <v>3.9735099337748346E-2</v>
      </c>
      <c r="E14" s="77">
        <f t="shared" si="0"/>
        <v>3.9735099337748347</v>
      </c>
      <c r="F14" s="76">
        <f>分析係数表!C17</f>
        <v>0.15651736285858076</v>
      </c>
      <c r="G14" s="77">
        <f t="shared" si="1"/>
        <v>0.62192329612681096</v>
      </c>
      <c r="H14" s="77">
        <v>0.66849826638019849</v>
      </c>
      <c r="I14" s="77">
        <f t="shared" si="2"/>
        <v>0.66849826638019849</v>
      </c>
      <c r="J14" s="76">
        <f>分析係数表!G17</f>
        <v>0.21787194841087057</v>
      </c>
      <c r="K14" s="78">
        <f t="shared" si="3"/>
        <v>0.14564701980554301</v>
      </c>
      <c r="L14" s="79"/>
      <c r="M14" s="80"/>
      <c r="N14" s="81">
        <f>分析係数表!H17</f>
        <v>2.4901297964028592E-3</v>
      </c>
      <c r="O14" s="82">
        <f t="shared" si="4"/>
        <v>3.7076733585485112E-2</v>
      </c>
      <c r="P14" s="76">
        <f>分析係数表!C17</f>
        <v>0.15651736285858076</v>
      </c>
      <c r="Q14" s="82">
        <f t="shared" si="5"/>
        <v>5.8031525642103015E-3</v>
      </c>
      <c r="R14" s="83">
        <v>1.0848056476790277E-2</v>
      </c>
      <c r="S14" s="84">
        <f t="shared" si="6"/>
        <v>0.67934632285698882</v>
      </c>
      <c r="T14" s="85">
        <f>分析係数表!F17</f>
        <v>0.3417779824965454</v>
      </c>
      <c r="U14" s="86">
        <f t="shared" si="7"/>
        <v>0.23218561564250839</v>
      </c>
      <c r="V14" s="87">
        <f>分析係数表!D17</f>
        <v>8.7977890373099957E-2</v>
      </c>
      <c r="W14" s="167">
        <f t="shared" si="8"/>
        <v>0</v>
      </c>
      <c r="X14" s="76">
        <f>分析係数表!E17</f>
        <v>8.8438507600184249E-2</v>
      </c>
      <c r="Y14" s="166">
        <f t="shared" si="9"/>
        <v>0</v>
      </c>
    </row>
    <row r="15" spans="1:25" x14ac:dyDescent="0.2">
      <c r="A15" s="6" t="s">
        <v>3</v>
      </c>
      <c r="B15" s="5" t="s">
        <v>31</v>
      </c>
      <c r="C15" s="90"/>
      <c r="D15" s="76">
        <f>投入係数表!U15</f>
        <v>9.9337748344370865E-3</v>
      </c>
      <c r="E15" s="77">
        <f t="shared" si="0"/>
        <v>0.99337748344370869</v>
      </c>
      <c r="F15" s="76">
        <f>分析係数表!C18</f>
        <v>0.11725293132328307</v>
      </c>
      <c r="G15" s="77">
        <f t="shared" si="1"/>
        <v>0.11647642184432094</v>
      </c>
      <c r="H15" s="77">
        <v>0.1366111492444349</v>
      </c>
      <c r="I15" s="77">
        <f t="shared" si="2"/>
        <v>0.1366111492444349</v>
      </c>
      <c r="J15" s="76">
        <f>分析係数表!G18</f>
        <v>0.21513002364066194</v>
      </c>
      <c r="K15" s="78">
        <f t="shared" si="3"/>
        <v>2.9389159766533279E-2</v>
      </c>
      <c r="L15" s="79"/>
      <c r="M15" s="80"/>
      <c r="N15" s="81">
        <f>分析係数表!H18</f>
        <v>3.999690346553815E-4</v>
      </c>
      <c r="O15" s="82">
        <f t="shared" si="4"/>
        <v>5.9553302650261061E-3</v>
      </c>
      <c r="P15" s="76">
        <f>分析係数表!C18</f>
        <v>0.11725293132328307</v>
      </c>
      <c r="Q15" s="82">
        <f t="shared" si="5"/>
        <v>6.9827993057257516E-4</v>
      </c>
      <c r="R15" s="83">
        <v>1.6678921576123993E-3</v>
      </c>
      <c r="S15" s="84">
        <f t="shared" si="6"/>
        <v>0.1382790414020473</v>
      </c>
      <c r="T15" s="85">
        <f>分析係数表!F18</f>
        <v>0.45862884160756501</v>
      </c>
      <c r="U15" s="86">
        <f t="shared" si="7"/>
        <v>6.3418756576825483E-2</v>
      </c>
      <c r="V15" s="87">
        <f>分析係数表!D18</f>
        <v>6.6193853427895979E-2</v>
      </c>
      <c r="W15" s="167">
        <f t="shared" si="8"/>
        <v>0</v>
      </c>
      <c r="X15" s="76">
        <f>分析係数表!E18</f>
        <v>5.4373522458628844E-2</v>
      </c>
      <c r="Y15" s="166">
        <f t="shared" si="9"/>
        <v>0</v>
      </c>
    </row>
    <row r="16" spans="1:25" x14ac:dyDescent="0.2">
      <c r="A16" s="6" t="s">
        <v>4</v>
      </c>
      <c r="B16" s="5" t="s">
        <v>32</v>
      </c>
      <c r="C16" s="90"/>
      <c r="D16" s="76">
        <f>投入係数表!U16</f>
        <v>4.6357615894039736E-2</v>
      </c>
      <c r="E16" s="77">
        <f t="shared" si="0"/>
        <v>4.6357615894039732</v>
      </c>
      <c r="F16" s="76">
        <f>分析係数表!C19</f>
        <v>0.16093535075653365</v>
      </c>
      <c r="G16" s="77">
        <f t="shared" si="1"/>
        <v>0.74605791741439431</v>
      </c>
      <c r="H16" s="77">
        <v>0.90730007909925614</v>
      </c>
      <c r="I16" s="77">
        <f t="shared" si="2"/>
        <v>0.90730007909925614</v>
      </c>
      <c r="J16" s="76">
        <f>分析係数表!G19</f>
        <v>5.7622016770586967E-2</v>
      </c>
      <c r="K16" s="78">
        <f t="shared" si="3"/>
        <v>5.2280460373812218E-2</v>
      </c>
      <c r="L16" s="79"/>
      <c r="M16" s="80"/>
      <c r="N16" s="81">
        <f>分析係数表!H19</f>
        <v>-1.0321781539493717E-4</v>
      </c>
      <c r="O16" s="82">
        <f t="shared" si="4"/>
        <v>-1.5368594232325436E-3</v>
      </c>
      <c r="P16" s="76">
        <f>分析係数表!C19</f>
        <v>0.16093535075653365</v>
      </c>
      <c r="Q16" s="82">
        <f t="shared" si="5"/>
        <v>-2.4733501034141338E-4</v>
      </c>
      <c r="R16" s="83">
        <v>9.9637065091342505E-4</v>
      </c>
      <c r="S16" s="84">
        <f t="shared" si="6"/>
        <v>0.90829644975016954</v>
      </c>
      <c r="T16" s="85">
        <f>分析係数表!F19</f>
        <v>0.23994839819393679</v>
      </c>
      <c r="U16" s="86">
        <f t="shared" si="7"/>
        <v>0.21794427820279277</v>
      </c>
      <c r="V16" s="87">
        <f>分析係数表!D19</f>
        <v>2.2575790152655342E-2</v>
      </c>
      <c r="W16" s="167">
        <f t="shared" si="8"/>
        <v>0</v>
      </c>
      <c r="X16" s="76">
        <f>分析係数表!E19</f>
        <v>2.6015910556869491E-2</v>
      </c>
      <c r="Y16" s="166">
        <f t="shared" si="9"/>
        <v>0</v>
      </c>
    </row>
    <row r="17" spans="1:25" x14ac:dyDescent="0.2">
      <c r="A17" s="6" t="s">
        <v>5</v>
      </c>
      <c r="B17" s="5" t="s">
        <v>33</v>
      </c>
      <c r="C17" s="90"/>
      <c r="D17" s="76">
        <f>投入係数表!U17</f>
        <v>6.9536423841059597E-2</v>
      </c>
      <c r="E17" s="77">
        <f t="shared" si="0"/>
        <v>6.9536423841059598</v>
      </c>
      <c r="F17" s="76">
        <f>分析係数表!C20</f>
        <v>0.28691066997518611</v>
      </c>
      <c r="G17" s="77">
        <f t="shared" si="1"/>
        <v>1.9950741951916913</v>
      </c>
      <c r="H17" s="77">
        <v>2.3720527180217141</v>
      </c>
      <c r="I17" s="77">
        <f t="shared" si="2"/>
        <v>2.3720527180217141</v>
      </c>
      <c r="J17" s="76">
        <f>分析係数表!G20</f>
        <v>9.991079393398751E-2</v>
      </c>
      <c r="K17" s="78">
        <f t="shared" si="3"/>
        <v>0.23699367031082247</v>
      </c>
      <c r="L17" s="79"/>
      <c r="M17" s="80"/>
      <c r="N17" s="81">
        <f>分析係数表!H20</f>
        <v>4.9028462312595156E-4</v>
      </c>
      <c r="O17" s="82">
        <f t="shared" si="4"/>
        <v>7.3000822603545819E-3</v>
      </c>
      <c r="P17" s="76">
        <f>分析係数表!C20</f>
        <v>0.28691066997518611</v>
      </c>
      <c r="Q17" s="82">
        <f t="shared" si="5"/>
        <v>2.0944714921923039E-3</v>
      </c>
      <c r="R17" s="83">
        <v>4.1552774146759643E-3</v>
      </c>
      <c r="S17" s="84">
        <f t="shared" si="6"/>
        <v>2.3762079954363902</v>
      </c>
      <c r="T17" s="85">
        <f>分析係数表!F20</f>
        <v>0.22279214986619089</v>
      </c>
      <c r="U17" s="86">
        <f t="shared" si="7"/>
        <v>0.52940048783250526</v>
      </c>
      <c r="V17" s="87">
        <f>分析係数表!D20</f>
        <v>1.4942016057091882E-2</v>
      </c>
      <c r="W17" s="167">
        <f t="shared" si="8"/>
        <v>0</v>
      </c>
      <c r="X17" s="76">
        <f>分析係数表!E20</f>
        <v>1.5834076717216771E-2</v>
      </c>
      <c r="Y17" s="166">
        <f t="shared" si="9"/>
        <v>0</v>
      </c>
    </row>
    <row r="18" spans="1:25" x14ac:dyDescent="0.2">
      <c r="A18" s="6" t="s">
        <v>6</v>
      </c>
      <c r="B18" s="5" t="s">
        <v>34</v>
      </c>
      <c r="C18" s="90"/>
      <c r="D18" s="76">
        <f>投入係数表!U18</f>
        <v>2.9801324503311258E-2</v>
      </c>
      <c r="E18" s="77">
        <f t="shared" si="0"/>
        <v>2.9801324503311259</v>
      </c>
      <c r="F18" s="76">
        <f>分析係数表!C21</f>
        <v>0.60911510312707917</v>
      </c>
      <c r="G18" s="77">
        <f t="shared" si="1"/>
        <v>1.8152436848157989</v>
      </c>
      <c r="H18" s="77">
        <v>1.9695351487128192</v>
      </c>
      <c r="I18" s="77">
        <f t="shared" si="2"/>
        <v>1.9695351487128192</v>
      </c>
      <c r="J18" s="76">
        <f>分析係数表!G21</f>
        <v>0.2851761577664525</v>
      </c>
      <c r="K18" s="78">
        <f t="shared" si="3"/>
        <v>0.56166446629590039</v>
      </c>
      <c r="L18" s="79"/>
      <c r="M18" s="80"/>
      <c r="N18" s="81">
        <f>分析係数表!H21</f>
        <v>8.1284029623513018E-4</v>
      </c>
      <c r="O18" s="82">
        <f t="shared" si="4"/>
        <v>1.2102767957956281E-2</v>
      </c>
      <c r="P18" s="76">
        <f>分析係数表!C21</f>
        <v>0.60911510312707917</v>
      </c>
      <c r="Q18" s="82">
        <f t="shared" si="5"/>
        <v>7.3719787528336491E-3</v>
      </c>
      <c r="R18" s="83">
        <v>1.8555002602368441E-2</v>
      </c>
      <c r="S18" s="84">
        <f t="shared" si="6"/>
        <v>1.9880901513151876</v>
      </c>
      <c r="T18" s="85">
        <f>分析係数表!F21</f>
        <v>0.42588078883226238</v>
      </c>
      <c r="U18" s="86">
        <f t="shared" si="7"/>
        <v>0.84668940191176401</v>
      </c>
      <c r="V18" s="87">
        <f>分析係数表!D21</f>
        <v>0.10037668956348327</v>
      </c>
      <c r="W18" s="167">
        <f t="shared" si="8"/>
        <v>0</v>
      </c>
      <c r="X18" s="76">
        <f>分析係数表!E21</f>
        <v>9.4837137159317533E-2</v>
      </c>
      <c r="Y18" s="166">
        <f t="shared" si="9"/>
        <v>0</v>
      </c>
    </row>
    <row r="19" spans="1:25" x14ac:dyDescent="0.2">
      <c r="A19" s="6" t="s">
        <v>7</v>
      </c>
      <c r="B19" s="5" t="s">
        <v>268</v>
      </c>
      <c r="C19" s="90"/>
      <c r="D19" s="76">
        <f>投入係数表!U19</f>
        <v>1.3245033112582781E-2</v>
      </c>
      <c r="E19" s="77">
        <f t="shared" si="0"/>
        <v>1.3245033112582782</v>
      </c>
      <c r="F19" s="76">
        <f>分析係数表!C22</f>
        <v>5.1505016722408037E-2</v>
      </c>
      <c r="G19" s="77">
        <f t="shared" si="1"/>
        <v>6.8218565195242442E-2</v>
      </c>
      <c r="H19" s="77">
        <v>7.039087260546581E-2</v>
      </c>
      <c r="I19" s="77">
        <f t="shared" si="2"/>
        <v>7.039087260546581E-2</v>
      </c>
      <c r="J19" s="76">
        <f>分析係数表!G22</f>
        <v>0.19433198380566802</v>
      </c>
      <c r="K19" s="78">
        <f t="shared" si="3"/>
        <v>1.3679197915232222E-2</v>
      </c>
      <c r="L19" s="79"/>
      <c r="M19" s="80"/>
      <c r="N19" s="81">
        <f>分析係数表!H22</f>
        <v>3.8706680773101437E-5</v>
      </c>
      <c r="O19" s="82">
        <f t="shared" si="4"/>
        <v>5.7632228371220378E-4</v>
      </c>
      <c r="P19" s="76">
        <f>分析係数表!C22</f>
        <v>5.1505016722408037E-2</v>
      </c>
      <c r="Q19" s="82">
        <f t="shared" si="5"/>
        <v>2.9683488860093445E-5</v>
      </c>
      <c r="R19" s="83">
        <v>2.9490024226738379E-4</v>
      </c>
      <c r="S19" s="84">
        <f t="shared" si="6"/>
        <v>7.0685772847733197E-2</v>
      </c>
      <c r="T19" s="85">
        <f>分析係数表!F22</f>
        <v>0.41295546558704455</v>
      </c>
      <c r="U19" s="86">
        <f t="shared" si="7"/>
        <v>2.9190076236715733E-2</v>
      </c>
      <c r="V19" s="87">
        <f>分析係数表!D22</f>
        <v>6.1740890688259109E-2</v>
      </c>
      <c r="W19" s="167">
        <f t="shared" si="8"/>
        <v>0</v>
      </c>
      <c r="X19" s="76">
        <f>分析係数表!E22</f>
        <v>6.6801619433198386E-2</v>
      </c>
      <c r="Y19" s="166">
        <f t="shared" si="9"/>
        <v>0</v>
      </c>
    </row>
    <row r="20" spans="1:25" x14ac:dyDescent="0.2">
      <c r="A20" s="6" t="s">
        <v>8</v>
      </c>
      <c r="B20" s="5" t="s">
        <v>269</v>
      </c>
      <c r="C20" s="90"/>
      <c r="D20" s="76">
        <f>投入係数表!U20</f>
        <v>3.3112582781456954E-3</v>
      </c>
      <c r="E20" s="77">
        <f t="shared" si="0"/>
        <v>0.33112582781456956</v>
      </c>
      <c r="F20" s="76">
        <f>分析係数表!C23</f>
        <v>0</v>
      </c>
      <c r="G20" s="77">
        <f t="shared" si="1"/>
        <v>0</v>
      </c>
      <c r="H20" s="77">
        <v>0</v>
      </c>
      <c r="I20" s="77">
        <f t="shared" si="2"/>
        <v>0</v>
      </c>
      <c r="J20" s="76">
        <f>分析係数表!G23</f>
        <v>0.21569329989251165</v>
      </c>
      <c r="K20" s="78">
        <f t="shared" si="3"/>
        <v>0</v>
      </c>
      <c r="L20" s="79"/>
      <c r="M20" s="80"/>
      <c r="N20" s="81">
        <f>分析係数表!H23</f>
        <v>2.5804453848734292E-5</v>
      </c>
      <c r="O20" s="82">
        <f t="shared" si="4"/>
        <v>3.8421485580813591E-4</v>
      </c>
      <c r="P20" s="76">
        <f>分析係数表!C23</f>
        <v>0</v>
      </c>
      <c r="Q20" s="82">
        <f t="shared" si="5"/>
        <v>0</v>
      </c>
      <c r="R20" s="83">
        <v>0</v>
      </c>
      <c r="S20" s="84">
        <f t="shared" si="6"/>
        <v>0</v>
      </c>
      <c r="T20" s="85">
        <f>分析係数表!F23</f>
        <v>0.44070225725546397</v>
      </c>
      <c r="U20" s="86">
        <f t="shared" si="7"/>
        <v>0</v>
      </c>
      <c r="V20" s="87">
        <f>分析係数表!D23</f>
        <v>7.3450376209243995E-2</v>
      </c>
      <c r="W20" s="167">
        <f t="shared" si="8"/>
        <v>0</v>
      </c>
      <c r="X20" s="76">
        <f>分析係数表!E23</f>
        <v>7.9183088498745974E-2</v>
      </c>
      <c r="Y20" s="166">
        <f t="shared" si="9"/>
        <v>0</v>
      </c>
    </row>
    <row r="21" spans="1:25" x14ac:dyDescent="0.2">
      <c r="A21" s="6" t="s">
        <v>9</v>
      </c>
      <c r="B21" s="5" t="s">
        <v>270</v>
      </c>
      <c r="C21" s="90"/>
      <c r="D21" s="76">
        <f>投入係数表!U21</f>
        <v>0</v>
      </c>
      <c r="E21" s="77">
        <f t="shared" si="0"/>
        <v>0</v>
      </c>
      <c r="F21" s="76">
        <f>分析係数表!C24</f>
        <v>3.1029619181946355E-2</v>
      </c>
      <c r="G21" s="77">
        <f t="shared" si="1"/>
        <v>0</v>
      </c>
      <c r="H21" s="77">
        <v>3.4522059513227764E-4</v>
      </c>
      <c r="I21" s="77">
        <f t="shared" si="2"/>
        <v>3.4522059513227764E-4</v>
      </c>
      <c r="J21" s="76">
        <f>分析係数表!G24</f>
        <v>0.21333333333333335</v>
      </c>
      <c r="K21" s="78">
        <f t="shared" si="3"/>
        <v>7.36470602948859E-5</v>
      </c>
      <c r="L21" s="79"/>
      <c r="M21" s="80"/>
      <c r="N21" s="81">
        <f>分析係数表!H24</f>
        <v>3.2255567310917867E-4</v>
      </c>
      <c r="O21" s="82">
        <f t="shared" si="4"/>
        <v>4.8026856976016987E-3</v>
      </c>
      <c r="P21" s="76">
        <f>分析係数表!C24</f>
        <v>3.1029619181946355E-2</v>
      </c>
      <c r="Q21" s="82">
        <f t="shared" si="5"/>
        <v>1.4902550824716108E-4</v>
      </c>
      <c r="R21" s="83">
        <v>4.4360450641968847E-4</v>
      </c>
      <c r="S21" s="84">
        <f t="shared" si="6"/>
        <v>7.8882510155196611E-4</v>
      </c>
      <c r="T21" s="85">
        <f>分析係数表!F24</f>
        <v>0.4</v>
      </c>
      <c r="U21" s="86">
        <f t="shared" si="7"/>
        <v>3.1553004062078648E-4</v>
      </c>
      <c r="V21" s="87">
        <f>分析係数表!D24</f>
        <v>0</v>
      </c>
      <c r="W21" s="167">
        <f t="shared" si="8"/>
        <v>0</v>
      </c>
      <c r="X21" s="76">
        <f>分析係数表!E24</f>
        <v>0</v>
      </c>
      <c r="Y21" s="166">
        <f t="shared" si="9"/>
        <v>0</v>
      </c>
    </row>
    <row r="22" spans="1:25" x14ac:dyDescent="0.2">
      <c r="A22" s="6" t="s">
        <v>10</v>
      </c>
      <c r="B22" s="5" t="s">
        <v>271</v>
      </c>
      <c r="C22" s="90"/>
      <c r="D22" s="76">
        <f>投入係数表!U22</f>
        <v>0.1490066225165563</v>
      </c>
      <c r="E22" s="77">
        <f t="shared" si="0"/>
        <v>14.90066225165563</v>
      </c>
      <c r="F22" s="76">
        <f>分析係数表!C25</f>
        <v>0.19850187265917607</v>
      </c>
      <c r="G22" s="77">
        <f t="shared" si="1"/>
        <v>2.9578093608155376</v>
      </c>
      <c r="H22" s="77">
        <v>3.1540730974329731</v>
      </c>
      <c r="I22" s="77">
        <f t="shared" si="2"/>
        <v>3.1540730974329731</v>
      </c>
      <c r="J22" s="76">
        <f>分析係数表!G25</f>
        <v>0.19720347155255544</v>
      </c>
      <c r="K22" s="78">
        <f t="shared" si="3"/>
        <v>0.62199416434430377</v>
      </c>
      <c r="L22" s="79"/>
      <c r="M22" s="80"/>
      <c r="N22" s="81">
        <f>分析係数表!H25</f>
        <v>4.5157794235285009E-4</v>
      </c>
      <c r="O22" s="82">
        <f t="shared" si="4"/>
        <v>6.7237599766423774E-3</v>
      </c>
      <c r="P22" s="76">
        <f>分析係数表!C25</f>
        <v>0.19850187265917607</v>
      </c>
      <c r="Q22" s="82">
        <f t="shared" si="5"/>
        <v>1.3346789466743298E-3</v>
      </c>
      <c r="R22" s="83">
        <v>3.1814970656700052E-3</v>
      </c>
      <c r="S22" s="84">
        <f t="shared" si="6"/>
        <v>3.1572545944986432</v>
      </c>
      <c r="T22" s="85">
        <f>分析係数表!F25</f>
        <v>0.35053037608486015</v>
      </c>
      <c r="U22" s="86">
        <f t="shared" si="7"/>
        <v>1.106713640405262</v>
      </c>
      <c r="V22" s="87">
        <f>分析係数表!D25</f>
        <v>5.2073288331726135E-2</v>
      </c>
      <c r="W22" s="167">
        <f t="shared" si="8"/>
        <v>0</v>
      </c>
      <c r="X22" s="76">
        <f>分析係数表!E25</f>
        <v>4.8216007714561235E-2</v>
      </c>
      <c r="Y22" s="166">
        <f t="shared" si="9"/>
        <v>0</v>
      </c>
    </row>
    <row r="23" spans="1:25" x14ac:dyDescent="0.2">
      <c r="A23" s="6" t="s">
        <v>11</v>
      </c>
      <c r="B23" s="5" t="s">
        <v>35</v>
      </c>
      <c r="C23" s="75">
        <f>最終需要_まとめ!C24</f>
        <v>100</v>
      </c>
      <c r="D23" s="76">
        <f>投入係数表!U23</f>
        <v>0.12251655629139073</v>
      </c>
      <c r="E23" s="77">
        <f t="shared" si="0"/>
        <v>12.251655629139073</v>
      </c>
      <c r="F23" s="76">
        <f>分析係数表!C26</f>
        <v>2.323462414578592E-2</v>
      </c>
      <c r="G23" s="77">
        <f t="shared" si="1"/>
        <v>0.28466261370664869</v>
      </c>
      <c r="H23" s="77">
        <v>0.28744476940496094</v>
      </c>
      <c r="I23" s="77">
        <f t="shared" si="2"/>
        <v>100.28744476940496</v>
      </c>
      <c r="J23" s="76">
        <f>分析係数表!G26</f>
        <v>0.20198675496688742</v>
      </c>
      <c r="K23" s="78">
        <f t="shared" si="3"/>
        <v>20.256735532893053</v>
      </c>
      <c r="L23" s="79"/>
      <c r="M23" s="80"/>
      <c r="N23" s="81">
        <f>分析係数表!H26</f>
        <v>9.637963512502257E-3</v>
      </c>
      <c r="O23" s="82">
        <f t="shared" si="4"/>
        <v>0.14350424864433872</v>
      </c>
      <c r="P23" s="76">
        <f>分析係数表!C26</f>
        <v>2.323462414578592E-2</v>
      </c>
      <c r="Q23" s="82">
        <f t="shared" si="5"/>
        <v>3.3342672805746188E-3</v>
      </c>
      <c r="R23" s="83">
        <v>3.4518891685552146E-3</v>
      </c>
      <c r="S23" s="84">
        <f t="shared" si="6"/>
        <v>100.29089665857352</v>
      </c>
      <c r="T23" s="85">
        <f>分析係数表!F26</f>
        <v>0.3443708609271523</v>
      </c>
      <c r="U23" s="86">
        <f t="shared" si="7"/>
        <v>34.537262425469024</v>
      </c>
      <c r="V23" s="87">
        <f>分析係数表!D26</f>
        <v>3.9735099337748346E-2</v>
      </c>
      <c r="W23" s="167">
        <f t="shared" si="8"/>
        <v>4</v>
      </c>
      <c r="X23" s="76">
        <f>分析係数表!E26</f>
        <v>3.9735099337748346E-2</v>
      </c>
      <c r="Y23" s="166">
        <f t="shared" si="9"/>
        <v>4</v>
      </c>
    </row>
    <row r="24" spans="1:25" x14ac:dyDescent="0.2">
      <c r="A24" s="6" t="s">
        <v>12</v>
      </c>
      <c r="B24" s="5" t="s">
        <v>365</v>
      </c>
      <c r="C24" s="90"/>
      <c r="D24" s="76">
        <f>投入係数表!U24</f>
        <v>0</v>
      </c>
      <c r="E24" s="77">
        <f t="shared" si="0"/>
        <v>0</v>
      </c>
      <c r="F24" s="76">
        <f>分析係数表!C27</f>
        <v>8.4880636604774962E-3</v>
      </c>
      <c r="G24" s="77">
        <f t="shared" si="1"/>
        <v>0</v>
      </c>
      <c r="H24" s="77">
        <v>2.7191342335677829E-5</v>
      </c>
      <c r="I24" s="77">
        <f t="shared" si="2"/>
        <v>2.7191342335677829E-5</v>
      </c>
      <c r="J24" s="76">
        <f>分析係数表!G27</f>
        <v>0.2</v>
      </c>
      <c r="K24" s="78">
        <f t="shared" si="3"/>
        <v>5.4382684671355661E-6</v>
      </c>
      <c r="L24" s="79"/>
      <c r="M24" s="80"/>
      <c r="N24" s="81">
        <f>分析係数表!H27</f>
        <v>9.6121590586535233E-3</v>
      </c>
      <c r="O24" s="82">
        <f t="shared" si="4"/>
        <v>0.14312003378853061</v>
      </c>
      <c r="P24" s="76">
        <f>分析係数表!C27</f>
        <v>8.4880636604774962E-3</v>
      </c>
      <c r="Q24" s="82">
        <f t="shared" si="5"/>
        <v>1.2148119578867381E-3</v>
      </c>
      <c r="R24" s="83">
        <v>1.2250709347582729E-3</v>
      </c>
      <c r="S24" s="84">
        <f t="shared" si="6"/>
        <v>1.2522622770939507E-3</v>
      </c>
      <c r="T24" s="85">
        <f>分析係数表!F27</f>
        <v>0.35</v>
      </c>
      <c r="U24" s="86">
        <f t="shared" si="7"/>
        <v>4.3829179698288273E-4</v>
      </c>
      <c r="V24" s="87">
        <f>分析係数表!D27</f>
        <v>0</v>
      </c>
      <c r="W24" s="167">
        <f t="shared" si="8"/>
        <v>0</v>
      </c>
      <c r="X24" s="76">
        <f>分析係数表!E27</f>
        <v>0</v>
      </c>
      <c r="Y24" s="166">
        <f t="shared" si="9"/>
        <v>0</v>
      </c>
    </row>
    <row r="25" spans="1:25" x14ac:dyDescent="0.2">
      <c r="A25" s="6" t="s">
        <v>13</v>
      </c>
      <c r="B25" s="5" t="s">
        <v>191</v>
      </c>
      <c r="C25" s="90"/>
      <c r="D25" s="76">
        <f>投入係数表!U25</f>
        <v>0</v>
      </c>
      <c r="E25" s="77">
        <f t="shared" si="0"/>
        <v>0</v>
      </c>
      <c r="F25" s="76">
        <f>分析係数表!C28</f>
        <v>1.1669367909238226E-2</v>
      </c>
      <c r="G25" s="77">
        <f t="shared" si="1"/>
        <v>0</v>
      </c>
      <c r="H25" s="77">
        <v>6.7011593647121231E-4</v>
      </c>
      <c r="I25" s="77">
        <f t="shared" si="2"/>
        <v>6.7011593647121231E-4</v>
      </c>
      <c r="J25" s="76">
        <f>分析係数表!G28</f>
        <v>0.12720848056537101</v>
      </c>
      <c r="K25" s="78">
        <f t="shared" si="3"/>
        <v>8.5244430081143603E-5</v>
      </c>
      <c r="L25" s="79"/>
      <c r="M25" s="80"/>
      <c r="N25" s="81">
        <f>分析係数表!H28</f>
        <v>1.7972802105643435E-2</v>
      </c>
      <c r="O25" s="82">
        <f t="shared" si="4"/>
        <v>0.26760564707036666</v>
      </c>
      <c r="P25" s="76">
        <f>分析係数表!C28</f>
        <v>1.1669367909238226E-2</v>
      </c>
      <c r="Q25" s="82">
        <f t="shared" si="5"/>
        <v>3.1227887502538673E-3</v>
      </c>
      <c r="R25" s="83">
        <v>3.3071316177832699E-3</v>
      </c>
      <c r="S25" s="84">
        <f t="shared" si="6"/>
        <v>3.9772475542544823E-3</v>
      </c>
      <c r="T25" s="85">
        <f>分析係数表!F28</f>
        <v>0.21908127208480566</v>
      </c>
      <c r="U25" s="86">
        <f t="shared" si="7"/>
        <v>8.7134045358225407E-4</v>
      </c>
      <c r="V25" s="87">
        <f>分析係数表!D28</f>
        <v>0.24734982332155478</v>
      </c>
      <c r="W25" s="167">
        <f t="shared" si="8"/>
        <v>0</v>
      </c>
      <c r="X25" s="76">
        <f>分析係数表!E28</f>
        <v>0.24028268551236748</v>
      </c>
      <c r="Y25" s="166">
        <f t="shared" si="9"/>
        <v>0</v>
      </c>
    </row>
    <row r="26" spans="1:25" x14ac:dyDescent="0.2">
      <c r="A26" s="6" t="s">
        <v>14</v>
      </c>
      <c r="B26" s="5" t="s">
        <v>50</v>
      </c>
      <c r="C26" s="90"/>
      <c r="D26" s="76">
        <f>投入係数表!U26</f>
        <v>3.3112582781456954E-3</v>
      </c>
      <c r="E26" s="77">
        <f t="shared" si="0"/>
        <v>0.33112582781456956</v>
      </c>
      <c r="F26" s="76">
        <f>分析係数表!C29</f>
        <v>0.21585523481258073</v>
      </c>
      <c r="G26" s="77">
        <f t="shared" si="1"/>
        <v>7.1475243315424083E-2</v>
      </c>
      <c r="H26" s="77">
        <v>0.10674695160430389</v>
      </c>
      <c r="I26" s="77">
        <f t="shared" si="2"/>
        <v>0.10674695160430389</v>
      </c>
      <c r="J26" s="76">
        <f>分析係数表!G29</f>
        <v>0.26371215445370777</v>
      </c>
      <c r="K26" s="78">
        <f t="shared" si="3"/>
        <v>2.8150468588936658E-2</v>
      </c>
      <c r="L26" s="79"/>
      <c r="M26" s="80"/>
      <c r="N26" s="81">
        <f>分析係数表!H29</f>
        <v>8.6315898124016202E-3</v>
      </c>
      <c r="O26" s="82">
        <f t="shared" si="4"/>
        <v>0.12851986926782144</v>
      </c>
      <c r="P26" s="76">
        <f>分析係数表!C29</f>
        <v>0.21585523481258073</v>
      </c>
      <c r="Q26" s="82">
        <f t="shared" si="5"/>
        <v>2.7741686558887774E-2</v>
      </c>
      <c r="R26" s="83">
        <v>4.2426083227689135E-2</v>
      </c>
      <c r="S26" s="84">
        <f t="shared" si="6"/>
        <v>0.14917303483199301</v>
      </c>
      <c r="T26" s="85">
        <f>分析係数表!F29</f>
        <v>0.49363756033347961</v>
      </c>
      <c r="U26" s="86">
        <f t="shared" si="7"/>
        <v>7.3637412982006212E-2</v>
      </c>
      <c r="V26" s="87">
        <f>分析係数表!D29</f>
        <v>7.6788064940763498E-2</v>
      </c>
      <c r="W26" s="167">
        <f t="shared" si="8"/>
        <v>0</v>
      </c>
      <c r="X26" s="76">
        <f>分析係数表!E29</f>
        <v>5.9236507240017548E-2</v>
      </c>
      <c r="Y26" s="166">
        <f t="shared" si="9"/>
        <v>0</v>
      </c>
    </row>
    <row r="27" spans="1:25" x14ac:dyDescent="0.2">
      <c r="A27" s="6" t="s">
        <v>15</v>
      </c>
      <c r="B27" s="5" t="s">
        <v>36</v>
      </c>
      <c r="C27" s="90"/>
      <c r="D27" s="76">
        <f>投入係数表!U27</f>
        <v>0</v>
      </c>
      <c r="E27" s="77">
        <f t="shared" si="0"/>
        <v>0</v>
      </c>
      <c r="F27" s="76">
        <f>分析係数表!C30</f>
        <v>1</v>
      </c>
      <c r="G27" s="77">
        <f t="shared" si="1"/>
        <v>0</v>
      </c>
      <c r="H27" s="77">
        <v>6.1976399567492957E-2</v>
      </c>
      <c r="I27" s="77">
        <f t="shared" si="2"/>
        <v>6.1976399567492957E-2</v>
      </c>
      <c r="J27" s="76">
        <f>分析係数表!G30</f>
        <v>0.34449467473756801</v>
      </c>
      <c r="K27" s="78">
        <f t="shared" si="3"/>
        <v>2.1350539610409038E-2</v>
      </c>
      <c r="L27" s="79"/>
      <c r="M27" s="80"/>
      <c r="N27" s="81">
        <f>分析係数表!H30</f>
        <v>0</v>
      </c>
      <c r="O27" s="82">
        <f t="shared" si="4"/>
        <v>0</v>
      </c>
      <c r="P27" s="76">
        <f>分析係数表!C30</f>
        <v>1</v>
      </c>
      <c r="Q27" s="82">
        <f t="shared" si="5"/>
        <v>0</v>
      </c>
      <c r="R27" s="83">
        <v>6.4461855511694047E-2</v>
      </c>
      <c r="S27" s="84">
        <f t="shared" si="6"/>
        <v>0.12643825507918699</v>
      </c>
      <c r="T27" s="85">
        <f>分析係数表!F30</f>
        <v>0.44057926595663166</v>
      </c>
      <c r="U27" s="86">
        <f t="shared" si="7"/>
        <v>5.5706073611625558E-2</v>
      </c>
      <c r="V27" s="87">
        <f>分析係数表!D30</f>
        <v>9.4858631522488704E-2</v>
      </c>
      <c r="W27" s="167">
        <f t="shared" si="8"/>
        <v>0</v>
      </c>
      <c r="X27" s="76">
        <f>分析係数表!E30</f>
        <v>6.7427783311623635E-2</v>
      </c>
      <c r="Y27" s="166">
        <f t="shared" si="9"/>
        <v>0</v>
      </c>
    </row>
    <row r="28" spans="1:25" x14ac:dyDescent="0.2">
      <c r="A28" s="6" t="s">
        <v>16</v>
      </c>
      <c r="B28" s="5" t="s">
        <v>192</v>
      </c>
      <c r="C28" s="90"/>
      <c r="D28" s="76">
        <f>投入係数表!U28</f>
        <v>6.6225165562913907E-3</v>
      </c>
      <c r="E28" s="77">
        <f t="shared" si="0"/>
        <v>0.66225165562913912</v>
      </c>
      <c r="F28" s="76">
        <f>分析係数表!C31</f>
        <v>0.96551367561139545</v>
      </c>
      <c r="G28" s="77">
        <f t="shared" si="1"/>
        <v>0.6394130302062222</v>
      </c>
      <c r="H28" s="77">
        <v>1.0980028021490527</v>
      </c>
      <c r="I28" s="77">
        <f t="shared" si="2"/>
        <v>1.0980028021490527</v>
      </c>
      <c r="J28" s="76">
        <f>分析係数表!G31</f>
        <v>7.0877864624873721E-2</v>
      </c>
      <c r="K28" s="78">
        <f t="shared" si="3"/>
        <v>7.7824093968452565E-2</v>
      </c>
      <c r="L28" s="79"/>
      <c r="M28" s="80"/>
      <c r="N28" s="81">
        <f>分析係数表!H31</f>
        <v>0.19122390524604546</v>
      </c>
      <c r="O28" s="82">
        <f t="shared" si="4"/>
        <v>2.8472241889661909</v>
      </c>
      <c r="P28" s="76">
        <f>分析係数表!C31</f>
        <v>0.96551367561139545</v>
      </c>
      <c r="Q28" s="82">
        <f t="shared" si="5"/>
        <v>2.7490338919784212</v>
      </c>
      <c r="R28" s="83">
        <v>3.1293376054791739</v>
      </c>
      <c r="S28" s="84">
        <f t="shared" si="6"/>
        <v>4.2273404076282262</v>
      </c>
      <c r="T28" s="85">
        <f>分析係数表!F31</f>
        <v>0.34460573190833199</v>
      </c>
      <c r="U28" s="86">
        <f t="shared" si="7"/>
        <v>1.4567657351963914</v>
      </c>
      <c r="V28" s="87">
        <f>分析係数表!D31</f>
        <v>1.1857287180305206E-2</v>
      </c>
      <c r="W28" s="167">
        <f t="shared" si="8"/>
        <v>0</v>
      </c>
      <c r="X28" s="76">
        <f>分析係数表!E31</f>
        <v>1.0368479821343117E-2</v>
      </c>
      <c r="Y28" s="166">
        <f t="shared" si="9"/>
        <v>0</v>
      </c>
    </row>
    <row r="29" spans="1:25" x14ac:dyDescent="0.2">
      <c r="A29" s="6" t="s">
        <v>17</v>
      </c>
      <c r="B29" s="5" t="s">
        <v>272</v>
      </c>
      <c r="C29" s="90"/>
      <c r="D29" s="76">
        <f>投入係数表!U29</f>
        <v>0</v>
      </c>
      <c r="E29" s="77">
        <f t="shared" si="0"/>
        <v>0</v>
      </c>
      <c r="F29" s="76">
        <f>分析係数表!C32</f>
        <v>0.58314087759815236</v>
      </c>
      <c r="G29" s="77">
        <f t="shared" si="1"/>
        <v>0</v>
      </c>
      <c r="H29" s="77">
        <v>1.1715228524538341E-2</v>
      </c>
      <c r="I29" s="77">
        <f t="shared" si="2"/>
        <v>1.1715228524538341E-2</v>
      </c>
      <c r="J29" s="76">
        <f>分析係数表!G32</f>
        <v>0.14173228346456693</v>
      </c>
      <c r="K29" s="78">
        <f t="shared" si="3"/>
        <v>1.6604260900920484E-3</v>
      </c>
      <c r="L29" s="79"/>
      <c r="M29" s="80"/>
      <c r="N29" s="81">
        <f>分析係数表!H32</f>
        <v>5.74149098134338E-3</v>
      </c>
      <c r="O29" s="82">
        <f t="shared" si="4"/>
        <v>8.5487805417310228E-2</v>
      </c>
      <c r="P29" s="76">
        <f>分析係数表!C32</f>
        <v>0.58314087759815236</v>
      </c>
      <c r="Q29" s="82">
        <f t="shared" si="5"/>
        <v>4.9851433874990372E-2</v>
      </c>
      <c r="R29" s="83">
        <v>6.306794766148939E-2</v>
      </c>
      <c r="S29" s="84">
        <f t="shared" si="6"/>
        <v>7.4783176186027728E-2</v>
      </c>
      <c r="T29" s="85">
        <f>分析係数表!F32</f>
        <v>0.48425196850393698</v>
      </c>
      <c r="U29" s="86">
        <f t="shared" si="7"/>
        <v>3.6213900279060671E-2</v>
      </c>
      <c r="V29" s="87">
        <f>分析係数表!D32</f>
        <v>1.7716535433070866E-2</v>
      </c>
      <c r="W29" s="167">
        <f t="shared" si="8"/>
        <v>0</v>
      </c>
      <c r="X29" s="76">
        <f>分析係数表!E32</f>
        <v>2.5590551181102362E-2</v>
      </c>
      <c r="Y29" s="166">
        <f t="shared" si="9"/>
        <v>0</v>
      </c>
    </row>
    <row r="30" spans="1:25" x14ac:dyDescent="0.2">
      <c r="A30" s="6" t="s">
        <v>18</v>
      </c>
      <c r="B30" s="5" t="s">
        <v>273</v>
      </c>
      <c r="C30" s="90"/>
      <c r="D30" s="76">
        <f>投入係数表!U30</f>
        <v>0</v>
      </c>
      <c r="E30" s="77">
        <f t="shared" si="0"/>
        <v>0</v>
      </c>
      <c r="F30" s="76">
        <f>分析係数表!C33</f>
        <v>0.65671641791044777</v>
      </c>
      <c r="G30" s="77">
        <f t="shared" si="1"/>
        <v>0</v>
      </c>
      <c r="H30" s="77">
        <v>1.6858774677500608E-2</v>
      </c>
      <c r="I30" s="77">
        <f t="shared" si="2"/>
        <v>1.6858774677500608E-2</v>
      </c>
      <c r="J30" s="76">
        <f>分析係数表!G33</f>
        <v>0.50780141843971627</v>
      </c>
      <c r="K30" s="78">
        <f t="shared" si="3"/>
        <v>8.5609096943903788E-3</v>
      </c>
      <c r="L30" s="79"/>
      <c r="M30" s="80"/>
      <c r="N30" s="81">
        <f>分析係数表!H33</f>
        <v>8.515469770082316E-4</v>
      </c>
      <c r="O30" s="82">
        <f t="shared" si="4"/>
        <v>1.2679090241668483E-2</v>
      </c>
      <c r="P30" s="76">
        <f>分析係数表!C33</f>
        <v>0.65671641791044777</v>
      </c>
      <c r="Q30" s="82">
        <f t="shared" si="5"/>
        <v>8.3265667258718389E-3</v>
      </c>
      <c r="R30" s="83">
        <v>4.7562771277899769E-2</v>
      </c>
      <c r="S30" s="84">
        <f t="shared" si="6"/>
        <v>6.4421545955400381E-2</v>
      </c>
      <c r="T30" s="85">
        <f>分析係数表!F33</f>
        <v>0.64539007092198586</v>
      </c>
      <c r="U30" s="86">
        <f t="shared" si="7"/>
        <v>4.1577026113059821E-2</v>
      </c>
      <c r="V30" s="87">
        <f>分析係数表!D33</f>
        <v>0.13049645390070921</v>
      </c>
      <c r="W30" s="167">
        <f t="shared" si="8"/>
        <v>0</v>
      </c>
      <c r="X30" s="76">
        <f>分析係数表!E33</f>
        <v>0.11063829787234042</v>
      </c>
      <c r="Y30" s="166">
        <f t="shared" si="9"/>
        <v>0</v>
      </c>
    </row>
    <row r="31" spans="1:25" x14ac:dyDescent="0.2">
      <c r="A31" s="6" t="s">
        <v>19</v>
      </c>
      <c r="B31" s="5" t="s">
        <v>274</v>
      </c>
      <c r="C31" s="90"/>
      <c r="D31" s="76">
        <f>投入係数表!U31</f>
        <v>5.2980132450331126E-2</v>
      </c>
      <c r="E31" s="77">
        <f t="shared" si="0"/>
        <v>5.298013245033113</v>
      </c>
      <c r="F31" s="76">
        <f>分析係数表!C34</f>
        <v>0.31694321814583648</v>
      </c>
      <c r="G31" s="77">
        <f t="shared" si="1"/>
        <v>1.679169367660061</v>
      </c>
      <c r="H31" s="77">
        <v>1.8420253697362492</v>
      </c>
      <c r="I31" s="77">
        <f t="shared" si="2"/>
        <v>1.8420253697362492</v>
      </c>
      <c r="J31" s="76">
        <f>分析係数表!G34</f>
        <v>0.42500730922911995</v>
      </c>
      <c r="K31" s="78">
        <f t="shared" si="3"/>
        <v>0.78287424592337806</v>
      </c>
      <c r="L31" s="79"/>
      <c r="M31" s="80"/>
      <c r="N31" s="81">
        <f>分析係数表!H34</f>
        <v>0.1424405852450133</v>
      </c>
      <c r="O31" s="82">
        <f t="shared" si="4"/>
        <v>2.1208660040609102</v>
      </c>
      <c r="P31" s="76">
        <f>分析係数表!C34</f>
        <v>0.31694321814583648</v>
      </c>
      <c r="Q31" s="82">
        <f t="shared" si="5"/>
        <v>0.67219409658316553</v>
      </c>
      <c r="R31" s="83">
        <v>0.74110872581416076</v>
      </c>
      <c r="S31" s="84">
        <f t="shared" si="6"/>
        <v>2.5831340955504101</v>
      </c>
      <c r="T31" s="85">
        <f>分析係数表!F34</f>
        <v>0.69993178052821359</v>
      </c>
      <c r="U31" s="86">
        <f t="shared" si="7"/>
        <v>1.808017646841735</v>
      </c>
      <c r="V31" s="87">
        <f>分析係数表!D34</f>
        <v>0.29461066172887634</v>
      </c>
      <c r="W31" s="167">
        <f t="shared" si="8"/>
        <v>1</v>
      </c>
      <c r="X31" s="76">
        <f>分析係数表!E34</f>
        <v>0.2042685898060618</v>
      </c>
      <c r="Y31" s="166">
        <f t="shared" si="9"/>
        <v>1</v>
      </c>
    </row>
    <row r="32" spans="1:25" x14ac:dyDescent="0.2">
      <c r="A32" s="6" t="s">
        <v>20</v>
      </c>
      <c r="B32" s="5" t="s">
        <v>37</v>
      </c>
      <c r="C32" s="90"/>
      <c r="D32" s="76">
        <f>投入係数表!U32</f>
        <v>6.6225165562913907E-3</v>
      </c>
      <c r="E32" s="77">
        <f t="shared" si="0"/>
        <v>0.66225165562913912</v>
      </c>
      <c r="F32" s="76">
        <f>分析係数表!C35</f>
        <v>0.30004594884362079</v>
      </c>
      <c r="G32" s="77">
        <f t="shared" si="1"/>
        <v>0.19870592638650386</v>
      </c>
      <c r="H32" s="77">
        <v>0.25202020455422203</v>
      </c>
      <c r="I32" s="77">
        <f t="shared" si="2"/>
        <v>0.25202020455422203</v>
      </c>
      <c r="J32" s="76">
        <f>分析係数表!G35</f>
        <v>0.31483253588516746</v>
      </c>
      <c r="K32" s="78">
        <f t="shared" si="3"/>
        <v>7.9344160094104346E-2</v>
      </c>
      <c r="L32" s="79"/>
      <c r="M32" s="80"/>
      <c r="N32" s="81">
        <f>分析係数表!H35</f>
        <v>5.3595850643821122E-2</v>
      </c>
      <c r="O32" s="82">
        <f t="shared" si="4"/>
        <v>0.79801425551349814</v>
      </c>
      <c r="P32" s="76">
        <f>分析係数表!C35</f>
        <v>0.30004594884362079</v>
      </c>
      <c r="Q32" s="82">
        <f t="shared" si="5"/>
        <v>0.2394409444862832</v>
      </c>
      <c r="R32" s="83">
        <v>0.29953655423653702</v>
      </c>
      <c r="S32" s="84">
        <f t="shared" si="6"/>
        <v>0.55155675879075905</v>
      </c>
      <c r="T32" s="85">
        <f>分析係数表!F35</f>
        <v>0.64593301435406703</v>
      </c>
      <c r="U32" s="86">
        <f t="shared" si="7"/>
        <v>0.35626871979307406</v>
      </c>
      <c r="V32" s="87">
        <f>分析係数表!D35</f>
        <v>0.12870813397129185</v>
      </c>
      <c r="W32" s="167">
        <f t="shared" si="8"/>
        <v>0</v>
      </c>
      <c r="X32" s="76">
        <f>分析係数表!E35</f>
        <v>0.11674641148325358</v>
      </c>
      <c r="Y32" s="166">
        <f t="shared" si="9"/>
        <v>0</v>
      </c>
    </row>
    <row r="33" spans="1:25" x14ac:dyDescent="0.2">
      <c r="A33" s="6" t="s">
        <v>21</v>
      </c>
      <c r="B33" s="5" t="s">
        <v>38</v>
      </c>
      <c r="C33" s="90"/>
      <c r="D33" s="76">
        <f>投入係数表!U33</f>
        <v>3.3112582781456954E-3</v>
      </c>
      <c r="E33" s="77">
        <f t="shared" si="0"/>
        <v>0.33112582781456956</v>
      </c>
      <c r="F33" s="76">
        <f>分析係数表!C36</f>
        <v>0.65263261684085982</v>
      </c>
      <c r="G33" s="77">
        <f t="shared" si="1"/>
        <v>0.2161035155102185</v>
      </c>
      <c r="H33" s="77">
        <v>0.27910384595263577</v>
      </c>
      <c r="I33" s="77">
        <f t="shared" si="2"/>
        <v>0.27910384595263577</v>
      </c>
      <c r="J33" s="76">
        <f>分析係数表!G36</f>
        <v>1.8993066023515224E-2</v>
      </c>
      <c r="K33" s="78">
        <f t="shared" si="3"/>
        <v>5.3010377735954331E-3</v>
      </c>
      <c r="L33" s="79"/>
      <c r="M33" s="80"/>
      <c r="N33" s="81">
        <f>分析係数表!H36</f>
        <v>0.10937217763786029</v>
      </c>
      <c r="O33" s="82">
        <f t="shared" si="4"/>
        <v>1.6284946663427839</v>
      </c>
      <c r="P33" s="76">
        <f>分析係数表!C36</f>
        <v>0.65263261684085982</v>
      </c>
      <c r="Q33" s="82">
        <f t="shared" si="5"/>
        <v>1.062808735606674</v>
      </c>
      <c r="R33" s="83">
        <v>1.1133185489122859</v>
      </c>
      <c r="S33" s="84">
        <f t="shared" si="6"/>
        <v>1.3924223948649217</v>
      </c>
      <c r="T33" s="85">
        <f>分析係数表!F36</f>
        <v>0.88362978595116071</v>
      </c>
      <c r="U33" s="86">
        <f t="shared" si="7"/>
        <v>1.2303859027280932</v>
      </c>
      <c r="V33" s="87">
        <f>分析係数表!D36</f>
        <v>1.4320168827253543E-2</v>
      </c>
      <c r="W33" s="167">
        <f t="shared" si="8"/>
        <v>0</v>
      </c>
      <c r="X33" s="76">
        <f>分析係数表!E36</f>
        <v>2.7132951462164605E-3</v>
      </c>
      <c r="Y33" s="166">
        <f t="shared" si="9"/>
        <v>0</v>
      </c>
    </row>
    <row r="34" spans="1:25" x14ac:dyDescent="0.2">
      <c r="A34" s="6" t="s">
        <v>22</v>
      </c>
      <c r="B34" s="5" t="s">
        <v>377</v>
      </c>
      <c r="C34" s="90"/>
      <c r="D34" s="76">
        <f>投入係数表!U34</f>
        <v>1.6556291390728478E-2</v>
      </c>
      <c r="E34" s="77">
        <f t="shared" si="0"/>
        <v>1.6556291390728477</v>
      </c>
      <c r="F34" s="76">
        <f>分析係数表!C37</f>
        <v>0.3125</v>
      </c>
      <c r="G34" s="77">
        <f t="shared" si="1"/>
        <v>0.51738410596026485</v>
      </c>
      <c r="H34" s="77">
        <v>0.62280747284948379</v>
      </c>
      <c r="I34" s="77">
        <f t="shared" si="2"/>
        <v>0.62280747284948379</v>
      </c>
      <c r="J34" s="76">
        <f>分析係数表!G37</f>
        <v>0.41284547738693467</v>
      </c>
      <c r="K34" s="78">
        <f t="shared" si="3"/>
        <v>0.2571232484486955</v>
      </c>
      <c r="L34" s="79"/>
      <c r="M34" s="80"/>
      <c r="N34" s="81">
        <f>分析係数表!H37</f>
        <v>4.2693468892730888E-2</v>
      </c>
      <c r="O34" s="82">
        <f t="shared" si="4"/>
        <v>0.63568347893456079</v>
      </c>
      <c r="P34" s="76">
        <f>分析係数表!C37</f>
        <v>0.3125</v>
      </c>
      <c r="Q34" s="82">
        <f t="shared" si="5"/>
        <v>0.19865108716705024</v>
      </c>
      <c r="R34" s="83">
        <v>0.26019658529845252</v>
      </c>
      <c r="S34" s="84">
        <f t="shared" si="6"/>
        <v>0.88300405814793637</v>
      </c>
      <c r="T34" s="85">
        <f>分析係数表!F37</f>
        <v>0.69189698492462315</v>
      </c>
      <c r="U34" s="86">
        <f t="shared" si="7"/>
        <v>0.6109478455087638</v>
      </c>
      <c r="V34" s="87">
        <f>分析係数表!D37</f>
        <v>0.10128768844221106</v>
      </c>
      <c r="W34" s="167">
        <f t="shared" si="8"/>
        <v>0</v>
      </c>
      <c r="X34" s="76">
        <f>分析係数表!E37</f>
        <v>9.3907035175879394E-2</v>
      </c>
      <c r="Y34" s="166">
        <f t="shared" si="9"/>
        <v>0</v>
      </c>
    </row>
    <row r="35" spans="1:25" x14ac:dyDescent="0.2">
      <c r="A35" s="6" t="s">
        <v>23</v>
      </c>
      <c r="B35" s="5" t="s">
        <v>193</v>
      </c>
      <c r="C35" s="90"/>
      <c r="D35" s="76">
        <f>投入係数表!U35</f>
        <v>9.9337748344370865E-3</v>
      </c>
      <c r="E35" s="77">
        <f t="shared" si="0"/>
        <v>0.99337748344370869</v>
      </c>
      <c r="F35" s="76">
        <f>分析係数表!C38</f>
        <v>4.0005674563767912E-2</v>
      </c>
      <c r="G35" s="77">
        <f t="shared" si="1"/>
        <v>3.9740736321623754E-2</v>
      </c>
      <c r="H35" s="77">
        <v>4.7885167984908002E-2</v>
      </c>
      <c r="I35" s="77">
        <f t="shared" si="2"/>
        <v>4.7885167984908002E-2</v>
      </c>
      <c r="J35" s="76">
        <f>分析係数表!G38</f>
        <v>0.2442528735632184</v>
      </c>
      <c r="K35" s="78">
        <f t="shared" si="3"/>
        <v>1.1696089881371208E-2</v>
      </c>
      <c r="L35" s="79"/>
      <c r="M35" s="80"/>
      <c r="N35" s="81">
        <f>分析係数表!H38</f>
        <v>3.7571284803757127E-2</v>
      </c>
      <c r="O35" s="82">
        <f t="shared" si="4"/>
        <v>0.55941683005664578</v>
      </c>
      <c r="P35" s="76">
        <f>分析係数表!C38</f>
        <v>4.0005674563767912E-2</v>
      </c>
      <c r="Q35" s="82">
        <f t="shared" si="5"/>
        <v>2.237984764874083E-2</v>
      </c>
      <c r="R35" s="83">
        <v>2.7721671671308304E-2</v>
      </c>
      <c r="S35" s="84">
        <f t="shared" si="6"/>
        <v>7.5606839656216313E-2</v>
      </c>
      <c r="T35" s="85">
        <f>分析係数表!F38</f>
        <v>0.42528735632183906</v>
      </c>
      <c r="U35" s="86">
        <f t="shared" si="7"/>
        <v>3.2154632957241421E-2</v>
      </c>
      <c r="V35" s="87">
        <f>分析係数表!D38</f>
        <v>0.11494252873563218</v>
      </c>
      <c r="W35" s="167">
        <f t="shared" si="8"/>
        <v>0</v>
      </c>
      <c r="X35" s="76">
        <f>分析係数表!E38</f>
        <v>0.10344827586206896</v>
      </c>
      <c r="Y35" s="166">
        <f t="shared" si="9"/>
        <v>0</v>
      </c>
    </row>
    <row r="36" spans="1:25" x14ac:dyDescent="0.2">
      <c r="A36" s="6" t="s">
        <v>24</v>
      </c>
      <c r="B36" s="5" t="s">
        <v>39</v>
      </c>
      <c r="C36" s="90"/>
      <c r="D36" s="76">
        <f>投入係数表!U36</f>
        <v>0</v>
      </c>
      <c r="E36" s="77">
        <f t="shared" si="0"/>
        <v>0</v>
      </c>
      <c r="F36" s="76">
        <f>分析係数表!C39</f>
        <v>1</v>
      </c>
      <c r="G36" s="77">
        <f t="shared" si="1"/>
        <v>0</v>
      </c>
      <c r="H36" s="77">
        <v>1.3732857322860935E-2</v>
      </c>
      <c r="I36" s="77">
        <f t="shared" si="2"/>
        <v>1.3732857322860935E-2</v>
      </c>
      <c r="J36" s="76">
        <f>分析係数表!G39</f>
        <v>0.35369632580787957</v>
      </c>
      <c r="K36" s="78">
        <f t="shared" si="3"/>
        <v>4.8572611779397461E-3</v>
      </c>
      <c r="L36" s="79"/>
      <c r="M36" s="80"/>
      <c r="N36" s="81">
        <f>分析係数表!H39</f>
        <v>3.3932856811085595E-3</v>
      </c>
      <c r="O36" s="82">
        <f t="shared" si="4"/>
        <v>5.0524253538769867E-2</v>
      </c>
      <c r="P36" s="76">
        <f>分析係数表!C39</f>
        <v>1</v>
      </c>
      <c r="Q36" s="82">
        <f t="shared" si="5"/>
        <v>5.0524253538769867E-2</v>
      </c>
      <c r="R36" s="83">
        <v>6.1846959286323167E-2</v>
      </c>
      <c r="S36" s="84">
        <f t="shared" si="6"/>
        <v>7.55798166091841E-2</v>
      </c>
      <c r="T36" s="85">
        <f>分析係数表!F39</f>
        <v>0.70440460380699421</v>
      </c>
      <c r="U36" s="86">
        <f t="shared" si="7"/>
        <v>5.3238770774397606E-2</v>
      </c>
      <c r="V36" s="87">
        <f>分析係数表!D39</f>
        <v>6.0314298362107124E-2</v>
      </c>
      <c r="W36" s="167">
        <f t="shared" si="8"/>
        <v>0</v>
      </c>
      <c r="X36" s="76">
        <f>分析係数表!E39</f>
        <v>7.2598494909251882E-2</v>
      </c>
      <c r="Y36" s="166">
        <f t="shared" si="9"/>
        <v>0</v>
      </c>
    </row>
    <row r="37" spans="1:25" x14ac:dyDescent="0.2">
      <c r="A37" s="6" t="s">
        <v>25</v>
      </c>
      <c r="B37" s="5" t="s">
        <v>40</v>
      </c>
      <c r="C37" s="90"/>
      <c r="D37" s="76">
        <f>投入係数表!U37</f>
        <v>0</v>
      </c>
      <c r="E37" s="77">
        <f t="shared" si="0"/>
        <v>0</v>
      </c>
      <c r="F37" s="76">
        <f>分析係数表!C40</f>
        <v>0.6708495079895278</v>
      </c>
      <c r="G37" s="77">
        <f t="shared" si="1"/>
        <v>0</v>
      </c>
      <c r="H37" s="77">
        <v>2.8476870437567419E-3</v>
      </c>
      <c r="I37" s="77">
        <f t="shared" si="2"/>
        <v>2.8476870437567419E-3</v>
      </c>
      <c r="J37" s="76">
        <f>分析係数表!G40</f>
        <v>0.531269582654468</v>
      </c>
      <c r="K37" s="78">
        <f t="shared" si="3"/>
        <v>1.51288950726718E-3</v>
      </c>
      <c r="L37" s="79"/>
      <c r="M37" s="80"/>
      <c r="N37" s="81">
        <f>分析係数表!H40</f>
        <v>2.5210951410213404E-2</v>
      </c>
      <c r="O37" s="82">
        <f t="shared" si="4"/>
        <v>0.37537791412454874</v>
      </c>
      <c r="P37" s="76">
        <f>分析係数表!C40</f>
        <v>0.6708495079895278</v>
      </c>
      <c r="Q37" s="82">
        <f t="shared" si="5"/>
        <v>0.25182208900058872</v>
      </c>
      <c r="R37" s="83">
        <v>0.25217694861826861</v>
      </c>
      <c r="S37" s="84">
        <f t="shared" si="6"/>
        <v>0.25502463566202538</v>
      </c>
      <c r="T37" s="85">
        <f>分析係数表!F40</f>
        <v>0.72803609474871533</v>
      </c>
      <c r="U37" s="86">
        <f t="shared" si="7"/>
        <v>0.18566713981209493</v>
      </c>
      <c r="V37" s="87">
        <f>分析係数表!D40</f>
        <v>0.11505201153026695</v>
      </c>
      <c r="W37" s="167">
        <f t="shared" si="8"/>
        <v>0</v>
      </c>
      <c r="X37" s="76">
        <f>分析係数表!E40</f>
        <v>6.6173705978192762E-2</v>
      </c>
      <c r="Y37" s="166">
        <f t="shared" si="9"/>
        <v>0</v>
      </c>
    </row>
    <row r="38" spans="1:25" x14ac:dyDescent="0.2">
      <c r="A38" s="6" t="s">
        <v>26</v>
      </c>
      <c r="B38" s="5" t="s">
        <v>276</v>
      </c>
      <c r="C38" s="90"/>
      <c r="D38" s="76">
        <f>投入係数表!U38</f>
        <v>0</v>
      </c>
      <c r="E38" s="77">
        <f t="shared" si="0"/>
        <v>0</v>
      </c>
      <c r="F38" s="76">
        <f>分析係数表!C41</f>
        <v>0.63576075285795497</v>
      </c>
      <c r="G38" s="77">
        <f t="shared" si="1"/>
        <v>0</v>
      </c>
      <c r="H38" s="77">
        <v>3.9118671698907967E-4</v>
      </c>
      <c r="I38" s="77">
        <f t="shared" si="2"/>
        <v>3.9118671698907967E-4</v>
      </c>
      <c r="J38" s="76">
        <f>分析係数表!G41</f>
        <v>0.45993746335743602</v>
      </c>
      <c r="K38" s="78">
        <f t="shared" si="3"/>
        <v>1.7992142631108053E-4</v>
      </c>
      <c r="L38" s="79"/>
      <c r="M38" s="80"/>
      <c r="N38" s="81">
        <f>分析係数表!H41</f>
        <v>4.510618532758754E-2</v>
      </c>
      <c r="O38" s="82">
        <f t="shared" si="4"/>
        <v>0.67160756795262144</v>
      </c>
      <c r="P38" s="76">
        <f>分析係数表!C41</f>
        <v>0.63576075285795497</v>
      </c>
      <c r="Q38" s="82">
        <f t="shared" si="5"/>
        <v>0.42698173302665876</v>
      </c>
      <c r="R38" s="83">
        <v>0.43298068504666082</v>
      </c>
      <c r="S38" s="84">
        <f t="shared" si="6"/>
        <v>0.43337187176364989</v>
      </c>
      <c r="T38" s="85">
        <f>分析係数表!F41</f>
        <v>0.5626343560680086</v>
      </c>
      <c r="U38" s="86">
        <f t="shared" si="7"/>
        <v>0.24382990400772875</v>
      </c>
      <c r="V38" s="87">
        <f>分析係数表!D41</f>
        <v>0.18145397693961304</v>
      </c>
      <c r="W38" s="167">
        <f t="shared" si="8"/>
        <v>0</v>
      </c>
      <c r="X38" s="76">
        <f>分析係数表!E41</f>
        <v>0.17500488567520031</v>
      </c>
      <c r="Y38" s="166">
        <f t="shared" si="9"/>
        <v>0</v>
      </c>
    </row>
    <row r="39" spans="1:25" x14ac:dyDescent="0.2">
      <c r="A39" s="6" t="s">
        <v>51</v>
      </c>
      <c r="B39" s="5" t="s">
        <v>367</v>
      </c>
      <c r="C39" s="90"/>
      <c r="D39" s="76">
        <f>投入係数表!U39</f>
        <v>0</v>
      </c>
      <c r="E39" s="77">
        <f>$C$23*D39</f>
        <v>0</v>
      </c>
      <c r="F39" s="76">
        <f>分析係数表!C42</f>
        <v>1</v>
      </c>
      <c r="G39" s="77">
        <f>E39*F39</f>
        <v>0</v>
      </c>
      <c r="H39" s="77">
        <v>1.0219992507778565E-2</v>
      </c>
      <c r="I39" s="77">
        <f>C39+H39</f>
        <v>1.0219992507778565E-2</v>
      </c>
      <c r="J39" s="76">
        <f>分析係数表!G42</f>
        <v>0.48586118251928023</v>
      </c>
      <c r="K39" s="78">
        <f>I39*J39</f>
        <v>4.9654976451674777E-3</v>
      </c>
      <c r="L39" s="79"/>
      <c r="M39" s="80"/>
      <c r="N39" s="81">
        <f>分析係数表!H42</f>
        <v>1.2011973266585813E-2</v>
      </c>
      <c r="O39" s="82">
        <f t="shared" si="4"/>
        <v>0.17885201537868725</v>
      </c>
      <c r="P39" s="76">
        <f>分析係数表!C42</f>
        <v>1</v>
      </c>
      <c r="Q39" s="82">
        <f>O39*P39</f>
        <v>0.17885201537868725</v>
      </c>
      <c r="R39" s="83">
        <v>0.18587250860263457</v>
      </c>
      <c r="S39" s="84">
        <f>I39+R39</f>
        <v>0.19609250111041313</v>
      </c>
      <c r="T39" s="85">
        <f>分析係数表!F42</f>
        <v>0.55826906598114823</v>
      </c>
      <c r="U39" s="86">
        <f>S39*T39</f>
        <v>0.1094723774408176</v>
      </c>
      <c r="V39" s="87">
        <f>分析係数表!D42</f>
        <v>0.12296486718080549</v>
      </c>
      <c r="W39" s="167">
        <f>ROUND(S39*V39,0)</f>
        <v>0</v>
      </c>
      <c r="X39" s="76">
        <f>分析係数表!E42</f>
        <v>7.7120822622107968E-2</v>
      </c>
      <c r="Y39" s="166">
        <f>ROUND(S39*X39,0)</f>
        <v>0</v>
      </c>
    </row>
    <row r="40" spans="1:25" x14ac:dyDescent="0.2">
      <c r="A40" s="6" t="s">
        <v>194</v>
      </c>
      <c r="B40" s="5" t="s">
        <v>41</v>
      </c>
      <c r="C40" s="90"/>
      <c r="D40" s="76">
        <f>投入係数表!U40</f>
        <v>3.3112582781456956E-2</v>
      </c>
      <c r="E40" s="77">
        <f>$C$23*D40</f>
        <v>3.3112582781456954</v>
      </c>
      <c r="F40" s="76">
        <f>分析係数表!C43</f>
        <v>0.35275161130391675</v>
      </c>
      <c r="G40" s="77">
        <f>E40*F40</f>
        <v>1.168051693059327</v>
      </c>
      <c r="H40" s="77">
        <v>1.4593515903837688</v>
      </c>
      <c r="I40" s="77">
        <f>C40+H40</f>
        <v>1.4593515903837688</v>
      </c>
      <c r="J40" s="76">
        <f>分析係数表!G43</f>
        <v>0.36383347788378145</v>
      </c>
      <c r="K40" s="78">
        <f>I40*J40</f>
        <v>0.53096096458455422</v>
      </c>
      <c r="L40" s="79"/>
      <c r="M40" s="80"/>
      <c r="N40" s="81">
        <f>分析係数表!H43</f>
        <v>3.2462002941707736E-2</v>
      </c>
      <c r="O40" s="82">
        <f t="shared" si="4"/>
        <v>0.48334228860663492</v>
      </c>
      <c r="P40" s="76">
        <f>分析係数表!C43</f>
        <v>0.35275161130391675</v>
      </c>
      <c r="Q40" s="82">
        <f>O40*P40</f>
        <v>0.17049977111731324</v>
      </c>
      <c r="R40" s="83">
        <v>0.35079207896996378</v>
      </c>
      <c r="S40" s="84">
        <f>I40+R40</f>
        <v>1.8101436693537325</v>
      </c>
      <c r="T40" s="85">
        <f>分析係数表!F43</f>
        <v>0.62185602775368609</v>
      </c>
      <c r="U40" s="86">
        <f>S40*T40</f>
        <v>1.1256487518877938</v>
      </c>
      <c r="V40" s="87">
        <f>分析係数表!D43</f>
        <v>0.24869904596704251</v>
      </c>
      <c r="W40" s="167">
        <f>ROUND(S40*V40,0)</f>
        <v>0</v>
      </c>
      <c r="X40" s="76">
        <f>分析係数表!E43</f>
        <v>0.20663486556808325</v>
      </c>
      <c r="Y40" s="166">
        <f>ROUND(S40*X40,0)</f>
        <v>0</v>
      </c>
    </row>
    <row r="41" spans="1:25" x14ac:dyDescent="0.2">
      <c r="A41" s="6" t="s">
        <v>340</v>
      </c>
      <c r="B41" s="5" t="s">
        <v>42</v>
      </c>
      <c r="C41" s="90"/>
      <c r="D41" s="76">
        <f>投入係数表!U41</f>
        <v>0</v>
      </c>
      <c r="E41" s="77">
        <f>$C$23*D41</f>
        <v>0</v>
      </c>
      <c r="F41" s="76">
        <f>分析係数表!C44</f>
        <v>0.44216182048040453</v>
      </c>
      <c r="G41" s="77">
        <f>E41*F41</f>
        <v>0</v>
      </c>
      <c r="H41" s="77">
        <v>1.537681035962409E-3</v>
      </c>
      <c r="I41" s="77">
        <f>C41+H41</f>
        <v>1.537681035962409E-3</v>
      </c>
      <c r="J41" s="76">
        <f>分析係数表!G44</f>
        <v>0.26698361065932691</v>
      </c>
      <c r="K41" s="78">
        <f>I41*J41</f>
        <v>4.1053563502361828E-4</v>
      </c>
      <c r="L41" s="79"/>
      <c r="M41" s="80"/>
      <c r="N41" s="81">
        <f>分析係数表!H44</f>
        <v>9.8960080509896006E-2</v>
      </c>
      <c r="O41" s="82">
        <f t="shared" si="4"/>
        <v>1.4734639720242011</v>
      </c>
      <c r="P41" s="76">
        <f>分析係数表!C44</f>
        <v>0.44216182048040453</v>
      </c>
      <c r="Q41" s="82">
        <f>O41*P41</f>
        <v>0.65150951228250864</v>
      </c>
      <c r="R41" s="83">
        <v>0.6602106551217003</v>
      </c>
      <c r="S41" s="84">
        <f>I41+R41</f>
        <v>0.66174833615766271</v>
      </c>
      <c r="T41" s="85">
        <f>分析係数表!F44</f>
        <v>0.48855248342299512</v>
      </c>
      <c r="U41" s="86">
        <f>S41*T41</f>
        <v>0.32329879303086112</v>
      </c>
      <c r="V41" s="87">
        <f>分析係数表!D44</f>
        <v>0.23645689978731391</v>
      </c>
      <c r="W41" s="167">
        <f>ROUND(S41*V41,0)</f>
        <v>0</v>
      </c>
      <c r="X41" s="76">
        <f>分析係数表!E44</f>
        <v>0.14913048917803079</v>
      </c>
      <c r="Y41" s="166">
        <f>ROUND(S41*X41,0)</f>
        <v>0</v>
      </c>
    </row>
    <row r="42" spans="1:25" x14ac:dyDescent="0.2">
      <c r="A42" s="6" t="s">
        <v>341</v>
      </c>
      <c r="B42" s="5" t="s">
        <v>278</v>
      </c>
      <c r="C42" s="90"/>
      <c r="D42" s="76">
        <f>投入係数表!U42</f>
        <v>0</v>
      </c>
      <c r="E42" s="77">
        <f>$C$23*D42</f>
        <v>0</v>
      </c>
      <c r="F42" s="76">
        <f>分析係数表!C45</f>
        <v>1</v>
      </c>
      <c r="G42" s="77">
        <f>E42*F42</f>
        <v>0</v>
      </c>
      <c r="H42" s="77">
        <v>1.1110297150735195E-2</v>
      </c>
      <c r="I42" s="77">
        <f>C42+H42</f>
        <v>1.1110297150735195E-2</v>
      </c>
      <c r="J42" s="76">
        <f>分析係数表!G45</f>
        <v>0</v>
      </c>
      <c r="K42" s="78">
        <f>I42*J42</f>
        <v>0</v>
      </c>
      <c r="L42" s="79"/>
      <c r="M42" s="80"/>
      <c r="N42" s="81">
        <f>分析係数表!H45</f>
        <v>0</v>
      </c>
      <c r="O42" s="82">
        <f t="shared" si="4"/>
        <v>0</v>
      </c>
      <c r="P42" s="76">
        <f>分析係数表!C45</f>
        <v>1</v>
      </c>
      <c r="Q42" s="82">
        <f>O42*P42</f>
        <v>0</v>
      </c>
      <c r="R42" s="83">
        <v>6.5791233283486409E-3</v>
      </c>
      <c r="S42" s="84">
        <f>I42+R42</f>
        <v>1.7689420479083836E-2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投入係数表!U43</f>
        <v>3.3112582781456954E-3</v>
      </c>
      <c r="E43" s="77">
        <f>$C$23*D43</f>
        <v>0.33112582781456956</v>
      </c>
      <c r="F43" s="76">
        <f>分析係数表!C46</f>
        <v>0.17935833011209901</v>
      </c>
      <c r="G43" s="77">
        <f>E43*F43</f>
        <v>5.939017553380762E-2</v>
      </c>
      <c r="H43" s="77">
        <v>7.2565666535571977E-2</v>
      </c>
      <c r="I43" s="77">
        <f>C43+H43</f>
        <v>7.2565666535571977E-2</v>
      </c>
      <c r="J43" s="76">
        <f>分析係数表!G46</f>
        <v>8.6021505376344086E-3</v>
      </c>
      <c r="K43" s="78">
        <f>I43*J43</f>
        <v>6.2422078740276971E-4</v>
      </c>
      <c r="L43" s="79"/>
      <c r="M43" s="80"/>
      <c r="N43" s="81">
        <f>分析係数表!H46</f>
        <v>1.9624287151962429E-2</v>
      </c>
      <c r="O43" s="82">
        <f t="shared" si="4"/>
        <v>0.29219539784208737</v>
      </c>
      <c r="P43" s="76">
        <f>分析係数表!C46</f>
        <v>0.17935833011209901</v>
      </c>
      <c r="Q43" s="82">
        <f>O43*P43</f>
        <v>5.2407678623397208E-2</v>
      </c>
      <c r="R43" s="83">
        <v>5.9830206506957806E-2</v>
      </c>
      <c r="S43" s="84">
        <f>I43+R43</f>
        <v>0.13239587304252978</v>
      </c>
      <c r="T43" s="85">
        <f>分析係数表!F46</f>
        <v>0.31182795698924731</v>
      </c>
      <c r="U43" s="86">
        <f>S43*T43</f>
        <v>4.1284734604659826E-2</v>
      </c>
      <c r="V43" s="87">
        <f>分析係数表!D46</f>
        <v>4.3010752688172043E-3</v>
      </c>
      <c r="W43" s="167">
        <f>ROUND(S43*V43,0)</f>
        <v>0</v>
      </c>
      <c r="X43" s="76">
        <f>分析係数表!E46</f>
        <v>1.0752688172043012E-2</v>
      </c>
      <c r="Y43" s="166">
        <f>ROUND(S43*X43,0)</f>
        <v>0</v>
      </c>
    </row>
    <row r="44" spans="1:25" x14ac:dyDescent="0.2">
      <c r="A44" s="192">
        <v>40</v>
      </c>
      <c r="B44" s="14" t="s">
        <v>150</v>
      </c>
      <c r="C44" s="197">
        <f>SUM(C5:C43)</f>
        <v>100</v>
      </c>
      <c r="D44" s="92">
        <f>投入係数表!U44</f>
        <v>0.64238410596026485</v>
      </c>
      <c r="E44" s="91">
        <f>SUM(E5:E43)</f>
        <v>64.238410596026498</v>
      </c>
      <c r="F44" s="92">
        <f>分析係数表!C47</f>
        <v>0.45205734847213674</v>
      </c>
      <c r="G44" s="91">
        <f>SUM(G5:G43)</f>
        <v>13.231255341797164</v>
      </c>
      <c r="H44" s="91">
        <f>SUM(H5:H43)</f>
        <v>15.532304275049048</v>
      </c>
      <c r="I44" s="91">
        <f>SUM(I5:I43)</f>
        <v>115.53230427504907</v>
      </c>
      <c r="J44" s="92">
        <f>分析係数表!G47</f>
        <v>0.25945463001493158</v>
      </c>
      <c r="K44" s="93">
        <f>SUM(K5:K43)</f>
        <v>23.747174333544958</v>
      </c>
      <c r="L44" s="94">
        <f>最終需要_まとめ!$L$33</f>
        <v>0.627</v>
      </c>
      <c r="M44" s="91">
        <f>K44*L44</f>
        <v>14.889478307132689</v>
      </c>
      <c r="N44" s="95">
        <f>分析係数表!H47</f>
        <v>1</v>
      </c>
      <c r="O44" s="96">
        <f>SUM(O5:O43)</f>
        <v>14.889478307132689</v>
      </c>
      <c r="P44" s="92">
        <f>分析係数表!C47</f>
        <v>0.45205734847213674</v>
      </c>
      <c r="Q44" s="96">
        <f>SUM(Q5:Q43)</f>
        <v>7.1261646947002779</v>
      </c>
      <c r="R44" s="91">
        <f>SUM(R5:R43)</f>
        <v>8.2158346635513197</v>
      </c>
      <c r="S44" s="97">
        <f>SUM(S5:S43)</f>
        <v>123.74813893860036</v>
      </c>
      <c r="T44" s="98">
        <f>分析係数表!F47</f>
        <v>0.49393557388686266</v>
      </c>
      <c r="U44" s="99">
        <f>SUM(U5:U43)</f>
        <v>45.510014038431549</v>
      </c>
      <c r="V44" s="100">
        <f>分析係数表!D47</f>
        <v>0.10430078574400901</v>
      </c>
      <c r="W44" s="164">
        <f>SUM(W5:W43)</f>
        <v>5</v>
      </c>
      <c r="X44" s="92">
        <f>分析係数表!E47</f>
        <v>8.4816292561133821E-2</v>
      </c>
      <c r="Y44" s="165">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383</v>
      </c>
      <c r="S2" s="3" t="s">
        <v>152</v>
      </c>
      <c r="U2" s="64" t="s">
        <v>209</v>
      </c>
      <c r="W2" s="3" t="s">
        <v>130</v>
      </c>
      <c r="Y2" s="3" t="s">
        <v>153</v>
      </c>
    </row>
    <row r="3" spans="1:25" ht="44" x14ac:dyDescent="0.2">
      <c r="B3" s="65"/>
      <c r="C3" s="66" t="s">
        <v>227</v>
      </c>
      <c r="D3" s="66" t="s">
        <v>379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投入係数表!V5</f>
        <v>0</v>
      </c>
      <c r="E5" s="77">
        <f t="shared" ref="E5:E38" si="0">$C$24*D5</f>
        <v>0</v>
      </c>
      <c r="F5" s="76">
        <f>分析係数表!C8</f>
        <v>0.54693596511361031</v>
      </c>
      <c r="G5" s="77">
        <f t="shared" ref="G5:G38" si="1">E5*F5</f>
        <v>0</v>
      </c>
      <c r="H5" s="77">
        <f t="array" ref="H5:H43">MMULT(逆行列係数!C5:AO43,'20'!G5:G43)</f>
        <v>4.8334459194873886E-3</v>
      </c>
      <c r="I5" s="77">
        <f t="shared" ref="I5:I38" si="2">C5+H5</f>
        <v>4.8334459194873886E-3</v>
      </c>
      <c r="J5" s="76">
        <f>分析係数表!G8</f>
        <v>0.11998386771526517</v>
      </c>
      <c r="K5" s="78">
        <f t="shared" ref="K5:K43" si="3">I5*J5</f>
        <v>5.7993553581266307E-4</v>
      </c>
      <c r="L5" s="79" t="s">
        <v>183</v>
      </c>
      <c r="M5" s="80" t="s">
        <v>183</v>
      </c>
      <c r="N5" s="81">
        <f>分析係数表!H8</f>
        <v>1.0437901581813021E-2</v>
      </c>
      <c r="O5" s="82">
        <f t="shared" ref="O5:O43" si="4">$M$44*N5</f>
        <v>0.1588058944080408</v>
      </c>
      <c r="P5" s="76">
        <f>分析係数表!C8</f>
        <v>0.54693596511361031</v>
      </c>
      <c r="Q5" s="82">
        <f t="shared" ref="Q5:Q38" si="5">O5*P5</f>
        <v>8.6856655123791884E-2</v>
      </c>
      <c r="R5" s="83">
        <f t="array" ref="R5:R43">MMULT(逆行列係数!C5:AO43,'20'!Q5:Q43)</f>
        <v>0.12760233423934836</v>
      </c>
      <c r="S5" s="84">
        <f t="shared" ref="S5:S38" si="6">I5+R5</f>
        <v>0.13243578015883575</v>
      </c>
      <c r="T5" s="85">
        <f>分析係数表!F8</f>
        <v>0.45210727969348657</v>
      </c>
      <c r="U5" s="86">
        <f t="shared" ref="U5:U38" si="7">S5*T5</f>
        <v>5.9875180301695856E-2</v>
      </c>
      <c r="V5" s="87">
        <f>分析係数表!D8</f>
        <v>0.18995765275257109</v>
      </c>
      <c r="W5" s="88">
        <f t="shared" ref="W5:W38" si="8">ROUND(S5*V5,0)</f>
        <v>0</v>
      </c>
      <c r="X5" s="76">
        <f>分析係数表!E8</f>
        <v>0.14398064125831822</v>
      </c>
      <c r="Y5" s="89">
        <f t="shared" ref="Y5:Y38" si="9">ROUND(S5*X5,0)</f>
        <v>0</v>
      </c>
    </row>
    <row r="6" spans="1:25" x14ac:dyDescent="0.2">
      <c r="A6" s="6" t="s">
        <v>219</v>
      </c>
      <c r="B6" s="5" t="s">
        <v>265</v>
      </c>
      <c r="C6" s="90"/>
      <c r="D6" s="76">
        <f>投入係数表!V6</f>
        <v>0</v>
      </c>
      <c r="E6" s="77">
        <f t="shared" si="0"/>
        <v>0</v>
      </c>
      <c r="F6" s="76">
        <f>分析係数表!C9</f>
        <v>1</v>
      </c>
      <c r="G6" s="77">
        <f t="shared" si="1"/>
        <v>0</v>
      </c>
      <c r="H6" s="77">
        <v>2.6085700187010252E-4</v>
      </c>
      <c r="I6" s="77">
        <f t="shared" si="2"/>
        <v>2.6085700187010252E-4</v>
      </c>
      <c r="J6" s="76">
        <f>分析係数表!G9</f>
        <v>0.24637681159420291</v>
      </c>
      <c r="K6" s="78">
        <f t="shared" si="3"/>
        <v>6.4269116402778886E-5</v>
      </c>
      <c r="L6" s="79"/>
      <c r="M6" s="80"/>
      <c r="N6" s="81">
        <f>分析係数表!H9</f>
        <v>5.4189353082342016E-4</v>
      </c>
      <c r="O6" s="82">
        <f t="shared" si="4"/>
        <v>8.2445581769316628E-3</v>
      </c>
      <c r="P6" s="76">
        <f>分析係数表!C9</f>
        <v>1</v>
      </c>
      <c r="Q6" s="82">
        <f t="shared" si="5"/>
        <v>8.2445581769316628E-3</v>
      </c>
      <c r="R6" s="83">
        <v>1.0802743620612577E-2</v>
      </c>
      <c r="S6" s="84">
        <f t="shared" si="6"/>
        <v>1.106360062248268E-2</v>
      </c>
      <c r="T6" s="85">
        <f>分析係数表!F9</f>
        <v>0.67101449275362324</v>
      </c>
      <c r="U6" s="86">
        <f t="shared" si="7"/>
        <v>7.4238363597238857E-3</v>
      </c>
      <c r="V6" s="87">
        <f>分析係数表!D9</f>
        <v>0.17826086956521739</v>
      </c>
      <c r="W6" s="88">
        <f t="shared" si="8"/>
        <v>0</v>
      </c>
      <c r="X6" s="76">
        <f>分析係数表!E9</f>
        <v>0.11304347826086956</v>
      </c>
      <c r="Y6" s="89">
        <f t="shared" si="9"/>
        <v>0</v>
      </c>
    </row>
    <row r="7" spans="1:25" x14ac:dyDescent="0.2">
      <c r="A7" s="6" t="s">
        <v>220</v>
      </c>
      <c r="B7" s="5" t="s">
        <v>266</v>
      </c>
      <c r="C7" s="90"/>
      <c r="D7" s="76">
        <f>投入係数表!V7</f>
        <v>0</v>
      </c>
      <c r="E7" s="77">
        <f t="shared" si="0"/>
        <v>0</v>
      </c>
      <c r="F7" s="76">
        <f>分析係数表!C10</f>
        <v>7.9037800687285276E-2</v>
      </c>
      <c r="G7" s="77">
        <f t="shared" si="1"/>
        <v>0</v>
      </c>
      <c r="H7" s="77">
        <v>4.3210522151964811E-6</v>
      </c>
      <c r="I7" s="77">
        <f t="shared" si="2"/>
        <v>4.3210522151964811E-6</v>
      </c>
      <c r="J7" s="76">
        <f>分析係数表!G10</f>
        <v>0.17857142857142858</v>
      </c>
      <c r="K7" s="78">
        <f t="shared" si="3"/>
        <v>7.7161646699937168E-7</v>
      </c>
      <c r="L7" s="79"/>
      <c r="M7" s="80"/>
      <c r="N7" s="81">
        <f>分析係数表!H10</f>
        <v>1.057982607798106E-3</v>
      </c>
      <c r="O7" s="82">
        <f t="shared" si="4"/>
        <v>1.6096518345438005E-2</v>
      </c>
      <c r="P7" s="76">
        <f>分析係数表!C10</f>
        <v>7.9037800687285276E-2</v>
      </c>
      <c r="Q7" s="82">
        <f t="shared" si="5"/>
        <v>1.27223340874596E-3</v>
      </c>
      <c r="R7" s="83">
        <v>2.1115417637615538E-3</v>
      </c>
      <c r="S7" s="84">
        <f t="shared" si="6"/>
        <v>2.1158628159767502E-3</v>
      </c>
      <c r="T7" s="85">
        <f>分析係数表!F10</f>
        <v>0.5178571428571429</v>
      </c>
      <c r="U7" s="86">
        <f t="shared" si="7"/>
        <v>1.0957146725593886E-3</v>
      </c>
      <c r="V7" s="87">
        <f>分析係数表!D10</f>
        <v>0.10714285714285714</v>
      </c>
      <c r="W7" s="88">
        <f t="shared" si="8"/>
        <v>0</v>
      </c>
      <c r="X7" s="76">
        <f>分析係数表!E10</f>
        <v>8.9285714285714288E-2</v>
      </c>
      <c r="Y7" s="89">
        <f t="shared" si="9"/>
        <v>0</v>
      </c>
    </row>
    <row r="8" spans="1:25" x14ac:dyDescent="0.2">
      <c r="A8" s="6" t="s">
        <v>221</v>
      </c>
      <c r="B8" s="5" t="s">
        <v>27</v>
      </c>
      <c r="C8" s="90"/>
      <c r="D8" s="76">
        <f>投入係数表!V8</f>
        <v>0</v>
      </c>
      <c r="E8" s="77">
        <f t="shared" si="0"/>
        <v>0</v>
      </c>
      <c r="F8" s="76">
        <f>分析係数表!C11</f>
        <v>2.9201343261789914E-3</v>
      </c>
      <c r="G8" s="77">
        <f t="shared" si="1"/>
        <v>0</v>
      </c>
      <c r="H8" s="77">
        <v>1.2201789770949552E-3</v>
      </c>
      <c r="I8" s="77">
        <f t="shared" si="2"/>
        <v>1.2201789770949552E-3</v>
      </c>
      <c r="J8" s="76">
        <f>分析係数表!G11</f>
        <v>0.38709677419354838</v>
      </c>
      <c r="K8" s="78">
        <f t="shared" si="3"/>
        <v>4.7232734597224074E-4</v>
      </c>
      <c r="L8" s="79"/>
      <c r="M8" s="80"/>
      <c r="N8" s="81">
        <f>分析係数表!H11</f>
        <v>-1.2902226924367146E-5</v>
      </c>
      <c r="O8" s="82">
        <f t="shared" si="4"/>
        <v>-1.9629900421265861E-4</v>
      </c>
      <c r="P8" s="76">
        <f>分析係数表!C11</f>
        <v>2.9201343261789914E-3</v>
      </c>
      <c r="Q8" s="82">
        <f t="shared" si="5"/>
        <v>-5.7321946039613883E-7</v>
      </c>
      <c r="R8" s="83">
        <v>2.8299908929473767E-3</v>
      </c>
      <c r="S8" s="84">
        <f t="shared" si="6"/>
        <v>4.0501698700423317E-3</v>
      </c>
      <c r="T8" s="85">
        <f>分析係数表!F11</f>
        <v>0.64516129032258063</v>
      </c>
      <c r="U8" s="86">
        <f t="shared" si="7"/>
        <v>2.6130128193821494E-3</v>
      </c>
      <c r="V8" s="87">
        <f>分析係数表!D11</f>
        <v>0.25806451612903225</v>
      </c>
      <c r="W8" s="88">
        <f t="shared" si="8"/>
        <v>0</v>
      </c>
      <c r="X8" s="76">
        <f>分析係数表!E11</f>
        <v>0.22580645161290322</v>
      </c>
      <c r="Y8" s="89">
        <f t="shared" si="9"/>
        <v>0</v>
      </c>
    </row>
    <row r="9" spans="1:25" x14ac:dyDescent="0.2">
      <c r="A9" s="6" t="s">
        <v>222</v>
      </c>
      <c r="B9" s="5" t="s">
        <v>190</v>
      </c>
      <c r="C9" s="90"/>
      <c r="D9" s="76">
        <f>投入係数表!V9</f>
        <v>0</v>
      </c>
      <c r="E9" s="77">
        <f t="shared" si="0"/>
        <v>0</v>
      </c>
      <c r="F9" s="76">
        <f>分析係数表!C12</f>
        <v>0.15436841164909776</v>
      </c>
      <c r="G9" s="77">
        <f t="shared" si="1"/>
        <v>0</v>
      </c>
      <c r="H9" s="77">
        <v>1.8700245243593761E-4</v>
      </c>
      <c r="I9" s="77">
        <f t="shared" si="2"/>
        <v>1.8700245243593761E-4</v>
      </c>
      <c r="J9" s="76">
        <f>分析係数表!G12</f>
        <v>0.13865952540355575</v>
      </c>
      <c r="K9" s="78">
        <f t="shared" si="3"/>
        <v>2.5929671304068119E-5</v>
      </c>
      <c r="L9" s="79"/>
      <c r="M9" s="80"/>
      <c r="N9" s="81">
        <f>分析係数表!H12</f>
        <v>8.1322736304286117E-2</v>
      </c>
      <c r="O9" s="82">
        <f t="shared" si="4"/>
        <v>1.2372726235523872</v>
      </c>
      <c r="P9" s="76">
        <f>分析係数表!C12</f>
        <v>0.15436841164909776</v>
      </c>
      <c r="Q9" s="82">
        <f t="shared" si="5"/>
        <v>0.19099580967469407</v>
      </c>
      <c r="R9" s="83">
        <v>0.2172821111651142</v>
      </c>
      <c r="S9" s="84">
        <f t="shared" si="6"/>
        <v>0.21746911361755014</v>
      </c>
      <c r="T9" s="85">
        <f>分析係数表!F12</f>
        <v>0.32507624786134048</v>
      </c>
      <c r="U9" s="86">
        <f t="shared" si="7"/>
        <v>7.0694043480524743E-2</v>
      </c>
      <c r="V9" s="87">
        <f>分析係数表!D12</f>
        <v>4.5079223387636688E-2</v>
      </c>
      <c r="W9" s="88">
        <f t="shared" si="8"/>
        <v>0</v>
      </c>
      <c r="X9" s="76">
        <f>分析係数表!E12</f>
        <v>4.7459644424607601E-2</v>
      </c>
      <c r="Y9" s="89">
        <f t="shared" si="9"/>
        <v>0</v>
      </c>
    </row>
    <row r="10" spans="1:25" x14ac:dyDescent="0.2">
      <c r="A10" s="6" t="s">
        <v>223</v>
      </c>
      <c r="B10" s="5" t="s">
        <v>28</v>
      </c>
      <c r="C10" s="90"/>
      <c r="D10" s="76">
        <f>投入係数表!V10</f>
        <v>0</v>
      </c>
      <c r="E10" s="77">
        <f t="shared" si="0"/>
        <v>0</v>
      </c>
      <c r="F10" s="76">
        <f>分析係数表!C13</f>
        <v>0</v>
      </c>
      <c r="G10" s="77">
        <f t="shared" si="1"/>
        <v>0</v>
      </c>
      <c r="H10" s="77">
        <v>0</v>
      </c>
      <c r="I10" s="77">
        <f t="shared" si="2"/>
        <v>0</v>
      </c>
      <c r="J10" s="76">
        <f>分析係数表!G13</f>
        <v>0.24519230769230768</v>
      </c>
      <c r="K10" s="78">
        <f t="shared" si="3"/>
        <v>0</v>
      </c>
      <c r="L10" s="79"/>
      <c r="M10" s="80"/>
      <c r="N10" s="81">
        <f>分析係数表!H13</f>
        <v>1.238613784739246E-2</v>
      </c>
      <c r="O10" s="82">
        <f t="shared" si="4"/>
        <v>0.18844704404415227</v>
      </c>
      <c r="P10" s="76">
        <f>分析係数表!C13</f>
        <v>0</v>
      </c>
      <c r="Q10" s="82">
        <f t="shared" si="5"/>
        <v>0</v>
      </c>
      <c r="R10" s="83">
        <v>0</v>
      </c>
      <c r="S10" s="84">
        <f t="shared" si="6"/>
        <v>0</v>
      </c>
      <c r="T10" s="85">
        <f>分析係数表!F13</f>
        <v>0.38350591715976329</v>
      </c>
      <c r="U10" s="86">
        <f t="shared" si="7"/>
        <v>0</v>
      </c>
      <c r="V10" s="87">
        <f>分析係数表!D13</f>
        <v>0.13609467455621302</v>
      </c>
      <c r="W10" s="88">
        <f t="shared" si="8"/>
        <v>0</v>
      </c>
      <c r="X10" s="76">
        <f>分析係数表!E13</f>
        <v>0.13646449704142011</v>
      </c>
      <c r="Y10" s="89">
        <f t="shared" si="9"/>
        <v>0</v>
      </c>
    </row>
    <row r="11" spans="1:25" x14ac:dyDescent="0.2">
      <c r="A11" s="6" t="s">
        <v>224</v>
      </c>
      <c r="B11" s="5" t="s">
        <v>267</v>
      </c>
      <c r="C11" s="90"/>
      <c r="D11" s="76">
        <f>投入係数表!V11</f>
        <v>0</v>
      </c>
      <c r="E11" s="77">
        <f t="shared" si="0"/>
        <v>0</v>
      </c>
      <c r="F11" s="76">
        <f>分析係数表!C14</f>
        <v>5.4896794027228801E-2</v>
      </c>
      <c r="G11" s="77">
        <f t="shared" si="1"/>
        <v>0</v>
      </c>
      <c r="H11" s="77">
        <v>5.4531677954694942E-3</v>
      </c>
      <c r="I11" s="77">
        <f t="shared" si="2"/>
        <v>5.4531677954694942E-3</v>
      </c>
      <c r="J11" s="76">
        <f>分析係数表!G14</f>
        <v>0.21908893709327548</v>
      </c>
      <c r="K11" s="78">
        <f t="shared" si="3"/>
        <v>1.1947287361006918E-3</v>
      </c>
      <c r="L11" s="79"/>
      <c r="M11" s="80"/>
      <c r="N11" s="81">
        <f>分析係数表!H14</f>
        <v>1.0321781539493716E-3</v>
      </c>
      <c r="O11" s="82">
        <f t="shared" si="4"/>
        <v>1.5703920337012688E-2</v>
      </c>
      <c r="P11" s="76">
        <f>分析係数表!C14</f>
        <v>5.4896794027228801E-2</v>
      </c>
      <c r="Q11" s="82">
        <f t="shared" si="5"/>
        <v>8.6209488016099507E-4</v>
      </c>
      <c r="R11" s="83">
        <v>4.0296344550752724E-3</v>
      </c>
      <c r="S11" s="84">
        <f t="shared" si="6"/>
        <v>9.4828022505447675E-3</v>
      </c>
      <c r="T11" s="85">
        <f>分析係数表!F14</f>
        <v>0.36550976138828634</v>
      </c>
      <c r="U11" s="86">
        <f t="shared" si="7"/>
        <v>3.4660567878889224E-3</v>
      </c>
      <c r="V11" s="87">
        <f>分析係数表!D14</f>
        <v>0.11713665943600868</v>
      </c>
      <c r="W11" s="88">
        <f t="shared" si="8"/>
        <v>0</v>
      </c>
      <c r="X11" s="76">
        <f>分析係数表!E14</f>
        <v>8.6767895878524945E-2</v>
      </c>
      <c r="Y11" s="89">
        <f t="shared" si="9"/>
        <v>0</v>
      </c>
    </row>
    <row r="12" spans="1:25" x14ac:dyDescent="0.2">
      <c r="A12" s="6" t="s">
        <v>225</v>
      </c>
      <c r="B12" s="5" t="s">
        <v>29</v>
      </c>
      <c r="C12" s="90"/>
      <c r="D12" s="76">
        <f>投入係数表!V12</f>
        <v>0</v>
      </c>
      <c r="E12" s="77">
        <f t="shared" si="0"/>
        <v>0</v>
      </c>
      <c r="F12" s="76">
        <f>分析係数表!C15</f>
        <v>0</v>
      </c>
      <c r="G12" s="77">
        <f t="shared" si="1"/>
        <v>0</v>
      </c>
      <c r="H12" s="77">
        <v>0</v>
      </c>
      <c r="I12" s="77">
        <f t="shared" si="2"/>
        <v>0</v>
      </c>
      <c r="J12" s="76">
        <f>分析係数表!G15</f>
        <v>9.5670602482591585E-2</v>
      </c>
      <c r="K12" s="78">
        <f t="shared" si="3"/>
        <v>0</v>
      </c>
      <c r="L12" s="79"/>
      <c r="M12" s="80"/>
      <c r="N12" s="81">
        <f>分析係数表!H15</f>
        <v>7.5090960699816791E-3</v>
      </c>
      <c r="O12" s="82">
        <f t="shared" si="4"/>
        <v>0.11424602045176731</v>
      </c>
      <c r="P12" s="76">
        <f>分析係数表!C15</f>
        <v>0</v>
      </c>
      <c r="Q12" s="82">
        <f t="shared" si="5"/>
        <v>0</v>
      </c>
      <c r="R12" s="83">
        <v>0</v>
      </c>
      <c r="S12" s="84">
        <f t="shared" si="6"/>
        <v>0</v>
      </c>
      <c r="T12" s="85">
        <f>分析係数表!F15</f>
        <v>0.30426884650317892</v>
      </c>
      <c r="U12" s="86">
        <f t="shared" si="7"/>
        <v>0</v>
      </c>
      <c r="V12" s="87">
        <f>分析係数表!D15</f>
        <v>3.7844383893430214E-2</v>
      </c>
      <c r="W12" s="88">
        <f t="shared" si="8"/>
        <v>0</v>
      </c>
      <c r="X12" s="76">
        <f>分析係数表!E15</f>
        <v>3.511958825310324E-2</v>
      </c>
      <c r="Y12" s="89">
        <f t="shared" si="9"/>
        <v>0</v>
      </c>
    </row>
    <row r="13" spans="1:25" x14ac:dyDescent="0.2">
      <c r="A13" s="6" t="s">
        <v>226</v>
      </c>
      <c r="B13" s="5" t="s">
        <v>30</v>
      </c>
      <c r="C13" s="90"/>
      <c r="D13" s="76">
        <f>投入係数表!V13</f>
        <v>0</v>
      </c>
      <c r="E13" s="77">
        <f t="shared" si="0"/>
        <v>0</v>
      </c>
      <c r="F13" s="76">
        <f>分析係数表!C16</f>
        <v>2.8164924506387967E-2</v>
      </c>
      <c r="G13" s="77">
        <f t="shared" si="1"/>
        <v>0</v>
      </c>
      <c r="H13" s="77">
        <v>1.928674924897758E-3</v>
      </c>
      <c r="I13" s="77">
        <f t="shared" si="2"/>
        <v>1.928674924897758E-3</v>
      </c>
      <c r="J13" s="76">
        <f>分析係数表!G16</f>
        <v>3.3175355450236969E-2</v>
      </c>
      <c r="K13" s="78">
        <f t="shared" si="3"/>
        <v>6.3984476181442207E-5</v>
      </c>
      <c r="L13" s="79"/>
      <c r="M13" s="80"/>
      <c r="N13" s="81">
        <f>分析係数表!H16</f>
        <v>1.4682734239929811E-2</v>
      </c>
      <c r="O13" s="82">
        <f t="shared" si="4"/>
        <v>0.22338826679400547</v>
      </c>
      <c r="P13" s="76">
        <f>分析係数表!C16</f>
        <v>2.8164924506387967E-2</v>
      </c>
      <c r="Q13" s="82">
        <f t="shared" si="5"/>
        <v>6.2917136698660186E-3</v>
      </c>
      <c r="R13" s="83">
        <v>1.2066308822345344E-2</v>
      </c>
      <c r="S13" s="84">
        <f t="shared" si="6"/>
        <v>1.3994983747243101E-2</v>
      </c>
      <c r="T13" s="85">
        <f>分析係数表!F16</f>
        <v>0.28436018957345971</v>
      </c>
      <c r="U13" s="86">
        <f t="shared" si="7"/>
        <v>3.9796162314435363E-3</v>
      </c>
      <c r="V13" s="87">
        <f>分析係数表!D16</f>
        <v>3.7914691943127965E-2</v>
      </c>
      <c r="W13" s="88">
        <f t="shared" si="8"/>
        <v>0</v>
      </c>
      <c r="X13" s="76">
        <f>分析係数表!E16</f>
        <v>3.7914691943127965E-2</v>
      </c>
      <c r="Y13" s="89">
        <f t="shared" si="9"/>
        <v>0</v>
      </c>
    </row>
    <row r="14" spans="1:25" x14ac:dyDescent="0.2">
      <c r="A14" s="6" t="s">
        <v>2</v>
      </c>
      <c r="B14" s="5" t="s">
        <v>364</v>
      </c>
      <c r="C14" s="90"/>
      <c r="D14" s="76">
        <f>投入係数表!V14</f>
        <v>0.05</v>
      </c>
      <c r="E14" s="77">
        <f t="shared" si="0"/>
        <v>5</v>
      </c>
      <c r="F14" s="76">
        <f>分析係数表!C17</f>
        <v>0.15651736285858076</v>
      </c>
      <c r="G14" s="77">
        <f t="shared" si="1"/>
        <v>0.78258681429290378</v>
      </c>
      <c r="H14" s="77">
        <v>0.84490712502760079</v>
      </c>
      <c r="I14" s="77">
        <f t="shared" si="2"/>
        <v>0.84490712502760079</v>
      </c>
      <c r="J14" s="76">
        <f>分析係数表!G17</f>
        <v>0.21787194841087057</v>
      </c>
      <c r="K14" s="78">
        <f t="shared" si="3"/>
        <v>0.1840815615559904</v>
      </c>
      <c r="L14" s="79"/>
      <c r="M14" s="80"/>
      <c r="N14" s="81">
        <f>分析係数表!H17</f>
        <v>2.4901297964028592E-3</v>
      </c>
      <c r="O14" s="82">
        <f t="shared" si="4"/>
        <v>3.788570781304311E-2</v>
      </c>
      <c r="P14" s="76">
        <f>分析係数表!C17</f>
        <v>0.15651736285858076</v>
      </c>
      <c r="Q14" s="82">
        <f t="shared" si="5"/>
        <v>5.9297710769282367E-3</v>
      </c>
      <c r="R14" s="83">
        <v>1.1084749336709642E-2</v>
      </c>
      <c r="S14" s="84">
        <f t="shared" si="6"/>
        <v>0.85599187436431046</v>
      </c>
      <c r="T14" s="85">
        <f>分析係数表!F17</f>
        <v>0.3417779824965454</v>
      </c>
      <c r="U14" s="86">
        <f t="shared" si="7"/>
        <v>0.29255917585367036</v>
      </c>
      <c r="V14" s="87">
        <f>分析係数表!D17</f>
        <v>8.7977890373099957E-2</v>
      </c>
      <c r="W14" s="88">
        <f t="shared" si="8"/>
        <v>0</v>
      </c>
      <c r="X14" s="76">
        <f>分析係数表!E17</f>
        <v>8.8438507600184249E-2</v>
      </c>
      <c r="Y14" s="89">
        <f t="shared" si="9"/>
        <v>0</v>
      </c>
    </row>
    <row r="15" spans="1:25" x14ac:dyDescent="0.2">
      <c r="A15" s="6" t="s">
        <v>3</v>
      </c>
      <c r="B15" s="5" t="s">
        <v>31</v>
      </c>
      <c r="C15" s="90"/>
      <c r="D15" s="76">
        <f>投入係数表!V15</f>
        <v>0</v>
      </c>
      <c r="E15" s="77">
        <f t="shared" si="0"/>
        <v>0</v>
      </c>
      <c r="F15" s="76">
        <f>分析係数表!C18</f>
        <v>0.11725293132328307</v>
      </c>
      <c r="G15" s="77">
        <f t="shared" si="1"/>
        <v>0</v>
      </c>
      <c r="H15" s="77">
        <v>3.1884726160977601E-2</v>
      </c>
      <c r="I15" s="77">
        <f t="shared" si="2"/>
        <v>3.1884726160977601E-2</v>
      </c>
      <c r="J15" s="76">
        <f>分析係数表!G18</f>
        <v>0.21513002364066194</v>
      </c>
      <c r="K15" s="78">
        <f t="shared" si="3"/>
        <v>6.8593618927871441E-3</v>
      </c>
      <c r="L15" s="79"/>
      <c r="M15" s="80"/>
      <c r="N15" s="81">
        <f>分析係数表!H18</f>
        <v>3.999690346553815E-4</v>
      </c>
      <c r="O15" s="82">
        <f t="shared" si="4"/>
        <v>6.0852691305924161E-3</v>
      </c>
      <c r="P15" s="76">
        <f>分析係数表!C18</f>
        <v>0.11725293132328307</v>
      </c>
      <c r="Q15" s="82">
        <f t="shared" si="5"/>
        <v>7.135156434530471E-4</v>
      </c>
      <c r="R15" s="83">
        <v>1.7042837606305998E-3</v>
      </c>
      <c r="S15" s="84">
        <f t="shared" si="6"/>
        <v>3.3589009921608202E-2</v>
      </c>
      <c r="T15" s="85">
        <f>分析係数表!F18</f>
        <v>0.45862884160756501</v>
      </c>
      <c r="U15" s="86">
        <f t="shared" si="7"/>
        <v>1.5404888711092178E-2</v>
      </c>
      <c r="V15" s="87">
        <f>分析係数表!D18</f>
        <v>6.6193853427895979E-2</v>
      </c>
      <c r="W15" s="88">
        <f t="shared" si="8"/>
        <v>0</v>
      </c>
      <c r="X15" s="76">
        <f>分析係数表!E18</f>
        <v>5.4373522458628844E-2</v>
      </c>
      <c r="Y15" s="89">
        <f t="shared" si="9"/>
        <v>0</v>
      </c>
    </row>
    <row r="16" spans="1:25" x14ac:dyDescent="0.2">
      <c r="A16" s="6" t="s">
        <v>4</v>
      </c>
      <c r="B16" s="5" t="s">
        <v>32</v>
      </c>
      <c r="C16" s="90"/>
      <c r="D16" s="76">
        <f>投入係数表!V16</f>
        <v>0</v>
      </c>
      <c r="E16" s="77">
        <f t="shared" si="0"/>
        <v>0</v>
      </c>
      <c r="F16" s="76">
        <f>分析係数表!C19</f>
        <v>0.16093535075653365</v>
      </c>
      <c r="G16" s="77">
        <f t="shared" si="1"/>
        <v>0</v>
      </c>
      <c r="H16" s="77">
        <v>0.14569100882896172</v>
      </c>
      <c r="I16" s="77">
        <f t="shared" si="2"/>
        <v>0.14569100882896172</v>
      </c>
      <c r="J16" s="76">
        <f>分析係数表!G19</f>
        <v>5.7622016770586967E-2</v>
      </c>
      <c r="K16" s="78">
        <f t="shared" si="3"/>
        <v>8.3950097540661656E-3</v>
      </c>
      <c r="L16" s="79"/>
      <c r="M16" s="80"/>
      <c r="N16" s="81">
        <f>分析係数表!H19</f>
        <v>-1.0321781539493717E-4</v>
      </c>
      <c r="O16" s="82">
        <f t="shared" si="4"/>
        <v>-1.5703920337012689E-3</v>
      </c>
      <c r="P16" s="76">
        <f>分析係数表!C19</f>
        <v>0.16093535075653365</v>
      </c>
      <c r="Q16" s="82">
        <f t="shared" si="5"/>
        <v>-2.5273159276897991E-4</v>
      </c>
      <c r="R16" s="83">
        <v>1.0181103809202695E-3</v>
      </c>
      <c r="S16" s="84">
        <f t="shared" si="6"/>
        <v>0.14670911920988197</v>
      </c>
      <c r="T16" s="85">
        <f>分析係数表!F19</f>
        <v>0.23994839819393679</v>
      </c>
      <c r="U16" s="86">
        <f t="shared" si="7"/>
        <v>3.5202618154854502E-2</v>
      </c>
      <c r="V16" s="87">
        <f>分析係数表!D19</f>
        <v>2.2575790152655342E-2</v>
      </c>
      <c r="W16" s="88">
        <f t="shared" si="8"/>
        <v>0</v>
      </c>
      <c r="X16" s="76">
        <f>分析係数表!E19</f>
        <v>2.6015910556869491E-2</v>
      </c>
      <c r="Y16" s="89">
        <f t="shared" si="9"/>
        <v>0</v>
      </c>
    </row>
    <row r="17" spans="1:25" x14ac:dyDescent="0.2">
      <c r="A17" s="6" t="s">
        <v>5</v>
      </c>
      <c r="B17" s="5" t="s">
        <v>33</v>
      </c>
      <c r="C17" s="90"/>
      <c r="D17" s="76">
        <f>投入係数表!V17</f>
        <v>0.05</v>
      </c>
      <c r="E17" s="77">
        <f t="shared" si="0"/>
        <v>5</v>
      </c>
      <c r="F17" s="76">
        <f>分析係数表!C20</f>
        <v>0.28691066997518611</v>
      </c>
      <c r="G17" s="77">
        <f t="shared" si="1"/>
        <v>1.4345533498759306</v>
      </c>
      <c r="H17" s="77">
        <v>1.8076133089991302</v>
      </c>
      <c r="I17" s="77">
        <f t="shared" si="2"/>
        <v>1.8076133089991302</v>
      </c>
      <c r="J17" s="76">
        <f>分析係数表!G20</f>
        <v>9.991079393398751E-2</v>
      </c>
      <c r="K17" s="78">
        <f t="shared" si="3"/>
        <v>0.1806000808277454</v>
      </c>
      <c r="L17" s="79"/>
      <c r="M17" s="80"/>
      <c r="N17" s="81">
        <f>分析係数表!H20</f>
        <v>4.9028462312595156E-4</v>
      </c>
      <c r="O17" s="82">
        <f t="shared" si="4"/>
        <v>7.4593621600810272E-3</v>
      </c>
      <c r="P17" s="76">
        <f>分析係数表!C20</f>
        <v>0.28691066997518611</v>
      </c>
      <c r="Q17" s="82">
        <f t="shared" si="5"/>
        <v>2.140170594936399E-3</v>
      </c>
      <c r="R17" s="83">
        <v>4.2459410738431421E-3</v>
      </c>
      <c r="S17" s="84">
        <f t="shared" si="6"/>
        <v>1.8118592500729733</v>
      </c>
      <c r="T17" s="85">
        <f>分析係数表!F20</f>
        <v>0.22279214986619089</v>
      </c>
      <c r="U17" s="86">
        <f t="shared" si="7"/>
        <v>0.40366801757870213</v>
      </c>
      <c r="V17" s="87">
        <f>分析係数表!D20</f>
        <v>1.4942016057091882E-2</v>
      </c>
      <c r="W17" s="88">
        <f t="shared" si="8"/>
        <v>0</v>
      </c>
      <c r="X17" s="76">
        <f>分析係数表!E20</f>
        <v>1.5834076717216771E-2</v>
      </c>
      <c r="Y17" s="89">
        <f t="shared" si="9"/>
        <v>0</v>
      </c>
    </row>
    <row r="18" spans="1:25" x14ac:dyDescent="0.2">
      <c r="A18" s="6" t="s">
        <v>6</v>
      </c>
      <c r="B18" s="5" t="s">
        <v>34</v>
      </c>
      <c r="C18" s="90"/>
      <c r="D18" s="76">
        <f>投入係数表!V18</f>
        <v>0.05</v>
      </c>
      <c r="E18" s="77">
        <f t="shared" si="0"/>
        <v>5</v>
      </c>
      <c r="F18" s="76">
        <f>分析係数表!C21</f>
        <v>0.60911510312707917</v>
      </c>
      <c r="G18" s="77">
        <f t="shared" si="1"/>
        <v>3.0455755156353961</v>
      </c>
      <c r="H18" s="77">
        <v>3.2948454082272587</v>
      </c>
      <c r="I18" s="77">
        <f t="shared" si="2"/>
        <v>3.2948454082272587</v>
      </c>
      <c r="J18" s="76">
        <f>分析係数表!G21</f>
        <v>0.2851761577664525</v>
      </c>
      <c r="K18" s="78">
        <f t="shared" si="3"/>
        <v>0.93961135395268836</v>
      </c>
      <c r="L18" s="79"/>
      <c r="M18" s="80"/>
      <c r="N18" s="81">
        <f>分析係数表!H21</f>
        <v>8.1284029623513018E-4</v>
      </c>
      <c r="O18" s="82">
        <f t="shared" si="4"/>
        <v>1.2366837265397492E-2</v>
      </c>
      <c r="P18" s="76">
        <f>分析係数表!C21</f>
        <v>0.60911510312707917</v>
      </c>
      <c r="Q18" s="82">
        <f t="shared" si="5"/>
        <v>7.5328273562683991E-3</v>
      </c>
      <c r="R18" s="83">
        <v>1.8959852691521496E-2</v>
      </c>
      <c r="S18" s="84">
        <f t="shared" si="6"/>
        <v>3.3138052609187802</v>
      </c>
      <c r="T18" s="85">
        <f>分析係数表!F21</f>
        <v>0.42588078883226238</v>
      </c>
      <c r="U18" s="86">
        <f t="shared" si="7"/>
        <v>1.4112859985565911</v>
      </c>
      <c r="V18" s="87">
        <f>分析係数表!D21</f>
        <v>0.10037668956348327</v>
      </c>
      <c r="W18" s="88">
        <f t="shared" si="8"/>
        <v>0</v>
      </c>
      <c r="X18" s="76">
        <f>分析係数表!E21</f>
        <v>9.4837137159317533E-2</v>
      </c>
      <c r="Y18" s="89">
        <f t="shared" si="9"/>
        <v>0</v>
      </c>
    </row>
    <row r="19" spans="1:25" x14ac:dyDescent="0.2">
      <c r="A19" s="6" t="s">
        <v>7</v>
      </c>
      <c r="B19" s="5" t="s">
        <v>268</v>
      </c>
      <c r="C19" s="90"/>
      <c r="D19" s="76">
        <f>投入係数表!V19</f>
        <v>0</v>
      </c>
      <c r="E19" s="77">
        <f t="shared" si="0"/>
        <v>0</v>
      </c>
      <c r="F19" s="76">
        <f>分析係数表!C22</f>
        <v>5.1505016722408037E-2</v>
      </c>
      <c r="G19" s="77">
        <f t="shared" si="1"/>
        <v>0</v>
      </c>
      <c r="H19" s="77">
        <v>2.265424623681035E-3</v>
      </c>
      <c r="I19" s="77">
        <f t="shared" si="2"/>
        <v>2.265424623681035E-3</v>
      </c>
      <c r="J19" s="76">
        <f>分析係数表!G22</f>
        <v>0.19433198380566802</v>
      </c>
      <c r="K19" s="78">
        <f t="shared" si="3"/>
        <v>4.4024446128214449E-4</v>
      </c>
      <c r="L19" s="79"/>
      <c r="M19" s="80"/>
      <c r="N19" s="81">
        <f>分析係数表!H22</f>
        <v>3.8706680773101437E-5</v>
      </c>
      <c r="O19" s="82">
        <f t="shared" si="4"/>
        <v>5.8889701263797585E-4</v>
      </c>
      <c r="P19" s="76">
        <f>分析係数表!C22</f>
        <v>5.1505016722408037E-2</v>
      </c>
      <c r="Q19" s="82">
        <f t="shared" si="5"/>
        <v>3.0331150483695083E-5</v>
      </c>
      <c r="R19" s="83">
        <v>3.0133464661276333E-4</v>
      </c>
      <c r="S19" s="84">
        <f t="shared" si="6"/>
        <v>2.5667592702937982E-3</v>
      </c>
      <c r="T19" s="85">
        <f>分析係数表!F22</f>
        <v>0.41295546558704455</v>
      </c>
      <c r="U19" s="86">
        <f t="shared" si="7"/>
        <v>1.0599572695140381E-3</v>
      </c>
      <c r="V19" s="87">
        <f>分析係数表!D22</f>
        <v>6.1740890688259109E-2</v>
      </c>
      <c r="W19" s="88">
        <f t="shared" si="8"/>
        <v>0</v>
      </c>
      <c r="X19" s="76">
        <f>分析係数表!E22</f>
        <v>6.6801619433198386E-2</v>
      </c>
      <c r="Y19" s="89">
        <f t="shared" si="9"/>
        <v>0</v>
      </c>
    </row>
    <row r="20" spans="1:25" x14ac:dyDescent="0.2">
      <c r="A20" s="6" t="s">
        <v>8</v>
      </c>
      <c r="B20" s="5" t="s">
        <v>269</v>
      </c>
      <c r="C20" s="90"/>
      <c r="D20" s="76">
        <f>投入係数表!V20</f>
        <v>0</v>
      </c>
      <c r="E20" s="77">
        <f t="shared" si="0"/>
        <v>0</v>
      </c>
      <c r="F20" s="76">
        <f>分析係数表!C23</f>
        <v>0</v>
      </c>
      <c r="G20" s="77">
        <f t="shared" si="1"/>
        <v>0</v>
      </c>
      <c r="H20" s="77">
        <v>0</v>
      </c>
      <c r="I20" s="77">
        <f t="shared" si="2"/>
        <v>0</v>
      </c>
      <c r="J20" s="76">
        <f>分析係数表!G23</f>
        <v>0.21569329989251165</v>
      </c>
      <c r="K20" s="78">
        <f t="shared" si="3"/>
        <v>0</v>
      </c>
      <c r="L20" s="79"/>
      <c r="M20" s="80"/>
      <c r="N20" s="81">
        <f>分析係数表!H23</f>
        <v>2.5804453848734292E-5</v>
      </c>
      <c r="O20" s="82">
        <f t="shared" si="4"/>
        <v>3.9259800842531722E-4</v>
      </c>
      <c r="P20" s="76">
        <f>分析係数表!C23</f>
        <v>0</v>
      </c>
      <c r="Q20" s="82">
        <f t="shared" si="5"/>
        <v>0</v>
      </c>
      <c r="R20" s="83">
        <v>0</v>
      </c>
      <c r="S20" s="84">
        <f t="shared" si="6"/>
        <v>0</v>
      </c>
      <c r="T20" s="85">
        <f>分析係数表!F23</f>
        <v>0.44070225725546397</v>
      </c>
      <c r="U20" s="86">
        <f t="shared" si="7"/>
        <v>0</v>
      </c>
      <c r="V20" s="87">
        <f>分析係数表!D23</f>
        <v>7.3450376209243995E-2</v>
      </c>
      <c r="W20" s="88">
        <f t="shared" si="8"/>
        <v>0</v>
      </c>
      <c r="X20" s="76">
        <f>分析係数表!E23</f>
        <v>7.9183088498745974E-2</v>
      </c>
      <c r="Y20" s="89">
        <f t="shared" si="9"/>
        <v>0</v>
      </c>
    </row>
    <row r="21" spans="1:25" x14ac:dyDescent="0.2">
      <c r="A21" s="6" t="s">
        <v>9</v>
      </c>
      <c r="B21" s="5" t="s">
        <v>270</v>
      </c>
      <c r="C21" s="90"/>
      <c r="D21" s="76">
        <f>投入係数表!V21</f>
        <v>0</v>
      </c>
      <c r="E21" s="77">
        <f t="shared" si="0"/>
        <v>0</v>
      </c>
      <c r="F21" s="76">
        <f>分析係数表!C24</f>
        <v>3.1029619181946355E-2</v>
      </c>
      <c r="G21" s="77">
        <f t="shared" si="1"/>
        <v>0</v>
      </c>
      <c r="H21" s="77">
        <v>4.3544867202489559E-4</v>
      </c>
      <c r="I21" s="77">
        <f t="shared" si="2"/>
        <v>4.3544867202489559E-4</v>
      </c>
      <c r="J21" s="76">
        <f>分析係数表!G24</f>
        <v>0.21333333333333335</v>
      </c>
      <c r="K21" s="78">
        <f t="shared" si="3"/>
        <v>9.2895716698644399E-5</v>
      </c>
      <c r="L21" s="79"/>
      <c r="M21" s="80"/>
      <c r="N21" s="81">
        <f>分析係数表!H24</f>
        <v>3.2255567310917867E-4</v>
      </c>
      <c r="O21" s="82">
        <f t="shared" si="4"/>
        <v>4.9074751053164653E-3</v>
      </c>
      <c r="P21" s="76">
        <f>分析係数表!C24</f>
        <v>3.1029619181946355E-2</v>
      </c>
      <c r="Q21" s="82">
        <f t="shared" si="5"/>
        <v>1.5227708366285199E-4</v>
      </c>
      <c r="R21" s="83">
        <v>4.5328347698204128E-4</v>
      </c>
      <c r="S21" s="84">
        <f t="shared" si="6"/>
        <v>8.8873214900693693E-4</v>
      </c>
      <c r="T21" s="85">
        <f>分析係数表!F24</f>
        <v>0.4</v>
      </c>
      <c r="U21" s="86">
        <f t="shared" si="7"/>
        <v>3.5549285960277482E-4</v>
      </c>
      <c r="V21" s="87">
        <f>分析係数表!D24</f>
        <v>0</v>
      </c>
      <c r="W21" s="88">
        <f t="shared" si="8"/>
        <v>0</v>
      </c>
      <c r="X21" s="76">
        <f>分析係数表!E24</f>
        <v>0</v>
      </c>
      <c r="Y21" s="89">
        <f t="shared" si="9"/>
        <v>0</v>
      </c>
    </row>
    <row r="22" spans="1:25" x14ac:dyDescent="0.2">
      <c r="A22" s="6" t="s">
        <v>10</v>
      </c>
      <c r="B22" s="5" t="s">
        <v>271</v>
      </c>
      <c r="C22" s="90"/>
      <c r="D22" s="76">
        <f>投入係数表!V22</f>
        <v>0.3</v>
      </c>
      <c r="E22" s="77">
        <f t="shared" si="0"/>
        <v>30</v>
      </c>
      <c r="F22" s="76">
        <f>分析係数表!C25</f>
        <v>0.19850187265917607</v>
      </c>
      <c r="G22" s="77">
        <f t="shared" si="1"/>
        <v>5.9550561797752817</v>
      </c>
      <c r="H22" s="77">
        <v>6.3343265287078783</v>
      </c>
      <c r="I22" s="77">
        <f t="shared" si="2"/>
        <v>6.3343265287078783</v>
      </c>
      <c r="J22" s="76">
        <f>分析係数表!G25</f>
        <v>0.19720347155255544</v>
      </c>
      <c r="K22" s="78">
        <f t="shared" si="3"/>
        <v>1.2491511814086413</v>
      </c>
      <c r="L22" s="79"/>
      <c r="M22" s="80"/>
      <c r="N22" s="81">
        <f>分析係数表!H25</f>
        <v>4.5157794235285009E-4</v>
      </c>
      <c r="O22" s="82">
        <f t="shared" si="4"/>
        <v>6.8704651474430509E-3</v>
      </c>
      <c r="P22" s="76">
        <f>分析係数表!C25</f>
        <v>0.19850187265917607</v>
      </c>
      <c r="Q22" s="82">
        <f t="shared" si="5"/>
        <v>1.3638001978070477E-3</v>
      </c>
      <c r="R22" s="83">
        <v>3.2509138907860662E-3</v>
      </c>
      <c r="S22" s="84">
        <f t="shared" si="6"/>
        <v>6.337577442598664</v>
      </c>
      <c r="T22" s="85">
        <f>分析係数表!F25</f>
        <v>0.35053037608486015</v>
      </c>
      <c r="U22" s="86">
        <f t="shared" si="7"/>
        <v>2.2215134044210361</v>
      </c>
      <c r="V22" s="87">
        <f>分析係数表!D25</f>
        <v>5.2073288331726135E-2</v>
      </c>
      <c r="W22" s="88">
        <f t="shared" si="8"/>
        <v>0</v>
      </c>
      <c r="X22" s="76">
        <f>分析係数表!E25</f>
        <v>4.8216007714561235E-2</v>
      </c>
      <c r="Y22" s="89">
        <f t="shared" si="9"/>
        <v>0</v>
      </c>
    </row>
    <row r="23" spans="1:25" x14ac:dyDescent="0.2">
      <c r="A23" s="6" t="s">
        <v>11</v>
      </c>
      <c r="B23" s="5" t="s">
        <v>35</v>
      </c>
      <c r="C23" s="90"/>
      <c r="D23" s="76">
        <f>投入係数表!V23</f>
        <v>0.05</v>
      </c>
      <c r="E23" s="77">
        <f t="shared" si="0"/>
        <v>5</v>
      </c>
      <c r="F23" s="76">
        <f>分析係数表!C26</f>
        <v>2.323462414578592E-2</v>
      </c>
      <c r="G23" s="77">
        <f t="shared" si="1"/>
        <v>0.1161731207289296</v>
      </c>
      <c r="H23" s="77">
        <v>0.12020489435676944</v>
      </c>
      <c r="I23" s="77">
        <f t="shared" si="2"/>
        <v>0.12020489435676944</v>
      </c>
      <c r="J23" s="76">
        <f>分析係数表!G26</f>
        <v>0.20198675496688742</v>
      </c>
      <c r="K23" s="78">
        <f t="shared" si="3"/>
        <v>2.4279796542261377E-2</v>
      </c>
      <c r="L23" s="79"/>
      <c r="M23" s="80"/>
      <c r="N23" s="81">
        <f>分析係数表!H26</f>
        <v>9.637963512502257E-3</v>
      </c>
      <c r="O23" s="82">
        <f t="shared" si="4"/>
        <v>0.14663535614685597</v>
      </c>
      <c r="P23" s="76">
        <f>分析係数表!C26</f>
        <v>2.323462414578592E-2</v>
      </c>
      <c r="Q23" s="82">
        <f t="shared" si="5"/>
        <v>3.4070173865556573E-3</v>
      </c>
      <c r="R23" s="83">
        <v>3.5272056569214129E-3</v>
      </c>
      <c r="S23" s="84">
        <f t="shared" si="6"/>
        <v>0.12373210001369085</v>
      </c>
      <c r="T23" s="85">
        <f>分析係数表!F26</f>
        <v>0.3443708609271523</v>
      </c>
      <c r="U23" s="86">
        <f t="shared" si="7"/>
        <v>4.2609729806039234E-2</v>
      </c>
      <c r="V23" s="87">
        <f>分析係数表!D26</f>
        <v>3.9735099337748346E-2</v>
      </c>
      <c r="W23" s="88">
        <f t="shared" si="8"/>
        <v>0</v>
      </c>
      <c r="X23" s="76">
        <f>分析係数表!E26</f>
        <v>3.9735099337748346E-2</v>
      </c>
      <c r="Y23" s="89">
        <f t="shared" si="9"/>
        <v>0</v>
      </c>
    </row>
    <row r="24" spans="1:25" x14ac:dyDescent="0.2">
      <c r="A24" s="6" t="s">
        <v>12</v>
      </c>
      <c r="B24" s="5" t="s">
        <v>365</v>
      </c>
      <c r="C24" s="75">
        <f>最終需要_まとめ!C25</f>
        <v>100</v>
      </c>
      <c r="D24" s="76">
        <f>投入係数表!V24</f>
        <v>0.05</v>
      </c>
      <c r="E24" s="77">
        <f t="shared" si="0"/>
        <v>5</v>
      </c>
      <c r="F24" s="76">
        <f>分析係数表!C27</f>
        <v>8.4880636604774962E-3</v>
      </c>
      <c r="G24" s="77">
        <f t="shared" si="1"/>
        <v>4.2440318302387481E-2</v>
      </c>
      <c r="H24" s="77">
        <v>4.2492910535717757E-2</v>
      </c>
      <c r="I24" s="77">
        <f t="shared" si="2"/>
        <v>100.04249291053571</v>
      </c>
      <c r="J24" s="76">
        <f>分析係数表!G27</f>
        <v>0.2</v>
      </c>
      <c r="K24" s="78">
        <f t="shared" si="3"/>
        <v>20.008498582107144</v>
      </c>
      <c r="L24" s="79"/>
      <c r="M24" s="80"/>
      <c r="N24" s="81">
        <f>分析係数表!H27</f>
        <v>9.6121590586535233E-3</v>
      </c>
      <c r="O24" s="82">
        <f t="shared" si="4"/>
        <v>0.14624275813843066</v>
      </c>
      <c r="P24" s="76">
        <f>分析係数表!C27</f>
        <v>8.4880636604774962E-3</v>
      </c>
      <c r="Q24" s="82">
        <f t="shared" si="5"/>
        <v>1.2413178409628129E-3</v>
      </c>
      <c r="R24" s="83">
        <v>1.2518006576143828E-3</v>
      </c>
      <c r="S24" s="84">
        <f t="shared" si="6"/>
        <v>100.04374471119333</v>
      </c>
      <c r="T24" s="85">
        <f>分析係数表!F27</f>
        <v>0.35</v>
      </c>
      <c r="U24" s="86">
        <f t="shared" si="7"/>
        <v>35.015310648917662</v>
      </c>
      <c r="V24" s="87">
        <f>分析係数表!D27</f>
        <v>0</v>
      </c>
      <c r="W24" s="88">
        <f t="shared" si="8"/>
        <v>0</v>
      </c>
      <c r="X24" s="76">
        <f>分析係数表!E27</f>
        <v>0</v>
      </c>
      <c r="Y24" s="89">
        <f t="shared" si="9"/>
        <v>0</v>
      </c>
    </row>
    <row r="25" spans="1:25" x14ac:dyDescent="0.2">
      <c r="A25" s="6" t="s">
        <v>13</v>
      </c>
      <c r="B25" s="5" t="s">
        <v>191</v>
      </c>
      <c r="C25" s="90"/>
      <c r="D25" s="76">
        <f>投入係数表!V25</f>
        <v>0</v>
      </c>
      <c r="E25" s="77">
        <f t="shared" si="0"/>
        <v>0</v>
      </c>
      <c r="F25" s="76">
        <f>分析係数表!C28</f>
        <v>1.1669367909238226E-2</v>
      </c>
      <c r="G25" s="77">
        <f t="shared" si="1"/>
        <v>0</v>
      </c>
      <c r="H25" s="77">
        <v>9.5333672237897537E-4</v>
      </c>
      <c r="I25" s="77">
        <f t="shared" si="2"/>
        <v>9.5333672237897537E-4</v>
      </c>
      <c r="J25" s="76">
        <f>分析係数表!G28</f>
        <v>0.12720848056537101</v>
      </c>
      <c r="K25" s="78">
        <f t="shared" si="3"/>
        <v>1.2127251592100039E-4</v>
      </c>
      <c r="L25" s="79"/>
      <c r="M25" s="80"/>
      <c r="N25" s="81">
        <f>分析係数表!H28</f>
        <v>1.7972802105643435E-2</v>
      </c>
      <c r="O25" s="82">
        <f t="shared" si="4"/>
        <v>0.27344451286823346</v>
      </c>
      <c r="P25" s="76">
        <f>分析係数表!C28</f>
        <v>1.1669367909238226E-2</v>
      </c>
      <c r="Q25" s="82">
        <f t="shared" si="5"/>
        <v>3.1909246234218427E-3</v>
      </c>
      <c r="R25" s="83">
        <v>3.3792896529499981E-3</v>
      </c>
      <c r="S25" s="84">
        <f t="shared" si="6"/>
        <v>4.3326263753289736E-3</v>
      </c>
      <c r="T25" s="85">
        <f>分析係数表!F28</f>
        <v>0.21908127208480566</v>
      </c>
      <c r="U25" s="86">
        <f t="shared" si="7"/>
        <v>9.491972977752522E-4</v>
      </c>
      <c r="V25" s="87">
        <f>分析係数表!D28</f>
        <v>0.24734982332155478</v>
      </c>
      <c r="W25" s="88">
        <f t="shared" si="8"/>
        <v>0</v>
      </c>
      <c r="X25" s="76">
        <f>分析係数表!E28</f>
        <v>0.24028268551236748</v>
      </c>
      <c r="Y25" s="89">
        <f t="shared" si="9"/>
        <v>0</v>
      </c>
    </row>
    <row r="26" spans="1:25" x14ac:dyDescent="0.2">
      <c r="A26" s="6" t="s">
        <v>14</v>
      </c>
      <c r="B26" s="5" t="s">
        <v>50</v>
      </c>
      <c r="C26" s="90"/>
      <c r="D26" s="76">
        <f>投入係数表!V26</f>
        <v>0</v>
      </c>
      <c r="E26" s="77">
        <f t="shared" si="0"/>
        <v>0</v>
      </c>
      <c r="F26" s="76">
        <f>分析係数表!C29</f>
        <v>0.21585523481258073</v>
      </c>
      <c r="G26" s="77">
        <f t="shared" si="1"/>
        <v>0</v>
      </c>
      <c r="H26" s="77">
        <v>3.1213195828947136E-2</v>
      </c>
      <c r="I26" s="77">
        <f t="shared" si="2"/>
        <v>3.1213195828947136E-2</v>
      </c>
      <c r="J26" s="76">
        <f>分析係数表!G29</f>
        <v>0.26371215445370777</v>
      </c>
      <c r="K26" s="78">
        <f t="shared" si="3"/>
        <v>8.2312991194371347E-3</v>
      </c>
      <c r="L26" s="79"/>
      <c r="M26" s="80"/>
      <c r="N26" s="81">
        <f>分析係数表!H29</f>
        <v>8.6315898124016202E-3</v>
      </c>
      <c r="O26" s="82">
        <f t="shared" si="4"/>
        <v>0.1313240338182686</v>
      </c>
      <c r="P26" s="76">
        <f>分析係数表!C29</f>
        <v>0.21585523481258073</v>
      </c>
      <c r="Q26" s="82">
        <f t="shared" si="5"/>
        <v>2.8346980156377662E-2</v>
      </c>
      <c r="R26" s="83">
        <v>4.3351774479004422E-2</v>
      </c>
      <c r="S26" s="84">
        <f t="shared" si="6"/>
        <v>7.4564970307951561E-2</v>
      </c>
      <c r="T26" s="85">
        <f>分析係数表!F29</f>
        <v>0.49363756033347961</v>
      </c>
      <c r="U26" s="86">
        <f t="shared" si="7"/>
        <v>3.6808070029155551E-2</v>
      </c>
      <c r="V26" s="87">
        <f>分析係数表!D29</f>
        <v>7.6788064940763498E-2</v>
      </c>
      <c r="W26" s="88">
        <f t="shared" si="8"/>
        <v>0</v>
      </c>
      <c r="X26" s="76">
        <f>分析係数表!E29</f>
        <v>5.9236507240017548E-2</v>
      </c>
      <c r="Y26" s="89">
        <f t="shared" si="9"/>
        <v>0</v>
      </c>
    </row>
    <row r="27" spans="1:25" x14ac:dyDescent="0.2">
      <c r="A27" s="6" t="s">
        <v>15</v>
      </c>
      <c r="B27" s="5" t="s">
        <v>36</v>
      </c>
      <c r="C27" s="90"/>
      <c r="D27" s="76">
        <f>投入係数表!V27</f>
        <v>0</v>
      </c>
      <c r="E27" s="77">
        <f t="shared" si="0"/>
        <v>0</v>
      </c>
      <c r="F27" s="76">
        <f>分析係数表!C30</f>
        <v>1</v>
      </c>
      <c r="G27" s="77">
        <f t="shared" si="1"/>
        <v>0</v>
      </c>
      <c r="H27" s="77">
        <v>5.9430383056268604E-2</v>
      </c>
      <c r="I27" s="77">
        <f t="shared" si="2"/>
        <v>5.9430383056268604E-2</v>
      </c>
      <c r="J27" s="76">
        <f>分析係数表!G30</f>
        <v>0.34449467473756801</v>
      </c>
      <c r="K27" s="78">
        <f t="shared" si="3"/>
        <v>2.0473450480498326E-2</v>
      </c>
      <c r="L27" s="79"/>
      <c r="M27" s="80"/>
      <c r="N27" s="81">
        <f>分析係数表!H30</f>
        <v>0</v>
      </c>
      <c r="O27" s="82">
        <f t="shared" si="4"/>
        <v>0</v>
      </c>
      <c r="P27" s="76">
        <f>分析係数表!C30</f>
        <v>1</v>
      </c>
      <c r="Q27" s="82">
        <f t="shared" si="5"/>
        <v>0</v>
      </c>
      <c r="R27" s="83">
        <v>6.5868343482089142E-2</v>
      </c>
      <c r="S27" s="84">
        <f t="shared" si="6"/>
        <v>0.12529872653835775</v>
      </c>
      <c r="T27" s="85">
        <f>分析係数表!F30</f>
        <v>0.44057926595663166</v>
      </c>
      <c r="U27" s="86">
        <f t="shared" si="7"/>
        <v>5.5204020963570376E-2</v>
      </c>
      <c r="V27" s="87">
        <f>分析係数表!D30</f>
        <v>9.4858631522488704E-2</v>
      </c>
      <c r="W27" s="88">
        <f t="shared" si="8"/>
        <v>0</v>
      </c>
      <c r="X27" s="76">
        <f>分析係数表!E30</f>
        <v>6.7427783311623635E-2</v>
      </c>
      <c r="Y27" s="89">
        <f t="shared" si="9"/>
        <v>0</v>
      </c>
    </row>
    <row r="28" spans="1:25" x14ac:dyDescent="0.2">
      <c r="A28" s="6" t="s">
        <v>16</v>
      </c>
      <c r="B28" s="5" t="s">
        <v>192</v>
      </c>
      <c r="C28" s="90"/>
      <c r="D28" s="76">
        <f>投入係数表!V28</f>
        <v>0</v>
      </c>
      <c r="E28" s="77">
        <f t="shared" si="0"/>
        <v>0</v>
      </c>
      <c r="F28" s="76">
        <f>分析係数表!C31</f>
        <v>0.96551367561139545</v>
      </c>
      <c r="G28" s="77">
        <f t="shared" si="1"/>
        <v>0</v>
      </c>
      <c r="H28" s="77">
        <v>0.45653571904810553</v>
      </c>
      <c r="I28" s="77">
        <f t="shared" si="2"/>
        <v>0.45653571904810553</v>
      </c>
      <c r="J28" s="76">
        <f>分析係数表!G31</f>
        <v>7.0877864624873721E-2</v>
      </c>
      <c r="K28" s="78">
        <f t="shared" si="3"/>
        <v>3.235827689111101E-2</v>
      </c>
      <c r="L28" s="79"/>
      <c r="M28" s="80"/>
      <c r="N28" s="81">
        <f>分析係数表!H31</f>
        <v>0.19122390524604546</v>
      </c>
      <c r="O28" s="82">
        <f t="shared" si="4"/>
        <v>2.909347541435813</v>
      </c>
      <c r="P28" s="76">
        <f>分析係数表!C31</f>
        <v>0.96551367561139545</v>
      </c>
      <c r="Q28" s="82">
        <f t="shared" si="5"/>
        <v>2.8090148383626685</v>
      </c>
      <c r="R28" s="83">
        <v>3.1976163675854394</v>
      </c>
      <c r="S28" s="84">
        <f t="shared" si="6"/>
        <v>3.6541520866335451</v>
      </c>
      <c r="T28" s="85">
        <f>分析係数表!F31</f>
        <v>0.34460573190833199</v>
      </c>
      <c r="U28" s="86">
        <f t="shared" si="7"/>
        <v>1.2592417543187113</v>
      </c>
      <c r="V28" s="87">
        <f>分析係数表!D31</f>
        <v>1.1857287180305206E-2</v>
      </c>
      <c r="W28" s="88">
        <f t="shared" si="8"/>
        <v>0</v>
      </c>
      <c r="X28" s="76">
        <f>分析係数表!E31</f>
        <v>1.0368479821343117E-2</v>
      </c>
      <c r="Y28" s="89">
        <f t="shared" si="9"/>
        <v>0</v>
      </c>
    </row>
    <row r="29" spans="1:25" x14ac:dyDescent="0.2">
      <c r="A29" s="6" t="s">
        <v>17</v>
      </c>
      <c r="B29" s="5" t="s">
        <v>272</v>
      </c>
      <c r="C29" s="90"/>
      <c r="D29" s="76">
        <f>投入係数表!V29</f>
        <v>0</v>
      </c>
      <c r="E29" s="77">
        <f t="shared" si="0"/>
        <v>0</v>
      </c>
      <c r="F29" s="76">
        <f>分析係数表!C32</f>
        <v>0.58314087759815236</v>
      </c>
      <c r="G29" s="77">
        <f t="shared" si="1"/>
        <v>0</v>
      </c>
      <c r="H29" s="77">
        <v>1.4393591757318986E-2</v>
      </c>
      <c r="I29" s="77">
        <f t="shared" si="2"/>
        <v>1.4393591757318986E-2</v>
      </c>
      <c r="J29" s="76">
        <f>分析係数表!G32</f>
        <v>0.14173228346456693</v>
      </c>
      <c r="K29" s="78">
        <f t="shared" si="3"/>
        <v>2.0400366270215886E-3</v>
      </c>
      <c r="L29" s="79"/>
      <c r="M29" s="80"/>
      <c r="N29" s="81">
        <f>分析係数表!H32</f>
        <v>5.74149098134338E-3</v>
      </c>
      <c r="O29" s="82">
        <f t="shared" si="4"/>
        <v>8.7353056874633087E-2</v>
      </c>
      <c r="P29" s="76">
        <f>分析係数表!C32</f>
        <v>0.58314087759815236</v>
      </c>
      <c r="Q29" s="82">
        <f t="shared" si="5"/>
        <v>5.0939138246754855E-2</v>
      </c>
      <c r="R29" s="83">
        <v>6.4444022070134055E-2</v>
      </c>
      <c r="S29" s="84">
        <f t="shared" si="6"/>
        <v>7.8837613827453037E-2</v>
      </c>
      <c r="T29" s="85">
        <f>分析係数表!F32</f>
        <v>0.48425196850393698</v>
      </c>
      <c r="U29" s="86">
        <f t="shared" si="7"/>
        <v>3.8177269688097336E-2</v>
      </c>
      <c r="V29" s="87">
        <f>分析係数表!D32</f>
        <v>1.7716535433070866E-2</v>
      </c>
      <c r="W29" s="88">
        <f t="shared" si="8"/>
        <v>0</v>
      </c>
      <c r="X29" s="76">
        <f>分析係数表!E32</f>
        <v>2.5590551181102362E-2</v>
      </c>
      <c r="Y29" s="89">
        <f t="shared" si="9"/>
        <v>0</v>
      </c>
    </row>
    <row r="30" spans="1:25" x14ac:dyDescent="0.2">
      <c r="A30" s="6" t="s">
        <v>18</v>
      </c>
      <c r="B30" s="5" t="s">
        <v>273</v>
      </c>
      <c r="C30" s="90"/>
      <c r="D30" s="76">
        <f>投入係数表!V30</f>
        <v>0</v>
      </c>
      <c r="E30" s="77">
        <f t="shared" si="0"/>
        <v>0</v>
      </c>
      <c r="F30" s="76">
        <f>分析係数表!C33</f>
        <v>0.65671641791044777</v>
      </c>
      <c r="G30" s="77">
        <f t="shared" si="1"/>
        <v>0</v>
      </c>
      <c r="H30" s="77">
        <v>1.1131806118950214E-2</v>
      </c>
      <c r="I30" s="77">
        <f t="shared" si="2"/>
        <v>1.1131806118950214E-2</v>
      </c>
      <c r="J30" s="76">
        <f>分析係数表!G33</f>
        <v>0.50780141843971627</v>
      </c>
      <c r="K30" s="78">
        <f t="shared" si="3"/>
        <v>5.6527469369988311E-3</v>
      </c>
      <c r="L30" s="79"/>
      <c r="M30" s="80"/>
      <c r="N30" s="81">
        <f>分析係数表!H33</f>
        <v>8.515469770082316E-4</v>
      </c>
      <c r="O30" s="82">
        <f t="shared" si="4"/>
        <v>1.2955734278035468E-2</v>
      </c>
      <c r="P30" s="76">
        <f>分析係数表!C33</f>
        <v>0.65671641791044777</v>
      </c>
      <c r="Q30" s="82">
        <f t="shared" si="5"/>
        <v>8.5082434064710534E-3</v>
      </c>
      <c r="R30" s="83">
        <v>4.8600539507033087E-2</v>
      </c>
      <c r="S30" s="84">
        <f t="shared" si="6"/>
        <v>5.9732345625983299E-2</v>
      </c>
      <c r="T30" s="85">
        <f>分析係数表!F33</f>
        <v>0.64539007092198586</v>
      </c>
      <c r="U30" s="86">
        <f t="shared" si="7"/>
        <v>3.855066277988993E-2</v>
      </c>
      <c r="V30" s="87">
        <f>分析係数表!D33</f>
        <v>0.13049645390070921</v>
      </c>
      <c r="W30" s="88">
        <f t="shared" si="8"/>
        <v>0</v>
      </c>
      <c r="X30" s="76">
        <f>分析係数表!E33</f>
        <v>0.11063829787234042</v>
      </c>
      <c r="Y30" s="89">
        <f t="shared" si="9"/>
        <v>0</v>
      </c>
    </row>
    <row r="31" spans="1:25" x14ac:dyDescent="0.2">
      <c r="A31" s="6" t="s">
        <v>19</v>
      </c>
      <c r="B31" s="5" t="s">
        <v>274</v>
      </c>
      <c r="C31" s="90"/>
      <c r="D31" s="76">
        <f>投入係数表!V31</f>
        <v>0.05</v>
      </c>
      <c r="E31" s="77">
        <f t="shared" si="0"/>
        <v>5</v>
      </c>
      <c r="F31" s="76">
        <f>分析係数表!C34</f>
        <v>0.31694321814583648</v>
      </c>
      <c r="G31" s="77">
        <f t="shared" si="1"/>
        <v>1.5847160907291824</v>
      </c>
      <c r="H31" s="77">
        <v>1.7914623657866111</v>
      </c>
      <c r="I31" s="77">
        <f t="shared" si="2"/>
        <v>1.7914623657866111</v>
      </c>
      <c r="J31" s="76">
        <f>分析係数表!G34</f>
        <v>0.42500730922911995</v>
      </c>
      <c r="K31" s="78">
        <f t="shared" si="3"/>
        <v>0.76138459966820105</v>
      </c>
      <c r="L31" s="79"/>
      <c r="M31" s="80"/>
      <c r="N31" s="81">
        <f>分析係数表!H34</f>
        <v>0.1424405852450133</v>
      </c>
      <c r="O31" s="82">
        <f t="shared" si="4"/>
        <v>2.1671410065077512</v>
      </c>
      <c r="P31" s="76">
        <f>分析係数表!C34</f>
        <v>0.31694321814583648</v>
      </c>
      <c r="Q31" s="82">
        <f t="shared" si="5"/>
        <v>0.68686064477837383</v>
      </c>
      <c r="R31" s="83">
        <v>0.75727891668654956</v>
      </c>
      <c r="S31" s="84">
        <f t="shared" si="6"/>
        <v>2.5487412824731606</v>
      </c>
      <c r="T31" s="85">
        <f>分析係数表!F34</f>
        <v>0.69993178052821359</v>
      </c>
      <c r="U31" s="86">
        <f t="shared" si="7"/>
        <v>1.7839450239472019</v>
      </c>
      <c r="V31" s="87">
        <f>分析係数表!D34</f>
        <v>0.29461066172887634</v>
      </c>
      <c r="W31" s="88">
        <f t="shared" si="8"/>
        <v>1</v>
      </c>
      <c r="X31" s="76">
        <f>分析係数表!E34</f>
        <v>0.2042685898060618</v>
      </c>
      <c r="Y31" s="89">
        <f t="shared" si="9"/>
        <v>1</v>
      </c>
    </row>
    <row r="32" spans="1:25" x14ac:dyDescent="0.2">
      <c r="A32" s="6" t="s">
        <v>20</v>
      </c>
      <c r="B32" s="5" t="s">
        <v>37</v>
      </c>
      <c r="C32" s="90"/>
      <c r="D32" s="76">
        <f>投入係数表!V32</f>
        <v>0</v>
      </c>
      <c r="E32" s="77">
        <f t="shared" si="0"/>
        <v>0</v>
      </c>
      <c r="F32" s="76">
        <f>分析係数表!C35</f>
        <v>0.30004594884362079</v>
      </c>
      <c r="G32" s="77">
        <f t="shared" si="1"/>
        <v>0</v>
      </c>
      <c r="H32" s="77">
        <v>4.7761969435314577E-2</v>
      </c>
      <c r="I32" s="77">
        <f t="shared" si="2"/>
        <v>4.7761969435314577E-2</v>
      </c>
      <c r="J32" s="76">
        <f>分析係数表!G35</f>
        <v>0.31483253588516746</v>
      </c>
      <c r="K32" s="78">
        <f t="shared" si="3"/>
        <v>1.5037021956189948E-2</v>
      </c>
      <c r="L32" s="79"/>
      <c r="M32" s="80"/>
      <c r="N32" s="81">
        <f>分析係数表!H35</f>
        <v>5.3595850643821122E-2</v>
      </c>
      <c r="O32" s="82">
        <f t="shared" si="4"/>
        <v>0.81542606349938385</v>
      </c>
      <c r="P32" s="76">
        <f>分析係数表!C35</f>
        <v>0.30004594884362079</v>
      </c>
      <c r="Q32" s="82">
        <f t="shared" si="5"/>
        <v>0.24466528693449122</v>
      </c>
      <c r="R32" s="83">
        <v>0.30607211789481326</v>
      </c>
      <c r="S32" s="84">
        <f t="shared" si="6"/>
        <v>0.35383408733012783</v>
      </c>
      <c r="T32" s="85">
        <f>分析係数表!F35</f>
        <v>0.64593301435406703</v>
      </c>
      <c r="U32" s="86">
        <f t="shared" si="7"/>
        <v>0.22855311861036967</v>
      </c>
      <c r="V32" s="87">
        <f>分析係数表!D35</f>
        <v>0.12870813397129185</v>
      </c>
      <c r="W32" s="88">
        <f t="shared" si="8"/>
        <v>0</v>
      </c>
      <c r="X32" s="76">
        <f>分析係数表!E35</f>
        <v>0.11674641148325358</v>
      </c>
      <c r="Y32" s="89">
        <f t="shared" si="9"/>
        <v>0</v>
      </c>
    </row>
    <row r="33" spans="1:25" x14ac:dyDescent="0.2">
      <c r="A33" s="6" t="s">
        <v>21</v>
      </c>
      <c r="B33" s="5" t="s">
        <v>38</v>
      </c>
      <c r="C33" s="90"/>
      <c r="D33" s="76">
        <f>投入係数表!V33</f>
        <v>0</v>
      </c>
      <c r="E33" s="77">
        <f t="shared" si="0"/>
        <v>0</v>
      </c>
      <c r="F33" s="76">
        <f>分析係数表!C36</f>
        <v>0.65263261684085982</v>
      </c>
      <c r="G33" s="77">
        <f t="shared" si="1"/>
        <v>0</v>
      </c>
      <c r="H33" s="77">
        <v>5.3337787102341286E-2</v>
      </c>
      <c r="I33" s="77">
        <f t="shared" si="2"/>
        <v>5.3337787102341286E-2</v>
      </c>
      <c r="J33" s="76">
        <f>分析係数表!G36</f>
        <v>1.8993066023515224E-2</v>
      </c>
      <c r="K33" s="78">
        <f t="shared" si="3"/>
        <v>1.0130481119829669E-3</v>
      </c>
      <c r="L33" s="79"/>
      <c r="M33" s="80"/>
      <c r="N33" s="81">
        <f>分析係数表!H36</f>
        <v>0.10937217763786029</v>
      </c>
      <c r="O33" s="82">
        <f t="shared" si="4"/>
        <v>1.6640266587107069</v>
      </c>
      <c r="P33" s="76">
        <f>分析係数表!C36</f>
        <v>0.65263261684085982</v>
      </c>
      <c r="Q33" s="82">
        <f t="shared" si="5"/>
        <v>1.0859980727673211</v>
      </c>
      <c r="R33" s="83">
        <v>1.1376099555718224</v>
      </c>
      <c r="S33" s="84">
        <f t="shared" si="6"/>
        <v>1.1909477426741637</v>
      </c>
      <c r="T33" s="85">
        <f>分析係数表!F36</f>
        <v>0.88362978595116071</v>
      </c>
      <c r="U33" s="86">
        <f t="shared" si="7"/>
        <v>1.0523568989381893</v>
      </c>
      <c r="V33" s="87">
        <f>分析係数表!D36</f>
        <v>1.4320168827253543E-2</v>
      </c>
      <c r="W33" s="88">
        <f t="shared" si="8"/>
        <v>0</v>
      </c>
      <c r="X33" s="76">
        <f>分析係数表!E36</f>
        <v>2.7132951462164605E-3</v>
      </c>
      <c r="Y33" s="89">
        <f t="shared" si="9"/>
        <v>0</v>
      </c>
    </row>
    <row r="34" spans="1:25" x14ac:dyDescent="0.2">
      <c r="A34" s="6" t="s">
        <v>22</v>
      </c>
      <c r="B34" s="5" t="s">
        <v>377</v>
      </c>
      <c r="C34" s="90"/>
      <c r="D34" s="76">
        <f>投入係数表!V34</f>
        <v>0</v>
      </c>
      <c r="E34" s="77">
        <f t="shared" si="0"/>
        <v>0</v>
      </c>
      <c r="F34" s="76">
        <f>分析係数表!C37</f>
        <v>0.3125</v>
      </c>
      <c r="G34" s="77">
        <f t="shared" si="1"/>
        <v>0</v>
      </c>
      <c r="H34" s="77">
        <v>0.10207299426553107</v>
      </c>
      <c r="I34" s="77">
        <f t="shared" si="2"/>
        <v>0.10207299426553107</v>
      </c>
      <c r="J34" s="76">
        <f>分析係数表!G37</f>
        <v>0.41284547738693467</v>
      </c>
      <c r="K34" s="78">
        <f t="shared" si="3"/>
        <v>4.214037404586702E-2</v>
      </c>
      <c r="L34" s="79"/>
      <c r="M34" s="80"/>
      <c r="N34" s="81">
        <f>分析係数表!H37</f>
        <v>4.2693468892730888E-2</v>
      </c>
      <c r="O34" s="82">
        <f t="shared" si="4"/>
        <v>0.64955340493968738</v>
      </c>
      <c r="P34" s="76">
        <f>分析係数表!C37</f>
        <v>0.3125</v>
      </c>
      <c r="Q34" s="82">
        <f t="shared" si="5"/>
        <v>0.20298543904365229</v>
      </c>
      <c r="R34" s="83">
        <v>0.26587379338151429</v>
      </c>
      <c r="S34" s="84">
        <f t="shared" si="6"/>
        <v>0.36794678764704536</v>
      </c>
      <c r="T34" s="85">
        <f>分析係数表!F37</f>
        <v>0.69189698492462315</v>
      </c>
      <c r="U34" s="86">
        <f t="shared" si="7"/>
        <v>0.25458127298569128</v>
      </c>
      <c r="V34" s="87">
        <f>分析係数表!D37</f>
        <v>0.10128768844221106</v>
      </c>
      <c r="W34" s="88">
        <f t="shared" si="8"/>
        <v>0</v>
      </c>
      <c r="X34" s="76">
        <f>分析係数表!E37</f>
        <v>9.3907035175879394E-2</v>
      </c>
      <c r="Y34" s="89">
        <f t="shared" si="9"/>
        <v>0</v>
      </c>
    </row>
    <row r="35" spans="1:25" x14ac:dyDescent="0.2">
      <c r="A35" s="6" t="s">
        <v>23</v>
      </c>
      <c r="B35" s="5" t="s">
        <v>193</v>
      </c>
      <c r="C35" s="90"/>
      <c r="D35" s="76">
        <f>投入係数表!V35</f>
        <v>0</v>
      </c>
      <c r="E35" s="77">
        <f t="shared" si="0"/>
        <v>0</v>
      </c>
      <c r="F35" s="76">
        <f>分析係数表!C38</f>
        <v>4.0005674563767912E-2</v>
      </c>
      <c r="G35" s="77">
        <f t="shared" si="1"/>
        <v>0</v>
      </c>
      <c r="H35" s="77">
        <v>8.20973216403394E-3</v>
      </c>
      <c r="I35" s="77">
        <f t="shared" si="2"/>
        <v>8.20973216403394E-3</v>
      </c>
      <c r="J35" s="76">
        <f>分析係数表!G38</f>
        <v>0.2442528735632184</v>
      </c>
      <c r="K35" s="78">
        <f t="shared" si="3"/>
        <v>2.0052506722496692E-3</v>
      </c>
      <c r="L35" s="79"/>
      <c r="M35" s="80"/>
      <c r="N35" s="81">
        <f>分析係数表!H38</f>
        <v>3.7571284803757127E-2</v>
      </c>
      <c r="O35" s="82">
        <f t="shared" si="4"/>
        <v>0.57162270026726181</v>
      </c>
      <c r="P35" s="76">
        <f>分析係数表!C38</f>
        <v>4.0005674563767912E-2</v>
      </c>
      <c r="Q35" s="82">
        <f t="shared" si="5"/>
        <v>2.2868151720154325E-2</v>
      </c>
      <c r="R35" s="83">
        <v>2.8326528565597739E-2</v>
      </c>
      <c r="S35" s="84">
        <f t="shared" si="6"/>
        <v>3.6536260729631675E-2</v>
      </c>
      <c r="T35" s="85">
        <f>分析係数表!F38</f>
        <v>0.42528735632183906</v>
      </c>
      <c r="U35" s="86">
        <f t="shared" si="7"/>
        <v>1.5538409735590482E-2</v>
      </c>
      <c r="V35" s="87">
        <f>分析係数表!D38</f>
        <v>0.11494252873563218</v>
      </c>
      <c r="W35" s="88">
        <f t="shared" si="8"/>
        <v>0</v>
      </c>
      <c r="X35" s="76">
        <f>分析係数表!E38</f>
        <v>0.10344827586206896</v>
      </c>
      <c r="Y35" s="89">
        <f t="shared" si="9"/>
        <v>0</v>
      </c>
    </row>
    <row r="36" spans="1:25" x14ac:dyDescent="0.2">
      <c r="A36" s="6" t="s">
        <v>24</v>
      </c>
      <c r="B36" s="5" t="s">
        <v>39</v>
      </c>
      <c r="C36" s="90"/>
      <c r="D36" s="76">
        <f>投入係数表!V36</f>
        <v>0</v>
      </c>
      <c r="E36" s="77">
        <f t="shared" si="0"/>
        <v>0</v>
      </c>
      <c r="F36" s="76">
        <f>分析係数表!C39</f>
        <v>1</v>
      </c>
      <c r="G36" s="77">
        <f t="shared" si="1"/>
        <v>0</v>
      </c>
      <c r="H36" s="77">
        <v>2.2740419515374396E-3</v>
      </c>
      <c r="I36" s="77">
        <f t="shared" si="2"/>
        <v>2.2740419515374396E-3</v>
      </c>
      <c r="J36" s="76">
        <f>分析係数表!G39</f>
        <v>0.35369632580787957</v>
      </c>
      <c r="K36" s="78">
        <f t="shared" si="3"/>
        <v>8.0432028299177256E-4</v>
      </c>
      <c r="L36" s="79"/>
      <c r="M36" s="80"/>
      <c r="N36" s="81">
        <f>分析係数表!H39</f>
        <v>3.3932856811085595E-3</v>
      </c>
      <c r="O36" s="82">
        <f t="shared" si="4"/>
        <v>5.1626638107929217E-2</v>
      </c>
      <c r="P36" s="76">
        <f>分析係数表!C39</f>
        <v>1</v>
      </c>
      <c r="Q36" s="82">
        <f t="shared" si="5"/>
        <v>5.1626638107929217E-2</v>
      </c>
      <c r="R36" s="83">
        <v>6.3196393049146649E-2</v>
      </c>
      <c r="S36" s="84">
        <f t="shared" si="6"/>
        <v>6.5470435000684085E-2</v>
      </c>
      <c r="T36" s="85">
        <f>分析係数表!F39</f>
        <v>0.70440460380699421</v>
      </c>
      <c r="U36" s="86">
        <f t="shared" si="7"/>
        <v>4.6117675827728438E-2</v>
      </c>
      <c r="V36" s="87">
        <f>分析係数表!D39</f>
        <v>6.0314298362107124E-2</v>
      </c>
      <c r="W36" s="88">
        <f t="shared" si="8"/>
        <v>0</v>
      </c>
      <c r="X36" s="76">
        <f>分析係数表!E39</f>
        <v>7.2598494909251882E-2</v>
      </c>
      <c r="Y36" s="89">
        <f t="shared" si="9"/>
        <v>0</v>
      </c>
    </row>
    <row r="37" spans="1:25" x14ac:dyDescent="0.2">
      <c r="A37" s="6" t="s">
        <v>25</v>
      </c>
      <c r="B37" s="5" t="s">
        <v>40</v>
      </c>
      <c r="C37" s="90"/>
      <c r="D37" s="76">
        <f>投入係数表!V37</f>
        <v>0</v>
      </c>
      <c r="E37" s="77">
        <f t="shared" si="0"/>
        <v>0</v>
      </c>
      <c r="F37" s="76">
        <f>分析係数表!C40</f>
        <v>0.6708495079895278</v>
      </c>
      <c r="G37" s="77">
        <f t="shared" si="1"/>
        <v>0</v>
      </c>
      <c r="H37" s="77">
        <v>5.104280383404854E-3</v>
      </c>
      <c r="I37" s="77">
        <f t="shared" si="2"/>
        <v>5.104280383404854E-3</v>
      </c>
      <c r="J37" s="76">
        <f>分析係数表!G40</f>
        <v>0.531269582654468</v>
      </c>
      <c r="K37" s="78">
        <f t="shared" si="3"/>
        <v>2.7117489090428847E-3</v>
      </c>
      <c r="L37" s="79"/>
      <c r="M37" s="80"/>
      <c r="N37" s="81">
        <f>分析係数表!H40</f>
        <v>2.5210951410213404E-2</v>
      </c>
      <c r="O37" s="82">
        <f t="shared" si="4"/>
        <v>0.38356825423153496</v>
      </c>
      <c r="P37" s="76">
        <f>分析係数表!C40</f>
        <v>0.6708495079895278</v>
      </c>
      <c r="Q37" s="82">
        <f t="shared" si="5"/>
        <v>0.25731657463162733</v>
      </c>
      <c r="R37" s="83">
        <v>0.25767917690237685</v>
      </c>
      <c r="S37" s="84">
        <f t="shared" si="6"/>
        <v>0.26278345728578173</v>
      </c>
      <c r="T37" s="85">
        <f>分析係数表!F40</f>
        <v>0.72803609474871533</v>
      </c>
      <c r="U37" s="86">
        <f t="shared" si="7"/>
        <v>0.19131584200690638</v>
      </c>
      <c r="V37" s="87">
        <f>分析係数表!D40</f>
        <v>0.11505201153026695</v>
      </c>
      <c r="W37" s="88">
        <f t="shared" si="8"/>
        <v>0</v>
      </c>
      <c r="X37" s="76">
        <f>分析係数表!E40</f>
        <v>6.6173705978192762E-2</v>
      </c>
      <c r="Y37" s="89">
        <f t="shared" si="9"/>
        <v>0</v>
      </c>
    </row>
    <row r="38" spans="1:25" x14ac:dyDescent="0.2">
      <c r="A38" s="6" t="s">
        <v>26</v>
      </c>
      <c r="B38" s="5" t="s">
        <v>276</v>
      </c>
      <c r="C38" s="90"/>
      <c r="D38" s="76">
        <f>投入係数表!V38</f>
        <v>0</v>
      </c>
      <c r="E38" s="77">
        <f t="shared" si="0"/>
        <v>0</v>
      </c>
      <c r="F38" s="76">
        <f>分析係数表!C41</f>
        <v>0.63576075285795497</v>
      </c>
      <c r="G38" s="77">
        <f t="shared" si="1"/>
        <v>0</v>
      </c>
      <c r="H38" s="77">
        <v>7.484483599085341E-5</v>
      </c>
      <c r="I38" s="77">
        <f t="shared" si="2"/>
        <v>7.484483599085341E-5</v>
      </c>
      <c r="J38" s="76">
        <f>分析係数表!G41</f>
        <v>0.45993746335743602</v>
      </c>
      <c r="K38" s="78">
        <f t="shared" si="3"/>
        <v>3.4423944011036448E-5</v>
      </c>
      <c r="L38" s="79"/>
      <c r="M38" s="80"/>
      <c r="N38" s="81">
        <f>分析係数表!H41</f>
        <v>4.510618532758754E-2</v>
      </c>
      <c r="O38" s="82">
        <f t="shared" si="4"/>
        <v>0.68626131872745444</v>
      </c>
      <c r="P38" s="76">
        <f>分析係数表!C41</f>
        <v>0.63576075285795497</v>
      </c>
      <c r="Q38" s="82">
        <f t="shared" si="5"/>
        <v>0.4362980126514594</v>
      </c>
      <c r="R38" s="83">
        <v>0.44242785531654338</v>
      </c>
      <c r="S38" s="84">
        <f t="shared" si="6"/>
        <v>0.44250270015253423</v>
      </c>
      <c r="T38" s="85">
        <f>分析係数表!F41</f>
        <v>0.5626343560680086</v>
      </c>
      <c r="U38" s="86">
        <f t="shared" si="7"/>
        <v>0.24896722175867619</v>
      </c>
      <c r="V38" s="87">
        <f>分析係数表!D41</f>
        <v>0.18145397693961304</v>
      </c>
      <c r="W38" s="88">
        <f t="shared" si="8"/>
        <v>0</v>
      </c>
      <c r="X38" s="76">
        <f>分析係数表!E41</f>
        <v>0.17500488567520031</v>
      </c>
      <c r="Y38" s="89">
        <f t="shared" si="9"/>
        <v>0</v>
      </c>
    </row>
    <row r="39" spans="1:25" x14ac:dyDescent="0.2">
      <c r="A39" s="6" t="s">
        <v>51</v>
      </c>
      <c r="B39" s="5" t="s">
        <v>367</v>
      </c>
      <c r="C39" s="90"/>
      <c r="D39" s="76">
        <f>投入係数表!V39</f>
        <v>0</v>
      </c>
      <c r="E39" s="77">
        <f>$C$24*D39</f>
        <v>0</v>
      </c>
      <c r="F39" s="76">
        <f>分析係数表!C42</f>
        <v>1</v>
      </c>
      <c r="G39" s="77">
        <f>E39*F39</f>
        <v>0</v>
      </c>
      <c r="H39" s="77">
        <v>1.1265966739564192E-2</v>
      </c>
      <c r="I39" s="77">
        <f>C39+H39</f>
        <v>1.1265966739564192E-2</v>
      </c>
      <c r="J39" s="76">
        <f>分析係数表!G42</f>
        <v>0.48586118251928023</v>
      </c>
      <c r="K39" s="78">
        <f t="shared" si="3"/>
        <v>5.4736959223075383E-3</v>
      </c>
      <c r="L39" s="79"/>
      <c r="M39" s="80"/>
      <c r="N39" s="81">
        <f>分析係数表!H42</f>
        <v>1.2011973266585813E-2</v>
      </c>
      <c r="O39" s="82">
        <f t="shared" si="4"/>
        <v>0.18275437292198515</v>
      </c>
      <c r="P39" s="76">
        <f>分析係数表!C42</f>
        <v>1</v>
      </c>
      <c r="Q39" s="82">
        <f>O39*P39</f>
        <v>0.18275437292198515</v>
      </c>
      <c r="R39" s="83">
        <v>0.18992804571526603</v>
      </c>
      <c r="S39" s="84">
        <f>I39+R39</f>
        <v>0.20119401245483023</v>
      </c>
      <c r="T39" s="85">
        <f>分析係数表!F42</f>
        <v>0.55826906598114823</v>
      </c>
      <c r="U39" s="86">
        <f>S39*T39</f>
        <v>0.11232039341415757</v>
      </c>
      <c r="V39" s="87">
        <f>分析係数表!D42</f>
        <v>0.12296486718080549</v>
      </c>
      <c r="W39" s="88">
        <f>ROUND(S39*V39,0)</f>
        <v>0</v>
      </c>
      <c r="X39" s="76">
        <f>分析係数表!E42</f>
        <v>7.7120822622107968E-2</v>
      </c>
      <c r="Y39" s="89">
        <f>ROUND(S39*X39,0)</f>
        <v>0</v>
      </c>
    </row>
    <row r="40" spans="1:25" x14ac:dyDescent="0.2">
      <c r="A40" s="6" t="s">
        <v>194</v>
      </c>
      <c r="B40" s="5" t="s">
        <v>41</v>
      </c>
      <c r="C40" s="90"/>
      <c r="D40" s="76">
        <f>投入係数表!V40</f>
        <v>0.05</v>
      </c>
      <c r="E40" s="77">
        <f>$C$24*D40</f>
        <v>5</v>
      </c>
      <c r="F40" s="76">
        <f>分析係数表!C43</f>
        <v>0.35275161130391675</v>
      </c>
      <c r="G40" s="77">
        <f>E40*F40</f>
        <v>1.7637580565195838</v>
      </c>
      <c r="H40" s="77">
        <v>2.091305644487226</v>
      </c>
      <c r="I40" s="77">
        <f>C40+H40</f>
        <v>2.091305644487226</v>
      </c>
      <c r="J40" s="76">
        <f>分析係数表!G43</f>
        <v>0.36383347788378145</v>
      </c>
      <c r="K40" s="78">
        <f t="shared" si="3"/>
        <v>0.7608870059517705</v>
      </c>
      <c r="L40" s="79"/>
      <c r="M40" s="80"/>
      <c r="N40" s="81">
        <f>分析係数表!H43</f>
        <v>3.2462002941707736E-2</v>
      </c>
      <c r="O40" s="82">
        <f t="shared" si="4"/>
        <v>0.49388829459904904</v>
      </c>
      <c r="P40" s="76">
        <f>分析係数表!C43</f>
        <v>0.35275161130391675</v>
      </c>
      <c r="Q40" s="82">
        <f>O40*P40</f>
        <v>0.17421989172395808</v>
      </c>
      <c r="R40" s="83">
        <v>0.35844598274398148</v>
      </c>
      <c r="S40" s="84">
        <f>I40+R40</f>
        <v>2.4497516272312074</v>
      </c>
      <c r="T40" s="85">
        <f>分析係数表!F43</f>
        <v>0.62185602775368609</v>
      </c>
      <c r="U40" s="86">
        <f>S40*T40</f>
        <v>1.5233928158931274</v>
      </c>
      <c r="V40" s="87">
        <f>分析係数表!D43</f>
        <v>0.24869904596704251</v>
      </c>
      <c r="W40" s="88">
        <f>ROUND(S40*V40,0)</f>
        <v>1</v>
      </c>
      <c r="X40" s="76">
        <f>分析係数表!E43</f>
        <v>0.20663486556808325</v>
      </c>
      <c r="Y40" s="89">
        <f>ROUND(S40*X40,0)</f>
        <v>1</v>
      </c>
    </row>
    <row r="41" spans="1:25" x14ac:dyDescent="0.2">
      <c r="A41" s="6" t="s">
        <v>340</v>
      </c>
      <c r="B41" s="5" t="s">
        <v>42</v>
      </c>
      <c r="C41" s="90"/>
      <c r="D41" s="76">
        <f>投入係数表!V41</f>
        <v>0</v>
      </c>
      <c r="E41" s="77">
        <f>$C$24*D41</f>
        <v>0</v>
      </c>
      <c r="F41" s="76">
        <f>分析係数表!C44</f>
        <v>0.44216182048040453</v>
      </c>
      <c r="G41" s="77">
        <f>E41*F41</f>
        <v>0</v>
      </c>
      <c r="H41" s="77">
        <v>1.6032524636325307E-3</v>
      </c>
      <c r="I41" s="77">
        <f>C41+H41</f>
        <v>1.6032524636325307E-3</v>
      </c>
      <c r="J41" s="76">
        <f>分析係数表!G44</f>
        <v>0.26698361065932691</v>
      </c>
      <c r="K41" s="78">
        <f t="shared" si="3"/>
        <v>4.2804213153907424E-4</v>
      </c>
      <c r="L41" s="79"/>
      <c r="M41" s="80"/>
      <c r="N41" s="81">
        <f>分析係数表!H44</f>
        <v>9.8960080509896006E-2</v>
      </c>
      <c r="O41" s="82">
        <f t="shared" si="4"/>
        <v>1.5056133623110914</v>
      </c>
      <c r="P41" s="76">
        <f>分析係数表!C44</f>
        <v>0.44216182048040453</v>
      </c>
      <c r="Q41" s="82">
        <f>O41*P41</f>
        <v>0.66572474521909508</v>
      </c>
      <c r="R41" s="83">
        <v>0.67461573758456661</v>
      </c>
      <c r="S41" s="84">
        <f>I41+R41</f>
        <v>0.67621899004819919</v>
      </c>
      <c r="T41" s="85">
        <f>分析係数表!F44</f>
        <v>0.48855248342299512</v>
      </c>
      <c r="U41" s="86">
        <f>S41*T41</f>
        <v>0.33036846692583732</v>
      </c>
      <c r="V41" s="87">
        <f>分析係数表!D44</f>
        <v>0.23645689978731391</v>
      </c>
      <c r="W41" s="88">
        <f>ROUND(S41*V41,0)</f>
        <v>0</v>
      </c>
      <c r="X41" s="76">
        <f>分析係数表!E44</f>
        <v>0.14913048917803079</v>
      </c>
      <c r="Y41" s="89">
        <f>ROUND(S41*X41,0)</f>
        <v>0</v>
      </c>
    </row>
    <row r="42" spans="1:25" x14ac:dyDescent="0.2">
      <c r="A42" s="6" t="s">
        <v>341</v>
      </c>
      <c r="B42" s="5" t="s">
        <v>278</v>
      </c>
      <c r="C42" s="90"/>
      <c r="D42" s="76">
        <f>投入係数表!V42</f>
        <v>0</v>
      </c>
      <c r="E42" s="77">
        <f>$C$24*D42</f>
        <v>0</v>
      </c>
      <c r="F42" s="76">
        <f>分析係数表!C45</f>
        <v>1</v>
      </c>
      <c r="G42" s="77">
        <f>E42*F42</f>
        <v>0</v>
      </c>
      <c r="H42" s="77">
        <v>1.3278560505599672E-2</v>
      </c>
      <c r="I42" s="77">
        <f>C42+H42</f>
        <v>1.3278560505599672E-2</v>
      </c>
      <c r="J42" s="76">
        <f>分析係数表!G45</f>
        <v>0</v>
      </c>
      <c r="K42" s="78">
        <f t="shared" si="3"/>
        <v>0</v>
      </c>
      <c r="L42" s="79"/>
      <c r="M42" s="80"/>
      <c r="N42" s="81">
        <f>分析係数表!H45</f>
        <v>0</v>
      </c>
      <c r="O42" s="82">
        <f t="shared" si="4"/>
        <v>0</v>
      </c>
      <c r="P42" s="76">
        <f>分析係数表!C45</f>
        <v>1</v>
      </c>
      <c r="Q42" s="82">
        <f>O42*P42</f>
        <v>0</v>
      </c>
      <c r="R42" s="83">
        <v>6.7226726839111611E-3</v>
      </c>
      <c r="S42" s="84">
        <f>I42+R42</f>
        <v>2.0001233189510831E-2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投入係数表!V43</f>
        <v>0</v>
      </c>
      <c r="E43" s="77">
        <f>$C$24*D43</f>
        <v>0</v>
      </c>
      <c r="F43" s="76">
        <f>分析係数表!C46</f>
        <v>0.17935833011209901</v>
      </c>
      <c r="G43" s="77">
        <f>E43*F43</f>
        <v>0</v>
      </c>
      <c r="H43" s="77">
        <v>1.2016244403010334E-2</v>
      </c>
      <c r="I43" s="77">
        <f>C43+H43</f>
        <v>1.2016244403010334E-2</v>
      </c>
      <c r="J43" s="76">
        <f>分析係数表!G46</f>
        <v>8.6021505376344086E-3</v>
      </c>
      <c r="K43" s="78">
        <f t="shared" si="3"/>
        <v>1.033655432517018E-4</v>
      </c>
      <c r="L43" s="79"/>
      <c r="M43" s="80"/>
      <c r="N43" s="81">
        <f>分析係数表!H46</f>
        <v>1.9624287151962429E-2</v>
      </c>
      <c r="O43" s="82">
        <f t="shared" si="4"/>
        <v>0.29857078540745374</v>
      </c>
      <c r="P43" s="76">
        <f>分析係数表!C46</f>
        <v>0.17935833011209901</v>
      </c>
      <c r="Q43" s="82">
        <f>O43*P43</f>
        <v>5.3551157490938764E-2</v>
      </c>
      <c r="R43" s="83">
        <v>6.1135636905296623E-2</v>
      </c>
      <c r="S43" s="84">
        <f>I43+R43</f>
        <v>7.3151881308306951E-2</v>
      </c>
      <c r="T43" s="85">
        <f>分析係数表!F46</f>
        <v>0.31182795698924731</v>
      </c>
      <c r="U43" s="86">
        <f>S43*T43</f>
        <v>2.2810801698289265E-2</v>
      </c>
      <c r="V43" s="87">
        <f>分析係数表!D46</f>
        <v>4.3010752688172043E-3</v>
      </c>
      <c r="W43" s="88">
        <f>ROUND(S43*V43,0)</f>
        <v>0</v>
      </c>
      <c r="X43" s="76">
        <f>分析係数表!E46</f>
        <v>1.0752688172043012E-2</v>
      </c>
      <c r="Y43" s="89">
        <f>ROUND(S43*X43,0)</f>
        <v>0</v>
      </c>
    </row>
    <row r="44" spans="1:25" x14ac:dyDescent="0.2">
      <c r="A44" s="3">
        <v>37</v>
      </c>
      <c r="B44" s="14" t="s">
        <v>150</v>
      </c>
      <c r="C44" s="197">
        <f>SUM(C5:C43)</f>
        <v>100</v>
      </c>
      <c r="D44" s="92">
        <f>投入係数表!V44</f>
        <v>0.65</v>
      </c>
      <c r="E44" s="91">
        <f>SUM(E5:E43)</f>
        <v>65</v>
      </c>
      <c r="F44" s="92">
        <f>分析係数表!C47</f>
        <v>0.45205734847213674</v>
      </c>
      <c r="G44" s="91">
        <f>SUM(G5:G43)</f>
        <v>14.724859445859597</v>
      </c>
      <c r="H44" s="91">
        <f>SUM(H5:H43)</f>
        <v>17.351980149319235</v>
      </c>
      <c r="I44" s="91">
        <f>SUM(I5:I43)</f>
        <v>117.35198014931923</v>
      </c>
      <c r="J44" s="92">
        <f>分析係数表!G47</f>
        <v>0.25945463001493158</v>
      </c>
      <c r="K44" s="93">
        <f>SUM(K5:K43)</f>
        <v>24.26531199442794</v>
      </c>
      <c r="L44" s="94">
        <f>最終需要_まとめ!$L$33</f>
        <v>0.627</v>
      </c>
      <c r="M44" s="91">
        <f>K44*L44</f>
        <v>15.214350620506318</v>
      </c>
      <c r="N44" s="95">
        <f>分析係数表!H47</f>
        <v>1</v>
      </c>
      <c r="O44" s="96">
        <f>SUM(O5:O43)</f>
        <v>15.214350620506323</v>
      </c>
      <c r="P44" s="92">
        <f>分析係数表!C47</f>
        <v>0.45205734847213674</v>
      </c>
      <c r="Q44" s="96">
        <f>SUM(Q5:Q43)</f>
        <v>7.2816499012396987</v>
      </c>
      <c r="R44" s="91">
        <f>SUM(R7:R43)</f>
        <v>8.256690212449822</v>
      </c>
      <c r="S44" s="97">
        <f>SUM(S5:S43)</f>
        <v>125.74707543962903</v>
      </c>
      <c r="T44" s="98">
        <f>分析係数表!F47</f>
        <v>0.49393557388686266</v>
      </c>
      <c r="U44" s="99">
        <f>SUM(U5:U43)</f>
        <v>46.82731630960096</v>
      </c>
      <c r="V44" s="100">
        <f>分析係数表!D47</f>
        <v>0.10430078574400901</v>
      </c>
      <c r="W44" s="101">
        <f>SUM(W5:W43)</f>
        <v>2</v>
      </c>
      <c r="X44" s="92">
        <f>分析係数表!E47</f>
        <v>8.4816292561133821E-2</v>
      </c>
      <c r="Y44" s="102">
        <f>SUM(Y5:Y43)</f>
        <v>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206</v>
      </c>
      <c r="S2" s="3" t="s">
        <v>152</v>
      </c>
      <c r="U2" s="64" t="s">
        <v>209</v>
      </c>
      <c r="W2" s="3" t="s">
        <v>130</v>
      </c>
      <c r="Y2" s="3" t="s">
        <v>153</v>
      </c>
    </row>
    <row r="3" spans="1:25" ht="44" x14ac:dyDescent="0.2">
      <c r="B3" s="65"/>
      <c r="C3" s="66" t="s">
        <v>227</v>
      </c>
      <c r="D3" s="66" t="s">
        <v>236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投入係数表!W5</f>
        <v>0</v>
      </c>
      <c r="E5" s="77">
        <f t="shared" ref="E5:E38" si="0">$C$25*D5</f>
        <v>0</v>
      </c>
      <c r="F5" s="76">
        <f>分析係数表!C8</f>
        <v>0.54693596511361031</v>
      </c>
      <c r="G5" s="77">
        <f t="shared" ref="G5:G38" si="1">E5*F5</f>
        <v>0</v>
      </c>
      <c r="H5" s="77">
        <f t="array" ref="H5:H43">MMULT(逆行列係数!C5:AO43,'21'!G5:G43)</f>
        <v>3.3847031515134031E-3</v>
      </c>
      <c r="I5" s="77">
        <f t="shared" ref="I5:I38" si="2">C5+H5</f>
        <v>3.3847031515134031E-3</v>
      </c>
      <c r="J5" s="76">
        <f>分析係数表!G8</f>
        <v>0.11998386771526517</v>
      </c>
      <c r="K5" s="78">
        <f t="shared" ref="K5:K38" si="3">I5*J5</f>
        <v>4.0610977518662532E-4</v>
      </c>
      <c r="L5" s="79" t="s">
        <v>183</v>
      </c>
      <c r="M5" s="80" t="s">
        <v>183</v>
      </c>
      <c r="N5" s="81">
        <f>分析係数表!H8</f>
        <v>1.0437901581813021E-2</v>
      </c>
      <c r="O5" s="82">
        <f t="shared" ref="O5:O43" si="4">$M$44*N5</f>
        <v>9.596284559917119E-2</v>
      </c>
      <c r="P5" s="76">
        <f>分析係数表!C8</f>
        <v>0.54693596511361031</v>
      </c>
      <c r="Q5" s="82">
        <f t="shared" ref="Q5:Q38" si="5">O5*P5</f>
        <v>5.2485531572831069E-2</v>
      </c>
      <c r="R5" s="83">
        <f t="array" ref="R5:R43">MMULT(逆行列係数!C5:AO43,'21'!Q5:Q43)</f>
        <v>7.7107232979914009E-2</v>
      </c>
      <c r="S5" s="84">
        <f t="shared" ref="S5:S38" si="6">I5+R5</f>
        <v>8.0491936131427411E-2</v>
      </c>
      <c r="T5" s="85">
        <f>分析係数表!F8</f>
        <v>0.45210727969348657</v>
      </c>
      <c r="U5" s="86">
        <f t="shared" ref="U5:U38" si="7">S5*T5</f>
        <v>3.6390990281641507E-2</v>
      </c>
      <c r="V5" s="87">
        <f>分析係数表!D8</f>
        <v>0.18995765275257109</v>
      </c>
      <c r="W5" s="167">
        <f t="shared" ref="W5:W38" si="8">ROUND(S5*V5,0)</f>
        <v>0</v>
      </c>
      <c r="X5" s="76">
        <f>分析係数表!E8</f>
        <v>0.14398064125831822</v>
      </c>
      <c r="Y5" s="166">
        <f t="shared" ref="Y5:Y38" si="9">ROUND(S5*X5,0)</f>
        <v>0</v>
      </c>
    </row>
    <row r="6" spans="1:25" x14ac:dyDescent="0.2">
      <c r="A6" s="6" t="s">
        <v>219</v>
      </c>
      <c r="B6" s="5" t="s">
        <v>265</v>
      </c>
      <c r="C6" s="90"/>
      <c r="D6" s="76">
        <f>投入係数表!W6</f>
        <v>0</v>
      </c>
      <c r="E6" s="77">
        <f t="shared" si="0"/>
        <v>0</v>
      </c>
      <c r="F6" s="76">
        <f>分析係数表!C9</f>
        <v>1</v>
      </c>
      <c r="G6" s="77">
        <f t="shared" si="1"/>
        <v>0</v>
      </c>
      <c r="H6" s="77">
        <v>1.373238843425163E-4</v>
      </c>
      <c r="I6" s="77">
        <f t="shared" si="2"/>
        <v>1.373238843425163E-4</v>
      </c>
      <c r="J6" s="76">
        <f>分析係数表!G9</f>
        <v>0.24637681159420291</v>
      </c>
      <c r="K6" s="78">
        <f t="shared" si="3"/>
        <v>3.3833420780040253E-5</v>
      </c>
      <c r="L6" s="79"/>
      <c r="M6" s="80"/>
      <c r="N6" s="81">
        <f>分析係数表!H9</f>
        <v>5.4189353082342016E-4</v>
      </c>
      <c r="O6" s="82">
        <f t="shared" si="4"/>
        <v>4.9820018728865146E-3</v>
      </c>
      <c r="P6" s="76">
        <f>分析係数表!C9</f>
        <v>1</v>
      </c>
      <c r="Q6" s="82">
        <f t="shared" si="5"/>
        <v>4.9820018728865146E-3</v>
      </c>
      <c r="R6" s="83">
        <v>6.5278560470094678E-3</v>
      </c>
      <c r="S6" s="84">
        <f t="shared" si="6"/>
        <v>6.6651799313519845E-3</v>
      </c>
      <c r="T6" s="85">
        <f>分析係数表!F9</f>
        <v>0.67101449275362324</v>
      </c>
      <c r="U6" s="86">
        <f t="shared" si="7"/>
        <v>4.4724323307477809E-3</v>
      </c>
      <c r="V6" s="87">
        <f>分析係数表!D9</f>
        <v>0.17826086956521739</v>
      </c>
      <c r="W6" s="167">
        <f t="shared" si="8"/>
        <v>0</v>
      </c>
      <c r="X6" s="76">
        <f>分析係数表!E9</f>
        <v>0.11304347826086956</v>
      </c>
      <c r="Y6" s="166">
        <f t="shared" si="9"/>
        <v>0</v>
      </c>
    </row>
    <row r="7" spans="1:25" x14ac:dyDescent="0.2">
      <c r="A7" s="6" t="s">
        <v>220</v>
      </c>
      <c r="B7" s="5" t="s">
        <v>266</v>
      </c>
      <c r="C7" s="90"/>
      <c r="D7" s="76">
        <f>投入係数表!W7</f>
        <v>0</v>
      </c>
      <c r="E7" s="77">
        <f t="shared" si="0"/>
        <v>0</v>
      </c>
      <c r="F7" s="76">
        <f>分析係数表!C10</f>
        <v>7.9037800687285276E-2</v>
      </c>
      <c r="G7" s="77">
        <f t="shared" si="1"/>
        <v>0</v>
      </c>
      <c r="H7" s="77">
        <v>2.6386624242331919E-6</v>
      </c>
      <c r="I7" s="77">
        <f t="shared" si="2"/>
        <v>2.6386624242331919E-6</v>
      </c>
      <c r="J7" s="76">
        <f>分析係数表!G10</f>
        <v>0.17857142857142858</v>
      </c>
      <c r="K7" s="78">
        <f t="shared" si="3"/>
        <v>4.7118971861306996E-7</v>
      </c>
      <c r="L7" s="79"/>
      <c r="M7" s="80"/>
      <c r="N7" s="81">
        <f>分析係数表!H10</f>
        <v>1.057982607798106E-3</v>
      </c>
      <c r="O7" s="82">
        <f t="shared" si="4"/>
        <v>9.7267655613498608E-3</v>
      </c>
      <c r="P7" s="76">
        <f>分析係数表!C10</f>
        <v>7.9037800687285276E-2</v>
      </c>
      <c r="Q7" s="82">
        <f t="shared" si="5"/>
        <v>7.687821577699208E-4</v>
      </c>
      <c r="R7" s="83">
        <v>1.2759574007461518E-3</v>
      </c>
      <c r="S7" s="84">
        <f t="shared" si="6"/>
        <v>1.2785960631703851E-3</v>
      </c>
      <c r="T7" s="85">
        <f>分析係数表!F10</f>
        <v>0.5178571428571429</v>
      </c>
      <c r="U7" s="86">
        <f t="shared" si="7"/>
        <v>6.6213010414180665E-4</v>
      </c>
      <c r="V7" s="87">
        <f>分析係数表!D10</f>
        <v>0.10714285714285714</v>
      </c>
      <c r="W7" s="167">
        <f t="shared" si="8"/>
        <v>0</v>
      </c>
      <c r="X7" s="76">
        <f>分析係数表!E10</f>
        <v>8.9285714285714288E-2</v>
      </c>
      <c r="Y7" s="166">
        <f t="shared" si="9"/>
        <v>0</v>
      </c>
    </row>
    <row r="8" spans="1:25" x14ac:dyDescent="0.2">
      <c r="A8" s="6" t="s">
        <v>221</v>
      </c>
      <c r="B8" s="5" t="s">
        <v>27</v>
      </c>
      <c r="C8" s="90"/>
      <c r="D8" s="76">
        <f>投入係数表!W8</f>
        <v>0</v>
      </c>
      <c r="E8" s="77">
        <f t="shared" si="0"/>
        <v>0</v>
      </c>
      <c r="F8" s="76">
        <f>分析係数表!C11</f>
        <v>2.9201343261789914E-3</v>
      </c>
      <c r="G8" s="77">
        <f t="shared" si="1"/>
        <v>0</v>
      </c>
      <c r="H8" s="77">
        <v>2.0551883465418346E-3</v>
      </c>
      <c r="I8" s="77">
        <f t="shared" si="2"/>
        <v>2.0551883465418346E-3</v>
      </c>
      <c r="J8" s="76">
        <f>分析係数表!G11</f>
        <v>0.38709677419354838</v>
      </c>
      <c r="K8" s="78">
        <f t="shared" si="3"/>
        <v>7.9555677930651656E-4</v>
      </c>
      <c r="L8" s="79"/>
      <c r="M8" s="80"/>
      <c r="N8" s="81">
        <f>分析係数表!H11</f>
        <v>-1.2902226924367146E-5</v>
      </c>
      <c r="O8" s="82">
        <f t="shared" si="4"/>
        <v>-1.1861909221158368E-4</v>
      </c>
      <c r="P8" s="76">
        <f>分析係数表!C11</f>
        <v>2.9201343261789914E-3</v>
      </c>
      <c r="Q8" s="82">
        <f t="shared" si="5"/>
        <v>-3.4638368290723653E-7</v>
      </c>
      <c r="R8" s="83">
        <v>1.710100120145283E-3</v>
      </c>
      <c r="S8" s="84">
        <f t="shared" si="6"/>
        <v>3.7652884666871177E-3</v>
      </c>
      <c r="T8" s="85">
        <f>分析係数表!F11</f>
        <v>0.64516129032258063</v>
      </c>
      <c r="U8" s="86">
        <f t="shared" si="7"/>
        <v>2.4292183656045921E-3</v>
      </c>
      <c r="V8" s="87">
        <f>分析係数表!D11</f>
        <v>0.25806451612903225</v>
      </c>
      <c r="W8" s="167">
        <f t="shared" si="8"/>
        <v>0</v>
      </c>
      <c r="X8" s="76">
        <f>分析係数表!E11</f>
        <v>0.22580645161290322</v>
      </c>
      <c r="Y8" s="166">
        <f t="shared" si="9"/>
        <v>0</v>
      </c>
    </row>
    <row r="9" spans="1:25" x14ac:dyDescent="0.2">
      <c r="A9" s="6" t="s">
        <v>222</v>
      </c>
      <c r="B9" s="5" t="s">
        <v>190</v>
      </c>
      <c r="C9" s="90"/>
      <c r="D9" s="76">
        <f>投入係数表!W9</f>
        <v>0</v>
      </c>
      <c r="E9" s="77">
        <f t="shared" si="0"/>
        <v>0</v>
      </c>
      <c r="F9" s="76">
        <f>分析係数表!C12</f>
        <v>0.15436841164909776</v>
      </c>
      <c r="G9" s="77">
        <f t="shared" si="1"/>
        <v>0</v>
      </c>
      <c r="H9" s="77">
        <v>1.6997209300898683E-4</v>
      </c>
      <c r="I9" s="77">
        <f t="shared" si="2"/>
        <v>1.6997209300898683E-4</v>
      </c>
      <c r="J9" s="76">
        <f>分析係数表!G12</f>
        <v>0.13865952540355575</v>
      </c>
      <c r="K9" s="78">
        <f t="shared" si="3"/>
        <v>2.3568249748475151E-5</v>
      </c>
      <c r="L9" s="79"/>
      <c r="M9" s="80"/>
      <c r="N9" s="81">
        <f>分析係数表!H12</f>
        <v>8.1322736304286117E-2</v>
      </c>
      <c r="O9" s="82">
        <f t="shared" si="4"/>
        <v>0.74765613820961185</v>
      </c>
      <c r="P9" s="76">
        <f>分析係数表!C12</f>
        <v>0.15436841164909776</v>
      </c>
      <c r="Q9" s="82">
        <f t="shared" si="5"/>
        <v>0.1154144905151161</v>
      </c>
      <c r="R9" s="83">
        <v>0.13129871383504554</v>
      </c>
      <c r="S9" s="84">
        <f t="shared" si="6"/>
        <v>0.13146868592805452</v>
      </c>
      <c r="T9" s="85">
        <f>分析係数表!F12</f>
        <v>0.32507624786134048</v>
      </c>
      <c r="U9" s="86">
        <f t="shared" si="7"/>
        <v>4.2737347132752977E-2</v>
      </c>
      <c r="V9" s="87">
        <f>分析係数表!D12</f>
        <v>4.5079223387636688E-2</v>
      </c>
      <c r="W9" s="167">
        <f t="shared" si="8"/>
        <v>0</v>
      </c>
      <c r="X9" s="76">
        <f>分析係数表!E12</f>
        <v>4.7459644424607601E-2</v>
      </c>
      <c r="Y9" s="166">
        <f t="shared" si="9"/>
        <v>0</v>
      </c>
    </row>
    <row r="10" spans="1:25" x14ac:dyDescent="0.2">
      <c r="A10" s="6" t="s">
        <v>223</v>
      </c>
      <c r="B10" s="5" t="s">
        <v>28</v>
      </c>
      <c r="C10" s="90"/>
      <c r="D10" s="76">
        <f>投入係数表!W10</f>
        <v>0</v>
      </c>
      <c r="E10" s="77">
        <f t="shared" si="0"/>
        <v>0</v>
      </c>
      <c r="F10" s="76">
        <f>分析係数表!C13</f>
        <v>0</v>
      </c>
      <c r="G10" s="77">
        <f t="shared" si="1"/>
        <v>0</v>
      </c>
      <c r="H10" s="77">
        <v>0</v>
      </c>
      <c r="I10" s="77">
        <f t="shared" si="2"/>
        <v>0</v>
      </c>
      <c r="J10" s="76">
        <f>分析係数表!G13</f>
        <v>0.24519230769230768</v>
      </c>
      <c r="K10" s="78">
        <f t="shared" si="3"/>
        <v>0</v>
      </c>
      <c r="L10" s="79"/>
      <c r="M10" s="80"/>
      <c r="N10" s="81">
        <f>分析係数表!H13</f>
        <v>1.238613784739246E-2</v>
      </c>
      <c r="O10" s="82">
        <f t="shared" si="4"/>
        <v>0.11387432852312032</v>
      </c>
      <c r="P10" s="76">
        <f>分析係数表!C13</f>
        <v>0</v>
      </c>
      <c r="Q10" s="82">
        <f t="shared" si="5"/>
        <v>0</v>
      </c>
      <c r="R10" s="83">
        <v>0</v>
      </c>
      <c r="S10" s="84">
        <f t="shared" si="6"/>
        <v>0</v>
      </c>
      <c r="T10" s="85">
        <f>分析係数表!F13</f>
        <v>0.38350591715976329</v>
      </c>
      <c r="U10" s="86">
        <f t="shared" si="7"/>
        <v>0</v>
      </c>
      <c r="V10" s="87">
        <f>分析係数表!D13</f>
        <v>0.13609467455621302</v>
      </c>
      <c r="W10" s="167">
        <f t="shared" si="8"/>
        <v>0</v>
      </c>
      <c r="X10" s="76">
        <f>分析係数表!E13</f>
        <v>0.13646449704142011</v>
      </c>
      <c r="Y10" s="166">
        <f t="shared" si="9"/>
        <v>0</v>
      </c>
    </row>
    <row r="11" spans="1:25" x14ac:dyDescent="0.2">
      <c r="A11" s="6" t="s">
        <v>224</v>
      </c>
      <c r="B11" s="5" t="s">
        <v>267</v>
      </c>
      <c r="C11" s="90"/>
      <c r="D11" s="76">
        <f>投入係数表!W11</f>
        <v>0</v>
      </c>
      <c r="E11" s="77">
        <f t="shared" si="0"/>
        <v>0</v>
      </c>
      <c r="F11" s="76">
        <f>分析係数表!C14</f>
        <v>5.4896794027228801E-2</v>
      </c>
      <c r="G11" s="77">
        <f t="shared" si="1"/>
        <v>0</v>
      </c>
      <c r="H11" s="77">
        <v>2.8353754550508267E-3</v>
      </c>
      <c r="I11" s="77">
        <f t="shared" si="2"/>
        <v>2.8353754550508267E-3</v>
      </c>
      <c r="J11" s="76">
        <f>分析係数表!G14</f>
        <v>0.21908893709327548</v>
      </c>
      <c r="K11" s="78">
        <f t="shared" si="3"/>
        <v>6.2119939470744795E-4</v>
      </c>
      <c r="L11" s="79"/>
      <c r="M11" s="80"/>
      <c r="N11" s="81">
        <f>分析係数表!H14</f>
        <v>1.0321781539493716E-3</v>
      </c>
      <c r="O11" s="82">
        <f t="shared" si="4"/>
        <v>9.4895273769266923E-3</v>
      </c>
      <c r="P11" s="76">
        <f>分析係数表!C14</f>
        <v>5.4896794027228801E-2</v>
      </c>
      <c r="Q11" s="82">
        <f t="shared" si="5"/>
        <v>5.209446298268934E-4</v>
      </c>
      <c r="R11" s="83">
        <v>2.435017859223172E-3</v>
      </c>
      <c r="S11" s="84">
        <f t="shared" si="6"/>
        <v>5.2703933142739991E-3</v>
      </c>
      <c r="T11" s="85">
        <f>分析係数表!F14</f>
        <v>0.36550976138828634</v>
      </c>
      <c r="U11" s="86">
        <f t="shared" si="7"/>
        <v>1.926380202722709E-3</v>
      </c>
      <c r="V11" s="87">
        <f>分析係数表!D14</f>
        <v>0.11713665943600868</v>
      </c>
      <c r="W11" s="167">
        <f t="shared" si="8"/>
        <v>0</v>
      </c>
      <c r="X11" s="76">
        <f>分析係数表!E14</f>
        <v>8.6767895878524945E-2</v>
      </c>
      <c r="Y11" s="166">
        <f t="shared" si="9"/>
        <v>0</v>
      </c>
    </row>
    <row r="12" spans="1:25" x14ac:dyDescent="0.2">
      <c r="A12" s="6" t="s">
        <v>225</v>
      </c>
      <c r="B12" s="5" t="s">
        <v>29</v>
      </c>
      <c r="C12" s="90"/>
      <c r="D12" s="76">
        <f>投入係数表!W12</f>
        <v>1.0600706713780919E-2</v>
      </c>
      <c r="E12" s="77">
        <f t="shared" si="0"/>
        <v>1.0600706713780919</v>
      </c>
      <c r="F12" s="76">
        <f>分析係数表!C15</f>
        <v>0</v>
      </c>
      <c r="G12" s="77">
        <f t="shared" si="1"/>
        <v>0</v>
      </c>
      <c r="H12" s="77">
        <v>0</v>
      </c>
      <c r="I12" s="77">
        <f t="shared" si="2"/>
        <v>0</v>
      </c>
      <c r="J12" s="76">
        <f>分析係数表!G15</f>
        <v>9.5670602482591585E-2</v>
      </c>
      <c r="K12" s="78">
        <f t="shared" si="3"/>
        <v>0</v>
      </c>
      <c r="L12" s="79"/>
      <c r="M12" s="80"/>
      <c r="N12" s="81">
        <f>分析係数表!H15</f>
        <v>7.5090960699816791E-3</v>
      </c>
      <c r="O12" s="82">
        <f t="shared" si="4"/>
        <v>6.9036311667141692E-2</v>
      </c>
      <c r="P12" s="76">
        <f>分析係数表!C15</f>
        <v>0</v>
      </c>
      <c r="Q12" s="82">
        <f t="shared" si="5"/>
        <v>0</v>
      </c>
      <c r="R12" s="83">
        <v>0</v>
      </c>
      <c r="S12" s="84">
        <f t="shared" si="6"/>
        <v>0</v>
      </c>
      <c r="T12" s="85">
        <f>分析係数表!F15</f>
        <v>0.30426884650317892</v>
      </c>
      <c r="U12" s="86">
        <f t="shared" si="7"/>
        <v>0</v>
      </c>
      <c r="V12" s="87">
        <f>分析係数表!D15</f>
        <v>3.7844383893430214E-2</v>
      </c>
      <c r="W12" s="167">
        <f t="shared" si="8"/>
        <v>0</v>
      </c>
      <c r="X12" s="76">
        <f>分析係数表!E15</f>
        <v>3.511958825310324E-2</v>
      </c>
      <c r="Y12" s="166">
        <f t="shared" si="9"/>
        <v>0</v>
      </c>
    </row>
    <row r="13" spans="1:25" x14ac:dyDescent="0.2">
      <c r="A13" s="6" t="s">
        <v>226</v>
      </c>
      <c r="B13" s="5" t="s">
        <v>30</v>
      </c>
      <c r="C13" s="90"/>
      <c r="D13" s="76">
        <f>投入係数表!W13</f>
        <v>3.5335689045936395E-3</v>
      </c>
      <c r="E13" s="77">
        <f t="shared" si="0"/>
        <v>0.35335689045936397</v>
      </c>
      <c r="F13" s="76">
        <f>分析係数表!C16</f>
        <v>2.8164924506387967E-2</v>
      </c>
      <c r="G13" s="77">
        <f t="shared" si="1"/>
        <v>9.9522701435999887E-3</v>
      </c>
      <c r="H13" s="77">
        <v>1.4311112853785444E-2</v>
      </c>
      <c r="I13" s="77">
        <f t="shared" si="2"/>
        <v>1.4311112853785444E-2</v>
      </c>
      <c r="J13" s="76">
        <f>分析係数表!G16</f>
        <v>3.3175355450236969E-2</v>
      </c>
      <c r="K13" s="78">
        <f t="shared" si="3"/>
        <v>4.7477625581278729E-4</v>
      </c>
      <c r="L13" s="79"/>
      <c r="M13" s="80"/>
      <c r="N13" s="81">
        <f>分析係数表!H16</f>
        <v>1.4682734239929811E-2</v>
      </c>
      <c r="O13" s="82">
        <f t="shared" si="4"/>
        <v>0.1349885269367822</v>
      </c>
      <c r="P13" s="76">
        <f>分析係数表!C16</f>
        <v>2.8164924506387967E-2</v>
      </c>
      <c r="Q13" s="82">
        <f t="shared" si="5"/>
        <v>3.8019416704029893E-3</v>
      </c>
      <c r="R13" s="83">
        <v>7.2914002014021892E-3</v>
      </c>
      <c r="S13" s="84">
        <f t="shared" si="6"/>
        <v>2.1602513055187633E-2</v>
      </c>
      <c r="T13" s="85">
        <f>分析係数表!F16</f>
        <v>0.28436018957345971</v>
      </c>
      <c r="U13" s="86">
        <f t="shared" si="7"/>
        <v>6.1428947076362936E-3</v>
      </c>
      <c r="V13" s="87">
        <f>分析係数表!D16</f>
        <v>3.7914691943127965E-2</v>
      </c>
      <c r="W13" s="167">
        <f t="shared" si="8"/>
        <v>0</v>
      </c>
      <c r="X13" s="76">
        <f>分析係数表!E16</f>
        <v>3.7914691943127965E-2</v>
      </c>
      <c r="Y13" s="166">
        <f t="shared" si="9"/>
        <v>0</v>
      </c>
    </row>
    <row r="14" spans="1:25" x14ac:dyDescent="0.2">
      <c r="A14" s="6" t="s">
        <v>2</v>
      </c>
      <c r="B14" s="5" t="s">
        <v>364</v>
      </c>
      <c r="C14" s="90"/>
      <c r="D14" s="76">
        <f>投入係数表!W14</f>
        <v>3.5335689045936397E-2</v>
      </c>
      <c r="E14" s="77">
        <f t="shared" si="0"/>
        <v>3.5335689045936398</v>
      </c>
      <c r="F14" s="76">
        <f>分析係数表!C17</f>
        <v>0.15651736285858076</v>
      </c>
      <c r="G14" s="77">
        <f t="shared" si="1"/>
        <v>0.55306488642608043</v>
      </c>
      <c r="H14" s="77">
        <v>0.58406825373731008</v>
      </c>
      <c r="I14" s="77">
        <f t="shared" si="2"/>
        <v>0.58406825373731008</v>
      </c>
      <c r="J14" s="76">
        <f>分析係数表!G17</f>
        <v>0.21787194841087057</v>
      </c>
      <c r="K14" s="78">
        <f t="shared" si="3"/>
        <v>0.12725208844668248</v>
      </c>
      <c r="L14" s="79"/>
      <c r="M14" s="80"/>
      <c r="N14" s="81">
        <f>分析係数表!H17</f>
        <v>2.4901297964028592E-3</v>
      </c>
      <c r="O14" s="82">
        <f t="shared" si="4"/>
        <v>2.2893484796835648E-2</v>
      </c>
      <c r="P14" s="76">
        <f>分析係数表!C17</f>
        <v>0.15651736285858076</v>
      </c>
      <c r="Q14" s="82">
        <f t="shared" si="5"/>
        <v>3.5832278670437272E-3</v>
      </c>
      <c r="R14" s="83">
        <v>6.6982657858468218E-3</v>
      </c>
      <c r="S14" s="84">
        <f t="shared" si="6"/>
        <v>0.59076651952315695</v>
      </c>
      <c r="T14" s="85">
        <f>分析係数表!F17</f>
        <v>0.3417779824965454</v>
      </c>
      <c r="U14" s="86">
        <f t="shared" si="7"/>
        <v>0.20191098916913058</v>
      </c>
      <c r="V14" s="87">
        <f>分析係数表!D17</f>
        <v>8.7977890373099957E-2</v>
      </c>
      <c r="W14" s="167">
        <f t="shared" si="8"/>
        <v>0</v>
      </c>
      <c r="X14" s="76">
        <f>分析係数表!E17</f>
        <v>8.8438507600184249E-2</v>
      </c>
      <c r="Y14" s="166">
        <f t="shared" si="9"/>
        <v>0</v>
      </c>
    </row>
    <row r="15" spans="1:25" x14ac:dyDescent="0.2">
      <c r="A15" s="6" t="s">
        <v>3</v>
      </c>
      <c r="B15" s="5" t="s">
        <v>31</v>
      </c>
      <c r="C15" s="90"/>
      <c r="D15" s="76">
        <f>投入係数表!W15</f>
        <v>7.0671378091872791E-3</v>
      </c>
      <c r="E15" s="77">
        <f t="shared" si="0"/>
        <v>0.70671378091872794</v>
      </c>
      <c r="F15" s="76">
        <f>分析係数表!C18</f>
        <v>0.11725293132328307</v>
      </c>
      <c r="G15" s="77">
        <f t="shared" si="1"/>
        <v>8.2864262419281326E-2</v>
      </c>
      <c r="H15" s="77">
        <v>8.7870174207951804E-2</v>
      </c>
      <c r="I15" s="77">
        <f t="shared" si="2"/>
        <v>8.7870174207951804E-2</v>
      </c>
      <c r="J15" s="76">
        <f>分析係数表!G18</f>
        <v>0.21513002364066194</v>
      </c>
      <c r="K15" s="78">
        <f t="shared" si="3"/>
        <v>1.8903512654665756E-2</v>
      </c>
      <c r="L15" s="79"/>
      <c r="M15" s="80"/>
      <c r="N15" s="81">
        <f>分析係数表!H18</f>
        <v>3.999690346553815E-4</v>
      </c>
      <c r="O15" s="82">
        <f t="shared" si="4"/>
        <v>3.6771918585590934E-3</v>
      </c>
      <c r="P15" s="76">
        <f>分析係数表!C18</f>
        <v>0.11725293132328307</v>
      </c>
      <c r="Q15" s="82">
        <f t="shared" si="5"/>
        <v>4.3116152445416499E-4</v>
      </c>
      <c r="R15" s="83">
        <v>1.0298605098268195E-3</v>
      </c>
      <c r="S15" s="84">
        <f t="shared" si="6"/>
        <v>8.8900034717778617E-2</v>
      </c>
      <c r="T15" s="85">
        <f>分析係数表!F18</f>
        <v>0.45862884160756501</v>
      </c>
      <c r="U15" s="86">
        <f t="shared" si="7"/>
        <v>4.077211994148712E-2</v>
      </c>
      <c r="V15" s="87">
        <f>分析係数表!D18</f>
        <v>6.6193853427895979E-2</v>
      </c>
      <c r="W15" s="167">
        <f t="shared" si="8"/>
        <v>0</v>
      </c>
      <c r="X15" s="76">
        <f>分析係数表!E18</f>
        <v>5.4373522458628844E-2</v>
      </c>
      <c r="Y15" s="166">
        <f t="shared" si="9"/>
        <v>0</v>
      </c>
    </row>
    <row r="16" spans="1:25" x14ac:dyDescent="0.2">
      <c r="A16" s="6" t="s">
        <v>4</v>
      </c>
      <c r="B16" s="5" t="s">
        <v>32</v>
      </c>
      <c r="C16" s="90"/>
      <c r="D16" s="76">
        <f>投入係数表!W16</f>
        <v>5.6537102473498232E-2</v>
      </c>
      <c r="E16" s="77">
        <f t="shared" si="0"/>
        <v>5.6537102473498235</v>
      </c>
      <c r="F16" s="76">
        <f>分析係数表!C19</f>
        <v>0.16093535075653365</v>
      </c>
      <c r="G16" s="77">
        <f t="shared" si="1"/>
        <v>0.90988184173305242</v>
      </c>
      <c r="H16" s="77">
        <v>1.0330304669674919</v>
      </c>
      <c r="I16" s="77">
        <f t="shared" si="2"/>
        <v>1.0330304669674919</v>
      </c>
      <c r="J16" s="76">
        <f>分析係数表!G19</f>
        <v>5.7622016770586967E-2</v>
      </c>
      <c r="K16" s="78">
        <f t="shared" si="3"/>
        <v>5.9525298892128105E-2</v>
      </c>
      <c r="L16" s="79"/>
      <c r="M16" s="80"/>
      <c r="N16" s="81">
        <f>分析係数表!H19</f>
        <v>-1.0321781539493717E-4</v>
      </c>
      <c r="O16" s="82">
        <f t="shared" si="4"/>
        <v>-9.4895273769266941E-4</v>
      </c>
      <c r="P16" s="76">
        <f>分析係数表!C19</f>
        <v>0.16093535075653365</v>
      </c>
      <c r="Q16" s="82">
        <f t="shared" si="5"/>
        <v>-1.5272004169194261E-4</v>
      </c>
      <c r="R16" s="83">
        <v>6.1522130303381408E-4</v>
      </c>
      <c r="S16" s="84">
        <f t="shared" si="6"/>
        <v>1.0336456882705256</v>
      </c>
      <c r="T16" s="85">
        <f>分析係数表!F19</f>
        <v>0.23994839819393679</v>
      </c>
      <c r="U16" s="86">
        <f t="shared" si="7"/>
        <v>0.24802162720058193</v>
      </c>
      <c r="V16" s="87">
        <f>分析係数表!D19</f>
        <v>2.2575790152655342E-2</v>
      </c>
      <c r="W16" s="167">
        <f t="shared" si="8"/>
        <v>0</v>
      </c>
      <c r="X16" s="76">
        <f>分析係数表!E19</f>
        <v>2.6015910556869491E-2</v>
      </c>
      <c r="Y16" s="166">
        <f t="shared" si="9"/>
        <v>0</v>
      </c>
    </row>
    <row r="17" spans="1:25" x14ac:dyDescent="0.2">
      <c r="A17" s="6" t="s">
        <v>5</v>
      </c>
      <c r="B17" s="5" t="s">
        <v>33</v>
      </c>
      <c r="C17" s="90"/>
      <c r="D17" s="76">
        <f>投入係数表!W17</f>
        <v>2.4734982332155476E-2</v>
      </c>
      <c r="E17" s="77">
        <f t="shared" si="0"/>
        <v>2.4734982332155475</v>
      </c>
      <c r="F17" s="76">
        <f>分析係数表!C20</f>
        <v>0.28691066997518611</v>
      </c>
      <c r="G17" s="77">
        <f t="shared" si="1"/>
        <v>0.70967303527431191</v>
      </c>
      <c r="H17" s="77">
        <v>0.83665896881409152</v>
      </c>
      <c r="I17" s="77">
        <f t="shared" si="2"/>
        <v>0.83665896881409152</v>
      </c>
      <c r="J17" s="76">
        <f>分析係数表!G20</f>
        <v>9.991079393398751E-2</v>
      </c>
      <c r="K17" s="78">
        <f t="shared" si="3"/>
        <v>8.3591261826207186E-2</v>
      </c>
      <c r="L17" s="79"/>
      <c r="M17" s="80"/>
      <c r="N17" s="81">
        <f>分析係数表!H20</f>
        <v>4.9028462312595156E-4</v>
      </c>
      <c r="O17" s="82">
        <f t="shared" si="4"/>
        <v>4.5075255040401795E-3</v>
      </c>
      <c r="P17" s="76">
        <f>分析係数表!C20</f>
        <v>0.28691066997518611</v>
      </c>
      <c r="Q17" s="82">
        <f t="shared" si="5"/>
        <v>1.2932571622944063E-3</v>
      </c>
      <c r="R17" s="83">
        <v>2.5657271048483078E-3</v>
      </c>
      <c r="S17" s="84">
        <f t="shared" si="6"/>
        <v>0.83922469591893978</v>
      </c>
      <c r="T17" s="85">
        <f>分析係数表!F20</f>
        <v>0.22279214986619089</v>
      </c>
      <c r="U17" s="86">
        <f t="shared" si="7"/>
        <v>0.18697267422458091</v>
      </c>
      <c r="V17" s="87">
        <f>分析係数表!D20</f>
        <v>1.4942016057091882E-2</v>
      </c>
      <c r="W17" s="167">
        <f t="shared" si="8"/>
        <v>0</v>
      </c>
      <c r="X17" s="76">
        <f>分析係数表!E20</f>
        <v>1.5834076717216771E-2</v>
      </c>
      <c r="Y17" s="166">
        <f t="shared" si="9"/>
        <v>0</v>
      </c>
    </row>
    <row r="18" spans="1:25" x14ac:dyDescent="0.2">
      <c r="A18" s="6" t="s">
        <v>6</v>
      </c>
      <c r="B18" s="5" t="s">
        <v>34</v>
      </c>
      <c r="C18" s="90"/>
      <c r="D18" s="76">
        <f>投入係数表!W18</f>
        <v>1.0600706713780919E-2</v>
      </c>
      <c r="E18" s="77">
        <f t="shared" si="0"/>
        <v>1.0600706713780919</v>
      </c>
      <c r="F18" s="76">
        <f>分析係数表!C21</f>
        <v>0.60911510312707917</v>
      </c>
      <c r="G18" s="77">
        <f t="shared" si="1"/>
        <v>0.64570505631845843</v>
      </c>
      <c r="H18" s="77">
        <v>0.69752038653093984</v>
      </c>
      <c r="I18" s="77">
        <f t="shared" si="2"/>
        <v>0.69752038653093984</v>
      </c>
      <c r="J18" s="76">
        <f>分析係数表!G21</f>
        <v>0.2851761577664525</v>
      </c>
      <c r="K18" s="78">
        <f t="shared" si="3"/>
        <v>0.19891618379466422</v>
      </c>
      <c r="L18" s="79"/>
      <c r="M18" s="80"/>
      <c r="N18" s="81">
        <f>分析係数表!H21</f>
        <v>8.1284029623513018E-4</v>
      </c>
      <c r="O18" s="82">
        <f t="shared" si="4"/>
        <v>7.473002809329771E-3</v>
      </c>
      <c r="P18" s="76">
        <f>分析係数表!C21</f>
        <v>0.60911510312707917</v>
      </c>
      <c r="Q18" s="82">
        <f t="shared" si="5"/>
        <v>4.5519188768738559E-3</v>
      </c>
      <c r="R18" s="83">
        <v>1.1457014383512602E-2</v>
      </c>
      <c r="S18" s="84">
        <f t="shared" si="6"/>
        <v>0.70897740091445249</v>
      </c>
      <c r="T18" s="85">
        <f>分析係数表!F21</f>
        <v>0.42588078883226238</v>
      </c>
      <c r="U18" s="86">
        <f t="shared" si="7"/>
        <v>0.30193985476569418</v>
      </c>
      <c r="V18" s="87">
        <f>分析係数表!D21</f>
        <v>0.10037668956348327</v>
      </c>
      <c r="W18" s="167">
        <f t="shared" si="8"/>
        <v>0</v>
      </c>
      <c r="X18" s="76">
        <f>分析係数表!E21</f>
        <v>9.4837137159317533E-2</v>
      </c>
      <c r="Y18" s="166">
        <f t="shared" si="9"/>
        <v>0</v>
      </c>
    </row>
    <row r="19" spans="1:25" x14ac:dyDescent="0.2">
      <c r="A19" s="6" t="s">
        <v>7</v>
      </c>
      <c r="B19" s="5" t="s">
        <v>268</v>
      </c>
      <c r="C19" s="90"/>
      <c r="D19" s="76">
        <f>投入係数表!W19</f>
        <v>7.0671378091872791E-3</v>
      </c>
      <c r="E19" s="77">
        <f t="shared" si="0"/>
        <v>0.70671378091872794</v>
      </c>
      <c r="F19" s="76">
        <f>分析係数表!C22</f>
        <v>5.1505016722408037E-2</v>
      </c>
      <c r="G19" s="77">
        <f t="shared" si="1"/>
        <v>3.6399305104175293E-2</v>
      </c>
      <c r="H19" s="77">
        <v>3.7607237812476206E-2</v>
      </c>
      <c r="I19" s="77">
        <f t="shared" si="2"/>
        <v>3.7607237812476206E-2</v>
      </c>
      <c r="J19" s="76">
        <f>分析係数表!G22</f>
        <v>0.19433198380566802</v>
      </c>
      <c r="K19" s="78">
        <f t="shared" si="3"/>
        <v>7.3082891295500321E-3</v>
      </c>
      <c r="L19" s="79"/>
      <c r="M19" s="80"/>
      <c r="N19" s="81">
        <f>分析係数表!H22</f>
        <v>3.8706680773101437E-5</v>
      </c>
      <c r="O19" s="82">
        <f t="shared" si="4"/>
        <v>3.5585727663475097E-4</v>
      </c>
      <c r="P19" s="76">
        <f>分析係数表!C22</f>
        <v>5.1505016722408037E-2</v>
      </c>
      <c r="Q19" s="82">
        <f t="shared" si="5"/>
        <v>1.8328434983863431E-5</v>
      </c>
      <c r="R19" s="83">
        <v>1.8208977868467118E-4</v>
      </c>
      <c r="S19" s="84">
        <f t="shared" si="6"/>
        <v>3.7789327591160875E-2</v>
      </c>
      <c r="T19" s="85">
        <f>分析係数表!F22</f>
        <v>0.41295546558704455</v>
      </c>
      <c r="U19" s="86">
        <f t="shared" si="7"/>
        <v>1.5605309369629188E-2</v>
      </c>
      <c r="V19" s="87">
        <f>分析係数表!D22</f>
        <v>6.1740890688259109E-2</v>
      </c>
      <c r="W19" s="167">
        <f t="shared" si="8"/>
        <v>0</v>
      </c>
      <c r="X19" s="76">
        <f>分析係数表!E22</f>
        <v>6.6801619433198386E-2</v>
      </c>
      <c r="Y19" s="166">
        <f t="shared" si="9"/>
        <v>0</v>
      </c>
    </row>
    <row r="20" spans="1:25" x14ac:dyDescent="0.2">
      <c r="A20" s="6" t="s">
        <v>8</v>
      </c>
      <c r="B20" s="5" t="s">
        <v>269</v>
      </c>
      <c r="C20" s="90"/>
      <c r="D20" s="76">
        <f>投入係数表!W20</f>
        <v>0</v>
      </c>
      <c r="E20" s="77">
        <f t="shared" si="0"/>
        <v>0</v>
      </c>
      <c r="F20" s="76">
        <f>分析係数表!C23</f>
        <v>0</v>
      </c>
      <c r="G20" s="77">
        <f t="shared" si="1"/>
        <v>0</v>
      </c>
      <c r="H20" s="77">
        <v>0</v>
      </c>
      <c r="I20" s="77">
        <f t="shared" si="2"/>
        <v>0</v>
      </c>
      <c r="J20" s="76">
        <f>分析係数表!G23</f>
        <v>0.21569329989251165</v>
      </c>
      <c r="K20" s="78">
        <f t="shared" si="3"/>
        <v>0</v>
      </c>
      <c r="L20" s="79"/>
      <c r="M20" s="80"/>
      <c r="N20" s="81">
        <f>分析係数表!H23</f>
        <v>2.5804453848734292E-5</v>
      </c>
      <c r="O20" s="82">
        <f t="shared" si="4"/>
        <v>2.3723818442316735E-4</v>
      </c>
      <c r="P20" s="76">
        <f>分析係数表!C23</f>
        <v>0</v>
      </c>
      <c r="Q20" s="82">
        <f t="shared" si="5"/>
        <v>0</v>
      </c>
      <c r="R20" s="83">
        <v>0</v>
      </c>
      <c r="S20" s="84">
        <f t="shared" si="6"/>
        <v>0</v>
      </c>
      <c r="T20" s="85">
        <f>分析係数表!F23</f>
        <v>0.44070225725546397</v>
      </c>
      <c r="U20" s="86">
        <f t="shared" si="7"/>
        <v>0</v>
      </c>
      <c r="V20" s="87">
        <f>分析係数表!D23</f>
        <v>7.3450376209243995E-2</v>
      </c>
      <c r="W20" s="167">
        <f t="shared" si="8"/>
        <v>0</v>
      </c>
      <c r="X20" s="76">
        <f>分析係数表!E23</f>
        <v>7.9183088498745974E-2</v>
      </c>
      <c r="Y20" s="166">
        <f t="shared" si="9"/>
        <v>0</v>
      </c>
    </row>
    <row r="21" spans="1:25" x14ac:dyDescent="0.2">
      <c r="A21" s="6" t="s">
        <v>9</v>
      </c>
      <c r="B21" s="5" t="s">
        <v>270</v>
      </c>
      <c r="C21" s="90"/>
      <c r="D21" s="76">
        <f>投入係数表!W21</f>
        <v>0</v>
      </c>
      <c r="E21" s="77">
        <f t="shared" si="0"/>
        <v>0</v>
      </c>
      <c r="F21" s="76">
        <f>分析係数表!C24</f>
        <v>3.1029619181946355E-2</v>
      </c>
      <c r="G21" s="77">
        <f t="shared" si="1"/>
        <v>0</v>
      </c>
      <c r="H21" s="77">
        <v>2.3072698904911014E-4</v>
      </c>
      <c r="I21" s="77">
        <f t="shared" si="2"/>
        <v>2.3072698904911014E-4</v>
      </c>
      <c r="J21" s="76">
        <f>分析係数表!G24</f>
        <v>0.21333333333333335</v>
      </c>
      <c r="K21" s="78">
        <f t="shared" si="3"/>
        <v>4.9221757663810166E-5</v>
      </c>
      <c r="L21" s="79"/>
      <c r="M21" s="80"/>
      <c r="N21" s="81">
        <f>分析係数表!H24</f>
        <v>3.2255567310917867E-4</v>
      </c>
      <c r="O21" s="82">
        <f t="shared" si="4"/>
        <v>2.965477305289592E-3</v>
      </c>
      <c r="P21" s="76">
        <f>分析係数表!C24</f>
        <v>3.1029619181946355E-2</v>
      </c>
      <c r="Q21" s="82">
        <f t="shared" si="5"/>
        <v>9.2017631475840514E-5</v>
      </c>
      <c r="R21" s="83">
        <v>2.7390905404630034E-4</v>
      </c>
      <c r="S21" s="84">
        <f t="shared" si="6"/>
        <v>5.0463604309541042E-4</v>
      </c>
      <c r="T21" s="85">
        <f>分析係数表!F24</f>
        <v>0.4</v>
      </c>
      <c r="U21" s="86">
        <f t="shared" si="7"/>
        <v>2.0185441723816417E-4</v>
      </c>
      <c r="V21" s="87">
        <f>分析係数表!D24</f>
        <v>0</v>
      </c>
      <c r="W21" s="167">
        <f t="shared" si="8"/>
        <v>0</v>
      </c>
      <c r="X21" s="76">
        <f>分析係数表!E24</f>
        <v>0</v>
      </c>
      <c r="Y21" s="166">
        <f t="shared" si="9"/>
        <v>0</v>
      </c>
    </row>
    <row r="22" spans="1:25" x14ac:dyDescent="0.2">
      <c r="A22" s="6" t="s">
        <v>10</v>
      </c>
      <c r="B22" s="5" t="s">
        <v>271</v>
      </c>
      <c r="C22" s="90"/>
      <c r="D22" s="76">
        <f>投入係数表!W22</f>
        <v>1.0600706713780919E-2</v>
      </c>
      <c r="E22" s="77">
        <f t="shared" si="0"/>
        <v>1.0600706713780919</v>
      </c>
      <c r="F22" s="76">
        <f>分析係数表!C25</f>
        <v>0.19850187265917607</v>
      </c>
      <c r="G22" s="77">
        <f t="shared" si="1"/>
        <v>0.21042601341962128</v>
      </c>
      <c r="H22" s="77">
        <v>0.23116169385444235</v>
      </c>
      <c r="I22" s="77">
        <f t="shared" si="2"/>
        <v>0.23116169385444235</v>
      </c>
      <c r="J22" s="76">
        <f>分析係数表!G25</f>
        <v>0.19720347155255544</v>
      </c>
      <c r="K22" s="78">
        <f t="shared" si="3"/>
        <v>4.5585888518065054E-2</v>
      </c>
      <c r="L22" s="79"/>
      <c r="M22" s="80"/>
      <c r="N22" s="81">
        <f>分析係数表!H25</f>
        <v>4.5157794235285009E-4</v>
      </c>
      <c r="O22" s="82">
        <f t="shared" si="4"/>
        <v>4.1516682274054285E-3</v>
      </c>
      <c r="P22" s="76">
        <f>分析係数表!C25</f>
        <v>0.19850187265917607</v>
      </c>
      <c r="Q22" s="82">
        <f t="shared" si="5"/>
        <v>8.2411391779957962E-4</v>
      </c>
      <c r="R22" s="83">
        <v>1.9644544613446565E-3</v>
      </c>
      <c r="S22" s="84">
        <f t="shared" si="6"/>
        <v>0.23312614831578701</v>
      </c>
      <c r="T22" s="85">
        <f>分析係数表!F25</f>
        <v>0.35053037608486015</v>
      </c>
      <c r="U22" s="86">
        <f t="shared" si="7"/>
        <v>8.1717796444347707E-2</v>
      </c>
      <c r="V22" s="87">
        <f>分析係数表!D25</f>
        <v>5.2073288331726135E-2</v>
      </c>
      <c r="W22" s="167">
        <f t="shared" si="8"/>
        <v>0</v>
      </c>
      <c r="X22" s="76">
        <f>分析係数表!E25</f>
        <v>4.8216007714561235E-2</v>
      </c>
      <c r="Y22" s="166">
        <f t="shared" si="9"/>
        <v>0</v>
      </c>
    </row>
    <row r="23" spans="1:25" x14ac:dyDescent="0.2">
      <c r="A23" s="6" t="s">
        <v>11</v>
      </c>
      <c r="B23" s="5" t="s">
        <v>35</v>
      </c>
      <c r="C23" s="90"/>
      <c r="D23" s="76">
        <f>投入係数表!W23</f>
        <v>3.1802120141342753E-2</v>
      </c>
      <c r="E23" s="77">
        <f t="shared" si="0"/>
        <v>3.1802120141342751</v>
      </c>
      <c r="F23" s="76">
        <f>分析係数表!C26</f>
        <v>2.323462414578592E-2</v>
      </c>
      <c r="G23" s="77">
        <f t="shared" si="1"/>
        <v>7.3891030852322709E-2</v>
      </c>
      <c r="H23" s="77">
        <v>7.4884809515302325E-2</v>
      </c>
      <c r="I23" s="77">
        <f t="shared" si="2"/>
        <v>7.4884809515302325E-2</v>
      </c>
      <c r="J23" s="76">
        <f>分析係数表!G26</f>
        <v>0.20198675496688742</v>
      </c>
      <c r="K23" s="78">
        <f t="shared" si="3"/>
        <v>1.512573967030941E-2</v>
      </c>
      <c r="L23" s="79"/>
      <c r="M23" s="80"/>
      <c r="N23" s="81">
        <f>分析係数表!H26</f>
        <v>9.637963512502257E-3</v>
      </c>
      <c r="O23" s="82">
        <f t="shared" si="4"/>
        <v>8.8608461882052986E-2</v>
      </c>
      <c r="P23" s="76">
        <f>分析係数表!C26</f>
        <v>2.323462414578592E-2</v>
      </c>
      <c r="Q23" s="82">
        <f t="shared" si="5"/>
        <v>2.0587843079656995E-3</v>
      </c>
      <c r="R23" s="83">
        <v>2.1314113881816615E-3</v>
      </c>
      <c r="S23" s="84">
        <f t="shared" si="6"/>
        <v>7.7016220903483992E-2</v>
      </c>
      <c r="T23" s="85">
        <f>分析係数表!F26</f>
        <v>0.3443708609271523</v>
      </c>
      <c r="U23" s="86">
        <f t="shared" si="7"/>
        <v>2.6522142297888525E-2</v>
      </c>
      <c r="V23" s="87">
        <f>分析係数表!D26</f>
        <v>3.9735099337748346E-2</v>
      </c>
      <c r="W23" s="167">
        <f t="shared" si="8"/>
        <v>0</v>
      </c>
      <c r="X23" s="76">
        <f>分析係数表!E26</f>
        <v>3.9735099337748346E-2</v>
      </c>
      <c r="Y23" s="166">
        <f t="shared" si="9"/>
        <v>0</v>
      </c>
    </row>
    <row r="24" spans="1:25" x14ac:dyDescent="0.2">
      <c r="A24" s="6" t="s">
        <v>12</v>
      </c>
      <c r="B24" s="5" t="s">
        <v>365</v>
      </c>
      <c r="C24" s="90"/>
      <c r="D24" s="76">
        <f>投入係数表!W24</f>
        <v>7.0671378091872791E-3</v>
      </c>
      <c r="E24" s="77">
        <f t="shared" si="0"/>
        <v>0.70671378091872794</v>
      </c>
      <c r="F24" s="76">
        <f>分析係数表!C27</f>
        <v>8.4880636604774962E-3</v>
      </c>
      <c r="G24" s="77">
        <f t="shared" si="1"/>
        <v>5.998631562174909E-3</v>
      </c>
      <c r="H24" s="77">
        <v>6.0521119252038265E-3</v>
      </c>
      <c r="I24" s="77">
        <f t="shared" si="2"/>
        <v>6.0521119252038265E-3</v>
      </c>
      <c r="J24" s="76">
        <f>分析係数表!G27</f>
        <v>0.2</v>
      </c>
      <c r="K24" s="78">
        <f t="shared" si="3"/>
        <v>1.2104223850407654E-3</v>
      </c>
      <c r="L24" s="79"/>
      <c r="M24" s="80"/>
      <c r="N24" s="81">
        <f>分析係数表!H27</f>
        <v>9.6121590586535233E-3</v>
      </c>
      <c r="O24" s="82">
        <f t="shared" si="4"/>
        <v>8.8371223697629828E-2</v>
      </c>
      <c r="P24" s="76">
        <f>分析係数表!C27</f>
        <v>8.4880636604774962E-3</v>
      </c>
      <c r="Q24" s="82">
        <f t="shared" si="5"/>
        <v>7.5010057249977953E-4</v>
      </c>
      <c r="R24" s="83">
        <v>7.5643510384402698E-4</v>
      </c>
      <c r="S24" s="84">
        <f t="shared" si="6"/>
        <v>6.8085470290478534E-3</v>
      </c>
      <c r="T24" s="85">
        <f>分析係数表!F27</f>
        <v>0.35</v>
      </c>
      <c r="U24" s="86">
        <f t="shared" si="7"/>
        <v>2.3829914601667486E-3</v>
      </c>
      <c r="V24" s="87">
        <f>分析係数表!D27</f>
        <v>0</v>
      </c>
      <c r="W24" s="167">
        <f t="shared" si="8"/>
        <v>0</v>
      </c>
      <c r="X24" s="76">
        <f>分析係数表!E27</f>
        <v>0</v>
      </c>
      <c r="Y24" s="166">
        <f t="shared" si="9"/>
        <v>0</v>
      </c>
    </row>
    <row r="25" spans="1:25" x14ac:dyDescent="0.2">
      <c r="A25" s="6" t="s">
        <v>13</v>
      </c>
      <c r="B25" s="5" t="s">
        <v>191</v>
      </c>
      <c r="C25" s="75">
        <f>最終需要_まとめ!C26</f>
        <v>100</v>
      </c>
      <c r="D25" s="76">
        <f>投入係数表!W25</f>
        <v>0.47349823321554768</v>
      </c>
      <c r="E25" s="77">
        <f t="shared" si="0"/>
        <v>47.349823321554766</v>
      </c>
      <c r="F25" s="76">
        <f>分析係数表!C28</f>
        <v>1.1669367909238226E-2</v>
      </c>
      <c r="G25" s="77">
        <f t="shared" si="1"/>
        <v>0.5525425087766509</v>
      </c>
      <c r="H25" s="77">
        <v>0.55604215721601591</v>
      </c>
      <c r="I25" s="77">
        <f t="shared" si="2"/>
        <v>100.55604215721601</v>
      </c>
      <c r="J25" s="76">
        <f>分析係数表!G28</f>
        <v>0.12720848056537101</v>
      </c>
      <c r="K25" s="78">
        <f t="shared" si="3"/>
        <v>12.791581334486841</v>
      </c>
      <c r="L25" s="79"/>
      <c r="M25" s="80"/>
      <c r="N25" s="81">
        <f>分析係数表!H28</f>
        <v>1.7972802105643435E-2</v>
      </c>
      <c r="O25" s="82">
        <f t="shared" si="4"/>
        <v>0.16523639545073604</v>
      </c>
      <c r="P25" s="76">
        <f>分析係数表!C28</f>
        <v>1.1669367909238226E-2</v>
      </c>
      <c r="Q25" s="82">
        <f t="shared" si="5"/>
        <v>1.9282042905110165E-3</v>
      </c>
      <c r="R25" s="83">
        <v>2.0420290594988016E-3</v>
      </c>
      <c r="S25" s="84">
        <f t="shared" si="6"/>
        <v>100.55808418627551</v>
      </c>
      <c r="T25" s="85">
        <f>分析係数表!F28</f>
        <v>0.21908127208480566</v>
      </c>
      <c r="U25" s="86">
        <f t="shared" si="7"/>
        <v>22.030393001940219</v>
      </c>
      <c r="V25" s="87">
        <f>分析係数表!D28</f>
        <v>0.24734982332155478</v>
      </c>
      <c r="W25" s="167">
        <f t="shared" si="8"/>
        <v>25</v>
      </c>
      <c r="X25" s="76">
        <f>分析係数表!E28</f>
        <v>0.24028268551236748</v>
      </c>
      <c r="Y25" s="166">
        <f t="shared" si="9"/>
        <v>24</v>
      </c>
    </row>
    <row r="26" spans="1:25" x14ac:dyDescent="0.2">
      <c r="A26" s="6" t="s">
        <v>14</v>
      </c>
      <c r="B26" s="5" t="s">
        <v>50</v>
      </c>
      <c r="C26" s="90"/>
      <c r="D26" s="76">
        <f>投入係数表!W26</f>
        <v>0</v>
      </c>
      <c r="E26" s="77">
        <f t="shared" si="0"/>
        <v>0</v>
      </c>
      <c r="F26" s="76">
        <f>分析係数表!C29</f>
        <v>0.21585523481258073</v>
      </c>
      <c r="G26" s="77">
        <f t="shared" si="1"/>
        <v>0</v>
      </c>
      <c r="H26" s="77">
        <v>1.74358658161149E-2</v>
      </c>
      <c r="I26" s="77">
        <f t="shared" si="2"/>
        <v>1.74358658161149E-2</v>
      </c>
      <c r="J26" s="76">
        <f>分析係数表!G29</f>
        <v>0.26371215445370777</v>
      </c>
      <c r="K26" s="78">
        <f t="shared" si="3"/>
        <v>4.5980497391334158E-3</v>
      </c>
      <c r="L26" s="79"/>
      <c r="M26" s="80"/>
      <c r="N26" s="81">
        <f>分析係数表!H29</f>
        <v>8.6315898124016202E-3</v>
      </c>
      <c r="O26" s="82">
        <f t="shared" si="4"/>
        <v>7.9356172689549476E-2</v>
      </c>
      <c r="P26" s="76">
        <f>分析係数表!C29</f>
        <v>0.21585523481258073</v>
      </c>
      <c r="Q26" s="82">
        <f t="shared" si="5"/>
        <v>1.712944528973041E-2</v>
      </c>
      <c r="R26" s="83">
        <v>2.6196506472798465E-2</v>
      </c>
      <c r="S26" s="84">
        <f t="shared" si="6"/>
        <v>4.3632372288913368E-2</v>
      </c>
      <c r="T26" s="85">
        <f>分析係数表!F29</f>
        <v>0.49363756033347961</v>
      </c>
      <c r="U26" s="86">
        <f t="shared" si="7"/>
        <v>2.1538577808261315E-2</v>
      </c>
      <c r="V26" s="87">
        <f>分析係数表!D29</f>
        <v>7.6788064940763498E-2</v>
      </c>
      <c r="W26" s="167">
        <f t="shared" si="8"/>
        <v>0</v>
      </c>
      <c r="X26" s="76">
        <f>分析係数表!E29</f>
        <v>5.9236507240017548E-2</v>
      </c>
      <c r="Y26" s="166">
        <f t="shared" si="9"/>
        <v>0</v>
      </c>
    </row>
    <row r="27" spans="1:25" x14ac:dyDescent="0.2">
      <c r="A27" s="6" t="s">
        <v>15</v>
      </c>
      <c r="B27" s="5" t="s">
        <v>36</v>
      </c>
      <c r="C27" s="90"/>
      <c r="D27" s="76">
        <f>投入係数表!W27</f>
        <v>0</v>
      </c>
      <c r="E27" s="77">
        <f t="shared" si="0"/>
        <v>0</v>
      </c>
      <c r="F27" s="76">
        <f>分析係数表!C30</f>
        <v>1</v>
      </c>
      <c r="G27" s="77">
        <f t="shared" si="1"/>
        <v>0</v>
      </c>
      <c r="H27" s="77">
        <v>4.4469319185816925E-2</v>
      </c>
      <c r="I27" s="77">
        <f t="shared" si="2"/>
        <v>4.4469319185816925E-2</v>
      </c>
      <c r="J27" s="76">
        <f>分析係数表!G30</f>
        <v>0.34449467473756801</v>
      </c>
      <c r="K27" s="78">
        <f t="shared" si="3"/>
        <v>1.5319443648719094E-2</v>
      </c>
      <c r="L27" s="79"/>
      <c r="M27" s="80"/>
      <c r="N27" s="81">
        <f>分析係数表!H30</f>
        <v>0</v>
      </c>
      <c r="O27" s="82">
        <f t="shared" si="4"/>
        <v>0</v>
      </c>
      <c r="P27" s="76">
        <f>分析係数表!C30</f>
        <v>1</v>
      </c>
      <c r="Q27" s="82">
        <f t="shared" si="5"/>
        <v>0</v>
      </c>
      <c r="R27" s="83">
        <v>3.9802764872214007E-2</v>
      </c>
      <c r="S27" s="84">
        <f t="shared" si="6"/>
        <v>8.4272084058030938E-2</v>
      </c>
      <c r="T27" s="85">
        <f>分析係数表!F30</f>
        <v>0.44057926595663166</v>
      </c>
      <c r="U27" s="86">
        <f t="shared" si="7"/>
        <v>3.7128532934922832E-2</v>
      </c>
      <c r="V27" s="87">
        <f>分析係数表!D30</f>
        <v>9.4858631522488704E-2</v>
      </c>
      <c r="W27" s="167">
        <f t="shared" si="8"/>
        <v>0</v>
      </c>
      <c r="X27" s="76">
        <f>分析係数表!E30</f>
        <v>6.7427783311623635E-2</v>
      </c>
      <c r="Y27" s="166">
        <f t="shared" si="9"/>
        <v>0</v>
      </c>
    </row>
    <row r="28" spans="1:25" x14ac:dyDescent="0.2">
      <c r="A28" s="6" t="s">
        <v>16</v>
      </c>
      <c r="B28" s="5" t="s">
        <v>192</v>
      </c>
      <c r="C28" s="90"/>
      <c r="D28" s="76">
        <f>投入係数表!W28</f>
        <v>1.4134275618374558E-2</v>
      </c>
      <c r="E28" s="77">
        <f t="shared" si="0"/>
        <v>1.4134275618374559</v>
      </c>
      <c r="F28" s="76">
        <f>分析係数表!C31</f>
        <v>0.96551367561139545</v>
      </c>
      <c r="G28" s="77">
        <f t="shared" si="1"/>
        <v>1.364683640440135</v>
      </c>
      <c r="H28" s="77">
        <v>1.7022757834274929</v>
      </c>
      <c r="I28" s="77">
        <f t="shared" si="2"/>
        <v>1.7022757834274929</v>
      </c>
      <c r="J28" s="76">
        <f>分析係数表!G31</f>
        <v>7.0877864624873721E-2</v>
      </c>
      <c r="K28" s="78">
        <f t="shared" si="3"/>
        <v>0.12065367253197469</v>
      </c>
      <c r="L28" s="79"/>
      <c r="M28" s="80"/>
      <c r="N28" s="81">
        <f>分析係数表!H31</f>
        <v>0.19122390524604546</v>
      </c>
      <c r="O28" s="82">
        <f t="shared" si="4"/>
        <v>1.7580535656678815</v>
      </c>
      <c r="P28" s="76">
        <f>分析係数表!C31</f>
        <v>0.96551367561139545</v>
      </c>
      <c r="Q28" s="82">
        <f t="shared" si="5"/>
        <v>1.6974247601097161</v>
      </c>
      <c r="R28" s="83">
        <v>1.9322479616502655</v>
      </c>
      <c r="S28" s="84">
        <f t="shared" si="6"/>
        <v>3.6345237450777583</v>
      </c>
      <c r="T28" s="85">
        <f>分析係数表!F31</f>
        <v>0.34460573190833199</v>
      </c>
      <c r="U28" s="86">
        <f t="shared" si="7"/>
        <v>1.2524777153107327</v>
      </c>
      <c r="V28" s="87">
        <f>分析係数表!D31</f>
        <v>1.1857287180305206E-2</v>
      </c>
      <c r="W28" s="167">
        <f t="shared" si="8"/>
        <v>0</v>
      </c>
      <c r="X28" s="76">
        <f>分析係数表!E31</f>
        <v>1.0368479821343117E-2</v>
      </c>
      <c r="Y28" s="166">
        <f t="shared" si="9"/>
        <v>0</v>
      </c>
    </row>
    <row r="29" spans="1:25" x14ac:dyDescent="0.2">
      <c r="A29" s="6" t="s">
        <v>17</v>
      </c>
      <c r="B29" s="5" t="s">
        <v>272</v>
      </c>
      <c r="C29" s="90"/>
      <c r="D29" s="76">
        <f>投入係数表!W29</f>
        <v>0</v>
      </c>
      <c r="E29" s="77">
        <f t="shared" si="0"/>
        <v>0</v>
      </c>
      <c r="F29" s="76">
        <f>分析係数表!C32</f>
        <v>0.58314087759815236</v>
      </c>
      <c r="G29" s="77">
        <f t="shared" si="1"/>
        <v>0</v>
      </c>
      <c r="H29" s="77">
        <v>5.8668542703579161E-3</v>
      </c>
      <c r="I29" s="77">
        <f t="shared" si="2"/>
        <v>5.8668542703579161E-3</v>
      </c>
      <c r="J29" s="76">
        <f>分析係数表!G32</f>
        <v>0.14173228346456693</v>
      </c>
      <c r="K29" s="78">
        <f t="shared" si="3"/>
        <v>8.3152265249167312E-4</v>
      </c>
      <c r="L29" s="79"/>
      <c r="M29" s="80"/>
      <c r="N29" s="81">
        <f>分析係数表!H32</f>
        <v>5.74149098134338E-3</v>
      </c>
      <c r="O29" s="82">
        <f t="shared" si="4"/>
        <v>5.2785496034154729E-2</v>
      </c>
      <c r="P29" s="76">
        <f>分析係数表!C32</f>
        <v>0.58314087759815236</v>
      </c>
      <c r="Q29" s="82">
        <f t="shared" si="5"/>
        <v>3.0781380481810779E-2</v>
      </c>
      <c r="R29" s="83">
        <v>3.8942079340052053E-2</v>
      </c>
      <c r="S29" s="84">
        <f t="shared" si="6"/>
        <v>4.4808933610409968E-2</v>
      </c>
      <c r="T29" s="85">
        <f>分析係数表!F32</f>
        <v>0.48425196850393698</v>
      </c>
      <c r="U29" s="86">
        <f t="shared" si="7"/>
        <v>2.1698814307403252E-2</v>
      </c>
      <c r="V29" s="87">
        <f>分析係数表!D32</f>
        <v>1.7716535433070866E-2</v>
      </c>
      <c r="W29" s="167">
        <f t="shared" si="8"/>
        <v>0</v>
      </c>
      <c r="X29" s="76">
        <f>分析係数表!E32</f>
        <v>2.5590551181102362E-2</v>
      </c>
      <c r="Y29" s="166">
        <f t="shared" si="9"/>
        <v>0</v>
      </c>
    </row>
    <row r="30" spans="1:25" x14ac:dyDescent="0.2">
      <c r="A30" s="6" t="s">
        <v>18</v>
      </c>
      <c r="B30" s="5" t="s">
        <v>273</v>
      </c>
      <c r="C30" s="90"/>
      <c r="D30" s="76">
        <f>投入係数表!W30</f>
        <v>0</v>
      </c>
      <c r="E30" s="77">
        <f t="shared" si="0"/>
        <v>0</v>
      </c>
      <c r="F30" s="76">
        <f>分析係数表!C33</f>
        <v>0.65671641791044777</v>
      </c>
      <c r="G30" s="77">
        <f t="shared" si="1"/>
        <v>0</v>
      </c>
      <c r="H30" s="77">
        <v>1.8253711106964811E-2</v>
      </c>
      <c r="I30" s="77">
        <f t="shared" si="2"/>
        <v>1.8253711106964811E-2</v>
      </c>
      <c r="J30" s="76">
        <f>分析係数表!G33</f>
        <v>0.50780141843971627</v>
      </c>
      <c r="K30" s="78">
        <f t="shared" si="3"/>
        <v>9.2692603919055337E-3</v>
      </c>
      <c r="L30" s="79"/>
      <c r="M30" s="80"/>
      <c r="N30" s="81">
        <f>分析係数表!H33</f>
        <v>8.515469770082316E-4</v>
      </c>
      <c r="O30" s="82">
        <f t="shared" si="4"/>
        <v>7.8288600859645219E-3</v>
      </c>
      <c r="P30" s="76">
        <f>分析係数表!C33</f>
        <v>0.65671641791044777</v>
      </c>
      <c r="Q30" s="82">
        <f t="shared" si="5"/>
        <v>5.1413409519767009E-3</v>
      </c>
      <c r="R30" s="83">
        <v>2.9368217635337923E-2</v>
      </c>
      <c r="S30" s="84">
        <f t="shared" si="6"/>
        <v>4.7621928742302734E-2</v>
      </c>
      <c r="T30" s="85">
        <f>分析係数表!F33</f>
        <v>0.64539007092198586</v>
      </c>
      <c r="U30" s="86">
        <f t="shared" si="7"/>
        <v>3.0734719968436519E-2</v>
      </c>
      <c r="V30" s="87">
        <f>分析係数表!D33</f>
        <v>0.13049645390070921</v>
      </c>
      <c r="W30" s="167">
        <f t="shared" si="8"/>
        <v>0</v>
      </c>
      <c r="X30" s="76">
        <f>分析係数表!E33</f>
        <v>0.11063829787234042</v>
      </c>
      <c r="Y30" s="166">
        <f t="shared" si="9"/>
        <v>0</v>
      </c>
    </row>
    <row r="31" spans="1:25" x14ac:dyDescent="0.2">
      <c r="A31" s="6" t="s">
        <v>19</v>
      </c>
      <c r="B31" s="5" t="s">
        <v>274</v>
      </c>
      <c r="C31" s="90"/>
      <c r="D31" s="76">
        <f>投入係数表!W31</f>
        <v>3.8869257950530034E-2</v>
      </c>
      <c r="E31" s="77">
        <f t="shared" si="0"/>
        <v>3.8869257950530036</v>
      </c>
      <c r="F31" s="76">
        <f>分析係数表!C34</f>
        <v>0.31694321814583648</v>
      </c>
      <c r="G31" s="77">
        <f t="shared" si="1"/>
        <v>1.2319347701781631</v>
      </c>
      <c r="H31" s="77">
        <v>1.3112910077456545</v>
      </c>
      <c r="I31" s="77">
        <f t="shared" si="2"/>
        <v>1.3112910077456545</v>
      </c>
      <c r="J31" s="76">
        <f>分析係数表!G34</f>
        <v>0.42500730922911995</v>
      </c>
      <c r="K31" s="78">
        <f t="shared" si="3"/>
        <v>0.55730826281832169</v>
      </c>
      <c r="L31" s="79"/>
      <c r="M31" s="80"/>
      <c r="N31" s="81">
        <f>分析係数表!H34</f>
        <v>0.1424405852450133</v>
      </c>
      <c r="O31" s="82">
        <f t="shared" si="4"/>
        <v>1.3095547780158838</v>
      </c>
      <c r="P31" s="76">
        <f>分析係数表!C34</f>
        <v>0.31694321814583648</v>
      </c>
      <c r="Q31" s="82">
        <f t="shared" si="5"/>
        <v>0.41505450568261071</v>
      </c>
      <c r="R31" s="83">
        <v>0.45760669040896412</v>
      </c>
      <c r="S31" s="84">
        <f t="shared" si="6"/>
        <v>1.7688976981546187</v>
      </c>
      <c r="T31" s="85">
        <f>分析係数表!F34</f>
        <v>0.69993178052821359</v>
      </c>
      <c r="U31" s="86">
        <f t="shared" si="7"/>
        <v>1.2381077154416209</v>
      </c>
      <c r="V31" s="87">
        <f>分析係数表!D34</f>
        <v>0.29461066172887634</v>
      </c>
      <c r="W31" s="167">
        <f t="shared" si="8"/>
        <v>1</v>
      </c>
      <c r="X31" s="76">
        <f>分析係数表!E34</f>
        <v>0.2042685898060618</v>
      </c>
      <c r="Y31" s="166">
        <f t="shared" si="9"/>
        <v>0</v>
      </c>
    </row>
    <row r="32" spans="1:25" x14ac:dyDescent="0.2">
      <c r="A32" s="6" t="s">
        <v>20</v>
      </c>
      <c r="B32" s="5" t="s">
        <v>37</v>
      </c>
      <c r="C32" s="90"/>
      <c r="D32" s="76">
        <f>投入係数表!W32</f>
        <v>3.5335689045936395E-3</v>
      </c>
      <c r="E32" s="77">
        <f t="shared" si="0"/>
        <v>0.35335689045936397</v>
      </c>
      <c r="F32" s="76">
        <f>分析係数表!C35</f>
        <v>0.30004594884362079</v>
      </c>
      <c r="G32" s="77">
        <f t="shared" si="1"/>
        <v>0.10602330347831124</v>
      </c>
      <c r="H32" s="77">
        <v>0.1377341911338284</v>
      </c>
      <c r="I32" s="77">
        <f t="shared" si="2"/>
        <v>0.1377341911338284</v>
      </c>
      <c r="J32" s="76">
        <f>分析係数表!G35</f>
        <v>0.31483253588516746</v>
      </c>
      <c r="K32" s="78">
        <f t="shared" si="3"/>
        <v>4.3363204672755541E-2</v>
      </c>
      <c r="L32" s="79"/>
      <c r="M32" s="80"/>
      <c r="N32" s="81">
        <f>分析係数表!H35</f>
        <v>5.3595850643821122E-2</v>
      </c>
      <c r="O32" s="82">
        <f t="shared" si="4"/>
        <v>0.49274370904691855</v>
      </c>
      <c r="P32" s="76">
        <f>分析係数表!C35</f>
        <v>0.30004594884362079</v>
      </c>
      <c r="Q32" s="82">
        <f t="shared" si="5"/>
        <v>0.1478457537177077</v>
      </c>
      <c r="R32" s="83">
        <v>0.18495252648672539</v>
      </c>
      <c r="S32" s="84">
        <f t="shared" si="6"/>
        <v>0.32268671762055379</v>
      </c>
      <c r="T32" s="85">
        <f>分析係数表!F35</f>
        <v>0.64593301435406703</v>
      </c>
      <c r="U32" s="86">
        <f t="shared" si="7"/>
        <v>0.20843400420466393</v>
      </c>
      <c r="V32" s="87">
        <f>分析係数表!D35</f>
        <v>0.12870813397129185</v>
      </c>
      <c r="W32" s="167">
        <f t="shared" si="8"/>
        <v>0</v>
      </c>
      <c r="X32" s="76">
        <f>分析係数表!E35</f>
        <v>0.11674641148325358</v>
      </c>
      <c r="Y32" s="166">
        <f t="shared" si="9"/>
        <v>0</v>
      </c>
    </row>
    <row r="33" spans="1:25" x14ac:dyDescent="0.2">
      <c r="A33" s="6" t="s">
        <v>21</v>
      </c>
      <c r="B33" s="5" t="s">
        <v>38</v>
      </c>
      <c r="C33" s="90"/>
      <c r="D33" s="76">
        <f>投入係数表!W33</f>
        <v>0</v>
      </c>
      <c r="E33" s="77">
        <f t="shared" si="0"/>
        <v>0</v>
      </c>
      <c r="F33" s="76">
        <f>分析係数表!C36</f>
        <v>0.65263261684085982</v>
      </c>
      <c r="G33" s="77">
        <f t="shared" si="1"/>
        <v>0</v>
      </c>
      <c r="H33" s="77">
        <v>4.1325816761392187E-2</v>
      </c>
      <c r="I33" s="77">
        <f t="shared" si="2"/>
        <v>4.1325816761392187E-2</v>
      </c>
      <c r="J33" s="76">
        <f>分析係数表!G36</f>
        <v>1.8993066023515224E-2</v>
      </c>
      <c r="K33" s="78">
        <f t="shared" si="3"/>
        <v>7.8490396622481391E-4</v>
      </c>
      <c r="L33" s="79"/>
      <c r="M33" s="80"/>
      <c r="N33" s="81">
        <f>分析係数表!H36</f>
        <v>0.10937217763786029</v>
      </c>
      <c r="O33" s="82">
        <f t="shared" si="4"/>
        <v>1.0055340446775947</v>
      </c>
      <c r="P33" s="76">
        <f>分析係数表!C36</f>
        <v>0.65263261684085982</v>
      </c>
      <c r="Q33" s="82">
        <f t="shared" si="5"/>
        <v>0.65624431490051272</v>
      </c>
      <c r="R33" s="83">
        <v>0.68743221985273661</v>
      </c>
      <c r="S33" s="84">
        <f t="shared" si="6"/>
        <v>0.72875803661412886</v>
      </c>
      <c r="T33" s="85">
        <f>分析係数表!F36</f>
        <v>0.88362978595116071</v>
      </c>
      <c r="U33" s="86">
        <f t="shared" si="7"/>
        <v>0.64395230790353086</v>
      </c>
      <c r="V33" s="87">
        <f>分析係数表!D36</f>
        <v>1.4320168827253543E-2</v>
      </c>
      <c r="W33" s="167">
        <f t="shared" si="8"/>
        <v>0</v>
      </c>
      <c r="X33" s="76">
        <f>分析係数表!E36</f>
        <v>2.7132951462164605E-3</v>
      </c>
      <c r="Y33" s="166">
        <f t="shared" si="9"/>
        <v>0</v>
      </c>
    </row>
    <row r="34" spans="1:25" x14ac:dyDescent="0.2">
      <c r="A34" s="6" t="s">
        <v>22</v>
      </c>
      <c r="B34" s="5" t="s">
        <v>377</v>
      </c>
      <c r="C34" s="90"/>
      <c r="D34" s="76">
        <f>投入係数表!W34</f>
        <v>1.4134275618374558E-2</v>
      </c>
      <c r="E34" s="77">
        <f t="shared" si="0"/>
        <v>1.4134275618374559</v>
      </c>
      <c r="F34" s="76">
        <f>分析係数表!C37</f>
        <v>0.3125</v>
      </c>
      <c r="G34" s="77">
        <f t="shared" si="1"/>
        <v>0.44169611307420498</v>
      </c>
      <c r="H34" s="77">
        <v>0.5078119419564926</v>
      </c>
      <c r="I34" s="77">
        <f t="shared" si="2"/>
        <v>0.5078119419564926</v>
      </c>
      <c r="J34" s="76">
        <f>分析係数表!G37</f>
        <v>0.41284547738693467</v>
      </c>
      <c r="K34" s="78">
        <f t="shared" si="3"/>
        <v>0.20964786359981455</v>
      </c>
      <c r="L34" s="79"/>
      <c r="M34" s="80"/>
      <c r="N34" s="81">
        <f>分析係数表!H37</f>
        <v>4.2693468892730888E-2</v>
      </c>
      <c r="O34" s="82">
        <f t="shared" si="4"/>
        <v>0.3925105761281304</v>
      </c>
      <c r="P34" s="76">
        <f>分析係数表!C37</f>
        <v>0.3125</v>
      </c>
      <c r="Q34" s="82">
        <f t="shared" si="5"/>
        <v>0.12265955504004075</v>
      </c>
      <c r="R34" s="83">
        <v>0.16066157920800928</v>
      </c>
      <c r="S34" s="84">
        <f t="shared" si="6"/>
        <v>0.66847352116450187</v>
      </c>
      <c r="T34" s="85">
        <f>分析係数表!F37</f>
        <v>0.69189698492462315</v>
      </c>
      <c r="U34" s="86">
        <f t="shared" si="7"/>
        <v>0.46251481379566511</v>
      </c>
      <c r="V34" s="87">
        <f>分析係数表!D37</f>
        <v>0.10128768844221106</v>
      </c>
      <c r="W34" s="167">
        <f t="shared" si="8"/>
        <v>0</v>
      </c>
      <c r="X34" s="76">
        <f>分析係数表!E37</f>
        <v>9.3907035175879394E-2</v>
      </c>
      <c r="Y34" s="166">
        <f t="shared" si="9"/>
        <v>0</v>
      </c>
    </row>
    <row r="35" spans="1:25" x14ac:dyDescent="0.2">
      <c r="A35" s="6" t="s">
        <v>23</v>
      </c>
      <c r="B35" s="5" t="s">
        <v>193</v>
      </c>
      <c r="C35" s="90"/>
      <c r="D35" s="76">
        <f>投入係数表!W35</f>
        <v>0</v>
      </c>
      <c r="E35" s="77">
        <f t="shared" si="0"/>
        <v>0</v>
      </c>
      <c r="F35" s="76">
        <f>分析係数表!C38</f>
        <v>4.0005674563767912E-2</v>
      </c>
      <c r="G35" s="77">
        <f t="shared" si="1"/>
        <v>0</v>
      </c>
      <c r="H35" s="77">
        <v>4.8058236185645458E-3</v>
      </c>
      <c r="I35" s="77">
        <f t="shared" si="2"/>
        <v>4.8058236185645458E-3</v>
      </c>
      <c r="J35" s="76">
        <f>分析係数表!G38</f>
        <v>0.2442528735632184</v>
      </c>
      <c r="K35" s="78">
        <f t="shared" si="3"/>
        <v>1.1738362286723748E-3</v>
      </c>
      <c r="L35" s="79"/>
      <c r="M35" s="80"/>
      <c r="N35" s="81">
        <f>分析係数表!H38</f>
        <v>3.7571284803757127E-2</v>
      </c>
      <c r="O35" s="82">
        <f t="shared" si="4"/>
        <v>0.34541879652013163</v>
      </c>
      <c r="P35" s="76">
        <f>分析係数表!C38</f>
        <v>4.0005674563767912E-2</v>
      </c>
      <c r="Q35" s="82">
        <f t="shared" si="5"/>
        <v>1.3818711961792754E-2</v>
      </c>
      <c r="R35" s="83">
        <v>1.7117086851426922E-2</v>
      </c>
      <c r="S35" s="84">
        <f t="shared" si="6"/>
        <v>2.1922910469991466E-2</v>
      </c>
      <c r="T35" s="85">
        <f>分析係数表!F38</f>
        <v>0.42528735632183906</v>
      </c>
      <c r="U35" s="86">
        <f t="shared" si="7"/>
        <v>9.3235366366630369E-3</v>
      </c>
      <c r="V35" s="87">
        <f>分析係数表!D38</f>
        <v>0.11494252873563218</v>
      </c>
      <c r="W35" s="167">
        <f t="shared" si="8"/>
        <v>0</v>
      </c>
      <c r="X35" s="76">
        <f>分析係数表!E38</f>
        <v>0.10344827586206896</v>
      </c>
      <c r="Y35" s="166">
        <f t="shared" si="9"/>
        <v>0</v>
      </c>
    </row>
    <row r="36" spans="1:25" x14ac:dyDescent="0.2">
      <c r="A36" s="6" t="s">
        <v>24</v>
      </c>
      <c r="B36" s="5" t="s">
        <v>39</v>
      </c>
      <c r="C36" s="90"/>
      <c r="D36" s="76">
        <f>投入係数表!W36</f>
        <v>0</v>
      </c>
      <c r="E36" s="77">
        <f t="shared" si="0"/>
        <v>0</v>
      </c>
      <c r="F36" s="76">
        <f>分析係数表!C39</f>
        <v>1</v>
      </c>
      <c r="G36" s="77">
        <f t="shared" si="1"/>
        <v>0</v>
      </c>
      <c r="H36" s="77">
        <v>1.3605764328691292E-2</v>
      </c>
      <c r="I36" s="77">
        <f t="shared" si="2"/>
        <v>1.3605764328691292E-2</v>
      </c>
      <c r="J36" s="76">
        <f>分析係数表!G39</f>
        <v>0.35369632580787957</v>
      </c>
      <c r="K36" s="78">
        <f t="shared" si="3"/>
        <v>4.8123088528660212E-3</v>
      </c>
      <c r="L36" s="79"/>
      <c r="M36" s="80"/>
      <c r="N36" s="81">
        <f>分析係数表!H39</f>
        <v>3.3932856811085595E-3</v>
      </c>
      <c r="O36" s="82">
        <f t="shared" si="4"/>
        <v>3.1196821251646505E-2</v>
      </c>
      <c r="P36" s="76">
        <f>分析係数表!C39</f>
        <v>1</v>
      </c>
      <c r="Q36" s="82">
        <f t="shared" si="5"/>
        <v>3.1196821251646505E-2</v>
      </c>
      <c r="R36" s="83">
        <v>3.8188165062799651E-2</v>
      </c>
      <c r="S36" s="84">
        <f t="shared" si="6"/>
        <v>5.1793929391490939E-2</v>
      </c>
      <c r="T36" s="85">
        <f>分析係数表!F39</f>
        <v>0.70440460380699421</v>
      </c>
      <c r="U36" s="86">
        <f t="shared" si="7"/>
        <v>3.6483882312620605E-2</v>
      </c>
      <c r="V36" s="87">
        <f>分析係数表!D39</f>
        <v>6.0314298362107124E-2</v>
      </c>
      <c r="W36" s="167">
        <f t="shared" si="8"/>
        <v>0</v>
      </c>
      <c r="X36" s="76">
        <f>分析係数表!E39</f>
        <v>7.2598494909251882E-2</v>
      </c>
      <c r="Y36" s="166">
        <f t="shared" si="9"/>
        <v>0</v>
      </c>
    </row>
    <row r="37" spans="1:25" x14ac:dyDescent="0.2">
      <c r="A37" s="6" t="s">
        <v>25</v>
      </c>
      <c r="B37" s="5" t="s">
        <v>40</v>
      </c>
      <c r="C37" s="90"/>
      <c r="D37" s="76">
        <f>投入係数表!W37</f>
        <v>0</v>
      </c>
      <c r="E37" s="77">
        <f t="shared" si="0"/>
        <v>0</v>
      </c>
      <c r="F37" s="76">
        <f>分析係数表!C40</f>
        <v>0.6708495079895278</v>
      </c>
      <c r="G37" s="77">
        <f t="shared" si="1"/>
        <v>0</v>
      </c>
      <c r="H37" s="77">
        <v>5.5271660421756332E-4</v>
      </c>
      <c r="I37" s="77">
        <f t="shared" si="2"/>
        <v>5.5271660421756332E-4</v>
      </c>
      <c r="J37" s="76">
        <f>分析係数表!G40</f>
        <v>0.531269582654468</v>
      </c>
      <c r="K37" s="78">
        <f t="shared" si="3"/>
        <v>2.9364151964885962E-4</v>
      </c>
      <c r="L37" s="79"/>
      <c r="M37" s="80"/>
      <c r="N37" s="81">
        <f>分析係数表!H40</f>
        <v>2.5210951410213404E-2</v>
      </c>
      <c r="O37" s="82">
        <f t="shared" si="4"/>
        <v>0.23178170618143448</v>
      </c>
      <c r="P37" s="76">
        <f>分析係数表!C40</f>
        <v>0.6708495079895278</v>
      </c>
      <c r="Q37" s="82">
        <f t="shared" si="5"/>
        <v>0.1554906435527886</v>
      </c>
      <c r="R37" s="83">
        <v>0.15570975598467629</v>
      </c>
      <c r="S37" s="84">
        <f t="shared" si="6"/>
        <v>0.15626247258889386</v>
      </c>
      <c r="T37" s="85">
        <f>分析係数表!F40</f>
        <v>0.72803609474871533</v>
      </c>
      <c r="U37" s="86">
        <f t="shared" si="7"/>
        <v>0.11376472029939647</v>
      </c>
      <c r="V37" s="87">
        <f>分析係数表!D40</f>
        <v>0.11505201153026695</v>
      </c>
      <c r="W37" s="167">
        <f t="shared" si="8"/>
        <v>0</v>
      </c>
      <c r="X37" s="76">
        <f>分析係数表!E40</f>
        <v>6.6173705978192762E-2</v>
      </c>
      <c r="Y37" s="166">
        <f t="shared" si="9"/>
        <v>0</v>
      </c>
    </row>
    <row r="38" spans="1:25" x14ac:dyDescent="0.2">
      <c r="A38" s="6" t="s">
        <v>26</v>
      </c>
      <c r="B38" s="5" t="s">
        <v>276</v>
      </c>
      <c r="C38" s="90"/>
      <c r="D38" s="76">
        <f>投入係数表!W38</f>
        <v>0</v>
      </c>
      <c r="E38" s="77">
        <f t="shared" si="0"/>
        <v>0</v>
      </c>
      <c r="F38" s="76">
        <f>分析係数表!C41</f>
        <v>0.63576075285795497</v>
      </c>
      <c r="G38" s="77">
        <f t="shared" si="1"/>
        <v>0</v>
      </c>
      <c r="H38" s="77">
        <v>3.6427612823300697E-4</v>
      </c>
      <c r="I38" s="77">
        <f t="shared" si="2"/>
        <v>3.6427612823300697E-4</v>
      </c>
      <c r="J38" s="76">
        <f>分析係数表!G41</f>
        <v>0.45993746335743602</v>
      </c>
      <c r="K38" s="78">
        <f t="shared" si="3"/>
        <v>1.6754423838115731E-4</v>
      </c>
      <c r="L38" s="79"/>
      <c r="M38" s="80"/>
      <c r="N38" s="81">
        <f>分析係数表!H41</f>
        <v>4.510618532758754E-2</v>
      </c>
      <c r="O38" s="82">
        <f t="shared" si="4"/>
        <v>0.4146923463716965</v>
      </c>
      <c r="P38" s="76">
        <f>分析係数表!C41</f>
        <v>0.63576075285795497</v>
      </c>
      <c r="Q38" s="82">
        <f t="shared" si="5"/>
        <v>0.26364511833370158</v>
      </c>
      <c r="R38" s="83">
        <v>0.26734924498094825</v>
      </c>
      <c r="S38" s="84">
        <f t="shared" si="6"/>
        <v>0.26771352110918128</v>
      </c>
      <c r="T38" s="85">
        <f>分析係数表!F41</f>
        <v>0.5626343560680086</v>
      </c>
      <c r="U38" s="86">
        <f t="shared" si="7"/>
        <v>0.15062482455996343</v>
      </c>
      <c r="V38" s="87">
        <f>分析係数表!D41</f>
        <v>0.18145397693961304</v>
      </c>
      <c r="W38" s="167">
        <f t="shared" si="8"/>
        <v>0</v>
      </c>
      <c r="X38" s="76">
        <f>分析係数表!E41</f>
        <v>0.17500488567520031</v>
      </c>
      <c r="Y38" s="166">
        <f t="shared" si="9"/>
        <v>0</v>
      </c>
    </row>
    <row r="39" spans="1:25" x14ac:dyDescent="0.2">
      <c r="A39" s="6" t="s">
        <v>51</v>
      </c>
      <c r="B39" s="5" t="s">
        <v>367</v>
      </c>
      <c r="C39" s="90"/>
      <c r="D39" s="76">
        <f>投入係数表!W39</f>
        <v>0</v>
      </c>
      <c r="E39" s="77">
        <f>$C$25*D39</f>
        <v>0</v>
      </c>
      <c r="F39" s="76">
        <f>分析係数表!C42</f>
        <v>1</v>
      </c>
      <c r="G39" s="77">
        <f>E39*F39</f>
        <v>0</v>
      </c>
      <c r="H39" s="77">
        <v>6.012692251856481E-3</v>
      </c>
      <c r="I39" s="77">
        <f>C39+H39</f>
        <v>6.012692251856481E-3</v>
      </c>
      <c r="J39" s="76">
        <f>分析係数表!G42</f>
        <v>0.48586118251928023</v>
      </c>
      <c r="K39" s="78">
        <f>I39*J39</f>
        <v>2.9213337676115038E-3</v>
      </c>
      <c r="L39" s="79"/>
      <c r="M39" s="80"/>
      <c r="N39" s="81">
        <f>分析係数表!H42</f>
        <v>1.2011973266585813E-2</v>
      </c>
      <c r="O39" s="82">
        <f t="shared" si="4"/>
        <v>0.1104343748489844</v>
      </c>
      <c r="P39" s="76">
        <f>分析係数表!C42</f>
        <v>1</v>
      </c>
      <c r="Q39" s="82">
        <f>O39*P39</f>
        <v>0.1104343748489844</v>
      </c>
      <c r="R39" s="83">
        <v>0.11476926466656118</v>
      </c>
      <c r="S39" s="84">
        <f>I39+R39</f>
        <v>0.12078195691841766</v>
      </c>
      <c r="T39" s="85">
        <f>分析係数表!F42</f>
        <v>0.55826906598114823</v>
      </c>
      <c r="U39" s="86">
        <f>S39*T39</f>
        <v>6.7428830276220306E-2</v>
      </c>
      <c r="V39" s="87">
        <f>分析係数表!D42</f>
        <v>0.12296486718080549</v>
      </c>
      <c r="W39" s="167">
        <f>ROUND(S39*V39,0)</f>
        <v>0</v>
      </c>
      <c r="X39" s="76">
        <f>分析係数表!E42</f>
        <v>7.7120822622107968E-2</v>
      </c>
      <c r="Y39" s="166">
        <f>ROUND(S39*X39,0)</f>
        <v>0</v>
      </c>
    </row>
    <row r="40" spans="1:25" x14ac:dyDescent="0.2">
      <c r="A40" s="6" t="s">
        <v>194</v>
      </c>
      <c r="B40" s="5" t="s">
        <v>41</v>
      </c>
      <c r="C40" s="90"/>
      <c r="D40" s="76">
        <f>投入係数表!W40</f>
        <v>2.1201413427561839E-2</v>
      </c>
      <c r="E40" s="77">
        <f>$C$25*D40</f>
        <v>2.1201413427561837</v>
      </c>
      <c r="F40" s="76">
        <f>分析係数表!C43</f>
        <v>0.35275161130391675</v>
      </c>
      <c r="G40" s="77">
        <f>E40*F40</f>
        <v>0.7478832748492934</v>
      </c>
      <c r="H40" s="77">
        <v>0.93324836664699429</v>
      </c>
      <c r="I40" s="77">
        <f>C40+H40</f>
        <v>0.93324836664699429</v>
      </c>
      <c r="J40" s="76">
        <f>分析係数表!G43</f>
        <v>0.36383347788378145</v>
      </c>
      <c r="K40" s="78">
        <f>I40*J40</f>
        <v>0.33954699896653434</v>
      </c>
      <c r="L40" s="79"/>
      <c r="M40" s="80"/>
      <c r="N40" s="81">
        <f>分析係数表!H43</f>
        <v>3.2462002941707736E-2</v>
      </c>
      <c r="O40" s="82">
        <f t="shared" si="4"/>
        <v>0.29844563600434448</v>
      </c>
      <c r="P40" s="76">
        <f>分析係数表!C43</f>
        <v>0.35275161130391675</v>
      </c>
      <c r="Q40" s="82">
        <f>O40*P40</f>
        <v>0.10527717898715475</v>
      </c>
      <c r="R40" s="83">
        <v>0.21660088012427214</v>
      </c>
      <c r="S40" s="84">
        <f>I40+R40</f>
        <v>1.1498492467712664</v>
      </c>
      <c r="T40" s="85">
        <f>分析係数表!F43</f>
        <v>0.62185602775368609</v>
      </c>
      <c r="U40" s="86">
        <f>S40*T40</f>
        <v>0.71504068511274765</v>
      </c>
      <c r="V40" s="87">
        <f>分析係数表!D43</f>
        <v>0.24869904596704251</v>
      </c>
      <c r="W40" s="167">
        <f>ROUND(S40*V40,0)</f>
        <v>0</v>
      </c>
      <c r="X40" s="76">
        <f>分析係数表!E43</f>
        <v>0.20663486556808325</v>
      </c>
      <c r="Y40" s="166">
        <f>ROUND(S40*X40,0)</f>
        <v>0</v>
      </c>
    </row>
    <row r="41" spans="1:25" x14ac:dyDescent="0.2">
      <c r="A41" s="6" t="s">
        <v>340</v>
      </c>
      <c r="B41" s="5" t="s">
        <v>42</v>
      </c>
      <c r="C41" s="90"/>
      <c r="D41" s="76">
        <f>投入係数表!W41</f>
        <v>0</v>
      </c>
      <c r="E41" s="77">
        <f>$C$25*D41</f>
        <v>0</v>
      </c>
      <c r="F41" s="76">
        <f>分析係数表!C44</f>
        <v>0.44216182048040453</v>
      </c>
      <c r="G41" s="77">
        <f>E41*F41</f>
        <v>0</v>
      </c>
      <c r="H41" s="77">
        <v>1.0097198857713938E-3</v>
      </c>
      <c r="I41" s="77">
        <f>C41+H41</f>
        <v>1.0097198857713938E-3</v>
      </c>
      <c r="J41" s="76">
        <f>分析係数表!G44</f>
        <v>0.26698361065932691</v>
      </c>
      <c r="K41" s="78">
        <f>I41*J41</f>
        <v>2.6957866085776985E-4</v>
      </c>
      <c r="L41" s="79"/>
      <c r="M41" s="80"/>
      <c r="N41" s="81">
        <f>分析係数表!H44</f>
        <v>9.8960080509896006E-2</v>
      </c>
      <c r="O41" s="82">
        <f t="shared" si="4"/>
        <v>0.90980843726284666</v>
      </c>
      <c r="P41" s="76">
        <f>分析係数表!C44</f>
        <v>0.44216182048040453</v>
      </c>
      <c r="Q41" s="82">
        <f>O41*P41</f>
        <v>0.40228255490857218</v>
      </c>
      <c r="R41" s="83">
        <v>0.4076551824849699</v>
      </c>
      <c r="S41" s="84">
        <f>I41+R41</f>
        <v>0.40866490237074132</v>
      </c>
      <c r="T41" s="85">
        <f>分析係数表!F44</f>
        <v>0.48855248342299512</v>
      </c>
      <c r="U41" s="86">
        <f>S41*T41</f>
        <v>0.19965425294104153</v>
      </c>
      <c r="V41" s="87">
        <f>分析係数表!D44</f>
        <v>0.23645689978731391</v>
      </c>
      <c r="W41" s="167">
        <f>ROUND(S41*V41,0)</f>
        <v>0</v>
      </c>
      <c r="X41" s="76">
        <f>分析係数表!E44</f>
        <v>0.14913048917803079</v>
      </c>
      <c r="Y41" s="166">
        <f>ROUND(S41*X41,0)</f>
        <v>0</v>
      </c>
    </row>
    <row r="42" spans="1:25" x14ac:dyDescent="0.2">
      <c r="A42" s="6" t="s">
        <v>341</v>
      </c>
      <c r="B42" s="5" t="s">
        <v>278</v>
      </c>
      <c r="C42" s="90"/>
      <c r="D42" s="76">
        <f>投入係数表!W42</f>
        <v>0</v>
      </c>
      <c r="E42" s="77">
        <f>$C$25*D42</f>
        <v>0</v>
      </c>
      <c r="F42" s="76">
        <f>分析係数表!C45</f>
        <v>1</v>
      </c>
      <c r="G42" s="77">
        <f>E42*F42</f>
        <v>0</v>
      </c>
      <c r="H42" s="77">
        <v>5.5261920906759555E-3</v>
      </c>
      <c r="I42" s="77">
        <f>C42+H42</f>
        <v>5.5261920906759555E-3</v>
      </c>
      <c r="J42" s="76">
        <f>分析係数表!G45</f>
        <v>0</v>
      </c>
      <c r="K42" s="78">
        <f>I42*J42</f>
        <v>0</v>
      </c>
      <c r="L42" s="79"/>
      <c r="M42" s="80"/>
      <c r="N42" s="81">
        <f>分析係数表!H45</f>
        <v>0</v>
      </c>
      <c r="O42" s="82">
        <f t="shared" si="4"/>
        <v>0</v>
      </c>
      <c r="P42" s="76">
        <f>分析係数表!C45</f>
        <v>1</v>
      </c>
      <c r="Q42" s="82">
        <f>O42*P42</f>
        <v>0</v>
      </c>
      <c r="R42" s="83">
        <v>4.062360551443535E-3</v>
      </c>
      <c r="S42" s="84">
        <f>I42+R42</f>
        <v>9.5885526421194897E-3</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投入係数表!W43</f>
        <v>3.5335689045936395E-3</v>
      </c>
      <c r="E43" s="77">
        <f>$C$25*D43</f>
        <v>0.35335689045936397</v>
      </c>
      <c r="F43" s="76">
        <f>分析係数表!C46</f>
        <v>0.17935833011209901</v>
      </c>
      <c r="G43" s="77">
        <f>E43*F43</f>
        <v>6.3377501806395412E-2</v>
      </c>
      <c r="H43" s="77">
        <v>7.1894095600471011E-2</v>
      </c>
      <c r="I43" s="77">
        <f>C43+H43</f>
        <v>7.1894095600471011E-2</v>
      </c>
      <c r="J43" s="76">
        <f>分析係数表!G46</f>
        <v>8.6021505376344086E-3</v>
      </c>
      <c r="K43" s="78">
        <f>I43*J43</f>
        <v>6.1844383312233131E-4</v>
      </c>
      <c r="L43" s="79"/>
      <c r="M43" s="80"/>
      <c r="N43" s="81">
        <f>分析係数表!H46</f>
        <v>1.9624287151962429E-2</v>
      </c>
      <c r="O43" s="82">
        <f t="shared" si="4"/>
        <v>0.18041963925381876</v>
      </c>
      <c r="P43" s="76">
        <f>分析係数表!C46</f>
        <v>0.17935833011209901</v>
      </c>
      <c r="Q43" s="82">
        <f>O43*P43</f>
        <v>3.2359765215992244E-2</v>
      </c>
      <c r="R43" s="83">
        <v>3.6942896274843311E-2</v>
      </c>
      <c r="S43" s="84">
        <f>I43+R43</f>
        <v>0.10883699187531432</v>
      </c>
      <c r="T43" s="85">
        <f>分析係数表!F46</f>
        <v>0.31182795698924731</v>
      </c>
      <c r="U43" s="86">
        <f>S43*T43</f>
        <v>3.3938416821334569E-2</v>
      </c>
      <c r="V43" s="87">
        <f>分析係数表!D46</f>
        <v>4.3010752688172043E-3</v>
      </c>
      <c r="W43" s="167">
        <f>ROUND(S43*V43,0)</f>
        <v>0</v>
      </c>
      <c r="X43" s="76">
        <f>分析係数表!E46</f>
        <v>1.0752688172043012E-2</v>
      </c>
      <c r="Y43" s="166">
        <f>ROUND(S43*X43,0)</f>
        <v>0</v>
      </c>
    </row>
    <row r="44" spans="1:25" x14ac:dyDescent="0.2">
      <c r="A44" s="192">
        <v>40</v>
      </c>
      <c r="B44" s="14" t="s">
        <v>150</v>
      </c>
      <c r="C44" s="197">
        <f>SUM(C5:C43)</f>
        <v>100</v>
      </c>
      <c r="D44" s="92">
        <f>投入係数表!W44</f>
        <v>0.77385159010600701</v>
      </c>
      <c r="E44" s="91">
        <f>SUM(E5:E43)</f>
        <v>77.385159010600702</v>
      </c>
      <c r="F44" s="92">
        <f>分析係数表!C47</f>
        <v>0.45205734847213674</v>
      </c>
      <c r="G44" s="91">
        <f>SUM(G5:G43)</f>
        <v>7.7459974458562337</v>
      </c>
      <c r="H44" s="91">
        <f>SUM(H5:H43)</f>
        <v>8.9915074405765356</v>
      </c>
      <c r="I44" s="91">
        <f>SUM(I5:I43)</f>
        <v>108.99150744057651</v>
      </c>
      <c r="J44" s="92">
        <f>分析係数表!G47</f>
        <v>0.25945463001493158</v>
      </c>
      <c r="K44" s="93">
        <f>SUM(K5:K43)</f>
        <v>14.662984626716113</v>
      </c>
      <c r="L44" s="94">
        <f>最終需要_まとめ!$L$33</f>
        <v>0.627</v>
      </c>
      <c r="M44" s="91">
        <f>K44*L44</f>
        <v>9.1936913609510036</v>
      </c>
      <c r="N44" s="95">
        <f>分析係数表!H47</f>
        <v>1</v>
      </c>
      <c r="O44" s="96">
        <f>SUM(O5:O43)</f>
        <v>9.1936913609510054</v>
      </c>
      <c r="P44" s="92">
        <f>分析係数表!C47</f>
        <v>0.45205734847213674</v>
      </c>
      <c r="Q44" s="96">
        <f>SUM(Q5:Q43)</f>
        <v>4.4001379658140998</v>
      </c>
      <c r="R44" s="91">
        <f>SUM(R5:R43)</f>
        <v>5.0729680792851983</v>
      </c>
      <c r="S44" s="97">
        <f>SUM(S5:S43)</f>
        <v>114.06447551986173</v>
      </c>
      <c r="T44" s="98">
        <f>分析係数表!F47</f>
        <v>0.49393557388686266</v>
      </c>
      <c r="U44" s="99">
        <f>SUM(U5:U43)</f>
        <v>28.474048104991436</v>
      </c>
      <c r="V44" s="100">
        <f>分析係数表!D47</f>
        <v>0.10430078574400901</v>
      </c>
      <c r="W44" s="164">
        <f>SUM(W5:W43)</f>
        <v>26</v>
      </c>
      <c r="X44" s="92">
        <f>分析係数表!E47</f>
        <v>8.4816292561133821E-2</v>
      </c>
      <c r="Y44" s="165">
        <f>SUM(Y5:Y43)</f>
        <v>24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294</v>
      </c>
      <c r="S2" s="3" t="s">
        <v>152</v>
      </c>
      <c r="U2" s="64" t="s">
        <v>209</v>
      </c>
      <c r="W2" s="3" t="s">
        <v>130</v>
      </c>
      <c r="Y2" s="3" t="s">
        <v>153</v>
      </c>
    </row>
    <row r="3" spans="1:25" ht="44" x14ac:dyDescent="0.2">
      <c r="B3" s="65"/>
      <c r="C3" s="66" t="s">
        <v>227</v>
      </c>
      <c r="D3" s="66" t="s">
        <v>234</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投入係数表!X5</f>
        <v>4.3878894251864854E-4</v>
      </c>
      <c r="E5" s="77">
        <f t="shared" ref="E5:E38" si="0">$C$26*D5</f>
        <v>4.3878894251864857E-2</v>
      </c>
      <c r="F5" s="76">
        <f>分析係数表!C8</f>
        <v>0.54693596511361031</v>
      </c>
      <c r="G5" s="77">
        <f t="shared" ref="G5:G38" si="1">E5*F5</f>
        <v>2.3998945375761752E-2</v>
      </c>
      <c r="H5" s="77">
        <f t="array" ref="H5:H43">MMULT(逆行列係数!C5:AO43,'22'!G5:G43)</f>
        <v>3.1814068532134122E-2</v>
      </c>
      <c r="I5" s="77">
        <f t="shared" ref="I5:I38" si="2">C5+H5</f>
        <v>3.1814068532134122E-2</v>
      </c>
      <c r="J5" s="76">
        <f>分析係数表!G8</f>
        <v>0.11998386771526517</v>
      </c>
      <c r="K5" s="78">
        <f t="shared" ref="K5:K38" si="3">I5*J5</f>
        <v>3.817174990243961E-3</v>
      </c>
      <c r="L5" s="79" t="s">
        <v>183</v>
      </c>
      <c r="M5" s="80" t="s">
        <v>183</v>
      </c>
      <c r="N5" s="81">
        <f>分析係数表!H8</f>
        <v>1.0437901581813021E-2</v>
      </c>
      <c r="O5" s="82">
        <f t="shared" ref="O5:O43" si="4">$M$44*N5</f>
        <v>0.1950196787032368</v>
      </c>
      <c r="P5" s="76">
        <f>分析係数表!C8</f>
        <v>0.54693596511361031</v>
      </c>
      <c r="Q5" s="82">
        <f t="shared" ref="Q5:Q38" si="5">O5*P5</f>
        <v>0.10666327618770102</v>
      </c>
      <c r="R5" s="83">
        <f t="array" ref="R5:R43">MMULT(逆行列係数!C5:AO43,'22'!Q5:Q43)</f>
        <v>0.15670051995173778</v>
      </c>
      <c r="S5" s="84">
        <f t="shared" ref="S5:S38" si="6">I5+R5</f>
        <v>0.1885145884838719</v>
      </c>
      <c r="T5" s="85">
        <f>分析係数表!F8</f>
        <v>0.45210727969348657</v>
      </c>
      <c r="U5" s="86">
        <f t="shared" ref="U5:U38" si="7">S5*T5</f>
        <v>8.5228817781980395E-2</v>
      </c>
      <c r="V5" s="87">
        <f>分析係数表!D8</f>
        <v>0.18995765275257109</v>
      </c>
      <c r="W5" s="88">
        <f t="shared" ref="W5:W38" si="8">ROUND(S5*V5,0)</f>
        <v>0</v>
      </c>
      <c r="X5" s="76">
        <f>分析係数表!E8</f>
        <v>0.14398064125831822</v>
      </c>
      <c r="Y5" s="89">
        <f t="shared" ref="Y5:Y38" si="9">ROUND(S5*X5,0)</f>
        <v>0</v>
      </c>
    </row>
    <row r="6" spans="1:25" x14ac:dyDescent="0.2">
      <c r="A6" s="6" t="s">
        <v>219</v>
      </c>
      <c r="B6" s="5" t="s">
        <v>265</v>
      </c>
      <c r="C6" s="90"/>
      <c r="D6" s="76">
        <f>投入係数表!X6</f>
        <v>0</v>
      </c>
      <c r="E6" s="77">
        <f t="shared" si="0"/>
        <v>0</v>
      </c>
      <c r="F6" s="76">
        <f>分析係数表!C9</f>
        <v>1</v>
      </c>
      <c r="G6" s="77">
        <f t="shared" si="1"/>
        <v>0</v>
      </c>
      <c r="H6" s="77">
        <v>3.4630067865603541E-2</v>
      </c>
      <c r="I6" s="77">
        <f t="shared" si="2"/>
        <v>3.4630067865603541E-2</v>
      </c>
      <c r="J6" s="76">
        <f>分析係数表!G9</f>
        <v>0.24637681159420291</v>
      </c>
      <c r="K6" s="78">
        <f t="shared" si="3"/>
        <v>8.5320457060182632E-3</v>
      </c>
      <c r="L6" s="79"/>
      <c r="M6" s="80"/>
      <c r="N6" s="81">
        <f>分析係数表!H9</f>
        <v>5.4189353082342016E-4</v>
      </c>
      <c r="O6" s="82">
        <f t="shared" si="4"/>
        <v>1.0124631032800924E-2</v>
      </c>
      <c r="P6" s="76">
        <f>分析係数表!C9</f>
        <v>1</v>
      </c>
      <c r="Q6" s="82">
        <f t="shared" si="5"/>
        <v>1.0124631032800924E-2</v>
      </c>
      <c r="R6" s="83">
        <v>1.3266180061252403E-2</v>
      </c>
      <c r="S6" s="84">
        <f t="shared" si="6"/>
        <v>4.7896247926855942E-2</v>
      </c>
      <c r="T6" s="85">
        <f>分析係数表!F9</f>
        <v>0.67101449275362324</v>
      </c>
      <c r="U6" s="86">
        <f t="shared" si="7"/>
        <v>3.2139076507441015E-2</v>
      </c>
      <c r="V6" s="87">
        <f>分析係数表!D9</f>
        <v>0.17826086956521739</v>
      </c>
      <c r="W6" s="88">
        <f t="shared" si="8"/>
        <v>0</v>
      </c>
      <c r="X6" s="76">
        <f>分析係数表!E9</f>
        <v>0.11304347826086956</v>
      </c>
      <c r="Y6" s="89">
        <f t="shared" si="9"/>
        <v>0</v>
      </c>
    </row>
    <row r="7" spans="1:25" x14ac:dyDescent="0.2">
      <c r="A7" s="6" t="s">
        <v>220</v>
      </c>
      <c r="B7" s="5" t="s">
        <v>266</v>
      </c>
      <c r="C7" s="90"/>
      <c r="D7" s="76">
        <f>投入係数表!X7</f>
        <v>1.3163668275559457E-3</v>
      </c>
      <c r="E7" s="77">
        <f t="shared" si="0"/>
        <v>0.13163668275559456</v>
      </c>
      <c r="F7" s="76">
        <f>分析係数表!C10</f>
        <v>7.9037800687285276E-2</v>
      </c>
      <c r="G7" s="77">
        <f t="shared" si="1"/>
        <v>1.0404273894772087E-2</v>
      </c>
      <c r="H7" s="77">
        <v>1.0574609823921889E-2</v>
      </c>
      <c r="I7" s="77">
        <f t="shared" si="2"/>
        <v>1.0574609823921889E-2</v>
      </c>
      <c r="J7" s="76">
        <f>分析係数表!G10</f>
        <v>0.17857142857142858</v>
      </c>
      <c r="K7" s="78">
        <f t="shared" si="3"/>
        <v>1.8883231828431945E-3</v>
      </c>
      <c r="L7" s="79"/>
      <c r="M7" s="80"/>
      <c r="N7" s="81">
        <f>分析係数表!H10</f>
        <v>1.057982607798106E-3</v>
      </c>
      <c r="O7" s="82">
        <f t="shared" si="4"/>
        <v>1.976713677832561E-2</v>
      </c>
      <c r="P7" s="76">
        <f>分析係数表!C10</f>
        <v>7.9037800687285276E-2</v>
      </c>
      <c r="Q7" s="82">
        <f t="shared" si="5"/>
        <v>1.562351016843606E-3</v>
      </c>
      <c r="R7" s="83">
        <v>2.5930536008894759E-3</v>
      </c>
      <c r="S7" s="84">
        <f t="shared" si="6"/>
        <v>1.3167663424811366E-2</v>
      </c>
      <c r="T7" s="85">
        <f>分析係数表!F10</f>
        <v>0.5178571428571429</v>
      </c>
      <c r="U7" s="86">
        <f t="shared" si="7"/>
        <v>6.8189685592773153E-3</v>
      </c>
      <c r="V7" s="87">
        <f>分析係数表!D10</f>
        <v>0.10714285714285714</v>
      </c>
      <c r="W7" s="88">
        <f t="shared" si="8"/>
        <v>0</v>
      </c>
      <c r="X7" s="76">
        <f>分析係数表!E10</f>
        <v>8.9285714285714288E-2</v>
      </c>
      <c r="Y7" s="89">
        <f t="shared" si="9"/>
        <v>0</v>
      </c>
    </row>
    <row r="8" spans="1:25" x14ac:dyDescent="0.2">
      <c r="A8" s="6" t="s">
        <v>221</v>
      </c>
      <c r="B8" s="5" t="s">
        <v>27</v>
      </c>
      <c r="C8" s="90"/>
      <c r="D8" s="76">
        <f>投入係数表!X8</f>
        <v>0</v>
      </c>
      <c r="E8" s="77">
        <f t="shared" si="0"/>
        <v>0</v>
      </c>
      <c r="F8" s="76">
        <f>分析係数表!C11</f>
        <v>2.9201343261789914E-3</v>
      </c>
      <c r="G8" s="77">
        <f t="shared" si="1"/>
        <v>0</v>
      </c>
      <c r="H8" s="77">
        <v>2.4534346289813705E-3</v>
      </c>
      <c r="I8" s="77">
        <f t="shared" si="2"/>
        <v>2.4534346289813705E-3</v>
      </c>
      <c r="J8" s="76">
        <f>分析係数表!G11</f>
        <v>0.38709677419354838</v>
      </c>
      <c r="K8" s="78">
        <f t="shared" si="3"/>
        <v>9.4971663057343372E-4</v>
      </c>
      <c r="L8" s="79"/>
      <c r="M8" s="80"/>
      <c r="N8" s="81">
        <f>分析係数表!H11</f>
        <v>-1.2902226924367146E-5</v>
      </c>
      <c r="O8" s="82">
        <f t="shared" si="4"/>
        <v>-2.410626436381172E-4</v>
      </c>
      <c r="P8" s="76">
        <f>分析係数表!C11</f>
        <v>2.9201343261789914E-3</v>
      </c>
      <c r="Q8" s="82">
        <f t="shared" si="5"/>
        <v>-7.0393530044711967E-7</v>
      </c>
      <c r="R8" s="83">
        <v>3.4753364585926815E-3</v>
      </c>
      <c r="S8" s="84">
        <f t="shared" si="6"/>
        <v>5.9287710875740515E-3</v>
      </c>
      <c r="T8" s="85">
        <f>分析係数表!F11</f>
        <v>0.64516129032258063</v>
      </c>
      <c r="U8" s="86">
        <f t="shared" si="7"/>
        <v>3.8250136048864846E-3</v>
      </c>
      <c r="V8" s="87">
        <f>分析係数表!D11</f>
        <v>0.25806451612903225</v>
      </c>
      <c r="W8" s="88">
        <f t="shared" si="8"/>
        <v>0</v>
      </c>
      <c r="X8" s="76">
        <f>分析係数表!E11</f>
        <v>0.22580645161290322</v>
      </c>
      <c r="Y8" s="89">
        <f t="shared" si="9"/>
        <v>0</v>
      </c>
    </row>
    <row r="9" spans="1:25" x14ac:dyDescent="0.2">
      <c r="A9" s="6" t="s">
        <v>222</v>
      </c>
      <c r="B9" s="5" t="s">
        <v>190</v>
      </c>
      <c r="C9" s="90"/>
      <c r="D9" s="76">
        <f>投入係数表!X9</f>
        <v>0</v>
      </c>
      <c r="E9" s="77">
        <f t="shared" si="0"/>
        <v>0</v>
      </c>
      <c r="F9" s="76">
        <f>分析係数表!C12</f>
        <v>0.15436841164909776</v>
      </c>
      <c r="G9" s="77">
        <f t="shared" si="1"/>
        <v>0</v>
      </c>
      <c r="H9" s="77">
        <v>1.2096287444047127E-3</v>
      </c>
      <c r="I9" s="77">
        <f t="shared" si="2"/>
        <v>1.2096287444047127E-3</v>
      </c>
      <c r="J9" s="76">
        <f>分析係数表!G12</f>
        <v>0.13865952540355575</v>
      </c>
      <c r="K9" s="78">
        <f t="shared" si="3"/>
        <v>1.677265476136565E-4</v>
      </c>
      <c r="L9" s="79"/>
      <c r="M9" s="80"/>
      <c r="N9" s="81">
        <f>分析係数表!H12</f>
        <v>8.1322736304286117E-2</v>
      </c>
      <c r="O9" s="82">
        <f t="shared" si="4"/>
        <v>1.5194178428510527</v>
      </c>
      <c r="P9" s="76">
        <f>分析係数表!C12</f>
        <v>0.15436841164909776</v>
      </c>
      <c r="Q9" s="82">
        <f t="shared" si="5"/>
        <v>0.23455011903221543</v>
      </c>
      <c r="R9" s="83">
        <v>0.26683069709304214</v>
      </c>
      <c r="S9" s="84">
        <f t="shared" si="6"/>
        <v>0.26804032583744686</v>
      </c>
      <c r="T9" s="85">
        <f>分析係数表!F12</f>
        <v>0.32507624786134048</v>
      </c>
      <c r="U9" s="86">
        <f t="shared" si="7"/>
        <v>8.7133543398768346E-2</v>
      </c>
      <c r="V9" s="87">
        <f>分析係数表!D12</f>
        <v>4.5079223387636688E-2</v>
      </c>
      <c r="W9" s="88">
        <f t="shared" si="8"/>
        <v>0</v>
      </c>
      <c r="X9" s="76">
        <f>分析係数表!E12</f>
        <v>4.7459644424607601E-2</v>
      </c>
      <c r="Y9" s="89">
        <f t="shared" si="9"/>
        <v>0</v>
      </c>
    </row>
    <row r="10" spans="1:25" x14ac:dyDescent="0.2">
      <c r="A10" s="6" t="s">
        <v>223</v>
      </c>
      <c r="B10" s="5" t="s">
        <v>28</v>
      </c>
      <c r="C10" s="90"/>
      <c r="D10" s="76">
        <f>投入係数表!X10</f>
        <v>1.3163668275559457E-3</v>
      </c>
      <c r="E10" s="77">
        <f t="shared" si="0"/>
        <v>0.13163668275559456</v>
      </c>
      <c r="F10" s="76">
        <f>分析係数表!C13</f>
        <v>0</v>
      </c>
      <c r="G10" s="77">
        <f t="shared" si="1"/>
        <v>0</v>
      </c>
      <c r="H10" s="77">
        <v>0</v>
      </c>
      <c r="I10" s="77">
        <f t="shared" si="2"/>
        <v>0</v>
      </c>
      <c r="J10" s="76">
        <f>分析係数表!G13</f>
        <v>0.24519230769230768</v>
      </c>
      <c r="K10" s="78">
        <f t="shared" si="3"/>
        <v>0</v>
      </c>
      <c r="L10" s="79"/>
      <c r="M10" s="80"/>
      <c r="N10" s="81">
        <f>分析係数表!H13</f>
        <v>1.238613784739246E-2</v>
      </c>
      <c r="O10" s="82">
        <f t="shared" si="4"/>
        <v>0.23142013789259253</v>
      </c>
      <c r="P10" s="76">
        <f>分析係数表!C13</f>
        <v>0</v>
      </c>
      <c r="Q10" s="82">
        <f t="shared" si="5"/>
        <v>0</v>
      </c>
      <c r="R10" s="83">
        <v>0</v>
      </c>
      <c r="S10" s="84">
        <f t="shared" si="6"/>
        <v>0</v>
      </c>
      <c r="T10" s="85">
        <f>分析係数表!F13</f>
        <v>0.38350591715976329</v>
      </c>
      <c r="U10" s="86">
        <f t="shared" si="7"/>
        <v>0</v>
      </c>
      <c r="V10" s="87">
        <f>分析係数表!D13</f>
        <v>0.13609467455621302</v>
      </c>
      <c r="W10" s="88">
        <f t="shared" si="8"/>
        <v>0</v>
      </c>
      <c r="X10" s="76">
        <f>分析係数表!E13</f>
        <v>0.13646449704142011</v>
      </c>
      <c r="Y10" s="89">
        <f t="shared" si="9"/>
        <v>0</v>
      </c>
    </row>
    <row r="11" spans="1:25" x14ac:dyDescent="0.2">
      <c r="A11" s="6" t="s">
        <v>224</v>
      </c>
      <c r="B11" s="5" t="s">
        <v>267</v>
      </c>
      <c r="C11" s="90"/>
      <c r="D11" s="76">
        <f>投入係数表!X11</f>
        <v>0.13251426064063185</v>
      </c>
      <c r="E11" s="77">
        <f t="shared" si="0"/>
        <v>13.251426064063185</v>
      </c>
      <c r="F11" s="76">
        <f>分析係数表!C14</f>
        <v>5.4896794027228801E-2</v>
      </c>
      <c r="G11" s="77">
        <f t="shared" si="1"/>
        <v>0.72746080720592798</v>
      </c>
      <c r="H11" s="77">
        <v>0.74852595891819784</v>
      </c>
      <c r="I11" s="77">
        <f t="shared" si="2"/>
        <v>0.74852595891819784</v>
      </c>
      <c r="J11" s="76">
        <f>分析係数表!G14</f>
        <v>0.21908893709327548</v>
      </c>
      <c r="K11" s="78">
        <f t="shared" si="3"/>
        <v>0.16399375672611274</v>
      </c>
      <c r="L11" s="79"/>
      <c r="M11" s="80"/>
      <c r="N11" s="81">
        <f>分析係数表!H14</f>
        <v>1.0321781539493716E-3</v>
      </c>
      <c r="O11" s="82">
        <f t="shared" si="4"/>
        <v>1.9285011491049376E-2</v>
      </c>
      <c r="P11" s="76">
        <f>分析係数表!C14</f>
        <v>5.4896794027228801E-2</v>
      </c>
      <c r="Q11" s="82">
        <f t="shared" si="5"/>
        <v>1.0586853036368782E-3</v>
      </c>
      <c r="R11" s="83">
        <v>4.9485443827485672E-3</v>
      </c>
      <c r="S11" s="84">
        <f t="shared" si="6"/>
        <v>0.75347450330094645</v>
      </c>
      <c r="T11" s="85">
        <f>分析係数表!F14</f>
        <v>0.36550976138828634</v>
      </c>
      <c r="U11" s="86">
        <f t="shared" si="7"/>
        <v>0.27540228591368648</v>
      </c>
      <c r="V11" s="87">
        <f>分析係数表!D14</f>
        <v>0.11713665943600868</v>
      </c>
      <c r="W11" s="88">
        <f t="shared" si="8"/>
        <v>0</v>
      </c>
      <c r="X11" s="76">
        <f>分析係数表!E14</f>
        <v>8.6767895878524945E-2</v>
      </c>
      <c r="Y11" s="89">
        <f t="shared" si="9"/>
        <v>0</v>
      </c>
    </row>
    <row r="12" spans="1:25" x14ac:dyDescent="0.2">
      <c r="A12" s="6" t="s">
        <v>225</v>
      </c>
      <c r="B12" s="5" t="s">
        <v>29</v>
      </c>
      <c r="C12" s="90"/>
      <c r="D12" s="76">
        <f>投入係数表!X12</f>
        <v>3.4225537516454588E-2</v>
      </c>
      <c r="E12" s="77">
        <f t="shared" si="0"/>
        <v>3.4225537516454589</v>
      </c>
      <c r="F12" s="76">
        <f>分析係数表!C15</f>
        <v>0</v>
      </c>
      <c r="G12" s="77">
        <f t="shared" si="1"/>
        <v>0</v>
      </c>
      <c r="H12" s="77">
        <v>0</v>
      </c>
      <c r="I12" s="77">
        <f t="shared" si="2"/>
        <v>0</v>
      </c>
      <c r="J12" s="76">
        <f>分析係数表!G15</f>
        <v>9.5670602482591585E-2</v>
      </c>
      <c r="K12" s="78">
        <f t="shared" si="3"/>
        <v>0</v>
      </c>
      <c r="L12" s="79"/>
      <c r="M12" s="80"/>
      <c r="N12" s="81">
        <f>分析係数表!H15</f>
        <v>7.5090960699816791E-3</v>
      </c>
      <c r="O12" s="82">
        <f t="shared" si="4"/>
        <v>0.14029845859738421</v>
      </c>
      <c r="P12" s="76">
        <f>分析係数表!C15</f>
        <v>0</v>
      </c>
      <c r="Q12" s="82">
        <f t="shared" si="5"/>
        <v>0</v>
      </c>
      <c r="R12" s="83">
        <v>0</v>
      </c>
      <c r="S12" s="84">
        <f t="shared" si="6"/>
        <v>0</v>
      </c>
      <c r="T12" s="85">
        <f>分析係数表!F15</f>
        <v>0.30426884650317892</v>
      </c>
      <c r="U12" s="86">
        <f t="shared" si="7"/>
        <v>0</v>
      </c>
      <c r="V12" s="87">
        <f>分析係数表!D15</f>
        <v>3.7844383893430214E-2</v>
      </c>
      <c r="W12" s="88">
        <f t="shared" si="8"/>
        <v>0</v>
      </c>
      <c r="X12" s="76">
        <f>分析係数表!E15</f>
        <v>3.511958825310324E-2</v>
      </c>
      <c r="Y12" s="89">
        <f t="shared" si="9"/>
        <v>0</v>
      </c>
    </row>
    <row r="13" spans="1:25" x14ac:dyDescent="0.2">
      <c r="A13" s="6" t="s">
        <v>226</v>
      </c>
      <c r="B13" s="5" t="s">
        <v>30</v>
      </c>
      <c r="C13" s="90"/>
      <c r="D13" s="76">
        <f>投入係数表!X13</f>
        <v>1.3163668275559457E-3</v>
      </c>
      <c r="E13" s="77">
        <f t="shared" si="0"/>
        <v>0.13163668275559456</v>
      </c>
      <c r="F13" s="76">
        <f>分析係数表!C16</f>
        <v>2.8164924506387967E-2</v>
      </c>
      <c r="G13" s="77">
        <f t="shared" si="1"/>
        <v>3.7075372320826637E-3</v>
      </c>
      <c r="H13" s="77">
        <v>9.8289690229850218E-3</v>
      </c>
      <c r="I13" s="77">
        <f t="shared" si="2"/>
        <v>9.8289690229850218E-3</v>
      </c>
      <c r="J13" s="76">
        <f>分析係数表!G16</f>
        <v>3.3175355450236969E-2</v>
      </c>
      <c r="K13" s="78">
        <f t="shared" si="3"/>
        <v>3.2607954104689647E-4</v>
      </c>
      <c r="L13" s="79"/>
      <c r="M13" s="80"/>
      <c r="N13" s="81">
        <f>分析係数表!H16</f>
        <v>1.4682734239929811E-2</v>
      </c>
      <c r="O13" s="82">
        <f t="shared" si="4"/>
        <v>0.27432928846017735</v>
      </c>
      <c r="P13" s="76">
        <f>分析係数表!C16</f>
        <v>2.8164924506387967E-2</v>
      </c>
      <c r="Q13" s="82">
        <f t="shared" si="5"/>
        <v>7.7264636993720224E-3</v>
      </c>
      <c r="R13" s="83">
        <v>1.4817886190178296E-2</v>
      </c>
      <c r="S13" s="84">
        <f t="shared" si="6"/>
        <v>2.4646855213163316E-2</v>
      </c>
      <c r="T13" s="85">
        <f>分析係数表!F16</f>
        <v>0.28436018957345971</v>
      </c>
      <c r="U13" s="86">
        <f t="shared" si="7"/>
        <v>7.0085844208047339E-3</v>
      </c>
      <c r="V13" s="87">
        <f>分析係数表!D16</f>
        <v>3.7914691943127965E-2</v>
      </c>
      <c r="W13" s="88">
        <f t="shared" si="8"/>
        <v>0</v>
      </c>
      <c r="X13" s="76">
        <f>分析係数表!E16</f>
        <v>3.7914691943127965E-2</v>
      </c>
      <c r="Y13" s="89">
        <f t="shared" si="9"/>
        <v>0</v>
      </c>
    </row>
    <row r="14" spans="1:25" x14ac:dyDescent="0.2">
      <c r="A14" s="6" t="s">
        <v>2</v>
      </c>
      <c r="B14" s="5" t="s">
        <v>364</v>
      </c>
      <c r="C14" s="90"/>
      <c r="D14" s="76">
        <f>投入係数表!X14</f>
        <v>5.309346204475647E-2</v>
      </c>
      <c r="E14" s="77">
        <f t="shared" si="0"/>
        <v>5.3093462044756468</v>
      </c>
      <c r="F14" s="76">
        <f>分析係数表!C17</f>
        <v>0.15651736285858076</v>
      </c>
      <c r="G14" s="77">
        <f t="shared" si="1"/>
        <v>0.83100486642774329</v>
      </c>
      <c r="H14" s="77">
        <v>0.88481645973823719</v>
      </c>
      <c r="I14" s="77">
        <f t="shared" si="2"/>
        <v>0.88481645973823719</v>
      </c>
      <c r="J14" s="76">
        <f>分析係数表!G17</f>
        <v>0.21787194841087057</v>
      </c>
      <c r="K14" s="78">
        <f t="shared" si="3"/>
        <v>0.19277668606917836</v>
      </c>
      <c r="L14" s="79"/>
      <c r="M14" s="80"/>
      <c r="N14" s="81">
        <f>分析係数表!H17</f>
        <v>2.4901297964028592E-3</v>
      </c>
      <c r="O14" s="82">
        <f t="shared" si="4"/>
        <v>4.6525090222156625E-2</v>
      </c>
      <c r="P14" s="76">
        <f>分析係数表!C17</f>
        <v>0.15651736285858076</v>
      </c>
      <c r="Q14" s="82">
        <f t="shared" si="5"/>
        <v>7.281984428329496E-3</v>
      </c>
      <c r="R14" s="83">
        <v>1.3612493807040807E-2</v>
      </c>
      <c r="S14" s="84">
        <f t="shared" si="6"/>
        <v>0.89842895354527796</v>
      </c>
      <c r="T14" s="85">
        <f>分析係数表!F17</f>
        <v>0.3417779824965454</v>
      </c>
      <c r="U14" s="86">
        <f t="shared" si="7"/>
        <v>0.3070632351591876</v>
      </c>
      <c r="V14" s="87">
        <f>分析係数表!D17</f>
        <v>8.7977890373099957E-2</v>
      </c>
      <c r="W14" s="88">
        <f t="shared" si="8"/>
        <v>0</v>
      </c>
      <c r="X14" s="76">
        <f>分析係数表!E17</f>
        <v>8.8438507600184249E-2</v>
      </c>
      <c r="Y14" s="89">
        <f t="shared" si="9"/>
        <v>0</v>
      </c>
    </row>
    <row r="15" spans="1:25" x14ac:dyDescent="0.2">
      <c r="A15" s="6" t="s">
        <v>3</v>
      </c>
      <c r="B15" s="5" t="s">
        <v>31</v>
      </c>
      <c r="C15" s="90"/>
      <c r="D15" s="76">
        <f>投入係数表!X15</f>
        <v>1.3163668275559457E-3</v>
      </c>
      <c r="E15" s="77">
        <f t="shared" si="0"/>
        <v>0.13163668275559456</v>
      </c>
      <c r="F15" s="76">
        <f>分析係数表!C18</f>
        <v>0.11725293132328307</v>
      </c>
      <c r="G15" s="77">
        <f t="shared" si="1"/>
        <v>1.5434786922766531E-2</v>
      </c>
      <c r="H15" s="77">
        <v>1.9437033687335063E-2</v>
      </c>
      <c r="I15" s="77">
        <f t="shared" si="2"/>
        <v>1.9437033687335063E-2</v>
      </c>
      <c r="J15" s="76">
        <f>分析係数表!G18</f>
        <v>0.21513002364066194</v>
      </c>
      <c r="K15" s="78">
        <f t="shared" si="3"/>
        <v>4.1814895166607351E-3</v>
      </c>
      <c r="L15" s="79"/>
      <c r="M15" s="80"/>
      <c r="N15" s="81">
        <f>分析係数表!H18</f>
        <v>3.999690346553815E-4</v>
      </c>
      <c r="O15" s="82">
        <f t="shared" si="4"/>
        <v>7.4729419527816325E-3</v>
      </c>
      <c r="P15" s="76">
        <f>分析係数表!C18</f>
        <v>0.11725293132328307</v>
      </c>
      <c r="Q15" s="82">
        <f t="shared" si="5"/>
        <v>8.7622434957238568E-4</v>
      </c>
      <c r="R15" s="83">
        <v>2.0929252825044689E-3</v>
      </c>
      <c r="S15" s="84">
        <f t="shared" si="6"/>
        <v>2.1529958969839533E-2</v>
      </c>
      <c r="T15" s="85">
        <f>分析係数表!F18</f>
        <v>0.45862884160756501</v>
      </c>
      <c r="U15" s="86">
        <f t="shared" si="7"/>
        <v>9.8742601421959088E-3</v>
      </c>
      <c r="V15" s="87">
        <f>分析係数表!D18</f>
        <v>6.6193853427895979E-2</v>
      </c>
      <c r="W15" s="88">
        <f t="shared" si="8"/>
        <v>0</v>
      </c>
      <c r="X15" s="76">
        <f>分析係数表!E18</f>
        <v>5.4373522458628844E-2</v>
      </c>
      <c r="Y15" s="89">
        <f t="shared" si="9"/>
        <v>0</v>
      </c>
    </row>
    <row r="16" spans="1:25" x14ac:dyDescent="0.2">
      <c r="A16" s="6" t="s">
        <v>4</v>
      </c>
      <c r="B16" s="5" t="s">
        <v>32</v>
      </c>
      <c r="C16" s="90"/>
      <c r="D16" s="76">
        <f>投入係数表!X16</f>
        <v>4.3878894251864854E-4</v>
      </c>
      <c r="E16" s="77">
        <f t="shared" si="0"/>
        <v>4.3878894251864857E-2</v>
      </c>
      <c r="F16" s="76">
        <f>分析係数表!C19</f>
        <v>0.16093535075653365</v>
      </c>
      <c r="G16" s="77">
        <f t="shared" si="1"/>
        <v>7.0616652372327187E-3</v>
      </c>
      <c r="H16" s="77">
        <v>2.5310272318963246E-2</v>
      </c>
      <c r="I16" s="77">
        <f t="shared" si="2"/>
        <v>2.5310272318963246E-2</v>
      </c>
      <c r="J16" s="76">
        <f>分析係数表!G19</f>
        <v>5.7622016770586967E-2</v>
      </c>
      <c r="K16" s="78">
        <f t="shared" si="3"/>
        <v>1.4584289360314233E-3</v>
      </c>
      <c r="L16" s="79"/>
      <c r="M16" s="80"/>
      <c r="N16" s="81">
        <f>分析係数表!H19</f>
        <v>-1.0321781539493717E-4</v>
      </c>
      <c r="O16" s="82">
        <f t="shared" si="4"/>
        <v>-1.9285011491049376E-3</v>
      </c>
      <c r="P16" s="76">
        <f>分析係数表!C19</f>
        <v>0.16093535075653365</v>
      </c>
      <c r="Q16" s="82">
        <f t="shared" si="5"/>
        <v>-3.1036400886558132E-4</v>
      </c>
      <c r="R16" s="83">
        <v>1.2502782728035047E-3</v>
      </c>
      <c r="S16" s="84">
        <f t="shared" si="6"/>
        <v>2.6560550591766752E-2</v>
      </c>
      <c r="T16" s="85">
        <f>分析係数表!F19</f>
        <v>0.23994839819393679</v>
      </c>
      <c r="U16" s="86">
        <f t="shared" si="7"/>
        <v>6.3731615696434518E-3</v>
      </c>
      <c r="V16" s="87">
        <f>分析係数表!D19</f>
        <v>2.2575790152655342E-2</v>
      </c>
      <c r="W16" s="88">
        <f t="shared" si="8"/>
        <v>0</v>
      </c>
      <c r="X16" s="76">
        <f>分析係数表!E19</f>
        <v>2.6015910556869491E-2</v>
      </c>
      <c r="Y16" s="89">
        <f t="shared" si="9"/>
        <v>0</v>
      </c>
    </row>
    <row r="17" spans="1:25" x14ac:dyDescent="0.2">
      <c r="A17" s="6" t="s">
        <v>5</v>
      </c>
      <c r="B17" s="5" t="s">
        <v>33</v>
      </c>
      <c r="C17" s="90"/>
      <c r="D17" s="76">
        <f>投入係数表!X17</f>
        <v>4.8266783677051337E-3</v>
      </c>
      <c r="E17" s="77">
        <f t="shared" si="0"/>
        <v>0.48266783677051339</v>
      </c>
      <c r="F17" s="76">
        <f>分析係数表!C20</f>
        <v>0.28691066997518611</v>
      </c>
      <c r="G17" s="77">
        <f t="shared" si="1"/>
        <v>0.13848255242330176</v>
      </c>
      <c r="H17" s="77">
        <v>0.17045519290196523</v>
      </c>
      <c r="I17" s="77">
        <f t="shared" si="2"/>
        <v>0.17045519290196523</v>
      </c>
      <c r="J17" s="76">
        <f>分析係数表!G20</f>
        <v>9.991079393398751E-2</v>
      </c>
      <c r="K17" s="78">
        <f t="shared" si="3"/>
        <v>1.7030313653006338E-2</v>
      </c>
      <c r="L17" s="79"/>
      <c r="M17" s="80"/>
      <c r="N17" s="81">
        <f>分析係数表!H20</f>
        <v>4.9028462312595156E-4</v>
      </c>
      <c r="O17" s="82">
        <f t="shared" si="4"/>
        <v>9.160380458248454E-3</v>
      </c>
      <c r="P17" s="76">
        <f>分析係数表!C20</f>
        <v>0.28691066997518611</v>
      </c>
      <c r="Q17" s="82">
        <f t="shared" si="5"/>
        <v>2.6282108945036662E-3</v>
      </c>
      <c r="R17" s="83">
        <v>5.2141771380737854E-3</v>
      </c>
      <c r="S17" s="84">
        <f t="shared" si="6"/>
        <v>0.17566937004003902</v>
      </c>
      <c r="T17" s="85">
        <f>分析係数表!F20</f>
        <v>0.22279214986619089</v>
      </c>
      <c r="U17" s="86">
        <f t="shared" si="7"/>
        <v>3.9137756616859719E-2</v>
      </c>
      <c r="V17" s="87">
        <f>分析係数表!D20</f>
        <v>1.4942016057091882E-2</v>
      </c>
      <c r="W17" s="88">
        <f t="shared" si="8"/>
        <v>0</v>
      </c>
      <c r="X17" s="76">
        <f>分析係数表!E20</f>
        <v>1.5834076717216771E-2</v>
      </c>
      <c r="Y17" s="89">
        <f t="shared" si="9"/>
        <v>0</v>
      </c>
    </row>
    <row r="18" spans="1:25" x14ac:dyDescent="0.2">
      <c r="A18" s="6" t="s">
        <v>6</v>
      </c>
      <c r="B18" s="5" t="s">
        <v>34</v>
      </c>
      <c r="C18" s="90"/>
      <c r="D18" s="76">
        <f>投入係数表!X18</f>
        <v>3.0715225976305398E-3</v>
      </c>
      <c r="E18" s="77">
        <f t="shared" si="0"/>
        <v>0.30715225976305399</v>
      </c>
      <c r="F18" s="76">
        <f>分析係数表!C21</f>
        <v>0.60911510312707917</v>
      </c>
      <c r="G18" s="77">
        <f t="shared" si="1"/>
        <v>0.18709108038128805</v>
      </c>
      <c r="H18" s="77">
        <v>0.24535452244405059</v>
      </c>
      <c r="I18" s="77">
        <f t="shared" si="2"/>
        <v>0.24535452244405059</v>
      </c>
      <c r="J18" s="76">
        <f>分析係数表!G21</f>
        <v>0.2851761577664525</v>
      </c>
      <c r="K18" s="78">
        <f t="shared" si="3"/>
        <v>6.9969260001217184E-2</v>
      </c>
      <c r="L18" s="79"/>
      <c r="M18" s="80"/>
      <c r="N18" s="81">
        <f>分析係数表!H21</f>
        <v>8.1284029623513018E-4</v>
      </c>
      <c r="O18" s="82">
        <f t="shared" si="4"/>
        <v>1.5186946549201384E-2</v>
      </c>
      <c r="P18" s="76">
        <f>分析係数表!C21</f>
        <v>0.60911510312707917</v>
      </c>
      <c r="Q18" s="82">
        <f t="shared" si="5"/>
        <v>9.2505985135022395E-3</v>
      </c>
      <c r="R18" s="83">
        <v>2.3283420265627144E-2</v>
      </c>
      <c r="S18" s="84">
        <f t="shared" si="6"/>
        <v>0.26863794270967772</v>
      </c>
      <c r="T18" s="85">
        <f>分析係数表!F21</f>
        <v>0.42588078883226238</v>
      </c>
      <c r="U18" s="86">
        <f t="shared" si="7"/>
        <v>0.11440773895147366</v>
      </c>
      <c r="V18" s="87">
        <f>分析係数表!D21</f>
        <v>0.10037668956348327</v>
      </c>
      <c r="W18" s="88">
        <f t="shared" si="8"/>
        <v>0</v>
      </c>
      <c r="X18" s="76">
        <f>分析係数表!E21</f>
        <v>9.4837137159317533E-2</v>
      </c>
      <c r="Y18" s="89">
        <f t="shared" si="9"/>
        <v>0</v>
      </c>
    </row>
    <row r="19" spans="1:25" x14ac:dyDescent="0.2">
      <c r="A19" s="6" t="s">
        <v>7</v>
      </c>
      <c r="B19" s="5" t="s">
        <v>268</v>
      </c>
      <c r="C19" s="90"/>
      <c r="D19" s="76">
        <f>投入係数表!X19</f>
        <v>0</v>
      </c>
      <c r="E19" s="77">
        <f t="shared" si="0"/>
        <v>0</v>
      </c>
      <c r="F19" s="76">
        <f>分析係数表!C22</f>
        <v>5.1505016722408037E-2</v>
      </c>
      <c r="G19" s="77">
        <f t="shared" si="1"/>
        <v>0</v>
      </c>
      <c r="H19" s="77">
        <v>1.2534419281254757E-3</v>
      </c>
      <c r="I19" s="77">
        <f t="shared" si="2"/>
        <v>1.2534419281254757E-3</v>
      </c>
      <c r="J19" s="76">
        <f>分析係数表!G22</f>
        <v>0.19433198380566802</v>
      </c>
      <c r="K19" s="78">
        <f t="shared" si="3"/>
        <v>2.4358385647782523E-4</v>
      </c>
      <c r="L19" s="79"/>
      <c r="M19" s="80"/>
      <c r="N19" s="81">
        <f>分析係数表!H22</f>
        <v>3.8706680773101437E-5</v>
      </c>
      <c r="O19" s="82">
        <f t="shared" si="4"/>
        <v>7.231879309143516E-4</v>
      </c>
      <c r="P19" s="76">
        <f>分析係数表!C22</f>
        <v>5.1505016722408037E-2</v>
      </c>
      <c r="Q19" s="82">
        <f t="shared" si="5"/>
        <v>3.7247806475187349E-5</v>
      </c>
      <c r="R19" s="83">
        <v>3.7005040766042877E-4</v>
      </c>
      <c r="S19" s="84">
        <f t="shared" si="6"/>
        <v>1.6234923357859045E-3</v>
      </c>
      <c r="T19" s="85">
        <f>分析係数表!F22</f>
        <v>0.41295546558704455</v>
      </c>
      <c r="U19" s="86">
        <f t="shared" si="7"/>
        <v>6.7043003340146667E-4</v>
      </c>
      <c r="V19" s="87">
        <f>分析係数表!D22</f>
        <v>6.1740890688259109E-2</v>
      </c>
      <c r="W19" s="88">
        <f t="shared" si="8"/>
        <v>0</v>
      </c>
      <c r="X19" s="76">
        <f>分析係数表!E22</f>
        <v>6.6801619433198386E-2</v>
      </c>
      <c r="Y19" s="89">
        <f t="shared" si="9"/>
        <v>0</v>
      </c>
    </row>
    <row r="20" spans="1:25" x14ac:dyDescent="0.2">
      <c r="A20" s="6" t="s">
        <v>8</v>
      </c>
      <c r="B20" s="5" t="s">
        <v>269</v>
      </c>
      <c r="C20" s="90"/>
      <c r="D20" s="76">
        <f>投入係数表!X20</f>
        <v>0</v>
      </c>
      <c r="E20" s="77">
        <f t="shared" si="0"/>
        <v>0</v>
      </c>
      <c r="F20" s="76">
        <f>分析係数表!C23</f>
        <v>0</v>
      </c>
      <c r="G20" s="77">
        <f t="shared" si="1"/>
        <v>0</v>
      </c>
      <c r="H20" s="77">
        <v>0</v>
      </c>
      <c r="I20" s="77">
        <f t="shared" si="2"/>
        <v>0</v>
      </c>
      <c r="J20" s="76">
        <f>分析係数表!G23</f>
        <v>0.21569329989251165</v>
      </c>
      <c r="K20" s="78">
        <f t="shared" si="3"/>
        <v>0</v>
      </c>
      <c r="L20" s="79"/>
      <c r="M20" s="80"/>
      <c r="N20" s="81">
        <f>分析係数表!H23</f>
        <v>2.5804453848734292E-5</v>
      </c>
      <c r="O20" s="82">
        <f t="shared" si="4"/>
        <v>4.821252872762344E-4</v>
      </c>
      <c r="P20" s="76">
        <f>分析係数表!C23</f>
        <v>0</v>
      </c>
      <c r="Q20" s="82">
        <f t="shared" si="5"/>
        <v>0</v>
      </c>
      <c r="R20" s="83">
        <v>0</v>
      </c>
      <c r="S20" s="84">
        <f t="shared" si="6"/>
        <v>0</v>
      </c>
      <c r="T20" s="85">
        <f>分析係数表!F23</f>
        <v>0.44070225725546397</v>
      </c>
      <c r="U20" s="86">
        <f t="shared" si="7"/>
        <v>0</v>
      </c>
      <c r="V20" s="87">
        <f>分析係数表!D23</f>
        <v>7.3450376209243995E-2</v>
      </c>
      <c r="W20" s="88">
        <f t="shared" si="8"/>
        <v>0</v>
      </c>
      <c r="X20" s="76">
        <f>分析係数表!E23</f>
        <v>7.9183088498745974E-2</v>
      </c>
      <c r="Y20" s="89">
        <f t="shared" si="9"/>
        <v>0</v>
      </c>
    </row>
    <row r="21" spans="1:25" x14ac:dyDescent="0.2">
      <c r="A21" s="6" t="s">
        <v>9</v>
      </c>
      <c r="B21" s="5" t="s">
        <v>270</v>
      </c>
      <c r="C21" s="90"/>
      <c r="D21" s="76">
        <f>投入係数表!X21</f>
        <v>0</v>
      </c>
      <c r="E21" s="77">
        <f t="shared" si="0"/>
        <v>0</v>
      </c>
      <c r="F21" s="76">
        <f>分析係数表!C24</f>
        <v>3.1029619181946355E-2</v>
      </c>
      <c r="G21" s="77">
        <f t="shared" si="1"/>
        <v>0</v>
      </c>
      <c r="H21" s="77">
        <v>4.0484225030758004E-4</v>
      </c>
      <c r="I21" s="77">
        <f t="shared" si="2"/>
        <v>4.0484225030758004E-4</v>
      </c>
      <c r="J21" s="76">
        <f>分析係数表!G24</f>
        <v>0.21333333333333335</v>
      </c>
      <c r="K21" s="78">
        <f t="shared" si="3"/>
        <v>8.6366346732283747E-5</v>
      </c>
      <c r="L21" s="79"/>
      <c r="M21" s="80"/>
      <c r="N21" s="81">
        <f>分析係数表!H24</f>
        <v>3.2255567310917867E-4</v>
      </c>
      <c r="O21" s="82">
        <f t="shared" si="4"/>
        <v>6.0265660909529306E-3</v>
      </c>
      <c r="P21" s="76">
        <f>分析係数表!C24</f>
        <v>3.1029619181946355E-2</v>
      </c>
      <c r="Q21" s="82">
        <f t="shared" si="5"/>
        <v>1.8700205077710051E-4</v>
      </c>
      <c r="R21" s="83">
        <v>5.5664935090751798E-4</v>
      </c>
      <c r="S21" s="84">
        <f t="shared" si="6"/>
        <v>9.6149160121509797E-4</v>
      </c>
      <c r="T21" s="85">
        <f>分析係数表!F24</f>
        <v>0.4</v>
      </c>
      <c r="U21" s="86">
        <f t="shared" si="7"/>
        <v>3.8459664048603922E-4</v>
      </c>
      <c r="V21" s="87">
        <f>分析係数表!D24</f>
        <v>0</v>
      </c>
      <c r="W21" s="88">
        <f t="shared" si="8"/>
        <v>0</v>
      </c>
      <c r="X21" s="76">
        <f>分析係数表!E24</f>
        <v>0</v>
      </c>
      <c r="Y21" s="89">
        <f t="shared" si="9"/>
        <v>0</v>
      </c>
    </row>
    <row r="22" spans="1:25" x14ac:dyDescent="0.2">
      <c r="A22" s="6" t="s">
        <v>10</v>
      </c>
      <c r="B22" s="5" t="s">
        <v>271</v>
      </c>
      <c r="C22" s="90"/>
      <c r="D22" s="76">
        <f>投入係数表!X22</f>
        <v>2.6327336551118913E-3</v>
      </c>
      <c r="E22" s="77">
        <f t="shared" si="0"/>
        <v>0.26327336551118913</v>
      </c>
      <c r="F22" s="76">
        <f>分析係数表!C25</f>
        <v>0.19850187265917607</v>
      </c>
      <c r="G22" s="77">
        <f t="shared" si="1"/>
        <v>5.226025607525478E-2</v>
      </c>
      <c r="H22" s="77">
        <v>6.3220771594320296E-2</v>
      </c>
      <c r="I22" s="77">
        <f t="shared" si="2"/>
        <v>6.3220771594320296E-2</v>
      </c>
      <c r="J22" s="76">
        <f>分析係数表!G25</f>
        <v>0.19720347155255544</v>
      </c>
      <c r="K22" s="78">
        <f t="shared" si="3"/>
        <v>1.2467355632631148E-2</v>
      </c>
      <c r="L22" s="79"/>
      <c r="M22" s="80"/>
      <c r="N22" s="81">
        <f>分析係数表!H25</f>
        <v>4.5157794235285009E-4</v>
      </c>
      <c r="O22" s="82">
        <f t="shared" si="4"/>
        <v>8.4371925273341013E-3</v>
      </c>
      <c r="P22" s="76">
        <f>分析係数表!C25</f>
        <v>0.19850187265917607</v>
      </c>
      <c r="Q22" s="82">
        <f t="shared" si="5"/>
        <v>1.6747985166618256E-3</v>
      </c>
      <c r="R22" s="83">
        <v>3.9922459102430356E-3</v>
      </c>
      <c r="S22" s="84">
        <f t="shared" si="6"/>
        <v>6.7213017504563335E-2</v>
      </c>
      <c r="T22" s="85">
        <f>分析係数表!F25</f>
        <v>0.35053037608486015</v>
      </c>
      <c r="U22" s="86">
        <f t="shared" si="7"/>
        <v>2.3560204303672873E-2</v>
      </c>
      <c r="V22" s="87">
        <f>分析係数表!D25</f>
        <v>5.2073288331726135E-2</v>
      </c>
      <c r="W22" s="88">
        <f t="shared" si="8"/>
        <v>0</v>
      </c>
      <c r="X22" s="76">
        <f>分析係数表!E25</f>
        <v>4.8216007714561235E-2</v>
      </c>
      <c r="Y22" s="89">
        <f t="shared" si="9"/>
        <v>0</v>
      </c>
    </row>
    <row r="23" spans="1:25" x14ac:dyDescent="0.2">
      <c r="A23" s="6" t="s">
        <v>11</v>
      </c>
      <c r="B23" s="5" t="s">
        <v>35</v>
      </c>
      <c r="C23" s="90"/>
      <c r="D23" s="76">
        <f>投入係数表!X23</f>
        <v>4.3878894251864854E-4</v>
      </c>
      <c r="E23" s="77">
        <f t="shared" si="0"/>
        <v>4.3878894251864857E-2</v>
      </c>
      <c r="F23" s="76">
        <f>分析係数表!C26</f>
        <v>2.323462414578592E-2</v>
      </c>
      <c r="G23" s="77">
        <f t="shared" si="1"/>
        <v>1.0195096158747662E-3</v>
      </c>
      <c r="H23" s="77">
        <v>1.5008640902331447E-3</v>
      </c>
      <c r="I23" s="77">
        <f t="shared" si="2"/>
        <v>1.5008640902331447E-3</v>
      </c>
      <c r="J23" s="76">
        <f>分析係数表!G26</f>
        <v>0.20198675496688742</v>
      </c>
      <c r="K23" s="78">
        <f t="shared" si="3"/>
        <v>3.0315466723252263E-4</v>
      </c>
      <c r="L23" s="79"/>
      <c r="M23" s="80"/>
      <c r="N23" s="81">
        <f>分析係数表!H26</f>
        <v>9.637963512502257E-3</v>
      </c>
      <c r="O23" s="82">
        <f t="shared" si="4"/>
        <v>0.18007379479767352</v>
      </c>
      <c r="P23" s="76">
        <f>分析係数表!C26</f>
        <v>2.323462414578592E-2</v>
      </c>
      <c r="Q23" s="82">
        <f t="shared" si="5"/>
        <v>4.1839469406293244E-3</v>
      </c>
      <c r="R23" s="83">
        <v>4.3315427081415938E-3</v>
      </c>
      <c r="S23" s="84">
        <f t="shared" si="6"/>
        <v>5.8324067983747388E-3</v>
      </c>
      <c r="T23" s="85">
        <f>分析係数表!F26</f>
        <v>0.3443708609271523</v>
      </c>
      <c r="U23" s="86">
        <f t="shared" si="7"/>
        <v>2.0085109504336847E-3</v>
      </c>
      <c r="V23" s="87">
        <f>分析係数表!D26</f>
        <v>3.9735099337748346E-2</v>
      </c>
      <c r="W23" s="88">
        <f t="shared" si="8"/>
        <v>0</v>
      </c>
      <c r="X23" s="76">
        <f>分析係数表!E26</f>
        <v>3.9735099337748346E-2</v>
      </c>
      <c r="Y23" s="89">
        <f t="shared" si="9"/>
        <v>0</v>
      </c>
    </row>
    <row r="24" spans="1:25" x14ac:dyDescent="0.2">
      <c r="A24" s="6" t="s">
        <v>12</v>
      </c>
      <c r="B24" s="5" t="s">
        <v>365</v>
      </c>
      <c r="C24" s="90"/>
      <c r="D24" s="76">
        <f>投入係数表!X24</f>
        <v>0</v>
      </c>
      <c r="E24" s="77">
        <f t="shared" si="0"/>
        <v>0</v>
      </c>
      <c r="F24" s="76">
        <f>分析係数表!C27</f>
        <v>8.4880636604774962E-3</v>
      </c>
      <c r="G24" s="77">
        <f t="shared" si="1"/>
        <v>0</v>
      </c>
      <c r="H24" s="77">
        <v>3.2885271650301369E-5</v>
      </c>
      <c r="I24" s="77">
        <f t="shared" si="2"/>
        <v>3.2885271650301369E-5</v>
      </c>
      <c r="J24" s="76">
        <f>分析係数表!G27</f>
        <v>0.2</v>
      </c>
      <c r="K24" s="78">
        <f t="shared" si="3"/>
        <v>6.5770543300602743E-6</v>
      </c>
      <c r="L24" s="79"/>
      <c r="M24" s="80"/>
      <c r="N24" s="81">
        <f>分析係数表!H27</f>
        <v>9.6121590586535233E-3</v>
      </c>
      <c r="O24" s="82">
        <f t="shared" si="4"/>
        <v>0.17959166951039732</v>
      </c>
      <c r="P24" s="76">
        <f>分析係数表!C27</f>
        <v>8.4880636604774962E-3</v>
      </c>
      <c r="Q24" s="82">
        <f t="shared" si="5"/>
        <v>1.5243855236956878E-3</v>
      </c>
      <c r="R24" s="83">
        <v>1.537258821270154E-3</v>
      </c>
      <c r="S24" s="84">
        <f t="shared" si="6"/>
        <v>1.5701440929204553E-3</v>
      </c>
      <c r="T24" s="85">
        <f>分析係数表!F27</f>
        <v>0.35</v>
      </c>
      <c r="U24" s="86">
        <f t="shared" si="7"/>
        <v>5.4955043252215936E-4</v>
      </c>
      <c r="V24" s="87">
        <f>分析係数表!D27</f>
        <v>0</v>
      </c>
      <c r="W24" s="88">
        <f t="shared" si="8"/>
        <v>0</v>
      </c>
      <c r="X24" s="76">
        <f>分析係数表!E27</f>
        <v>0</v>
      </c>
      <c r="Y24" s="89">
        <f t="shared" si="9"/>
        <v>0</v>
      </c>
    </row>
    <row r="25" spans="1:25" x14ac:dyDescent="0.2">
      <c r="A25" s="6" t="s">
        <v>13</v>
      </c>
      <c r="B25" s="5" t="s">
        <v>191</v>
      </c>
      <c r="C25" s="90"/>
      <c r="D25" s="76">
        <f>投入係数表!X25</f>
        <v>0</v>
      </c>
      <c r="E25" s="77">
        <f t="shared" si="0"/>
        <v>0</v>
      </c>
      <c r="F25" s="76">
        <f>分析係数表!C28</f>
        <v>1.1669367909238226E-2</v>
      </c>
      <c r="G25" s="77">
        <f t="shared" si="1"/>
        <v>0</v>
      </c>
      <c r="H25" s="77">
        <v>7.8893939045615591E-4</v>
      </c>
      <c r="I25" s="77">
        <f t="shared" si="2"/>
        <v>7.8893939045615591E-4</v>
      </c>
      <c r="J25" s="76">
        <f>分析係数表!G28</f>
        <v>0.12720848056537101</v>
      </c>
      <c r="K25" s="78">
        <f t="shared" si="3"/>
        <v>1.0035978111809756E-4</v>
      </c>
      <c r="L25" s="79"/>
      <c r="M25" s="80"/>
      <c r="N25" s="81">
        <f>分析係数表!H28</f>
        <v>1.7972802105643435E-2</v>
      </c>
      <c r="O25" s="82">
        <f t="shared" si="4"/>
        <v>0.33580026258789725</v>
      </c>
      <c r="P25" s="76">
        <f>分析係数表!C28</f>
        <v>1.1669367909238226E-2</v>
      </c>
      <c r="Q25" s="82">
        <f t="shared" si="5"/>
        <v>3.918576808156978E-3</v>
      </c>
      <c r="R25" s="83">
        <v>4.1498962291044075E-3</v>
      </c>
      <c r="S25" s="84">
        <f t="shared" si="6"/>
        <v>4.9388356195605634E-3</v>
      </c>
      <c r="T25" s="85">
        <f>分析係数表!F28</f>
        <v>0.21908127208480566</v>
      </c>
      <c r="U25" s="86">
        <f t="shared" si="7"/>
        <v>1.0820063901510774E-3</v>
      </c>
      <c r="V25" s="87">
        <f>分析係数表!D28</f>
        <v>0.24734982332155478</v>
      </c>
      <c r="W25" s="88">
        <f t="shared" si="8"/>
        <v>0</v>
      </c>
      <c r="X25" s="76">
        <f>分析係数表!E28</f>
        <v>0.24028268551236748</v>
      </c>
      <c r="Y25" s="89">
        <f t="shared" si="9"/>
        <v>0</v>
      </c>
    </row>
    <row r="26" spans="1:25" x14ac:dyDescent="0.2">
      <c r="A26" s="6" t="s">
        <v>14</v>
      </c>
      <c r="B26" s="5" t="s">
        <v>50</v>
      </c>
      <c r="C26" s="75">
        <f>最終需要_まとめ!C27</f>
        <v>100</v>
      </c>
      <c r="D26" s="76">
        <f>投入係数表!X26</f>
        <v>5.2654673102237821E-2</v>
      </c>
      <c r="E26" s="77">
        <f t="shared" si="0"/>
        <v>5.2654673102237819</v>
      </c>
      <c r="F26" s="76">
        <f>分析係数表!C29</f>
        <v>0.21585523481258073</v>
      </c>
      <c r="G26" s="77">
        <f t="shared" si="1"/>
        <v>1.1365786826463222</v>
      </c>
      <c r="H26" s="77">
        <v>1.1692233502466141</v>
      </c>
      <c r="I26" s="77">
        <f t="shared" si="2"/>
        <v>101.16922335024661</v>
      </c>
      <c r="J26" s="76">
        <f>分析係数表!G29</f>
        <v>0.26371215445370777</v>
      </c>
      <c r="K26" s="78">
        <f t="shared" si="3"/>
        <v>26.679553854101894</v>
      </c>
      <c r="L26" s="79"/>
      <c r="M26" s="80"/>
      <c r="N26" s="81">
        <f>分析係数表!H29</f>
        <v>8.6315898124016202E-3</v>
      </c>
      <c r="O26" s="82">
        <f t="shared" si="4"/>
        <v>0.16127090859390039</v>
      </c>
      <c r="P26" s="76">
        <f>分析係数表!C29</f>
        <v>0.21585523481258073</v>
      </c>
      <c r="Q26" s="82">
        <f t="shared" si="5"/>
        <v>3.481116984297461E-2</v>
      </c>
      <c r="R26" s="83">
        <v>5.3237627996272602E-2</v>
      </c>
      <c r="S26" s="84">
        <f t="shared" si="6"/>
        <v>101.22246097824288</v>
      </c>
      <c r="T26" s="85">
        <f>分析係数表!F29</f>
        <v>0.49363756033347961</v>
      </c>
      <c r="U26" s="86">
        <f t="shared" si="7"/>
        <v>49.967208688250658</v>
      </c>
      <c r="V26" s="87">
        <f>分析係数表!D29</f>
        <v>7.6788064940763498E-2</v>
      </c>
      <c r="W26" s="88">
        <f t="shared" si="8"/>
        <v>8</v>
      </c>
      <c r="X26" s="76">
        <f>分析係数表!E29</f>
        <v>5.9236507240017548E-2</v>
      </c>
      <c r="Y26" s="89">
        <f t="shared" si="9"/>
        <v>6</v>
      </c>
    </row>
    <row r="27" spans="1:25" x14ac:dyDescent="0.2">
      <c r="A27" s="6" t="s">
        <v>15</v>
      </c>
      <c r="B27" s="5" t="s">
        <v>36</v>
      </c>
      <c r="C27" s="90"/>
      <c r="D27" s="76">
        <f>投入係数表!X27</f>
        <v>1.3163668275559457E-3</v>
      </c>
      <c r="E27" s="77">
        <f t="shared" si="0"/>
        <v>0.13163668275559456</v>
      </c>
      <c r="F27" s="76">
        <f>分析係数表!C30</f>
        <v>1</v>
      </c>
      <c r="G27" s="77">
        <f t="shared" si="1"/>
        <v>0.13163668275559456</v>
      </c>
      <c r="H27" s="77">
        <v>0.19682014026199721</v>
      </c>
      <c r="I27" s="77">
        <f t="shared" si="2"/>
        <v>0.19682014026199721</v>
      </c>
      <c r="J27" s="76">
        <f>分析係数表!G30</f>
        <v>0.34449467473756801</v>
      </c>
      <c r="K27" s="78">
        <f t="shared" si="3"/>
        <v>6.7803490201359243E-2</v>
      </c>
      <c r="L27" s="79"/>
      <c r="M27" s="80"/>
      <c r="N27" s="81">
        <f>分析係数表!H30</f>
        <v>0</v>
      </c>
      <c r="O27" s="82">
        <f t="shared" si="4"/>
        <v>0</v>
      </c>
      <c r="P27" s="76">
        <f>分析係数表!C30</f>
        <v>1</v>
      </c>
      <c r="Q27" s="82">
        <f t="shared" si="5"/>
        <v>0</v>
      </c>
      <c r="R27" s="83">
        <v>8.0888831176414128E-2</v>
      </c>
      <c r="S27" s="84">
        <f t="shared" si="6"/>
        <v>0.27770897143841133</v>
      </c>
      <c r="T27" s="85">
        <f>分析係数表!F30</f>
        <v>0.44057926595663166</v>
      </c>
      <c r="U27" s="86">
        <f t="shared" si="7"/>
        <v>0.12235281478590646</v>
      </c>
      <c r="V27" s="87">
        <f>分析係数表!D30</f>
        <v>9.4858631522488704E-2</v>
      </c>
      <c r="W27" s="88">
        <f t="shared" si="8"/>
        <v>0</v>
      </c>
      <c r="X27" s="76">
        <f>分析係数表!E30</f>
        <v>6.7427783311623635E-2</v>
      </c>
      <c r="Y27" s="89">
        <f t="shared" si="9"/>
        <v>0</v>
      </c>
    </row>
    <row r="28" spans="1:25" x14ac:dyDescent="0.2">
      <c r="A28" s="6" t="s">
        <v>16</v>
      </c>
      <c r="B28" s="5" t="s">
        <v>192</v>
      </c>
      <c r="C28" s="90"/>
      <c r="D28" s="76">
        <f>投入係数表!X28</f>
        <v>2.3255813953488372E-2</v>
      </c>
      <c r="E28" s="77">
        <f t="shared" si="0"/>
        <v>2.3255813953488373</v>
      </c>
      <c r="F28" s="76">
        <f>分析係数表!C31</f>
        <v>0.96551367561139545</v>
      </c>
      <c r="G28" s="77">
        <f t="shared" si="1"/>
        <v>2.2453806409567338</v>
      </c>
      <c r="H28" s="77">
        <v>2.6763595555507207</v>
      </c>
      <c r="I28" s="77">
        <f t="shared" si="2"/>
        <v>2.6763595555507207</v>
      </c>
      <c r="J28" s="76">
        <f>分析係数表!G31</f>
        <v>7.0877864624873721E-2</v>
      </c>
      <c r="K28" s="78">
        <f t="shared" si="3"/>
        <v>0.18969465026581117</v>
      </c>
      <c r="L28" s="79"/>
      <c r="M28" s="80"/>
      <c r="N28" s="81">
        <f>分析係数表!H31</f>
        <v>0.19122390524604546</v>
      </c>
      <c r="O28" s="82">
        <f t="shared" si="4"/>
        <v>3.572789441360535</v>
      </c>
      <c r="P28" s="76">
        <f>分析係数表!C31</f>
        <v>0.96551367561139545</v>
      </c>
      <c r="Q28" s="82">
        <f t="shared" si="5"/>
        <v>3.4495770657135942</v>
      </c>
      <c r="R28" s="83">
        <v>3.9267945245182845</v>
      </c>
      <c r="S28" s="84">
        <f t="shared" si="6"/>
        <v>6.6031540800690056</v>
      </c>
      <c r="T28" s="85">
        <f>分析係数表!F31</f>
        <v>0.34460573190833199</v>
      </c>
      <c r="U28" s="86">
        <f t="shared" si="7"/>
        <v>2.2754847446656683</v>
      </c>
      <c r="V28" s="87">
        <f>分析係数表!D31</f>
        <v>1.1857287180305206E-2</v>
      </c>
      <c r="W28" s="88">
        <f t="shared" si="8"/>
        <v>0</v>
      </c>
      <c r="X28" s="76">
        <f>分析係数表!E31</f>
        <v>1.0368479821343117E-2</v>
      </c>
      <c r="Y28" s="89">
        <f t="shared" si="9"/>
        <v>0</v>
      </c>
    </row>
    <row r="29" spans="1:25" x14ac:dyDescent="0.2">
      <c r="A29" s="6" t="s">
        <v>17</v>
      </c>
      <c r="B29" s="5" t="s">
        <v>272</v>
      </c>
      <c r="C29" s="90"/>
      <c r="D29" s="76">
        <f>投入係数表!X29</f>
        <v>4.3878894251864854E-4</v>
      </c>
      <c r="E29" s="77">
        <f t="shared" si="0"/>
        <v>4.3878894251864857E-2</v>
      </c>
      <c r="F29" s="76">
        <f>分析係数表!C32</f>
        <v>0.58314087759815236</v>
      </c>
      <c r="G29" s="77">
        <f t="shared" si="1"/>
        <v>2.5587576902068997E-2</v>
      </c>
      <c r="H29" s="77">
        <v>3.6354777235727762E-2</v>
      </c>
      <c r="I29" s="77">
        <f t="shared" si="2"/>
        <v>3.6354777235727762E-2</v>
      </c>
      <c r="J29" s="76">
        <f>分析係数表!G32</f>
        <v>0.14173228346456693</v>
      </c>
      <c r="K29" s="78">
        <f t="shared" si="3"/>
        <v>5.1526455924653519E-3</v>
      </c>
      <c r="L29" s="79"/>
      <c r="M29" s="80"/>
      <c r="N29" s="81">
        <f>分析係数表!H32</f>
        <v>5.74149098134338E-3</v>
      </c>
      <c r="O29" s="82">
        <f t="shared" si="4"/>
        <v>0.10727287641896216</v>
      </c>
      <c r="P29" s="76">
        <f>分析係数表!C32</f>
        <v>0.58314087759815236</v>
      </c>
      <c r="Q29" s="82">
        <f t="shared" si="5"/>
        <v>6.2555199297431738E-2</v>
      </c>
      <c r="R29" s="83">
        <v>7.9139710306782546E-2</v>
      </c>
      <c r="S29" s="84">
        <f t="shared" si="6"/>
        <v>0.11549448754251031</v>
      </c>
      <c r="T29" s="85">
        <f>分析係数表!F32</f>
        <v>0.48425196850393698</v>
      </c>
      <c r="U29" s="86">
        <f t="shared" si="7"/>
        <v>5.5928432943814041E-2</v>
      </c>
      <c r="V29" s="87">
        <f>分析係数表!D32</f>
        <v>1.7716535433070866E-2</v>
      </c>
      <c r="W29" s="88">
        <f t="shared" si="8"/>
        <v>0</v>
      </c>
      <c r="X29" s="76">
        <f>分析係数表!E32</f>
        <v>2.5590551181102362E-2</v>
      </c>
      <c r="Y29" s="89">
        <f t="shared" si="9"/>
        <v>0</v>
      </c>
    </row>
    <row r="30" spans="1:25" x14ac:dyDescent="0.2">
      <c r="A30" s="6" t="s">
        <v>18</v>
      </c>
      <c r="B30" s="5" t="s">
        <v>273</v>
      </c>
      <c r="C30" s="90"/>
      <c r="D30" s="76">
        <f>投入係数表!X30</f>
        <v>4.3878894251864854E-4</v>
      </c>
      <c r="E30" s="77">
        <f t="shared" si="0"/>
        <v>4.3878894251864857E-2</v>
      </c>
      <c r="F30" s="76">
        <f>分析係数表!C33</f>
        <v>0.65671641791044777</v>
      </c>
      <c r="G30" s="77">
        <f t="shared" si="1"/>
        <v>2.8815990254956025E-2</v>
      </c>
      <c r="H30" s="77">
        <v>5.8705112028780308E-2</v>
      </c>
      <c r="I30" s="77">
        <f t="shared" si="2"/>
        <v>5.8705112028780308E-2</v>
      </c>
      <c r="J30" s="76">
        <f>分析係数表!G33</f>
        <v>0.50780141843971627</v>
      </c>
      <c r="K30" s="78">
        <f t="shared" si="3"/>
        <v>2.981053915787709E-2</v>
      </c>
      <c r="L30" s="79"/>
      <c r="M30" s="80"/>
      <c r="N30" s="81">
        <f>分析係数表!H33</f>
        <v>8.515469770082316E-4</v>
      </c>
      <c r="O30" s="82">
        <f t="shared" si="4"/>
        <v>1.5910134480115735E-2</v>
      </c>
      <c r="P30" s="76">
        <f>分析係数表!C33</f>
        <v>0.65671641791044777</v>
      </c>
      <c r="Q30" s="82">
        <f t="shared" si="5"/>
        <v>1.044844652425511E-2</v>
      </c>
      <c r="R30" s="83">
        <v>5.9683311093682301E-2</v>
      </c>
      <c r="S30" s="84">
        <f t="shared" si="6"/>
        <v>0.11838842312246262</v>
      </c>
      <c r="T30" s="85">
        <f>分析係数表!F33</f>
        <v>0.64539007092198586</v>
      </c>
      <c r="U30" s="86">
        <f t="shared" si="7"/>
        <v>7.6406712795348219E-2</v>
      </c>
      <c r="V30" s="87">
        <f>分析係数表!D33</f>
        <v>0.13049645390070921</v>
      </c>
      <c r="W30" s="88">
        <f t="shared" si="8"/>
        <v>0</v>
      </c>
      <c r="X30" s="76">
        <f>分析係数表!E33</f>
        <v>0.11063829787234042</v>
      </c>
      <c r="Y30" s="89">
        <f t="shared" si="9"/>
        <v>0</v>
      </c>
    </row>
    <row r="31" spans="1:25" x14ac:dyDescent="0.2">
      <c r="A31" s="6" t="s">
        <v>19</v>
      </c>
      <c r="B31" s="5" t="s">
        <v>274</v>
      </c>
      <c r="C31" s="90"/>
      <c r="D31" s="76">
        <f>投入係数表!X31</f>
        <v>7.4155331285651604E-2</v>
      </c>
      <c r="E31" s="77">
        <f t="shared" si="0"/>
        <v>7.4155331285651602</v>
      </c>
      <c r="F31" s="76">
        <f>分析係数表!C34</f>
        <v>0.31694321814583648</v>
      </c>
      <c r="G31" s="77">
        <f t="shared" si="1"/>
        <v>2.350302934034505</v>
      </c>
      <c r="H31" s="77">
        <v>2.4742059247075008</v>
      </c>
      <c r="I31" s="77">
        <f t="shared" si="2"/>
        <v>2.4742059247075008</v>
      </c>
      <c r="J31" s="76">
        <f>分析係数表!G34</f>
        <v>0.42500730922911995</v>
      </c>
      <c r="K31" s="78">
        <f t="shared" si="3"/>
        <v>1.0515556025386814</v>
      </c>
      <c r="L31" s="79"/>
      <c r="M31" s="80"/>
      <c r="N31" s="81">
        <f>分析係数表!H34</f>
        <v>0.1424405852450133</v>
      </c>
      <c r="O31" s="82">
        <f t="shared" si="4"/>
        <v>2.6613315857648141</v>
      </c>
      <c r="P31" s="76">
        <f>分析係数表!C34</f>
        <v>0.31694321814583648</v>
      </c>
      <c r="Q31" s="82">
        <f t="shared" si="5"/>
        <v>0.8434909973454624</v>
      </c>
      <c r="R31" s="83">
        <v>0.92996731369102426</v>
      </c>
      <c r="S31" s="84">
        <f t="shared" si="6"/>
        <v>3.404173238398525</v>
      </c>
      <c r="T31" s="85">
        <f>分析係数表!F34</f>
        <v>0.69993178052821359</v>
      </c>
      <c r="U31" s="86">
        <f t="shared" si="7"/>
        <v>2.3826890359787747</v>
      </c>
      <c r="V31" s="87">
        <f>分析係数表!D34</f>
        <v>0.29461066172887634</v>
      </c>
      <c r="W31" s="88">
        <f t="shared" si="8"/>
        <v>1</v>
      </c>
      <c r="X31" s="76">
        <f>分析係数表!E34</f>
        <v>0.2042685898060618</v>
      </c>
      <c r="Y31" s="89">
        <f t="shared" si="9"/>
        <v>1</v>
      </c>
    </row>
    <row r="32" spans="1:25" x14ac:dyDescent="0.2">
      <c r="A32" s="6" t="s">
        <v>20</v>
      </c>
      <c r="B32" s="5" t="s">
        <v>37</v>
      </c>
      <c r="C32" s="90"/>
      <c r="D32" s="76">
        <f>投入係数表!X32</f>
        <v>1.0969723562966213E-2</v>
      </c>
      <c r="E32" s="77">
        <f t="shared" si="0"/>
        <v>1.0969723562966212</v>
      </c>
      <c r="F32" s="76">
        <f>分析係数表!C35</f>
        <v>0.30004594884362079</v>
      </c>
      <c r="G32" s="77">
        <f t="shared" si="1"/>
        <v>0.32914211150024214</v>
      </c>
      <c r="H32" s="77">
        <v>0.38771410950793511</v>
      </c>
      <c r="I32" s="77">
        <f t="shared" si="2"/>
        <v>0.38771410950793511</v>
      </c>
      <c r="J32" s="76">
        <f>分析係数表!G35</f>
        <v>0.31483253588516746</v>
      </c>
      <c r="K32" s="78">
        <f t="shared" si="3"/>
        <v>0.12206501629484273</v>
      </c>
      <c r="L32" s="79"/>
      <c r="M32" s="80"/>
      <c r="N32" s="81">
        <f>分析係数表!H35</f>
        <v>5.3595850643821122E-2</v>
      </c>
      <c r="O32" s="82">
        <f t="shared" si="4"/>
        <v>1.0013742216727388</v>
      </c>
      <c r="P32" s="76">
        <f>分析係数表!C35</f>
        <v>0.30004594884362079</v>
      </c>
      <c r="Q32" s="82">
        <f t="shared" si="5"/>
        <v>0.3004582784893392</v>
      </c>
      <c r="R32" s="83">
        <v>0.37586820259011383</v>
      </c>
      <c r="S32" s="84">
        <f t="shared" si="6"/>
        <v>0.76358231209804894</v>
      </c>
      <c r="T32" s="85">
        <f>分析係数表!F35</f>
        <v>0.64593301435406703</v>
      </c>
      <c r="U32" s="86">
        <f t="shared" si="7"/>
        <v>0.49322302456094075</v>
      </c>
      <c r="V32" s="87">
        <f>分析係数表!D35</f>
        <v>0.12870813397129185</v>
      </c>
      <c r="W32" s="88">
        <f t="shared" si="8"/>
        <v>0</v>
      </c>
      <c r="X32" s="76">
        <f>分析係数表!E35</f>
        <v>0.11674641148325358</v>
      </c>
      <c r="Y32" s="89">
        <f t="shared" si="9"/>
        <v>0</v>
      </c>
    </row>
    <row r="33" spans="1:25" x14ac:dyDescent="0.2">
      <c r="A33" s="6" t="s">
        <v>21</v>
      </c>
      <c r="B33" s="5" t="s">
        <v>38</v>
      </c>
      <c r="C33" s="90"/>
      <c r="D33" s="76">
        <f>投入係数表!X33</f>
        <v>2.1939447125932428E-3</v>
      </c>
      <c r="E33" s="77">
        <f t="shared" si="0"/>
        <v>0.21939447125932429</v>
      </c>
      <c r="F33" s="76">
        <f>分析係数表!C36</f>
        <v>0.65263261684085982</v>
      </c>
      <c r="G33" s="77">
        <f t="shared" si="1"/>
        <v>0.14318398789838963</v>
      </c>
      <c r="H33" s="77">
        <v>0.22388642525325886</v>
      </c>
      <c r="I33" s="77">
        <f t="shared" si="2"/>
        <v>0.22388642525325886</v>
      </c>
      <c r="J33" s="76">
        <f>分析係数表!G36</f>
        <v>1.8993066023515224E-2</v>
      </c>
      <c r="K33" s="78">
        <f t="shared" si="3"/>
        <v>4.252289656603952E-3</v>
      </c>
      <c r="L33" s="79"/>
      <c r="M33" s="80"/>
      <c r="N33" s="81">
        <f>分析係数表!H36</f>
        <v>0.10937217763786029</v>
      </c>
      <c r="O33" s="82">
        <f t="shared" si="4"/>
        <v>2.0434880301203195</v>
      </c>
      <c r="P33" s="76">
        <f>分析係数表!C36</f>
        <v>0.65263261684085982</v>
      </c>
      <c r="Q33" s="82">
        <f t="shared" si="5"/>
        <v>1.3336469405803979</v>
      </c>
      <c r="R33" s="83">
        <v>1.3970282957833775</v>
      </c>
      <c r="S33" s="84">
        <f t="shared" si="6"/>
        <v>1.6209147210366364</v>
      </c>
      <c r="T33" s="85">
        <f>分析係数表!F36</f>
        <v>0.88362978595116071</v>
      </c>
      <c r="U33" s="86">
        <f t="shared" si="7"/>
        <v>1.4322885279946884</v>
      </c>
      <c r="V33" s="87">
        <f>分析係数表!D36</f>
        <v>1.4320168827253543E-2</v>
      </c>
      <c r="W33" s="88">
        <f t="shared" si="8"/>
        <v>0</v>
      </c>
      <c r="X33" s="76">
        <f>分析係数表!E36</f>
        <v>2.7132951462164605E-3</v>
      </c>
      <c r="Y33" s="89">
        <f t="shared" si="9"/>
        <v>0</v>
      </c>
    </row>
    <row r="34" spans="1:25" x14ac:dyDescent="0.2">
      <c r="A34" s="6" t="s">
        <v>22</v>
      </c>
      <c r="B34" s="5" t="s">
        <v>377</v>
      </c>
      <c r="C34" s="90"/>
      <c r="D34" s="76">
        <f>投入係数表!X34</f>
        <v>3.6419482229047825E-2</v>
      </c>
      <c r="E34" s="77">
        <f t="shared" si="0"/>
        <v>3.6419482229047824</v>
      </c>
      <c r="F34" s="76">
        <f>分析係数表!C37</f>
        <v>0.3125</v>
      </c>
      <c r="G34" s="77">
        <f t="shared" si="1"/>
        <v>1.1381088196577445</v>
      </c>
      <c r="H34" s="77">
        <v>1.2446999636913165</v>
      </c>
      <c r="I34" s="77">
        <f t="shared" si="2"/>
        <v>1.2446999636913165</v>
      </c>
      <c r="J34" s="76">
        <f>分析係数表!G37</f>
        <v>0.41284547738693467</v>
      </c>
      <c r="K34" s="78">
        <f t="shared" si="3"/>
        <v>0.5138687507136418</v>
      </c>
      <c r="L34" s="79"/>
      <c r="M34" s="80"/>
      <c r="N34" s="81">
        <f>分析係数表!H37</f>
        <v>4.2693468892730888E-2</v>
      </c>
      <c r="O34" s="82">
        <f t="shared" si="4"/>
        <v>0.79767628779852984</v>
      </c>
      <c r="P34" s="76">
        <f>分析係数表!C37</f>
        <v>0.3125</v>
      </c>
      <c r="Q34" s="82">
        <f t="shared" si="5"/>
        <v>0.24927383993704058</v>
      </c>
      <c r="R34" s="83">
        <v>0.32650313109692947</v>
      </c>
      <c r="S34" s="84">
        <f t="shared" si="6"/>
        <v>1.571203094788246</v>
      </c>
      <c r="T34" s="85">
        <f>分析係数表!F37</f>
        <v>0.69189698492462315</v>
      </c>
      <c r="U34" s="86">
        <f t="shared" si="7"/>
        <v>1.0871106839882243</v>
      </c>
      <c r="V34" s="87">
        <f>分析係数表!D37</f>
        <v>0.10128768844221106</v>
      </c>
      <c r="W34" s="88">
        <f t="shared" si="8"/>
        <v>0</v>
      </c>
      <c r="X34" s="76">
        <f>分析係数表!E37</f>
        <v>9.3907035175879394E-2</v>
      </c>
      <c r="Y34" s="89">
        <f t="shared" si="9"/>
        <v>0</v>
      </c>
    </row>
    <row r="35" spans="1:25" x14ac:dyDescent="0.2">
      <c r="A35" s="6" t="s">
        <v>23</v>
      </c>
      <c r="B35" s="5" t="s">
        <v>193</v>
      </c>
      <c r="C35" s="90"/>
      <c r="D35" s="76">
        <f>投入係数表!X35</f>
        <v>4.8266783677051337E-3</v>
      </c>
      <c r="E35" s="77">
        <f t="shared" si="0"/>
        <v>0.48266783677051339</v>
      </c>
      <c r="F35" s="76">
        <f>分析係数表!C38</f>
        <v>4.0005674563767912E-2</v>
      </c>
      <c r="G35" s="77">
        <f t="shared" si="1"/>
        <v>1.930945240023901E-2</v>
      </c>
      <c r="H35" s="77">
        <v>2.8515206038725212E-2</v>
      </c>
      <c r="I35" s="77">
        <f t="shared" si="2"/>
        <v>2.8515206038725212E-2</v>
      </c>
      <c r="J35" s="76">
        <f>分析係数表!G38</f>
        <v>0.2442528735632184</v>
      </c>
      <c r="K35" s="78">
        <f t="shared" si="3"/>
        <v>6.9649210152058711E-3</v>
      </c>
      <c r="L35" s="79"/>
      <c r="M35" s="80"/>
      <c r="N35" s="81">
        <f>分析係数表!H38</f>
        <v>3.7571284803757127E-2</v>
      </c>
      <c r="O35" s="82">
        <f t="shared" si="4"/>
        <v>0.70197441827419726</v>
      </c>
      <c r="P35" s="76">
        <f>分析係数表!C38</f>
        <v>4.0005674563767912E-2</v>
      </c>
      <c r="Q35" s="82">
        <f t="shared" si="5"/>
        <v>2.8082960129567829E-2</v>
      </c>
      <c r="R35" s="83">
        <v>3.4786054511596415E-2</v>
      </c>
      <c r="S35" s="84">
        <f t="shared" si="6"/>
        <v>6.330126055032162E-2</v>
      </c>
      <c r="T35" s="85">
        <f>分析係数表!F38</f>
        <v>0.42528735632183906</v>
      </c>
      <c r="U35" s="86">
        <f t="shared" si="7"/>
        <v>2.6921225751286203E-2</v>
      </c>
      <c r="V35" s="87">
        <f>分析係数表!D38</f>
        <v>0.11494252873563218</v>
      </c>
      <c r="W35" s="88">
        <f t="shared" si="8"/>
        <v>0</v>
      </c>
      <c r="X35" s="76">
        <f>分析係数表!E38</f>
        <v>0.10344827586206896</v>
      </c>
      <c r="Y35" s="89">
        <f t="shared" si="9"/>
        <v>0</v>
      </c>
    </row>
    <row r="36" spans="1:25" x14ac:dyDescent="0.2">
      <c r="A36" s="6" t="s">
        <v>24</v>
      </c>
      <c r="B36" s="5" t="s">
        <v>39</v>
      </c>
      <c r="C36" s="90"/>
      <c r="D36" s="76">
        <f>投入係数表!X36</f>
        <v>0</v>
      </c>
      <c r="E36" s="77">
        <f t="shared" si="0"/>
        <v>0</v>
      </c>
      <c r="F36" s="76">
        <f>分析係数表!C39</f>
        <v>1</v>
      </c>
      <c r="G36" s="77">
        <f t="shared" si="1"/>
        <v>0</v>
      </c>
      <c r="H36" s="77">
        <v>1.2997123258889616E-2</v>
      </c>
      <c r="I36" s="77">
        <f t="shared" si="2"/>
        <v>1.2997123258889616E-2</v>
      </c>
      <c r="J36" s="76">
        <f>分析係数表!G39</f>
        <v>0.35369632580787957</v>
      </c>
      <c r="K36" s="78">
        <f t="shared" si="3"/>
        <v>4.5970347427413908E-3</v>
      </c>
      <c r="L36" s="79"/>
      <c r="M36" s="80"/>
      <c r="N36" s="81">
        <f>分析係数表!H39</f>
        <v>3.3932856811085595E-3</v>
      </c>
      <c r="O36" s="82">
        <f t="shared" si="4"/>
        <v>6.3399475276824824E-2</v>
      </c>
      <c r="P36" s="76">
        <f>分析係数表!C39</f>
        <v>1</v>
      </c>
      <c r="Q36" s="82">
        <f t="shared" si="5"/>
        <v>6.3399475276824824E-2</v>
      </c>
      <c r="R36" s="83">
        <v>7.7607574413963445E-2</v>
      </c>
      <c r="S36" s="84">
        <f t="shared" si="6"/>
        <v>9.0604697672853063E-2</v>
      </c>
      <c r="T36" s="85">
        <f>分析係数表!F39</f>
        <v>0.70440460380699421</v>
      </c>
      <c r="U36" s="86">
        <f t="shared" si="7"/>
        <v>6.3822366167298555E-2</v>
      </c>
      <c r="V36" s="87">
        <f>分析係数表!D39</f>
        <v>6.0314298362107124E-2</v>
      </c>
      <c r="W36" s="88">
        <f t="shared" si="8"/>
        <v>0</v>
      </c>
      <c r="X36" s="76">
        <f>分析係数表!E39</f>
        <v>7.2598494909251882E-2</v>
      </c>
      <c r="Y36" s="89">
        <f t="shared" si="9"/>
        <v>0</v>
      </c>
    </row>
    <row r="37" spans="1:25" x14ac:dyDescent="0.2">
      <c r="A37" s="6" t="s">
        <v>25</v>
      </c>
      <c r="B37" s="5" t="s">
        <v>40</v>
      </c>
      <c r="C37" s="90"/>
      <c r="D37" s="76">
        <f>投入係数表!X37</f>
        <v>0</v>
      </c>
      <c r="E37" s="77">
        <f t="shared" si="0"/>
        <v>0</v>
      </c>
      <c r="F37" s="76">
        <f>分析係数表!C40</f>
        <v>0.6708495079895278</v>
      </c>
      <c r="G37" s="77">
        <f t="shared" si="1"/>
        <v>0</v>
      </c>
      <c r="H37" s="77">
        <v>6.392104093052843E-4</v>
      </c>
      <c r="I37" s="77">
        <f t="shared" si="2"/>
        <v>6.392104093052843E-4</v>
      </c>
      <c r="J37" s="76">
        <f>分析係数表!G40</f>
        <v>0.531269582654468</v>
      </c>
      <c r="K37" s="78">
        <f t="shared" si="3"/>
        <v>3.3959304738001008E-4</v>
      </c>
      <c r="L37" s="79"/>
      <c r="M37" s="80"/>
      <c r="N37" s="81">
        <f>分析係数表!H40</f>
        <v>2.5210951410213404E-2</v>
      </c>
      <c r="O37" s="82">
        <f t="shared" si="4"/>
        <v>0.471036405668881</v>
      </c>
      <c r="P37" s="76">
        <f>分析係数表!C40</f>
        <v>0.6708495079895278</v>
      </c>
      <c r="Q37" s="82">
        <f t="shared" si="5"/>
        <v>0.31599454098812446</v>
      </c>
      <c r="R37" s="83">
        <v>0.3164398303686114</v>
      </c>
      <c r="S37" s="84">
        <f t="shared" si="6"/>
        <v>0.31707904077791665</v>
      </c>
      <c r="T37" s="85">
        <f>分析係数表!F40</f>
        <v>0.72803609474871533</v>
      </c>
      <c r="U37" s="86">
        <f t="shared" si="7"/>
        <v>0.2308449865746231</v>
      </c>
      <c r="V37" s="87">
        <f>分析係数表!D40</f>
        <v>0.11505201153026695</v>
      </c>
      <c r="W37" s="88">
        <f t="shared" si="8"/>
        <v>0</v>
      </c>
      <c r="X37" s="76">
        <f>分析係数表!E40</f>
        <v>6.6173705978192762E-2</v>
      </c>
      <c r="Y37" s="89">
        <f t="shared" si="9"/>
        <v>0</v>
      </c>
    </row>
    <row r="38" spans="1:25" x14ac:dyDescent="0.2">
      <c r="A38" s="6" t="s">
        <v>26</v>
      </c>
      <c r="B38" s="5" t="s">
        <v>276</v>
      </c>
      <c r="C38" s="90"/>
      <c r="D38" s="76">
        <f>投入係数表!X38</f>
        <v>0</v>
      </c>
      <c r="E38" s="77">
        <f t="shared" si="0"/>
        <v>0</v>
      </c>
      <c r="F38" s="76">
        <f>分析係数表!C41</f>
        <v>0.63576075285795497</v>
      </c>
      <c r="G38" s="77">
        <f t="shared" si="1"/>
        <v>0</v>
      </c>
      <c r="H38" s="77">
        <v>6.9875531055440436E-4</v>
      </c>
      <c r="I38" s="77">
        <f t="shared" si="2"/>
        <v>6.9875531055440436E-4</v>
      </c>
      <c r="J38" s="76">
        <f>分析係数表!G41</f>
        <v>0.45993746335743602</v>
      </c>
      <c r="K38" s="78">
        <f t="shared" si="3"/>
        <v>3.2138374504393021E-4</v>
      </c>
      <c r="L38" s="79"/>
      <c r="M38" s="80"/>
      <c r="N38" s="81">
        <f>分析係数表!H41</f>
        <v>4.510618532758754E-2</v>
      </c>
      <c r="O38" s="82">
        <f t="shared" si="4"/>
        <v>0.84275500215885768</v>
      </c>
      <c r="P38" s="76">
        <f>分析係数表!C41</f>
        <v>0.63576075285795497</v>
      </c>
      <c r="Q38" s="82">
        <f t="shared" si="5"/>
        <v>0.53579055464732284</v>
      </c>
      <c r="R38" s="83">
        <v>0.54331823459586726</v>
      </c>
      <c r="S38" s="84">
        <f t="shared" si="6"/>
        <v>0.54401698990642167</v>
      </c>
      <c r="T38" s="85">
        <f>分析係数表!F41</f>
        <v>0.5626343560680086</v>
      </c>
      <c r="U38" s="86">
        <f t="shared" si="7"/>
        <v>0.3060826488060559</v>
      </c>
      <c r="V38" s="87">
        <f>分析係数表!D41</f>
        <v>0.18145397693961304</v>
      </c>
      <c r="W38" s="88">
        <f t="shared" si="8"/>
        <v>0</v>
      </c>
      <c r="X38" s="76">
        <f>分析係数表!E41</f>
        <v>0.17500488567520031</v>
      </c>
      <c r="Y38" s="89">
        <f t="shared" si="9"/>
        <v>0</v>
      </c>
    </row>
    <row r="39" spans="1:25" x14ac:dyDescent="0.2">
      <c r="A39" s="6" t="s">
        <v>51</v>
      </c>
      <c r="B39" s="5" t="s">
        <v>367</v>
      </c>
      <c r="C39" s="90"/>
      <c r="D39" s="76">
        <f>投入係数表!X39</f>
        <v>4.3878894251864854E-4</v>
      </c>
      <c r="E39" s="77">
        <f>$C$26*D39</f>
        <v>4.3878894251864857E-2</v>
      </c>
      <c r="F39" s="76">
        <f>分析係数表!C42</f>
        <v>1</v>
      </c>
      <c r="G39" s="77">
        <f>E39*F39</f>
        <v>4.3878894251864857E-2</v>
      </c>
      <c r="H39" s="77">
        <v>5.4299284905456581E-2</v>
      </c>
      <c r="I39" s="77">
        <f>C39+H39</f>
        <v>5.4299284905456581E-2</v>
      </c>
      <c r="J39" s="76">
        <f>分析係数表!G42</f>
        <v>0.48586118251928023</v>
      </c>
      <c r="K39" s="78">
        <f>I39*J39</f>
        <v>2.6381914774116437E-2</v>
      </c>
      <c r="L39" s="79"/>
      <c r="M39" s="80"/>
      <c r="N39" s="81">
        <f>分析係数表!H42</f>
        <v>1.2011973266585813E-2</v>
      </c>
      <c r="O39" s="82">
        <f t="shared" si="4"/>
        <v>0.22442932122708711</v>
      </c>
      <c r="P39" s="76">
        <f>分析係数表!C42</f>
        <v>1</v>
      </c>
      <c r="Q39" s="82">
        <f>O39*P39</f>
        <v>0.22442932122708711</v>
      </c>
      <c r="R39" s="83">
        <v>0.23323886427637178</v>
      </c>
      <c r="S39" s="84">
        <f>I39+R39</f>
        <v>0.28753814918182835</v>
      </c>
      <c r="T39" s="85">
        <f>分析係数表!F42</f>
        <v>0.55826906598114823</v>
      </c>
      <c r="U39" s="86">
        <f>S39*T39</f>
        <v>0.16052365397768736</v>
      </c>
      <c r="V39" s="87">
        <f>分析係数表!D42</f>
        <v>0.12296486718080549</v>
      </c>
      <c r="W39" s="88">
        <f>ROUND(S39*V39,0)</f>
        <v>0</v>
      </c>
      <c r="X39" s="76">
        <f>分析係数表!E42</f>
        <v>7.7120822622107968E-2</v>
      </c>
      <c r="Y39" s="89">
        <f>ROUND(S39*X39,0)</f>
        <v>0</v>
      </c>
    </row>
    <row r="40" spans="1:25" x14ac:dyDescent="0.2">
      <c r="A40" s="6" t="s">
        <v>194</v>
      </c>
      <c r="B40" s="5" t="s">
        <v>41</v>
      </c>
      <c r="C40" s="90"/>
      <c r="D40" s="76">
        <f>投入係数表!X40</f>
        <v>3.861342694164107E-2</v>
      </c>
      <c r="E40" s="77">
        <f>$C$26*D40</f>
        <v>3.8613426941641071</v>
      </c>
      <c r="F40" s="76">
        <f>分析係数表!C43</f>
        <v>0.35275161130391675</v>
      </c>
      <c r="G40" s="77">
        <f>E40*F40</f>
        <v>1.3620948571629958</v>
      </c>
      <c r="H40" s="77">
        <v>1.6957190098886312</v>
      </c>
      <c r="I40" s="77">
        <f>C40+H40</f>
        <v>1.6957190098886312</v>
      </c>
      <c r="J40" s="76">
        <f>分析係数表!G43</f>
        <v>0.36383347788378145</v>
      </c>
      <c r="K40" s="78">
        <f>I40*J40</f>
        <v>0.61695934488142312</v>
      </c>
      <c r="L40" s="79"/>
      <c r="M40" s="80"/>
      <c r="N40" s="81">
        <f>分析係数表!H43</f>
        <v>3.2462002941707736E-2</v>
      </c>
      <c r="O40" s="82">
        <f t="shared" si="4"/>
        <v>0.60651361139350279</v>
      </c>
      <c r="P40" s="76">
        <f>分析係数表!C43</f>
        <v>0.35275161130391675</v>
      </c>
      <c r="Q40" s="82">
        <f>O40*P40</f>
        <v>0.2139486536968157</v>
      </c>
      <c r="R40" s="83">
        <v>0.44018530072683343</v>
      </c>
      <c r="S40" s="84">
        <f>I40+R40</f>
        <v>2.1359043106154645</v>
      </c>
      <c r="T40" s="85">
        <f>分析係数表!F43</f>
        <v>0.62185602775368609</v>
      </c>
      <c r="U40" s="86">
        <f>S40*T40</f>
        <v>1.328224970261308</v>
      </c>
      <c r="V40" s="87">
        <f>分析係数表!D43</f>
        <v>0.24869904596704251</v>
      </c>
      <c r="W40" s="88">
        <f>ROUND(S40*V40,0)</f>
        <v>1</v>
      </c>
      <c r="X40" s="76">
        <f>分析係数表!E43</f>
        <v>0.20663486556808325</v>
      </c>
      <c r="Y40" s="89">
        <f>ROUND(S40*X40,0)</f>
        <v>0</v>
      </c>
    </row>
    <row r="41" spans="1:25" x14ac:dyDescent="0.2">
      <c r="A41" s="6" t="s">
        <v>340</v>
      </c>
      <c r="B41" s="5" t="s">
        <v>42</v>
      </c>
      <c r="C41" s="90"/>
      <c r="D41" s="76">
        <f>投入係数表!X41</f>
        <v>0</v>
      </c>
      <c r="E41" s="77">
        <f>$C$26*D41</f>
        <v>0</v>
      </c>
      <c r="F41" s="76">
        <f>分析係数表!C44</f>
        <v>0.44216182048040453</v>
      </c>
      <c r="G41" s="77">
        <f>E41*F41</f>
        <v>0</v>
      </c>
      <c r="H41" s="77">
        <v>1.932257643882477E-3</v>
      </c>
      <c r="I41" s="77">
        <f>C41+H41</f>
        <v>1.932257643882477E-3</v>
      </c>
      <c r="J41" s="76">
        <f>分析係数表!G44</f>
        <v>0.26698361065932691</v>
      </c>
      <c r="K41" s="78">
        <f>I41*J41</f>
        <v>5.1588112248782754E-4</v>
      </c>
      <c r="L41" s="79"/>
      <c r="M41" s="80"/>
      <c r="N41" s="81">
        <f>分析係数表!H44</f>
        <v>9.8960080509896006E-2</v>
      </c>
      <c r="O41" s="82">
        <f t="shared" si="4"/>
        <v>1.848950476704359</v>
      </c>
      <c r="P41" s="76">
        <f>分析係数表!C44</f>
        <v>0.44216182048040453</v>
      </c>
      <c r="Q41" s="82">
        <f>O41*P41</f>
        <v>0.81753530875771119</v>
      </c>
      <c r="R41" s="83">
        <v>0.82845378556192861</v>
      </c>
      <c r="S41" s="84">
        <f>I41+R41</f>
        <v>0.83038604320581111</v>
      </c>
      <c r="T41" s="85">
        <f>分析係数表!F44</f>
        <v>0.48855248342299512</v>
      </c>
      <c r="U41" s="86">
        <f>S41*T41</f>
        <v>0.40568716360799356</v>
      </c>
      <c r="V41" s="87">
        <f>分析係数表!D44</f>
        <v>0.23645689978731391</v>
      </c>
      <c r="W41" s="88">
        <f>ROUND(S41*V41,0)</f>
        <v>0</v>
      </c>
      <c r="X41" s="76">
        <f>分析係数表!E44</f>
        <v>0.14913048917803079</v>
      </c>
      <c r="Y41" s="89">
        <f>ROUND(S41*X41,0)</f>
        <v>0</v>
      </c>
    </row>
    <row r="42" spans="1:25" x14ac:dyDescent="0.2">
      <c r="A42" s="6" t="s">
        <v>341</v>
      </c>
      <c r="B42" s="5" t="s">
        <v>278</v>
      </c>
      <c r="C42" s="90"/>
      <c r="D42" s="76">
        <f>投入係数表!X42</f>
        <v>4.3878894251864854E-4</v>
      </c>
      <c r="E42" s="77">
        <f>$C$26*D42</f>
        <v>4.3878894251864857E-2</v>
      </c>
      <c r="F42" s="76">
        <f>分析係数表!C45</f>
        <v>1</v>
      </c>
      <c r="G42" s="77">
        <f>E42*F42</f>
        <v>4.3878894251864857E-2</v>
      </c>
      <c r="H42" s="77">
        <v>5.505397342887474E-2</v>
      </c>
      <c r="I42" s="77">
        <f>C42+H42</f>
        <v>5.505397342887474E-2</v>
      </c>
      <c r="J42" s="76">
        <f>分析係数表!G45</f>
        <v>0</v>
      </c>
      <c r="K42" s="78">
        <f>I42*J42</f>
        <v>0</v>
      </c>
      <c r="L42" s="79"/>
      <c r="M42" s="80"/>
      <c r="N42" s="81">
        <f>分析係数表!H45</f>
        <v>0</v>
      </c>
      <c r="O42" s="82">
        <f t="shared" si="4"/>
        <v>0</v>
      </c>
      <c r="P42" s="76">
        <f>分析係数表!C45</f>
        <v>1</v>
      </c>
      <c r="Q42" s="82">
        <f>O42*P42</f>
        <v>0</v>
      </c>
      <c r="R42" s="83">
        <v>8.2556977606556576E-3</v>
      </c>
      <c r="S42" s="84">
        <f>I42+R42</f>
        <v>6.3309671189530403E-2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投入係数表!X43</f>
        <v>3.0715225976305398E-3</v>
      </c>
      <c r="E43" s="77">
        <f>$C$26*D43</f>
        <v>0.30715225976305399</v>
      </c>
      <c r="F43" s="76">
        <f>分析係数表!C46</f>
        <v>0.17935833011209901</v>
      </c>
      <c r="G43" s="77">
        <f>E43*F43</f>
        <v>5.5090316401259026E-2</v>
      </c>
      <c r="H43" s="77">
        <v>6.8677980856632626E-2</v>
      </c>
      <c r="I43" s="77">
        <f>C43+H43</f>
        <v>6.8677980856632626E-2</v>
      </c>
      <c r="J43" s="76">
        <f>分析係数表!G46</f>
        <v>8.6021505376344086E-3</v>
      </c>
      <c r="K43" s="78">
        <f>I43*J43</f>
        <v>5.9077832994952801E-4</v>
      </c>
      <c r="L43" s="79"/>
      <c r="M43" s="80"/>
      <c r="N43" s="81">
        <f>分析係数表!H46</f>
        <v>1.9624287151962429E-2</v>
      </c>
      <c r="O43" s="82">
        <f t="shared" si="4"/>
        <v>0.36665628097357628</v>
      </c>
      <c r="P43" s="76">
        <f>分析係数表!C46</f>
        <v>0.17935833011209901</v>
      </c>
      <c r="Q43" s="82">
        <f>O43*P43</f>
        <v>6.5762858280533215E-2</v>
      </c>
      <c r="R43" s="83">
        <v>7.5076887486016472E-2</v>
      </c>
      <c r="S43" s="84">
        <f>I43+R43</f>
        <v>0.14375486834264911</v>
      </c>
      <c r="T43" s="85">
        <f>分析係数表!F46</f>
        <v>0.31182795698924731</v>
      </c>
      <c r="U43" s="86">
        <f>S43*T43</f>
        <v>4.4826786902546496E-2</v>
      </c>
      <c r="V43" s="87">
        <f>分析係数表!D46</f>
        <v>4.3010752688172043E-3</v>
      </c>
      <c r="W43" s="88">
        <f>ROUND(S43*V43,0)</f>
        <v>0</v>
      </c>
      <c r="X43" s="76">
        <f>分析係数表!E46</f>
        <v>1.0752688172043012E-2</v>
      </c>
      <c r="Y43" s="89">
        <f>ROUND(S43*X43,0)</f>
        <v>0</v>
      </c>
    </row>
    <row r="44" spans="1:25" x14ac:dyDescent="0.2">
      <c r="A44" s="192">
        <v>40</v>
      </c>
      <c r="B44" s="14" t="s">
        <v>150</v>
      </c>
      <c r="C44" s="197">
        <f>SUM(C5:C43)</f>
        <v>100</v>
      </c>
      <c r="D44" s="92">
        <f>投入係数表!X44</f>
        <v>0.48617814831066258</v>
      </c>
      <c r="E44" s="91">
        <f>SUM(E5:E43)</f>
        <v>48.617814831066234</v>
      </c>
      <c r="F44" s="92">
        <f>分析係数表!C47</f>
        <v>0.45205734847213674</v>
      </c>
      <c r="G44" s="91">
        <f>SUM(G5:G43)</f>
        <v>11.050916121866788</v>
      </c>
      <c r="H44" s="91">
        <f>SUM(H5:H43)</f>
        <v>12.638114123376674</v>
      </c>
      <c r="I44" s="91">
        <f>SUM(I5:I43)</f>
        <v>112.63811412337665</v>
      </c>
      <c r="J44" s="92">
        <f>分析係数表!G47</f>
        <v>0.25945463001493158</v>
      </c>
      <c r="K44" s="93">
        <f>SUM(K5:K43)</f>
        <v>29.798726089020594</v>
      </c>
      <c r="L44" s="94">
        <f>最終需要_まとめ!$L$33</f>
        <v>0.627</v>
      </c>
      <c r="M44" s="91">
        <f>K44*L44</f>
        <v>18.683801257815912</v>
      </c>
      <c r="N44" s="95">
        <f>分析係数表!H47</f>
        <v>1</v>
      </c>
      <c r="O44" s="96">
        <f>SUM(O5:O43)</f>
        <v>18.683801257815912</v>
      </c>
      <c r="P44" s="92">
        <f>分析係数表!C47</f>
        <v>0.45205734847213674</v>
      </c>
      <c r="Q44" s="96">
        <f>SUM(Q5:Q43)</f>
        <v>8.9421430448951913</v>
      </c>
      <c r="R44" s="91">
        <f>SUM(R5:R43)</f>
        <v>10.309496333886544</v>
      </c>
      <c r="S44" s="97">
        <f>SUM(S5:S43)</f>
        <v>122.94761045726322</v>
      </c>
      <c r="T44" s="98">
        <f>分析係数表!F47</f>
        <v>0.49393557388686266</v>
      </c>
      <c r="U44" s="99">
        <f>SUM(U5:U43)</f>
        <v>61.46229420938969</v>
      </c>
      <c r="V44" s="100">
        <f>分析係数表!D47</f>
        <v>0.10430078574400901</v>
      </c>
      <c r="W44" s="101">
        <f>SUM(W5:W43)</f>
        <v>10</v>
      </c>
      <c r="X44" s="92">
        <f>分析係数表!E47</f>
        <v>8.4816292561133821E-2</v>
      </c>
      <c r="Y44" s="102">
        <f>SUM(Y5:Y43)</f>
        <v>7</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293</v>
      </c>
      <c r="S2" s="3" t="s">
        <v>152</v>
      </c>
      <c r="U2" s="64" t="s">
        <v>209</v>
      </c>
      <c r="W2" s="3" t="s">
        <v>130</v>
      </c>
      <c r="Y2" s="3" t="s">
        <v>153</v>
      </c>
    </row>
    <row r="3" spans="1:25" ht="44" x14ac:dyDescent="0.2">
      <c r="B3" s="65"/>
      <c r="C3" s="66" t="s">
        <v>227</v>
      </c>
      <c r="D3" s="66" t="s">
        <v>235</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投入係数表!Y5</f>
        <v>1.0727147345031033E-3</v>
      </c>
      <c r="E5" s="77">
        <f t="shared" ref="E5:E38" si="0">$C$27*D5</f>
        <v>0.10727147345031034</v>
      </c>
      <c r="F5" s="76">
        <f>分析係数表!C8</f>
        <v>0.54693596511361031</v>
      </c>
      <c r="G5" s="77">
        <f t="shared" ref="G5:G38" si="1">E5*F5</f>
        <v>5.8670626860704511E-2</v>
      </c>
      <c r="H5" s="77">
        <f t="array" ref="H5:H43">MMULT(逆行列係数!C5:AO43,'23'!G5:G43)</f>
        <v>6.5843358315593709E-2</v>
      </c>
      <c r="I5" s="77">
        <f t="shared" ref="I5:I38" si="2">C5+H5</f>
        <v>6.5843358315593709E-2</v>
      </c>
      <c r="J5" s="76">
        <f>分析係数表!G8</f>
        <v>0.11998386771526517</v>
      </c>
      <c r="K5" s="78">
        <f t="shared" ref="K5:K38" si="3">I5*J5</f>
        <v>7.9001407940670013E-3</v>
      </c>
      <c r="L5" s="79" t="s">
        <v>183</v>
      </c>
      <c r="M5" s="80" t="s">
        <v>183</v>
      </c>
      <c r="N5" s="81">
        <f>分析係数表!H8</f>
        <v>1.0437901581813021E-2</v>
      </c>
      <c r="O5" s="82">
        <f t="shared" ref="O5:O43" si="4">$M$44*N5</f>
        <v>0.26046695205089959</v>
      </c>
      <c r="P5" s="76">
        <f>分析係数表!C8</f>
        <v>0.54693596511361031</v>
      </c>
      <c r="Q5" s="82">
        <f t="shared" ref="Q5:Q38" si="5">O5*P5</f>
        <v>0.14245874380015922</v>
      </c>
      <c r="R5" s="83">
        <f t="array" ref="R5:R43">MMULT(逆行列係数!C5:AO43,'23'!Q5:Q43)</f>
        <v>0.20928814511446989</v>
      </c>
      <c r="S5" s="84">
        <f t="shared" ref="S5:S38" si="6">I5+R5</f>
        <v>0.2751315034300636</v>
      </c>
      <c r="T5" s="85">
        <f>分析係数表!F8</f>
        <v>0.45210727969348657</v>
      </c>
      <c r="U5" s="86">
        <f t="shared" ref="U5:U38" si="7">S5*T5</f>
        <v>0.12438895557374523</v>
      </c>
      <c r="V5" s="87">
        <f>分析係数表!D8</f>
        <v>0.18995765275257109</v>
      </c>
      <c r="W5" s="167">
        <f t="shared" ref="W5:W38" si="8">ROUND(S5*V5,0)</f>
        <v>0</v>
      </c>
      <c r="X5" s="76">
        <f>分析係数表!E8</f>
        <v>0.14398064125831822</v>
      </c>
      <c r="Y5" s="166">
        <f t="shared" ref="Y5:Y38" si="9">ROUND(S5*X5,0)</f>
        <v>0</v>
      </c>
    </row>
    <row r="6" spans="1:25" x14ac:dyDescent="0.2">
      <c r="A6" s="6" t="s">
        <v>219</v>
      </c>
      <c r="B6" s="5" t="s">
        <v>265</v>
      </c>
      <c r="C6" s="90"/>
      <c r="D6" s="76">
        <f>投入係数表!Y6</f>
        <v>7.6622481035935937E-5</v>
      </c>
      <c r="E6" s="77">
        <f t="shared" si="0"/>
        <v>7.6622481035935937E-3</v>
      </c>
      <c r="F6" s="76">
        <f>分析係数表!C9</f>
        <v>1</v>
      </c>
      <c r="G6" s="77">
        <f t="shared" si="1"/>
        <v>7.6622481035935937E-3</v>
      </c>
      <c r="H6" s="77">
        <v>2.2087251997511586E-2</v>
      </c>
      <c r="I6" s="77">
        <f t="shared" si="2"/>
        <v>2.2087251997511586E-2</v>
      </c>
      <c r="J6" s="76">
        <f>分析係数表!G9</f>
        <v>0.24637681159420291</v>
      </c>
      <c r="K6" s="78">
        <f t="shared" si="3"/>
        <v>5.4417867240245943E-3</v>
      </c>
      <c r="L6" s="79"/>
      <c r="M6" s="80"/>
      <c r="N6" s="81">
        <f>分析係数表!H9</f>
        <v>5.4189353082342016E-4</v>
      </c>
      <c r="O6" s="82">
        <f t="shared" si="4"/>
        <v>1.3522388116363143E-2</v>
      </c>
      <c r="P6" s="76">
        <f>分析係数表!C9</f>
        <v>1</v>
      </c>
      <c r="Q6" s="82">
        <f t="shared" si="5"/>
        <v>1.3522388116363143E-2</v>
      </c>
      <c r="R6" s="83">
        <v>1.7718219560657486E-2</v>
      </c>
      <c r="S6" s="84">
        <f t="shared" si="6"/>
        <v>3.9805471558169075E-2</v>
      </c>
      <c r="T6" s="85">
        <f>分析係数表!F9</f>
        <v>0.67101449275362324</v>
      </c>
      <c r="U6" s="86">
        <f t="shared" si="7"/>
        <v>2.6710048306423598E-2</v>
      </c>
      <c r="V6" s="87">
        <f>分析係数表!D9</f>
        <v>0.17826086956521739</v>
      </c>
      <c r="W6" s="167">
        <f t="shared" si="8"/>
        <v>0</v>
      </c>
      <c r="X6" s="76">
        <f>分析係数表!E9</f>
        <v>0.11304347826086956</v>
      </c>
      <c r="Y6" s="166">
        <f t="shared" si="9"/>
        <v>0</v>
      </c>
    </row>
    <row r="7" spans="1:25" x14ac:dyDescent="0.2">
      <c r="A7" s="6" t="s">
        <v>220</v>
      </c>
      <c r="B7" s="5" t="s">
        <v>266</v>
      </c>
      <c r="C7" s="90"/>
      <c r="D7" s="76">
        <f>投入係数表!Y7</f>
        <v>0</v>
      </c>
      <c r="E7" s="77">
        <f t="shared" si="0"/>
        <v>0</v>
      </c>
      <c r="F7" s="76">
        <f>分析係数表!C10</f>
        <v>7.9037800687285276E-2</v>
      </c>
      <c r="G7" s="77">
        <f t="shared" si="1"/>
        <v>0</v>
      </c>
      <c r="H7" s="77">
        <v>2.0437833317621156E-5</v>
      </c>
      <c r="I7" s="77">
        <f t="shared" si="2"/>
        <v>2.0437833317621156E-5</v>
      </c>
      <c r="J7" s="76">
        <f>分析係数表!G10</f>
        <v>0.17857142857142858</v>
      </c>
      <c r="K7" s="78">
        <f t="shared" si="3"/>
        <v>3.6496130924323496E-6</v>
      </c>
      <c r="L7" s="79"/>
      <c r="M7" s="80"/>
      <c r="N7" s="81">
        <f>分析係数表!H10</f>
        <v>1.057982607798106E-3</v>
      </c>
      <c r="O7" s="82">
        <f t="shared" si="4"/>
        <v>2.6400852989089944E-2</v>
      </c>
      <c r="P7" s="76">
        <f>分析係数表!C10</f>
        <v>7.9037800687285276E-2</v>
      </c>
      <c r="Q7" s="82">
        <f t="shared" si="5"/>
        <v>2.0866653565260107E-3</v>
      </c>
      <c r="R7" s="83">
        <v>3.4632646942058653E-3</v>
      </c>
      <c r="S7" s="84">
        <f t="shared" si="6"/>
        <v>3.4837025275234862E-3</v>
      </c>
      <c r="T7" s="85">
        <f>分析係数表!F10</f>
        <v>0.5178571428571429</v>
      </c>
      <c r="U7" s="86">
        <f t="shared" si="7"/>
        <v>1.8040602374675197E-3</v>
      </c>
      <c r="V7" s="87">
        <f>分析係数表!D10</f>
        <v>0.10714285714285714</v>
      </c>
      <c r="W7" s="167">
        <f t="shared" si="8"/>
        <v>0</v>
      </c>
      <c r="X7" s="76">
        <f>分析係数表!E10</f>
        <v>8.9285714285714288E-2</v>
      </c>
      <c r="Y7" s="166">
        <f t="shared" si="9"/>
        <v>0</v>
      </c>
    </row>
    <row r="8" spans="1:25" x14ac:dyDescent="0.2">
      <c r="A8" s="6" t="s">
        <v>221</v>
      </c>
      <c r="B8" s="5" t="s">
        <v>27</v>
      </c>
      <c r="C8" s="90"/>
      <c r="D8" s="76">
        <f>投入係数表!Y8</f>
        <v>6.5895333690904915E-3</v>
      </c>
      <c r="E8" s="77">
        <f t="shared" si="0"/>
        <v>0.65895333690904911</v>
      </c>
      <c r="F8" s="76">
        <f>分析係数表!C11</f>
        <v>2.9201343261789914E-3</v>
      </c>
      <c r="G8" s="77">
        <f t="shared" si="1"/>
        <v>1.9242322584583041E-3</v>
      </c>
      <c r="H8" s="77">
        <v>3.0885785252367003E-3</v>
      </c>
      <c r="I8" s="77">
        <f t="shared" si="2"/>
        <v>3.0885785252367003E-3</v>
      </c>
      <c r="J8" s="76">
        <f>分析係数表!G11</f>
        <v>0.38709677419354838</v>
      </c>
      <c r="K8" s="78">
        <f t="shared" si="3"/>
        <v>1.1955787839625937E-3</v>
      </c>
      <c r="L8" s="79"/>
      <c r="M8" s="80"/>
      <c r="N8" s="81">
        <f>分析係数表!H11</f>
        <v>-1.2902226924367146E-5</v>
      </c>
      <c r="O8" s="82">
        <f t="shared" si="4"/>
        <v>-3.2196162181817009E-4</v>
      </c>
      <c r="P8" s="76">
        <f>分析係数表!C11</f>
        <v>2.9201343261789914E-3</v>
      </c>
      <c r="Q8" s="82">
        <f t="shared" si="5"/>
        <v>-9.4017118358349737E-7</v>
      </c>
      <c r="R8" s="83">
        <v>4.6416356582069333E-3</v>
      </c>
      <c r="S8" s="84">
        <f t="shared" si="6"/>
        <v>7.7302141834436336E-3</v>
      </c>
      <c r="T8" s="85">
        <f>分析係数表!F11</f>
        <v>0.64516129032258063</v>
      </c>
      <c r="U8" s="86">
        <f t="shared" si="7"/>
        <v>4.9872349570604085E-3</v>
      </c>
      <c r="V8" s="87">
        <f>分析係数表!D11</f>
        <v>0.25806451612903225</v>
      </c>
      <c r="W8" s="167">
        <f t="shared" si="8"/>
        <v>0</v>
      </c>
      <c r="X8" s="76">
        <f>分析係数表!E11</f>
        <v>0.22580645161290322</v>
      </c>
      <c r="Y8" s="166">
        <f t="shared" si="9"/>
        <v>0</v>
      </c>
    </row>
    <row r="9" spans="1:25" x14ac:dyDescent="0.2">
      <c r="A9" s="6" t="s">
        <v>222</v>
      </c>
      <c r="B9" s="5" t="s">
        <v>190</v>
      </c>
      <c r="C9" s="90"/>
      <c r="D9" s="76">
        <f>投入係数表!Y9</f>
        <v>0</v>
      </c>
      <c r="E9" s="77">
        <f t="shared" si="0"/>
        <v>0</v>
      </c>
      <c r="F9" s="76">
        <f>分析係数表!C12</f>
        <v>0.15436841164909776</v>
      </c>
      <c r="G9" s="77">
        <f t="shared" si="1"/>
        <v>0</v>
      </c>
      <c r="H9" s="77">
        <v>2.0315505945068136E-3</v>
      </c>
      <c r="I9" s="77">
        <f t="shared" si="2"/>
        <v>2.0315505945068136E-3</v>
      </c>
      <c r="J9" s="76">
        <f>分析係数表!G12</f>
        <v>0.13865952540355575</v>
      </c>
      <c r="K9" s="78">
        <f t="shared" si="3"/>
        <v>2.8169384126762632E-4</v>
      </c>
      <c r="L9" s="79"/>
      <c r="M9" s="80"/>
      <c r="N9" s="81">
        <f>分析係数表!H12</f>
        <v>8.1322736304286117E-2</v>
      </c>
      <c r="O9" s="82">
        <f t="shared" si="4"/>
        <v>2.0293241023199258</v>
      </c>
      <c r="P9" s="76">
        <f>分析係数表!C12</f>
        <v>0.15436841164909776</v>
      </c>
      <c r="Q9" s="82">
        <f t="shared" si="5"/>
        <v>0.31326353839635807</v>
      </c>
      <c r="R9" s="83">
        <v>0.35637725816993643</v>
      </c>
      <c r="S9" s="84">
        <f t="shared" si="6"/>
        <v>0.35840880876444325</v>
      </c>
      <c r="T9" s="85">
        <f>分析係数表!F12</f>
        <v>0.32507624786134048</v>
      </c>
      <c r="U9" s="86">
        <f t="shared" si="7"/>
        <v>0.11651019075359793</v>
      </c>
      <c r="V9" s="87">
        <f>分析係数表!D12</f>
        <v>4.5079223387636688E-2</v>
      </c>
      <c r="W9" s="167">
        <f t="shared" si="8"/>
        <v>0</v>
      </c>
      <c r="X9" s="76">
        <f>分析係数表!E12</f>
        <v>4.7459644424607601E-2</v>
      </c>
      <c r="Y9" s="166">
        <f t="shared" si="9"/>
        <v>0</v>
      </c>
    </row>
    <row r="10" spans="1:25" x14ac:dyDescent="0.2">
      <c r="A10" s="6" t="s">
        <v>223</v>
      </c>
      <c r="B10" s="5" t="s">
        <v>28</v>
      </c>
      <c r="C10" s="90"/>
      <c r="D10" s="76">
        <f>投入係数表!Y10</f>
        <v>3.3713891655811814E-3</v>
      </c>
      <c r="E10" s="77">
        <f t="shared" si="0"/>
        <v>0.33713891655811812</v>
      </c>
      <c r="F10" s="76">
        <f>分析係数表!C13</f>
        <v>0</v>
      </c>
      <c r="G10" s="77">
        <f t="shared" si="1"/>
        <v>0</v>
      </c>
      <c r="H10" s="77">
        <v>0</v>
      </c>
      <c r="I10" s="77">
        <f t="shared" si="2"/>
        <v>0</v>
      </c>
      <c r="J10" s="76">
        <f>分析係数表!G13</f>
        <v>0.24519230769230768</v>
      </c>
      <c r="K10" s="78">
        <f t="shared" si="3"/>
        <v>0</v>
      </c>
      <c r="L10" s="79"/>
      <c r="M10" s="80"/>
      <c r="N10" s="81">
        <f>分析係数表!H13</f>
        <v>1.238613784739246E-2</v>
      </c>
      <c r="O10" s="82">
        <f t="shared" si="4"/>
        <v>0.30908315694544325</v>
      </c>
      <c r="P10" s="76">
        <f>分析係数表!C13</f>
        <v>0</v>
      </c>
      <c r="Q10" s="82">
        <f t="shared" si="5"/>
        <v>0</v>
      </c>
      <c r="R10" s="83">
        <v>0</v>
      </c>
      <c r="S10" s="84">
        <f t="shared" si="6"/>
        <v>0</v>
      </c>
      <c r="T10" s="85">
        <f>分析係数表!F13</f>
        <v>0.38350591715976329</v>
      </c>
      <c r="U10" s="86">
        <f t="shared" si="7"/>
        <v>0</v>
      </c>
      <c r="V10" s="87">
        <f>分析係数表!D13</f>
        <v>0.13609467455621302</v>
      </c>
      <c r="W10" s="167">
        <f t="shared" si="8"/>
        <v>0</v>
      </c>
      <c r="X10" s="76">
        <f>分析係数表!E13</f>
        <v>0.13646449704142011</v>
      </c>
      <c r="Y10" s="166">
        <f t="shared" si="9"/>
        <v>0</v>
      </c>
    </row>
    <row r="11" spans="1:25" x14ac:dyDescent="0.2">
      <c r="A11" s="6" t="s">
        <v>224</v>
      </c>
      <c r="B11" s="5" t="s">
        <v>267</v>
      </c>
      <c r="C11" s="90"/>
      <c r="D11" s="76">
        <f>投入係数表!Y11</f>
        <v>5.0034480116466169E-2</v>
      </c>
      <c r="E11" s="77">
        <f t="shared" si="0"/>
        <v>5.0034480116466167</v>
      </c>
      <c r="F11" s="76">
        <f>分析係数表!C14</f>
        <v>5.4896794027228801E-2</v>
      </c>
      <c r="G11" s="77">
        <f t="shared" si="1"/>
        <v>0.27467325492131178</v>
      </c>
      <c r="H11" s="77">
        <v>0.28584438470083717</v>
      </c>
      <c r="I11" s="77">
        <f t="shared" si="2"/>
        <v>0.28584438470083717</v>
      </c>
      <c r="J11" s="76">
        <f>分析係数表!G14</f>
        <v>0.21908893709327548</v>
      </c>
      <c r="K11" s="78">
        <f t="shared" si="3"/>
        <v>6.2625342418187749E-2</v>
      </c>
      <c r="L11" s="79"/>
      <c r="M11" s="80"/>
      <c r="N11" s="81">
        <f>分析係数表!H14</f>
        <v>1.0321781539493716E-3</v>
      </c>
      <c r="O11" s="82">
        <f t="shared" si="4"/>
        <v>2.5756929745453603E-2</v>
      </c>
      <c r="P11" s="76">
        <f>分析係数表!C14</f>
        <v>5.4896794027228801E-2</v>
      </c>
      <c r="Q11" s="82">
        <f t="shared" si="5"/>
        <v>1.4139728670099691E-3</v>
      </c>
      <c r="R11" s="83">
        <v>6.6092421084566503E-3</v>
      </c>
      <c r="S11" s="84">
        <f t="shared" si="6"/>
        <v>0.29245362680929382</v>
      </c>
      <c r="T11" s="85">
        <f>分析係数表!F14</f>
        <v>0.36550976138828634</v>
      </c>
      <c r="U11" s="86">
        <f t="shared" si="7"/>
        <v>0.10689465535220392</v>
      </c>
      <c r="V11" s="87">
        <f>分析係数表!D14</f>
        <v>0.11713665943600868</v>
      </c>
      <c r="W11" s="167">
        <f t="shared" si="8"/>
        <v>0</v>
      </c>
      <c r="X11" s="76">
        <f>分析係数表!E14</f>
        <v>8.6767895878524945E-2</v>
      </c>
      <c r="Y11" s="166">
        <f t="shared" si="9"/>
        <v>0</v>
      </c>
    </row>
    <row r="12" spans="1:25" x14ac:dyDescent="0.2">
      <c r="A12" s="6" t="s">
        <v>225</v>
      </c>
      <c r="B12" s="5" t="s">
        <v>29</v>
      </c>
      <c r="C12" s="90"/>
      <c r="D12" s="76">
        <f>投入係数表!Y12</f>
        <v>5.7466860776951957E-3</v>
      </c>
      <c r="E12" s="77">
        <f t="shared" si="0"/>
        <v>0.57466860776951956</v>
      </c>
      <c r="F12" s="76">
        <f>分析係数表!C15</f>
        <v>0</v>
      </c>
      <c r="G12" s="77">
        <f t="shared" si="1"/>
        <v>0</v>
      </c>
      <c r="H12" s="77">
        <v>0</v>
      </c>
      <c r="I12" s="77">
        <f t="shared" si="2"/>
        <v>0</v>
      </c>
      <c r="J12" s="76">
        <f>分析係数表!G15</f>
        <v>9.5670602482591585E-2</v>
      </c>
      <c r="K12" s="78">
        <f t="shared" si="3"/>
        <v>0</v>
      </c>
      <c r="L12" s="79"/>
      <c r="M12" s="80"/>
      <c r="N12" s="81">
        <f>分析係数表!H15</f>
        <v>7.5090960699816791E-3</v>
      </c>
      <c r="O12" s="82">
        <f t="shared" si="4"/>
        <v>0.18738166389817498</v>
      </c>
      <c r="P12" s="76">
        <f>分析係数表!C15</f>
        <v>0</v>
      </c>
      <c r="Q12" s="82">
        <f t="shared" si="5"/>
        <v>0</v>
      </c>
      <c r="R12" s="83">
        <v>0</v>
      </c>
      <c r="S12" s="84">
        <f t="shared" si="6"/>
        <v>0</v>
      </c>
      <c r="T12" s="85">
        <f>分析係数表!F15</f>
        <v>0.30426884650317892</v>
      </c>
      <c r="U12" s="86">
        <f t="shared" si="7"/>
        <v>0</v>
      </c>
      <c r="V12" s="87">
        <f>分析係数表!D15</f>
        <v>3.7844383893430214E-2</v>
      </c>
      <c r="W12" s="167">
        <f t="shared" si="8"/>
        <v>0</v>
      </c>
      <c r="X12" s="76">
        <f>分析係数表!E15</f>
        <v>3.511958825310324E-2</v>
      </c>
      <c r="Y12" s="166">
        <f t="shared" si="9"/>
        <v>0</v>
      </c>
    </row>
    <row r="13" spans="1:25" x14ac:dyDescent="0.2">
      <c r="A13" s="6" t="s">
        <v>226</v>
      </c>
      <c r="B13" s="5" t="s">
        <v>30</v>
      </c>
      <c r="C13" s="90"/>
      <c r="D13" s="76">
        <f>投入係数表!Y13</f>
        <v>1.2872576814037239E-2</v>
      </c>
      <c r="E13" s="77">
        <f t="shared" si="0"/>
        <v>1.287257681403724</v>
      </c>
      <c r="F13" s="76">
        <f>分析係数表!C16</f>
        <v>2.8164924506387967E-2</v>
      </c>
      <c r="G13" s="77">
        <f t="shared" si="1"/>
        <v>3.6255515417003899E-2</v>
      </c>
      <c r="H13" s="77">
        <v>4.0608108557550662E-2</v>
      </c>
      <c r="I13" s="77">
        <f t="shared" si="2"/>
        <v>4.0608108557550662E-2</v>
      </c>
      <c r="J13" s="76">
        <f>分析係数表!G16</f>
        <v>3.3175355450236969E-2</v>
      </c>
      <c r="K13" s="78">
        <f t="shared" si="3"/>
        <v>1.3471884355585528E-3</v>
      </c>
      <c r="L13" s="79"/>
      <c r="M13" s="80"/>
      <c r="N13" s="81">
        <f>分析係数表!H16</f>
        <v>1.4682734239929811E-2</v>
      </c>
      <c r="O13" s="82">
        <f t="shared" si="4"/>
        <v>0.36639232562907753</v>
      </c>
      <c r="P13" s="76">
        <f>分析係数表!C16</f>
        <v>2.8164924506387967E-2</v>
      </c>
      <c r="Q13" s="82">
        <f t="shared" si="5"/>
        <v>1.0319412191062886E-2</v>
      </c>
      <c r="R13" s="83">
        <v>1.9790667677521918E-2</v>
      </c>
      <c r="S13" s="84">
        <f t="shared" si="6"/>
        <v>6.0398776235072581E-2</v>
      </c>
      <c r="T13" s="85">
        <f>分析係数表!F16</f>
        <v>0.28436018957345971</v>
      </c>
      <c r="U13" s="86">
        <f t="shared" si="7"/>
        <v>1.7175007460210213E-2</v>
      </c>
      <c r="V13" s="87">
        <f>分析係数表!D16</f>
        <v>3.7914691943127965E-2</v>
      </c>
      <c r="W13" s="167">
        <f t="shared" si="8"/>
        <v>0</v>
      </c>
      <c r="X13" s="76">
        <f>分析係数表!E16</f>
        <v>3.7914691943127965E-2</v>
      </c>
      <c r="Y13" s="166">
        <f t="shared" si="9"/>
        <v>0</v>
      </c>
    </row>
    <row r="14" spans="1:25" x14ac:dyDescent="0.2">
      <c r="A14" s="6" t="s">
        <v>2</v>
      </c>
      <c r="B14" s="5" t="s">
        <v>364</v>
      </c>
      <c r="C14" s="90"/>
      <c r="D14" s="76">
        <f>投入係数表!Y14</f>
        <v>1.4328403953720021E-2</v>
      </c>
      <c r="E14" s="77">
        <f t="shared" si="0"/>
        <v>1.4328403953720021</v>
      </c>
      <c r="F14" s="76">
        <f>分析係数表!C17</f>
        <v>0.15651736285858076</v>
      </c>
      <c r="G14" s="77">
        <f t="shared" si="1"/>
        <v>0.22426440008087198</v>
      </c>
      <c r="H14" s="77">
        <v>0.25571916721536331</v>
      </c>
      <c r="I14" s="77">
        <f t="shared" si="2"/>
        <v>0.25571916721536331</v>
      </c>
      <c r="J14" s="76">
        <f>分析係数表!G17</f>
        <v>0.21787194841087057</v>
      </c>
      <c r="K14" s="78">
        <f t="shared" si="3"/>
        <v>5.5714033207216421E-2</v>
      </c>
      <c r="L14" s="79"/>
      <c r="M14" s="80"/>
      <c r="N14" s="81">
        <f>分析係数表!H17</f>
        <v>2.4901297964028592E-3</v>
      </c>
      <c r="O14" s="82">
        <f t="shared" si="4"/>
        <v>6.2138593010906823E-2</v>
      </c>
      <c r="P14" s="76">
        <f>分析係数表!C17</f>
        <v>0.15651736285858076</v>
      </c>
      <c r="Q14" s="82">
        <f t="shared" si="5"/>
        <v>9.7257687098097727E-3</v>
      </c>
      <c r="R14" s="83">
        <v>1.8180753836268198E-2</v>
      </c>
      <c r="S14" s="84">
        <f t="shared" si="6"/>
        <v>0.27389992105163152</v>
      </c>
      <c r="T14" s="85">
        <f>分析係数表!F17</f>
        <v>0.3417779824965454</v>
      </c>
      <c r="U14" s="86">
        <f t="shared" si="7"/>
        <v>9.3612962422989679E-2</v>
      </c>
      <c r="V14" s="87">
        <f>分析係数表!D17</f>
        <v>8.7977890373099957E-2</v>
      </c>
      <c r="W14" s="167">
        <f t="shared" si="8"/>
        <v>0</v>
      </c>
      <c r="X14" s="76">
        <f>分析係数表!E17</f>
        <v>8.8438507600184249E-2</v>
      </c>
      <c r="Y14" s="166">
        <f t="shared" si="9"/>
        <v>0</v>
      </c>
    </row>
    <row r="15" spans="1:25" x14ac:dyDescent="0.2">
      <c r="A15" s="6" t="s">
        <v>3</v>
      </c>
      <c r="B15" s="5" t="s">
        <v>31</v>
      </c>
      <c r="C15" s="90"/>
      <c r="D15" s="76">
        <f>投入係数表!Y15</f>
        <v>5.7007125890736345E-2</v>
      </c>
      <c r="E15" s="77">
        <f t="shared" si="0"/>
        <v>5.7007125890736345</v>
      </c>
      <c r="F15" s="76">
        <f>分析係数表!C18</f>
        <v>0.11725293132328307</v>
      </c>
      <c r="G15" s="77">
        <f t="shared" si="1"/>
        <v>0.66842526170042615</v>
      </c>
      <c r="H15" s="77">
        <v>0.68146310620003314</v>
      </c>
      <c r="I15" s="77">
        <f t="shared" si="2"/>
        <v>0.68146310620003314</v>
      </c>
      <c r="J15" s="76">
        <f>分析係数表!G18</f>
        <v>0.21513002364066194</v>
      </c>
      <c r="K15" s="78">
        <f t="shared" si="3"/>
        <v>0.14660317414705204</v>
      </c>
      <c r="L15" s="79"/>
      <c r="M15" s="80"/>
      <c r="N15" s="81">
        <f>分析係数表!H18</f>
        <v>3.999690346553815E-4</v>
      </c>
      <c r="O15" s="82">
        <f t="shared" si="4"/>
        <v>9.9808102763632722E-3</v>
      </c>
      <c r="P15" s="76">
        <f>分析係数表!C18</f>
        <v>0.11725293132328307</v>
      </c>
      <c r="Q15" s="82">
        <f t="shared" si="5"/>
        <v>1.1702792618851407E-3</v>
      </c>
      <c r="R15" s="83">
        <v>2.795296725074334E-3</v>
      </c>
      <c r="S15" s="84">
        <f t="shared" si="6"/>
        <v>0.68425840292510742</v>
      </c>
      <c r="T15" s="85">
        <f>分析係数表!F18</f>
        <v>0.45862884160756501</v>
      </c>
      <c r="U15" s="86">
        <f t="shared" si="7"/>
        <v>0.31382063869378451</v>
      </c>
      <c r="V15" s="87">
        <f>分析係数表!D18</f>
        <v>6.6193853427895979E-2</v>
      </c>
      <c r="W15" s="167">
        <f t="shared" si="8"/>
        <v>0</v>
      </c>
      <c r="X15" s="76">
        <f>分析係数表!E18</f>
        <v>5.4373522458628844E-2</v>
      </c>
      <c r="Y15" s="166">
        <f t="shared" si="9"/>
        <v>0</v>
      </c>
    </row>
    <row r="16" spans="1:25" x14ac:dyDescent="0.2">
      <c r="A16" s="6" t="s">
        <v>4</v>
      </c>
      <c r="B16" s="5" t="s">
        <v>32</v>
      </c>
      <c r="C16" s="90"/>
      <c r="D16" s="76">
        <f>投入係数表!Y16</f>
        <v>2.4825683855643245E-2</v>
      </c>
      <c r="E16" s="77">
        <f t="shared" si="0"/>
        <v>2.4825683855643246</v>
      </c>
      <c r="F16" s="76">
        <f>分析係数表!C19</f>
        <v>0.16093535075653365</v>
      </c>
      <c r="G16" s="77">
        <f t="shared" si="1"/>
        <v>0.39953301390787604</v>
      </c>
      <c r="H16" s="77">
        <v>0.71452829763511772</v>
      </c>
      <c r="I16" s="77">
        <f t="shared" si="2"/>
        <v>0.71452829763511772</v>
      </c>
      <c r="J16" s="76">
        <f>分析係数表!G19</f>
        <v>5.7622016770586967E-2</v>
      </c>
      <c r="K16" s="78">
        <f t="shared" si="3"/>
        <v>4.1172561549389711E-2</v>
      </c>
      <c r="L16" s="79"/>
      <c r="M16" s="80"/>
      <c r="N16" s="81">
        <f>分析係数表!H19</f>
        <v>-1.0321781539493717E-4</v>
      </c>
      <c r="O16" s="82">
        <f t="shared" si="4"/>
        <v>-2.5756929745453607E-3</v>
      </c>
      <c r="P16" s="76">
        <f>分析係数表!C19</f>
        <v>0.16093535075653365</v>
      </c>
      <c r="Q16" s="82">
        <f t="shared" si="5"/>
        <v>-4.1452005229959714E-4</v>
      </c>
      <c r="R16" s="83">
        <v>1.6698631291878283E-3</v>
      </c>
      <c r="S16" s="84">
        <f t="shared" si="6"/>
        <v>0.71619816076430554</v>
      </c>
      <c r="T16" s="85">
        <f>分析係数表!F19</f>
        <v>0.23994839819393679</v>
      </c>
      <c r="U16" s="86">
        <f t="shared" si="7"/>
        <v>0.17185060146483874</v>
      </c>
      <c r="V16" s="87">
        <f>分析係数表!D19</f>
        <v>2.2575790152655342E-2</v>
      </c>
      <c r="W16" s="167">
        <f t="shared" si="8"/>
        <v>0</v>
      </c>
      <c r="X16" s="76">
        <f>分析係数表!E19</f>
        <v>2.6015910556869491E-2</v>
      </c>
      <c r="Y16" s="166">
        <f t="shared" si="9"/>
        <v>0</v>
      </c>
    </row>
    <row r="17" spans="1:25" x14ac:dyDescent="0.2">
      <c r="A17" s="6" t="s">
        <v>5</v>
      </c>
      <c r="B17" s="5" t="s">
        <v>33</v>
      </c>
      <c r="C17" s="90"/>
      <c r="D17" s="76">
        <f>投入係数表!Y17</f>
        <v>9.5778101294919926E-3</v>
      </c>
      <c r="E17" s="77">
        <f t="shared" si="0"/>
        <v>0.95778101294919926</v>
      </c>
      <c r="F17" s="76">
        <f>分析係数表!C20</f>
        <v>0.28691066997518611</v>
      </c>
      <c r="G17" s="77">
        <f t="shared" si="1"/>
        <v>0.27479759211476718</v>
      </c>
      <c r="H17" s="77">
        <v>0.4666130031989445</v>
      </c>
      <c r="I17" s="77">
        <f t="shared" si="2"/>
        <v>0.4666130031989445</v>
      </c>
      <c r="J17" s="76">
        <f>分析係数表!G20</f>
        <v>9.991079393398751E-2</v>
      </c>
      <c r="K17" s="78">
        <f t="shared" si="3"/>
        <v>4.6619675609528802E-2</v>
      </c>
      <c r="L17" s="79"/>
      <c r="M17" s="80"/>
      <c r="N17" s="81">
        <f>分析係数表!H20</f>
        <v>4.9028462312595156E-4</v>
      </c>
      <c r="O17" s="82">
        <f t="shared" si="4"/>
        <v>1.2234541629090464E-2</v>
      </c>
      <c r="P17" s="76">
        <f>分析係数表!C20</f>
        <v>0.28691066997518611</v>
      </c>
      <c r="Q17" s="82">
        <f t="shared" si="5"/>
        <v>3.5102205356416496E-3</v>
      </c>
      <c r="R17" s="83">
        <v>6.9640194037763042E-3</v>
      </c>
      <c r="S17" s="84">
        <f t="shared" si="6"/>
        <v>0.47357702260272078</v>
      </c>
      <c r="T17" s="85">
        <f>分析係数表!F20</f>
        <v>0.22279214986619089</v>
      </c>
      <c r="U17" s="86">
        <f t="shared" si="7"/>
        <v>0.10550924299288984</v>
      </c>
      <c r="V17" s="87">
        <f>分析係数表!D20</f>
        <v>1.4942016057091882E-2</v>
      </c>
      <c r="W17" s="167">
        <f t="shared" si="8"/>
        <v>0</v>
      </c>
      <c r="X17" s="76">
        <f>分析係数表!E20</f>
        <v>1.5834076717216771E-2</v>
      </c>
      <c r="Y17" s="166">
        <f t="shared" si="9"/>
        <v>0</v>
      </c>
    </row>
    <row r="18" spans="1:25" x14ac:dyDescent="0.2">
      <c r="A18" s="6" t="s">
        <v>6</v>
      </c>
      <c r="B18" s="5" t="s">
        <v>34</v>
      </c>
      <c r="C18" s="90"/>
      <c r="D18" s="76">
        <f>投入係数表!Y18</f>
        <v>0.10190789977779481</v>
      </c>
      <c r="E18" s="77">
        <f t="shared" si="0"/>
        <v>10.190789977779481</v>
      </c>
      <c r="F18" s="76">
        <f>分析係数表!C21</f>
        <v>0.60911510312707917</v>
      </c>
      <c r="G18" s="77">
        <f t="shared" si="1"/>
        <v>6.2073640882615537</v>
      </c>
      <c r="H18" s="77">
        <v>6.5344005272013099</v>
      </c>
      <c r="I18" s="77">
        <f t="shared" si="2"/>
        <v>6.5344005272013099</v>
      </c>
      <c r="J18" s="76">
        <f>分析係数表!G21</f>
        <v>0.2851761577664525</v>
      </c>
      <c r="K18" s="78">
        <f t="shared" si="3"/>
        <v>1.8634552356543512</v>
      </c>
      <c r="L18" s="79"/>
      <c r="M18" s="80"/>
      <c r="N18" s="81">
        <f>分析係数表!H21</f>
        <v>8.1284029623513018E-4</v>
      </c>
      <c r="O18" s="82">
        <f t="shared" si="4"/>
        <v>2.0283582174544713E-2</v>
      </c>
      <c r="P18" s="76">
        <f>分析係数表!C21</f>
        <v>0.60911510312707917</v>
      </c>
      <c r="Q18" s="82">
        <f t="shared" si="5"/>
        <v>1.2355036248034388E-2</v>
      </c>
      <c r="R18" s="83">
        <v>3.1097177219415607E-2</v>
      </c>
      <c r="S18" s="84">
        <f t="shared" si="6"/>
        <v>6.5654977044207259</v>
      </c>
      <c r="T18" s="85">
        <f>分析係数表!F21</f>
        <v>0.42588078883226238</v>
      </c>
      <c r="U18" s="86">
        <f t="shared" si="7"/>
        <v>2.7961193414351064</v>
      </c>
      <c r="V18" s="87">
        <f>分析係数表!D21</f>
        <v>0.10037668956348327</v>
      </c>
      <c r="W18" s="167">
        <f t="shared" si="8"/>
        <v>1</v>
      </c>
      <c r="X18" s="76">
        <f>分析係数表!E21</f>
        <v>9.4837137159317533E-2</v>
      </c>
      <c r="Y18" s="166">
        <f t="shared" si="9"/>
        <v>1</v>
      </c>
    </row>
    <row r="19" spans="1:25" x14ac:dyDescent="0.2">
      <c r="A19" s="6" t="s">
        <v>7</v>
      </c>
      <c r="B19" s="5" t="s">
        <v>268</v>
      </c>
      <c r="C19" s="90"/>
      <c r="D19" s="76">
        <f>投入係数表!Y19</f>
        <v>6.8194008121982988E-3</v>
      </c>
      <c r="E19" s="77">
        <f t="shared" si="0"/>
        <v>0.68194008121982985</v>
      </c>
      <c r="F19" s="76">
        <f>分析係数表!C22</f>
        <v>5.1505016722408037E-2</v>
      </c>
      <c r="G19" s="77">
        <f t="shared" si="1"/>
        <v>3.5123335286907628E-2</v>
      </c>
      <c r="H19" s="77">
        <v>3.8145633038969111E-2</v>
      </c>
      <c r="I19" s="77">
        <f t="shared" si="2"/>
        <v>3.8145633038969111E-2</v>
      </c>
      <c r="J19" s="76">
        <f>分析係数表!G22</f>
        <v>0.19433198380566802</v>
      </c>
      <c r="K19" s="78">
        <f t="shared" si="3"/>
        <v>7.4129165419859E-3</v>
      </c>
      <c r="L19" s="79"/>
      <c r="M19" s="80"/>
      <c r="N19" s="81">
        <f>分析係数表!H22</f>
        <v>3.8706680773101437E-5</v>
      </c>
      <c r="O19" s="82">
        <f t="shared" si="4"/>
        <v>9.6588486545451011E-4</v>
      </c>
      <c r="P19" s="76">
        <f>分析係数表!C22</f>
        <v>5.1505016722408037E-2</v>
      </c>
      <c r="Q19" s="82">
        <f t="shared" si="5"/>
        <v>4.9747916147155382E-5</v>
      </c>
      <c r="R19" s="83">
        <v>4.9423679922668733E-4</v>
      </c>
      <c r="S19" s="84">
        <f t="shared" si="6"/>
        <v>3.8639869838195798E-2</v>
      </c>
      <c r="T19" s="85">
        <f>分析係数表!F22</f>
        <v>0.41295546558704455</v>
      </c>
      <c r="U19" s="86">
        <f t="shared" si="7"/>
        <v>1.5956545439254944E-2</v>
      </c>
      <c r="V19" s="87">
        <f>分析係数表!D22</f>
        <v>6.1740890688259109E-2</v>
      </c>
      <c r="W19" s="167">
        <f t="shared" si="8"/>
        <v>0</v>
      </c>
      <c r="X19" s="76">
        <f>分析係数表!E22</f>
        <v>6.6801619433198386E-2</v>
      </c>
      <c r="Y19" s="166">
        <f t="shared" si="9"/>
        <v>0</v>
      </c>
    </row>
    <row r="20" spans="1:25" x14ac:dyDescent="0.2">
      <c r="A20" s="6" t="s">
        <v>8</v>
      </c>
      <c r="B20" s="5" t="s">
        <v>269</v>
      </c>
      <c r="C20" s="90"/>
      <c r="D20" s="76">
        <f>投入係数表!Y20</f>
        <v>7.6622481035935937E-5</v>
      </c>
      <c r="E20" s="77">
        <f t="shared" si="0"/>
        <v>7.6622481035935937E-3</v>
      </c>
      <c r="F20" s="76">
        <f>分析係数表!C23</f>
        <v>0</v>
      </c>
      <c r="G20" s="77">
        <f t="shared" si="1"/>
        <v>0</v>
      </c>
      <c r="H20" s="77">
        <v>0</v>
      </c>
      <c r="I20" s="77">
        <f t="shared" si="2"/>
        <v>0</v>
      </c>
      <c r="J20" s="76">
        <f>分析係数表!G23</f>
        <v>0.21569329989251165</v>
      </c>
      <c r="K20" s="78">
        <f t="shared" si="3"/>
        <v>0</v>
      </c>
      <c r="L20" s="79"/>
      <c r="M20" s="80"/>
      <c r="N20" s="81">
        <f>分析係数表!H23</f>
        <v>2.5804453848734292E-5</v>
      </c>
      <c r="O20" s="82">
        <f t="shared" si="4"/>
        <v>6.4392324363634018E-4</v>
      </c>
      <c r="P20" s="76">
        <f>分析係数表!C23</f>
        <v>0</v>
      </c>
      <c r="Q20" s="82">
        <f t="shared" si="5"/>
        <v>0</v>
      </c>
      <c r="R20" s="83">
        <v>0</v>
      </c>
      <c r="S20" s="84">
        <f t="shared" si="6"/>
        <v>0</v>
      </c>
      <c r="T20" s="85">
        <f>分析係数表!F23</f>
        <v>0.44070225725546397</v>
      </c>
      <c r="U20" s="86">
        <f t="shared" si="7"/>
        <v>0</v>
      </c>
      <c r="V20" s="87">
        <f>分析係数表!D23</f>
        <v>7.3450376209243995E-2</v>
      </c>
      <c r="W20" s="167">
        <f t="shared" si="8"/>
        <v>0</v>
      </c>
      <c r="X20" s="76">
        <f>分析係数表!E23</f>
        <v>7.9183088498745974E-2</v>
      </c>
      <c r="Y20" s="166">
        <f t="shared" si="9"/>
        <v>0</v>
      </c>
    </row>
    <row r="21" spans="1:25" x14ac:dyDescent="0.2">
      <c r="A21" s="6" t="s">
        <v>9</v>
      </c>
      <c r="B21" s="5" t="s">
        <v>270</v>
      </c>
      <c r="C21" s="90"/>
      <c r="D21" s="76">
        <f>投入係数表!Y21</f>
        <v>2.2986744310780782E-4</v>
      </c>
      <c r="E21" s="77">
        <f t="shared" si="0"/>
        <v>2.2986744310780783E-2</v>
      </c>
      <c r="F21" s="76">
        <f>分析係数表!C24</f>
        <v>3.1029619181946355E-2</v>
      </c>
      <c r="G21" s="77">
        <f t="shared" si="1"/>
        <v>7.1326992219629968E-4</v>
      </c>
      <c r="H21" s="77">
        <v>1.5276442564651491E-3</v>
      </c>
      <c r="I21" s="77">
        <f t="shared" si="2"/>
        <v>1.5276442564651491E-3</v>
      </c>
      <c r="J21" s="76">
        <f>分析係数表!G24</f>
        <v>0.21333333333333335</v>
      </c>
      <c r="K21" s="78">
        <f t="shared" si="3"/>
        <v>3.2589744137923184E-4</v>
      </c>
      <c r="L21" s="79"/>
      <c r="M21" s="80"/>
      <c r="N21" s="81">
        <f>分析係数表!H24</f>
        <v>3.2255567310917867E-4</v>
      </c>
      <c r="O21" s="82">
        <f t="shared" si="4"/>
        <v>8.0490405454542516E-3</v>
      </c>
      <c r="P21" s="76">
        <f>分析係数表!C24</f>
        <v>3.1029619181946355E-2</v>
      </c>
      <c r="Q21" s="82">
        <f t="shared" si="5"/>
        <v>2.4975866290549118E-4</v>
      </c>
      <c r="R21" s="83">
        <v>7.4345707446592376E-4</v>
      </c>
      <c r="S21" s="84">
        <f t="shared" si="6"/>
        <v>2.2711013309310727E-3</v>
      </c>
      <c r="T21" s="85">
        <f>分析係数表!F24</f>
        <v>0.4</v>
      </c>
      <c r="U21" s="86">
        <f t="shared" si="7"/>
        <v>9.0844053237242907E-4</v>
      </c>
      <c r="V21" s="87">
        <f>分析係数表!D24</f>
        <v>0</v>
      </c>
      <c r="W21" s="167">
        <f t="shared" si="8"/>
        <v>0</v>
      </c>
      <c r="X21" s="76">
        <f>分析係数表!E24</f>
        <v>0</v>
      </c>
      <c r="Y21" s="166">
        <f t="shared" si="9"/>
        <v>0</v>
      </c>
    </row>
    <row r="22" spans="1:25" x14ac:dyDescent="0.2">
      <c r="A22" s="6" t="s">
        <v>10</v>
      </c>
      <c r="B22" s="5" t="s">
        <v>271</v>
      </c>
      <c r="C22" s="90"/>
      <c r="D22" s="76">
        <f>投入係数表!Y22</f>
        <v>3.0648992414374375E-4</v>
      </c>
      <c r="E22" s="77">
        <f t="shared" si="0"/>
        <v>3.0648992414374375E-2</v>
      </c>
      <c r="F22" s="76">
        <f>分析係数表!C25</f>
        <v>0.19850187265917607</v>
      </c>
      <c r="G22" s="77">
        <f t="shared" si="1"/>
        <v>6.0838823893701955E-3</v>
      </c>
      <c r="H22" s="77">
        <v>2.6143978830324027E-2</v>
      </c>
      <c r="I22" s="77">
        <f t="shared" si="2"/>
        <v>2.6143978830324027E-2</v>
      </c>
      <c r="J22" s="76">
        <f>分析係数表!G25</f>
        <v>0.19720347155255544</v>
      </c>
      <c r="K22" s="78">
        <f t="shared" si="3"/>
        <v>5.1556833855364156E-3</v>
      </c>
      <c r="L22" s="79"/>
      <c r="M22" s="80"/>
      <c r="N22" s="81">
        <f>分析係数表!H25</f>
        <v>4.5157794235285009E-4</v>
      </c>
      <c r="O22" s="82">
        <f t="shared" si="4"/>
        <v>1.1268656763635952E-2</v>
      </c>
      <c r="P22" s="76">
        <f>分析係数表!C25</f>
        <v>0.19850187265917607</v>
      </c>
      <c r="Q22" s="82">
        <f t="shared" si="5"/>
        <v>2.236849469935227E-3</v>
      </c>
      <c r="R22" s="83">
        <v>5.3320163944122739E-3</v>
      </c>
      <c r="S22" s="84">
        <f t="shared" si="6"/>
        <v>3.1475995224736299E-2</v>
      </c>
      <c r="T22" s="85">
        <f>分析係数表!F25</f>
        <v>0.35053037608486015</v>
      </c>
      <c r="U22" s="86">
        <f t="shared" si="7"/>
        <v>1.1033292443772076E-2</v>
      </c>
      <c r="V22" s="87">
        <f>分析係数表!D25</f>
        <v>5.2073288331726135E-2</v>
      </c>
      <c r="W22" s="167">
        <f t="shared" si="8"/>
        <v>0</v>
      </c>
      <c r="X22" s="76">
        <f>分析係数表!E25</f>
        <v>4.8216007714561235E-2</v>
      </c>
      <c r="Y22" s="166">
        <f t="shared" si="9"/>
        <v>0</v>
      </c>
    </row>
    <row r="23" spans="1:25" x14ac:dyDescent="0.2">
      <c r="A23" s="6" t="s">
        <v>11</v>
      </c>
      <c r="B23" s="5" t="s">
        <v>35</v>
      </c>
      <c r="C23" s="90"/>
      <c r="D23" s="76">
        <f>投入係数表!Y23</f>
        <v>8.5050953949888895E-3</v>
      </c>
      <c r="E23" s="77">
        <f t="shared" si="0"/>
        <v>0.85050953949888897</v>
      </c>
      <c r="F23" s="76">
        <f>分析係数表!C26</f>
        <v>2.323462414578592E-2</v>
      </c>
      <c r="G23" s="77">
        <f t="shared" si="1"/>
        <v>1.9761269482662151E-2</v>
      </c>
      <c r="H23" s="77">
        <v>2.083324208493037E-2</v>
      </c>
      <c r="I23" s="77">
        <f t="shared" si="2"/>
        <v>2.083324208493037E-2</v>
      </c>
      <c r="J23" s="76">
        <f>分析係数表!G26</f>
        <v>0.20198675496688742</v>
      </c>
      <c r="K23" s="78">
        <f t="shared" si="3"/>
        <v>4.2080389641746775E-3</v>
      </c>
      <c r="L23" s="79"/>
      <c r="M23" s="80"/>
      <c r="N23" s="81">
        <f>分析係数表!H26</f>
        <v>9.637963512502257E-3</v>
      </c>
      <c r="O23" s="82">
        <f t="shared" si="4"/>
        <v>0.24050533149817302</v>
      </c>
      <c r="P23" s="76">
        <f>分析係数表!C26</f>
        <v>2.323462414578592E-2</v>
      </c>
      <c r="Q23" s="82">
        <f t="shared" si="5"/>
        <v>5.5880509824176982E-3</v>
      </c>
      <c r="R23" s="83">
        <v>5.7851788823053531E-3</v>
      </c>
      <c r="S23" s="84">
        <f t="shared" si="6"/>
        <v>2.6618420967235722E-2</v>
      </c>
      <c r="T23" s="85">
        <f>分析係数表!F26</f>
        <v>0.3443708609271523</v>
      </c>
      <c r="U23" s="86">
        <f t="shared" si="7"/>
        <v>9.1666085450083281E-3</v>
      </c>
      <c r="V23" s="87">
        <f>分析係数表!D26</f>
        <v>3.9735099337748346E-2</v>
      </c>
      <c r="W23" s="167">
        <f t="shared" si="8"/>
        <v>0</v>
      </c>
      <c r="X23" s="76">
        <f>分析係数表!E26</f>
        <v>3.9735099337748346E-2</v>
      </c>
      <c r="Y23" s="166">
        <f t="shared" si="9"/>
        <v>0</v>
      </c>
    </row>
    <row r="24" spans="1:25" x14ac:dyDescent="0.2">
      <c r="A24" s="6" t="s">
        <v>12</v>
      </c>
      <c r="B24" s="5" t="s">
        <v>365</v>
      </c>
      <c r="C24" s="90"/>
      <c r="D24" s="76">
        <f>投入係数表!Y24</f>
        <v>1.6856945827905907E-3</v>
      </c>
      <c r="E24" s="77">
        <f t="shared" si="0"/>
        <v>0.16856945827905906</v>
      </c>
      <c r="F24" s="76">
        <f>分析係数表!C27</f>
        <v>8.4880636604774962E-3</v>
      </c>
      <c r="G24" s="77">
        <f t="shared" si="1"/>
        <v>1.4308282930848586E-3</v>
      </c>
      <c r="H24" s="77">
        <v>1.4941824522531546E-3</v>
      </c>
      <c r="I24" s="77">
        <f t="shared" si="2"/>
        <v>1.4941824522531546E-3</v>
      </c>
      <c r="J24" s="76">
        <f>分析係数表!G27</f>
        <v>0.2</v>
      </c>
      <c r="K24" s="78">
        <f t="shared" si="3"/>
        <v>2.9883649045063092E-4</v>
      </c>
      <c r="L24" s="79"/>
      <c r="M24" s="80"/>
      <c r="N24" s="81">
        <f>分析係数表!H27</f>
        <v>9.6121590586535233E-3</v>
      </c>
      <c r="O24" s="82">
        <f t="shared" si="4"/>
        <v>0.2398614082545367</v>
      </c>
      <c r="P24" s="76">
        <f>分析係数表!C27</f>
        <v>8.4880636604774962E-3</v>
      </c>
      <c r="Q24" s="82">
        <f t="shared" si="5"/>
        <v>2.0359589029562901E-3</v>
      </c>
      <c r="R24" s="83">
        <v>2.0531523913486492E-3</v>
      </c>
      <c r="S24" s="84">
        <f t="shared" si="6"/>
        <v>3.5473348436018039E-3</v>
      </c>
      <c r="T24" s="85">
        <f>分析係数表!F27</f>
        <v>0.35</v>
      </c>
      <c r="U24" s="86">
        <f t="shared" si="7"/>
        <v>1.2415671952606313E-3</v>
      </c>
      <c r="V24" s="87">
        <f>分析係数表!D27</f>
        <v>0</v>
      </c>
      <c r="W24" s="167">
        <f t="shared" si="8"/>
        <v>0</v>
      </c>
      <c r="X24" s="76">
        <f>分析係数表!E27</f>
        <v>0</v>
      </c>
      <c r="Y24" s="166">
        <f t="shared" si="9"/>
        <v>0</v>
      </c>
    </row>
    <row r="25" spans="1:25" x14ac:dyDescent="0.2">
      <c r="A25" s="6" t="s">
        <v>13</v>
      </c>
      <c r="B25" s="5" t="s">
        <v>191</v>
      </c>
      <c r="C25" s="90"/>
      <c r="D25" s="76">
        <f>投入係数表!Y25</f>
        <v>0</v>
      </c>
      <c r="E25" s="77">
        <f t="shared" si="0"/>
        <v>0</v>
      </c>
      <c r="F25" s="76">
        <f>分析係数表!C28</f>
        <v>1.1669367909238226E-2</v>
      </c>
      <c r="G25" s="77">
        <f t="shared" si="1"/>
        <v>0</v>
      </c>
      <c r="H25" s="77">
        <v>1.7404233752312532E-3</v>
      </c>
      <c r="I25" s="77">
        <f t="shared" si="2"/>
        <v>1.7404233752312532E-3</v>
      </c>
      <c r="J25" s="76">
        <f>分析係数表!G28</f>
        <v>0.12720848056537101</v>
      </c>
      <c r="K25" s="78">
        <f t="shared" si="3"/>
        <v>2.2139661310362229E-4</v>
      </c>
      <c r="L25" s="79"/>
      <c r="M25" s="80"/>
      <c r="N25" s="81">
        <f>分析係数表!H28</f>
        <v>1.7972802105643435E-2</v>
      </c>
      <c r="O25" s="82">
        <f t="shared" si="4"/>
        <v>0.44849253919271093</v>
      </c>
      <c r="P25" s="76">
        <f>分析係数表!C28</f>
        <v>1.1669367909238226E-2</v>
      </c>
      <c r="Q25" s="82">
        <f t="shared" si="5"/>
        <v>5.2336244443881887E-3</v>
      </c>
      <c r="R25" s="83">
        <v>5.5425730844689703E-3</v>
      </c>
      <c r="S25" s="84">
        <f t="shared" si="6"/>
        <v>7.282996459700224E-3</v>
      </c>
      <c r="T25" s="85">
        <f>分析係数表!F28</f>
        <v>0.21908127208480566</v>
      </c>
      <c r="U25" s="86">
        <f t="shared" si="7"/>
        <v>1.595568128980261E-3</v>
      </c>
      <c r="V25" s="87">
        <f>分析係数表!D28</f>
        <v>0.24734982332155478</v>
      </c>
      <c r="W25" s="167">
        <f t="shared" si="8"/>
        <v>0</v>
      </c>
      <c r="X25" s="76">
        <f>分析係数表!E28</f>
        <v>0.24028268551236748</v>
      </c>
      <c r="Y25" s="166">
        <f t="shared" si="9"/>
        <v>0</v>
      </c>
    </row>
    <row r="26" spans="1:25" x14ac:dyDescent="0.2">
      <c r="A26" s="6" t="s">
        <v>14</v>
      </c>
      <c r="B26" s="5" t="s">
        <v>50</v>
      </c>
      <c r="C26" s="90"/>
      <c r="D26" s="76">
        <f>投入係数表!Y26</f>
        <v>3.2947666845452458E-3</v>
      </c>
      <c r="E26" s="77">
        <f t="shared" si="0"/>
        <v>0.32947666845452456</v>
      </c>
      <c r="F26" s="76">
        <f>分析係数表!C29</f>
        <v>0.21585523481258073</v>
      </c>
      <c r="G26" s="77">
        <f t="shared" si="1"/>
        <v>7.1119263634518204E-2</v>
      </c>
      <c r="H26" s="77">
        <v>0.10011034749401294</v>
      </c>
      <c r="I26" s="77">
        <f t="shared" si="2"/>
        <v>0.10011034749401294</v>
      </c>
      <c r="J26" s="76">
        <f>分析係数表!G29</f>
        <v>0.26371215445370777</v>
      </c>
      <c r="K26" s="78">
        <f t="shared" si="3"/>
        <v>2.6400315420755497E-2</v>
      </c>
      <c r="L26" s="79"/>
      <c r="M26" s="80"/>
      <c r="N26" s="81">
        <f>分析係数表!H29</f>
        <v>8.6315898124016202E-3</v>
      </c>
      <c r="O26" s="82">
        <f t="shared" si="4"/>
        <v>0.21539232499635577</v>
      </c>
      <c r="P26" s="76">
        <f>分析係数表!C29</f>
        <v>0.21585523481258073</v>
      </c>
      <c r="Q26" s="82">
        <f t="shared" si="5"/>
        <v>4.6493560888916076E-2</v>
      </c>
      <c r="R26" s="83">
        <v>7.1103812655284676E-2</v>
      </c>
      <c r="S26" s="84">
        <f t="shared" si="6"/>
        <v>0.17121416014929763</v>
      </c>
      <c r="T26" s="85">
        <f>分析係数表!F29</f>
        <v>0.49363756033347961</v>
      </c>
      <c r="U26" s="86">
        <f t="shared" si="7"/>
        <v>8.4517740310644948E-2</v>
      </c>
      <c r="V26" s="87">
        <f>分析係数表!D29</f>
        <v>7.6788064940763498E-2</v>
      </c>
      <c r="W26" s="167">
        <f t="shared" si="8"/>
        <v>0</v>
      </c>
      <c r="X26" s="76">
        <f>分析係数表!E29</f>
        <v>5.9236507240017548E-2</v>
      </c>
      <c r="Y26" s="166">
        <f t="shared" si="9"/>
        <v>0</v>
      </c>
    </row>
    <row r="27" spans="1:25" x14ac:dyDescent="0.2">
      <c r="A27" s="6" t="s">
        <v>15</v>
      </c>
      <c r="B27" s="5" t="s">
        <v>36</v>
      </c>
      <c r="C27" s="75">
        <f>最終需要_まとめ!C28</f>
        <v>100</v>
      </c>
      <c r="D27" s="76">
        <f>投入係数表!Y27</f>
        <v>6.8960232932342345E-4</v>
      </c>
      <c r="E27" s="77">
        <f t="shared" si="0"/>
        <v>6.8960232932342339E-2</v>
      </c>
      <c r="F27" s="76">
        <f>分析係数表!C30</f>
        <v>1</v>
      </c>
      <c r="G27" s="77">
        <f t="shared" si="1"/>
        <v>6.8960232932342339E-2</v>
      </c>
      <c r="H27" s="77">
        <v>0.13863155678351954</v>
      </c>
      <c r="I27" s="77">
        <f t="shared" si="2"/>
        <v>100.13863155678352</v>
      </c>
      <c r="J27" s="76">
        <f>分析係数表!G30</f>
        <v>0.34449467473756801</v>
      </c>
      <c r="K27" s="78">
        <f t="shared" si="3"/>
        <v>34.497225306819303</v>
      </c>
      <c r="L27" s="79"/>
      <c r="M27" s="80"/>
      <c r="N27" s="81">
        <f>分析係数表!H30</f>
        <v>0</v>
      </c>
      <c r="O27" s="82">
        <f t="shared" si="4"/>
        <v>0</v>
      </c>
      <c r="P27" s="76">
        <f>分析係数表!C30</f>
        <v>1</v>
      </c>
      <c r="Q27" s="82">
        <f t="shared" si="5"/>
        <v>0</v>
      </c>
      <c r="R27" s="83">
        <v>0.10803457092933201</v>
      </c>
      <c r="S27" s="84">
        <f t="shared" si="6"/>
        <v>100.24666612771286</v>
      </c>
      <c r="T27" s="85">
        <f>分析係数表!F30</f>
        <v>0.44057926595663166</v>
      </c>
      <c r="U27" s="86">
        <f t="shared" si="7"/>
        <v>44.166602577147259</v>
      </c>
      <c r="V27" s="87">
        <f>分析係数表!D30</f>
        <v>9.4858631522488704E-2</v>
      </c>
      <c r="W27" s="167">
        <f t="shared" si="8"/>
        <v>10</v>
      </c>
      <c r="X27" s="76">
        <f>分析係数表!E30</f>
        <v>6.7427783311623635E-2</v>
      </c>
      <c r="Y27" s="166">
        <f t="shared" si="9"/>
        <v>7</v>
      </c>
    </row>
    <row r="28" spans="1:25" x14ac:dyDescent="0.2">
      <c r="A28" s="6" t="s">
        <v>16</v>
      </c>
      <c r="B28" s="5" t="s">
        <v>192</v>
      </c>
      <c r="C28" s="90"/>
      <c r="D28" s="76">
        <f>投入係数表!Y28</f>
        <v>3.2181442035093097E-3</v>
      </c>
      <c r="E28" s="77">
        <f t="shared" si="0"/>
        <v>0.321814420350931</v>
      </c>
      <c r="F28" s="76">
        <f>分析係数表!C31</f>
        <v>0.96551367561139545</v>
      </c>
      <c r="G28" s="77">
        <f t="shared" si="1"/>
        <v>0.31071622385777803</v>
      </c>
      <c r="H28" s="77">
        <v>0.7292582471601935</v>
      </c>
      <c r="I28" s="77">
        <f t="shared" si="2"/>
        <v>0.7292582471601935</v>
      </c>
      <c r="J28" s="76">
        <f>分析係数表!G31</f>
        <v>7.0877864624873721E-2</v>
      </c>
      <c r="K28" s="78">
        <f t="shared" si="3"/>
        <v>5.1688267318792898E-2</v>
      </c>
      <c r="L28" s="79"/>
      <c r="M28" s="80"/>
      <c r="N28" s="81">
        <f>分析係数表!H31</f>
        <v>0.19122390524604546</v>
      </c>
      <c r="O28" s="82">
        <f t="shared" si="4"/>
        <v>4.7717931969670984</v>
      </c>
      <c r="P28" s="76">
        <f>分析係数表!C31</f>
        <v>0.96551367561139545</v>
      </c>
      <c r="Q28" s="82">
        <f t="shared" si="5"/>
        <v>4.607231588861155</v>
      </c>
      <c r="R28" s="83">
        <v>5.244599970282195</v>
      </c>
      <c r="S28" s="84">
        <f t="shared" si="6"/>
        <v>5.9738582174423884</v>
      </c>
      <c r="T28" s="85">
        <f>分析係数表!F31</f>
        <v>0.34460573190833199</v>
      </c>
      <c r="U28" s="86">
        <f t="shared" si="7"/>
        <v>2.0586257833383379</v>
      </c>
      <c r="V28" s="87">
        <f>分析係数表!D31</f>
        <v>1.1857287180305206E-2</v>
      </c>
      <c r="W28" s="167">
        <f t="shared" si="8"/>
        <v>0</v>
      </c>
      <c r="X28" s="76">
        <f>分析係数表!E31</f>
        <v>1.0368479821343117E-2</v>
      </c>
      <c r="Y28" s="166">
        <f t="shared" si="9"/>
        <v>0</v>
      </c>
    </row>
    <row r="29" spans="1:25" x14ac:dyDescent="0.2">
      <c r="A29" s="6" t="s">
        <v>17</v>
      </c>
      <c r="B29" s="5" t="s">
        <v>272</v>
      </c>
      <c r="C29" s="90"/>
      <c r="D29" s="76">
        <f>投入係数表!Y29</f>
        <v>7.662248103593594E-4</v>
      </c>
      <c r="E29" s="77">
        <f t="shared" si="0"/>
        <v>7.6622481035935941E-2</v>
      </c>
      <c r="F29" s="76">
        <f>分析係数表!C32</f>
        <v>0.58314087759815236</v>
      </c>
      <c r="G29" s="77">
        <f t="shared" si="1"/>
        <v>4.468170083504347E-2</v>
      </c>
      <c r="H29" s="77">
        <v>5.9953598868552685E-2</v>
      </c>
      <c r="I29" s="77">
        <f t="shared" si="2"/>
        <v>5.9953598868552685E-2</v>
      </c>
      <c r="J29" s="76">
        <f>分析係数表!G32</f>
        <v>0.14173228346456693</v>
      </c>
      <c r="K29" s="78">
        <f t="shared" si="3"/>
        <v>8.4973604695586478E-3</v>
      </c>
      <c r="L29" s="79"/>
      <c r="M29" s="80"/>
      <c r="N29" s="81">
        <f>分析係数表!H32</f>
        <v>5.74149098134338E-3</v>
      </c>
      <c r="O29" s="82">
        <f t="shared" si="4"/>
        <v>0.14327292170908568</v>
      </c>
      <c r="P29" s="76">
        <f>分析係数表!C32</f>
        <v>0.58314087759815236</v>
      </c>
      <c r="Q29" s="82">
        <f t="shared" si="5"/>
        <v>8.3548297301487592E-2</v>
      </c>
      <c r="R29" s="83">
        <v>0.1056984570319502</v>
      </c>
      <c r="S29" s="84">
        <f t="shared" si="6"/>
        <v>0.16565205590050289</v>
      </c>
      <c r="T29" s="85">
        <f>分析係数表!F32</f>
        <v>0.48425196850393698</v>
      </c>
      <c r="U29" s="86">
        <f t="shared" si="7"/>
        <v>8.0217334156542738E-2</v>
      </c>
      <c r="V29" s="87">
        <f>分析係数表!D32</f>
        <v>1.7716535433070866E-2</v>
      </c>
      <c r="W29" s="167">
        <f t="shared" si="8"/>
        <v>0</v>
      </c>
      <c r="X29" s="76">
        <f>分析係数表!E32</f>
        <v>2.5590551181102362E-2</v>
      </c>
      <c r="Y29" s="166">
        <f t="shared" si="9"/>
        <v>0</v>
      </c>
    </row>
    <row r="30" spans="1:25" x14ac:dyDescent="0.2">
      <c r="A30" s="6" t="s">
        <v>18</v>
      </c>
      <c r="B30" s="5" t="s">
        <v>273</v>
      </c>
      <c r="C30" s="90"/>
      <c r="D30" s="76">
        <f>投入係数表!Y30</f>
        <v>1.9921845069343345E-3</v>
      </c>
      <c r="E30" s="77">
        <f t="shared" si="0"/>
        <v>0.19921845069343344</v>
      </c>
      <c r="F30" s="76">
        <f>分析係数表!C33</f>
        <v>0.65671641791044777</v>
      </c>
      <c r="G30" s="77">
        <f t="shared" si="1"/>
        <v>0.13083002732106078</v>
      </c>
      <c r="H30" s="77">
        <v>0.14834365428575963</v>
      </c>
      <c r="I30" s="77">
        <f t="shared" si="2"/>
        <v>0.14834365428575963</v>
      </c>
      <c r="J30" s="76">
        <f>分析係数表!G33</f>
        <v>0.50780141843971627</v>
      </c>
      <c r="K30" s="78">
        <f t="shared" si="3"/>
        <v>7.5329118062839637E-2</v>
      </c>
      <c r="L30" s="79"/>
      <c r="M30" s="80"/>
      <c r="N30" s="81">
        <f>分析係数表!H33</f>
        <v>8.515469770082316E-4</v>
      </c>
      <c r="O30" s="82">
        <f t="shared" si="4"/>
        <v>2.1249467039999224E-2</v>
      </c>
      <c r="P30" s="76">
        <f>分析係数表!C33</f>
        <v>0.65671641791044777</v>
      </c>
      <c r="Q30" s="82">
        <f t="shared" si="5"/>
        <v>1.3954873877014416E-2</v>
      </c>
      <c r="R30" s="83">
        <v>7.9712623014484812E-2</v>
      </c>
      <c r="S30" s="84">
        <f t="shared" si="6"/>
        <v>0.22805627730024444</v>
      </c>
      <c r="T30" s="85">
        <f>分析係数表!F33</f>
        <v>0.64539007092198586</v>
      </c>
      <c r="U30" s="86">
        <f t="shared" si="7"/>
        <v>0.14718525698100884</v>
      </c>
      <c r="V30" s="87">
        <f>分析係数表!D33</f>
        <v>0.13049645390070921</v>
      </c>
      <c r="W30" s="167">
        <f t="shared" si="8"/>
        <v>0</v>
      </c>
      <c r="X30" s="76">
        <f>分析係数表!E33</f>
        <v>0.11063829787234042</v>
      </c>
      <c r="Y30" s="166">
        <f t="shared" si="9"/>
        <v>0</v>
      </c>
    </row>
    <row r="31" spans="1:25" x14ac:dyDescent="0.2">
      <c r="A31" s="6" t="s">
        <v>19</v>
      </c>
      <c r="B31" s="5" t="s">
        <v>274</v>
      </c>
      <c r="C31" s="90"/>
      <c r="D31" s="76">
        <f>投入係数表!Y31</f>
        <v>5.8999310397670673E-2</v>
      </c>
      <c r="E31" s="77">
        <f t="shared" si="0"/>
        <v>5.8999310397670675</v>
      </c>
      <c r="F31" s="76">
        <f>分析係数表!C34</f>
        <v>0.31694321814583648</v>
      </c>
      <c r="G31" s="77">
        <f t="shared" si="1"/>
        <v>1.8699431305822856</v>
      </c>
      <c r="H31" s="77">
        <v>2.0662933772095324</v>
      </c>
      <c r="I31" s="77">
        <f t="shared" si="2"/>
        <v>2.0662933772095324</v>
      </c>
      <c r="J31" s="76">
        <f>分析係数表!G34</f>
        <v>0.42500730922911995</v>
      </c>
      <c r="K31" s="78">
        <f t="shared" si="3"/>
        <v>0.87818978832577432</v>
      </c>
      <c r="L31" s="79"/>
      <c r="M31" s="80"/>
      <c r="N31" s="81">
        <f>分析係数表!H34</f>
        <v>0.1424405852450133</v>
      </c>
      <c r="O31" s="82">
        <f t="shared" si="4"/>
        <v>3.5544563048725974</v>
      </c>
      <c r="P31" s="76">
        <f>分析係数表!C34</f>
        <v>0.31694321814583648</v>
      </c>
      <c r="Q31" s="82">
        <f t="shared" si="5"/>
        <v>1.1265608200250796</v>
      </c>
      <c r="R31" s="83">
        <v>1.2420579980170152</v>
      </c>
      <c r="S31" s="84">
        <f t="shared" si="6"/>
        <v>3.3083513752265477</v>
      </c>
      <c r="T31" s="85">
        <f>分析係数表!F34</f>
        <v>0.69993178052821359</v>
      </c>
      <c r="U31" s="86">
        <f t="shared" si="7"/>
        <v>2.3156202686752816</v>
      </c>
      <c r="V31" s="87">
        <f>分析係数表!D34</f>
        <v>0.29461066172887634</v>
      </c>
      <c r="W31" s="167">
        <f t="shared" si="8"/>
        <v>1</v>
      </c>
      <c r="X31" s="76">
        <f>分析係数表!E34</f>
        <v>0.2042685898060618</v>
      </c>
      <c r="Y31" s="166">
        <f t="shared" si="9"/>
        <v>1</v>
      </c>
    </row>
    <row r="32" spans="1:25" x14ac:dyDescent="0.2">
      <c r="A32" s="6" t="s">
        <v>20</v>
      </c>
      <c r="B32" s="5" t="s">
        <v>37</v>
      </c>
      <c r="C32" s="90"/>
      <c r="D32" s="76">
        <f>投入係数表!Y32</f>
        <v>1.2566086889893495E-2</v>
      </c>
      <c r="E32" s="77">
        <f t="shared" si="0"/>
        <v>1.2566086889893495</v>
      </c>
      <c r="F32" s="76">
        <f>分析係数表!C35</f>
        <v>0.30004594884362079</v>
      </c>
      <c r="G32" s="77">
        <f t="shared" si="1"/>
        <v>0.37704034641294776</v>
      </c>
      <c r="H32" s="77">
        <v>0.45037982461568904</v>
      </c>
      <c r="I32" s="77">
        <f t="shared" si="2"/>
        <v>0.45037982461568904</v>
      </c>
      <c r="J32" s="76">
        <f>分析係数表!G35</f>
        <v>0.31483253588516746</v>
      </c>
      <c r="K32" s="78">
        <f t="shared" si="3"/>
        <v>0.14179422229527436</v>
      </c>
      <c r="L32" s="79"/>
      <c r="M32" s="80"/>
      <c r="N32" s="81">
        <f>分析係数表!H35</f>
        <v>5.3595850643821122E-2</v>
      </c>
      <c r="O32" s="82">
        <f t="shared" si="4"/>
        <v>1.3374285770326784</v>
      </c>
      <c r="P32" s="76">
        <f>分析係数表!C35</f>
        <v>0.30004594884362079</v>
      </c>
      <c r="Q32" s="82">
        <f t="shared" si="5"/>
        <v>0.40129002640634354</v>
      </c>
      <c r="R32" s="83">
        <v>0.50200700643381824</v>
      </c>
      <c r="S32" s="84">
        <f t="shared" si="6"/>
        <v>0.95238683104950728</v>
      </c>
      <c r="T32" s="85">
        <f>分析係数表!F35</f>
        <v>0.64593301435406703</v>
      </c>
      <c r="U32" s="86">
        <f t="shared" si="7"/>
        <v>0.61517809661092582</v>
      </c>
      <c r="V32" s="87">
        <f>分析係数表!D35</f>
        <v>0.12870813397129185</v>
      </c>
      <c r="W32" s="167">
        <f t="shared" si="8"/>
        <v>0</v>
      </c>
      <c r="X32" s="76">
        <f>分析係数表!E35</f>
        <v>0.11674641148325358</v>
      </c>
      <c r="Y32" s="166">
        <f t="shared" si="9"/>
        <v>0</v>
      </c>
    </row>
    <row r="33" spans="1:25" x14ac:dyDescent="0.2">
      <c r="A33" s="6" t="s">
        <v>21</v>
      </c>
      <c r="B33" s="5" t="s">
        <v>38</v>
      </c>
      <c r="C33" s="90"/>
      <c r="D33" s="76">
        <f>投入係数表!Y33</f>
        <v>3.4480116466171174E-3</v>
      </c>
      <c r="E33" s="77">
        <f t="shared" si="0"/>
        <v>0.34480116466171173</v>
      </c>
      <c r="F33" s="76">
        <f>分析係数表!C36</f>
        <v>0.65263261684085982</v>
      </c>
      <c r="G33" s="77">
        <f t="shared" si="1"/>
        <v>0.22502848638294914</v>
      </c>
      <c r="H33" s="77">
        <v>0.31791746155426376</v>
      </c>
      <c r="I33" s="77">
        <f t="shared" si="2"/>
        <v>0.31791746155426376</v>
      </c>
      <c r="J33" s="76">
        <f>分析係数表!G36</f>
        <v>1.8993066023515224E-2</v>
      </c>
      <c r="K33" s="78">
        <f t="shared" si="3"/>
        <v>6.0382273373284943E-3</v>
      </c>
      <c r="L33" s="79"/>
      <c r="M33" s="80"/>
      <c r="N33" s="81">
        <f>分析係数表!H36</f>
        <v>0.10937217763786029</v>
      </c>
      <c r="O33" s="82">
        <f t="shared" si="4"/>
        <v>2.7292686681526277</v>
      </c>
      <c r="P33" s="76">
        <f>分析係数表!C36</f>
        <v>0.65263261684085982</v>
      </c>
      <c r="Q33" s="82">
        <f t="shared" si="5"/>
        <v>1.7812097529582176</v>
      </c>
      <c r="R33" s="83">
        <v>1.8658614584494211</v>
      </c>
      <c r="S33" s="84">
        <f t="shared" si="6"/>
        <v>2.183778920003685</v>
      </c>
      <c r="T33" s="85">
        <f>分析係数表!F36</f>
        <v>0.88362978595116071</v>
      </c>
      <c r="U33" s="86">
        <f t="shared" si="7"/>
        <v>1.9296520996475131</v>
      </c>
      <c r="V33" s="87">
        <f>分析係数表!D36</f>
        <v>1.4320168827253543E-2</v>
      </c>
      <c r="W33" s="167">
        <f t="shared" si="8"/>
        <v>0</v>
      </c>
      <c r="X33" s="76">
        <f>分析係数表!E36</f>
        <v>2.7132951462164605E-3</v>
      </c>
      <c r="Y33" s="166">
        <f t="shared" si="9"/>
        <v>0</v>
      </c>
    </row>
    <row r="34" spans="1:25" x14ac:dyDescent="0.2">
      <c r="A34" s="6" t="s">
        <v>22</v>
      </c>
      <c r="B34" s="5" t="s">
        <v>377</v>
      </c>
      <c r="C34" s="90"/>
      <c r="D34" s="76">
        <f>投入係数表!Y34</f>
        <v>2.6434755957397901E-2</v>
      </c>
      <c r="E34" s="77">
        <f t="shared" si="0"/>
        <v>2.64347559573979</v>
      </c>
      <c r="F34" s="76">
        <f>分析係数表!C37</f>
        <v>0.3125</v>
      </c>
      <c r="G34" s="77">
        <f t="shared" si="1"/>
        <v>0.82608612366868439</v>
      </c>
      <c r="H34" s="77">
        <v>0.95756723777889086</v>
      </c>
      <c r="I34" s="77">
        <f t="shared" si="2"/>
        <v>0.95756723777889086</v>
      </c>
      <c r="J34" s="76">
        <f>分析係数表!G37</f>
        <v>0.41284547738693467</v>
      </c>
      <c r="K34" s="78">
        <f t="shared" si="3"/>
        <v>0.3953273034109146</v>
      </c>
      <c r="L34" s="79"/>
      <c r="M34" s="80"/>
      <c r="N34" s="81">
        <f>分析係数表!H37</f>
        <v>4.2693468892730888E-2</v>
      </c>
      <c r="O34" s="82">
        <f t="shared" si="4"/>
        <v>1.0653710065963249</v>
      </c>
      <c r="P34" s="76">
        <f>分析係数表!C37</f>
        <v>0.3125</v>
      </c>
      <c r="Q34" s="82">
        <f t="shared" si="5"/>
        <v>0.33292843956135154</v>
      </c>
      <c r="R34" s="83">
        <v>0.43607535381751722</v>
      </c>
      <c r="S34" s="84">
        <f t="shared" si="6"/>
        <v>1.3936425915964081</v>
      </c>
      <c r="T34" s="85">
        <f>分析係数表!F37</f>
        <v>0.69189698492462315</v>
      </c>
      <c r="U34" s="86">
        <f t="shared" si="7"/>
        <v>0.96425710718809277</v>
      </c>
      <c r="V34" s="87">
        <f>分析係数表!D37</f>
        <v>0.10128768844221106</v>
      </c>
      <c r="W34" s="167">
        <f t="shared" si="8"/>
        <v>0</v>
      </c>
      <c r="X34" s="76">
        <f>分析係数表!E37</f>
        <v>9.3907035175879394E-2</v>
      </c>
      <c r="Y34" s="166">
        <f t="shared" si="9"/>
        <v>0</v>
      </c>
    </row>
    <row r="35" spans="1:25" x14ac:dyDescent="0.2">
      <c r="A35" s="6" t="s">
        <v>23</v>
      </c>
      <c r="B35" s="5" t="s">
        <v>193</v>
      </c>
      <c r="C35" s="90"/>
      <c r="D35" s="76">
        <f>投入係数表!Y35</f>
        <v>8.5050953949888895E-3</v>
      </c>
      <c r="E35" s="77">
        <f t="shared" si="0"/>
        <v>0.85050953949888897</v>
      </c>
      <c r="F35" s="76">
        <f>分析係数表!C38</f>
        <v>4.0005674563767912E-2</v>
      </c>
      <c r="G35" s="77">
        <f t="shared" si="1"/>
        <v>3.4025207850572663E-2</v>
      </c>
      <c r="H35" s="77">
        <v>4.6408454457150881E-2</v>
      </c>
      <c r="I35" s="77">
        <f t="shared" si="2"/>
        <v>4.6408454457150881E-2</v>
      </c>
      <c r="J35" s="76">
        <f>分析係数表!G38</f>
        <v>0.2442528735632184</v>
      </c>
      <c r="K35" s="78">
        <f t="shared" si="3"/>
        <v>1.1335398358786854E-2</v>
      </c>
      <c r="L35" s="79"/>
      <c r="M35" s="80"/>
      <c r="N35" s="81">
        <f>分析係数表!H38</f>
        <v>3.7571284803757127E-2</v>
      </c>
      <c r="O35" s="82">
        <f t="shared" si="4"/>
        <v>0.93755224273451121</v>
      </c>
      <c r="P35" s="76">
        <f>分析係数表!C38</f>
        <v>4.0005674563767912E-2</v>
      </c>
      <c r="Q35" s="82">
        <f t="shared" si="5"/>
        <v>3.7507409909367594E-2</v>
      </c>
      <c r="R35" s="83">
        <v>4.6460017023715765E-2</v>
      </c>
      <c r="S35" s="84">
        <f t="shared" si="6"/>
        <v>9.2868471480866646E-2</v>
      </c>
      <c r="T35" s="85">
        <f>分析係数表!F38</f>
        <v>0.42528735632183906</v>
      </c>
      <c r="U35" s="86">
        <f t="shared" si="7"/>
        <v>3.9495786721747882E-2</v>
      </c>
      <c r="V35" s="87">
        <f>分析係数表!D38</f>
        <v>0.11494252873563218</v>
      </c>
      <c r="W35" s="167">
        <f t="shared" si="8"/>
        <v>0</v>
      </c>
      <c r="X35" s="76">
        <f>分析係数表!E38</f>
        <v>0.10344827586206896</v>
      </c>
      <c r="Y35" s="166">
        <f t="shared" si="9"/>
        <v>0</v>
      </c>
    </row>
    <row r="36" spans="1:25" x14ac:dyDescent="0.2">
      <c r="A36" s="6" t="s">
        <v>24</v>
      </c>
      <c r="B36" s="5" t="s">
        <v>39</v>
      </c>
      <c r="C36" s="90"/>
      <c r="D36" s="76">
        <f>投入係数表!Y36</f>
        <v>0</v>
      </c>
      <c r="E36" s="77">
        <f t="shared" si="0"/>
        <v>0</v>
      </c>
      <c r="F36" s="76">
        <f>分析係数表!C39</f>
        <v>1</v>
      </c>
      <c r="G36" s="77">
        <f t="shared" si="1"/>
        <v>0</v>
      </c>
      <c r="H36" s="77">
        <v>5.6371594148143155E-2</v>
      </c>
      <c r="I36" s="77">
        <f t="shared" si="2"/>
        <v>5.6371594148143155E-2</v>
      </c>
      <c r="J36" s="76">
        <f>分析係数表!G39</f>
        <v>0.35369632580787957</v>
      </c>
      <c r="K36" s="78">
        <f t="shared" si="3"/>
        <v>1.9938425730131198E-2</v>
      </c>
      <c r="L36" s="79"/>
      <c r="M36" s="80"/>
      <c r="N36" s="81">
        <f>分析係数表!H39</f>
        <v>3.3932856811085595E-3</v>
      </c>
      <c r="O36" s="82">
        <f t="shared" si="4"/>
        <v>8.4675906538178733E-2</v>
      </c>
      <c r="P36" s="76">
        <f>分析係数表!C39</f>
        <v>1</v>
      </c>
      <c r="Q36" s="82">
        <f t="shared" si="5"/>
        <v>8.4675906538178733E-2</v>
      </c>
      <c r="R36" s="83">
        <v>0.10365214678888164</v>
      </c>
      <c r="S36" s="84">
        <f t="shared" si="6"/>
        <v>0.16002374093702479</v>
      </c>
      <c r="T36" s="85">
        <f>分析係数表!F39</f>
        <v>0.70440460380699421</v>
      </c>
      <c r="U36" s="86">
        <f t="shared" si="7"/>
        <v>0.11272145983445803</v>
      </c>
      <c r="V36" s="87">
        <f>分析係数表!D39</f>
        <v>6.0314298362107124E-2</v>
      </c>
      <c r="W36" s="167">
        <f t="shared" si="8"/>
        <v>0</v>
      </c>
      <c r="X36" s="76">
        <f>分析係数表!E39</f>
        <v>7.2598494909251882E-2</v>
      </c>
      <c r="Y36" s="166">
        <f t="shared" si="9"/>
        <v>0</v>
      </c>
    </row>
    <row r="37" spans="1:25" x14ac:dyDescent="0.2">
      <c r="A37" s="6" t="s">
        <v>25</v>
      </c>
      <c r="B37" s="5" t="s">
        <v>40</v>
      </c>
      <c r="C37" s="90"/>
      <c r="D37" s="76">
        <f>投入係数表!Y37</f>
        <v>1.5324496207187187E-4</v>
      </c>
      <c r="E37" s="77">
        <f t="shared" si="0"/>
        <v>1.5324496207187187E-2</v>
      </c>
      <c r="F37" s="76">
        <f>分析係数表!C40</f>
        <v>0.6708495079895278</v>
      </c>
      <c r="G37" s="77">
        <f t="shared" si="1"/>
        <v>1.0280430740778909E-2</v>
      </c>
      <c r="H37" s="77">
        <v>1.2380926349091645E-2</v>
      </c>
      <c r="I37" s="77">
        <f t="shared" si="2"/>
        <v>1.2380926349091645E-2</v>
      </c>
      <c r="J37" s="76">
        <f>分析係数表!G40</f>
        <v>0.531269582654468</v>
      </c>
      <c r="K37" s="78">
        <f t="shared" si="3"/>
        <v>6.5776095743576247E-3</v>
      </c>
      <c r="L37" s="79"/>
      <c r="M37" s="80"/>
      <c r="N37" s="81">
        <f>分析係数表!H40</f>
        <v>2.5210951410213404E-2</v>
      </c>
      <c r="O37" s="82">
        <f t="shared" si="4"/>
        <v>0.62911300903270428</v>
      </c>
      <c r="P37" s="76">
        <f>分析係数表!C40</f>
        <v>0.6708495079895278</v>
      </c>
      <c r="Q37" s="82">
        <f t="shared" si="5"/>
        <v>0.42204015257940103</v>
      </c>
      <c r="R37" s="83">
        <v>0.42263487803729988</v>
      </c>
      <c r="S37" s="84">
        <f t="shared" si="6"/>
        <v>0.43501580438639154</v>
      </c>
      <c r="T37" s="85">
        <f>分析係数表!F40</f>
        <v>0.72803609474871533</v>
      </c>
      <c r="U37" s="86">
        <f t="shared" si="7"/>
        <v>0.31670720737943958</v>
      </c>
      <c r="V37" s="87">
        <f>分析係数表!D40</f>
        <v>0.11505201153026695</v>
      </c>
      <c r="W37" s="167">
        <f t="shared" si="8"/>
        <v>0</v>
      </c>
      <c r="X37" s="76">
        <f>分析係数表!E40</f>
        <v>6.6173705978192762E-2</v>
      </c>
      <c r="Y37" s="166">
        <f t="shared" si="9"/>
        <v>0</v>
      </c>
    </row>
    <row r="38" spans="1:25" x14ac:dyDescent="0.2">
      <c r="A38" s="6" t="s">
        <v>26</v>
      </c>
      <c r="B38" s="5" t="s">
        <v>276</v>
      </c>
      <c r="C38" s="90"/>
      <c r="D38" s="76">
        <f>投入係数表!Y38</f>
        <v>0</v>
      </c>
      <c r="E38" s="77">
        <f t="shared" si="0"/>
        <v>0</v>
      </c>
      <c r="F38" s="76">
        <f>分析係数表!C41</f>
        <v>0.63576075285795497</v>
      </c>
      <c r="G38" s="77">
        <f t="shared" si="1"/>
        <v>0</v>
      </c>
      <c r="H38" s="77">
        <v>8.4223619492406181E-4</v>
      </c>
      <c r="I38" s="77">
        <f t="shared" si="2"/>
        <v>8.4223619492406181E-4</v>
      </c>
      <c r="J38" s="76">
        <f>分析係数表!G41</f>
        <v>0.45993746335743602</v>
      </c>
      <c r="K38" s="78">
        <f t="shared" si="3"/>
        <v>3.87375979041192E-4</v>
      </c>
      <c r="L38" s="79"/>
      <c r="M38" s="80"/>
      <c r="N38" s="81">
        <f>分析係数表!H41</f>
        <v>4.510618532758754E-2</v>
      </c>
      <c r="O38" s="82">
        <f t="shared" si="4"/>
        <v>1.1255778298763226</v>
      </c>
      <c r="P38" s="76">
        <f>分析係数表!C41</f>
        <v>0.63576075285795497</v>
      </c>
      <c r="Q38" s="82">
        <f t="shared" si="5"/>
        <v>0.71559820852239397</v>
      </c>
      <c r="R38" s="83">
        <v>0.72565212649236299</v>
      </c>
      <c r="S38" s="84">
        <f t="shared" si="6"/>
        <v>0.72649436268728707</v>
      </c>
      <c r="T38" s="85">
        <f>分析係数表!F41</f>
        <v>0.5626343560680086</v>
      </c>
      <c r="U38" s="86">
        <f t="shared" si="7"/>
        <v>0.40875068793760005</v>
      </c>
      <c r="V38" s="87">
        <f>分析係数表!D41</f>
        <v>0.18145397693961304</v>
      </c>
      <c r="W38" s="167">
        <f t="shared" si="8"/>
        <v>0</v>
      </c>
      <c r="X38" s="76">
        <f>分析係数表!E41</f>
        <v>0.17500488567520031</v>
      </c>
      <c r="Y38" s="166">
        <f t="shared" si="9"/>
        <v>0</v>
      </c>
    </row>
    <row r="39" spans="1:25" x14ac:dyDescent="0.2">
      <c r="A39" s="6" t="s">
        <v>51</v>
      </c>
      <c r="B39" s="5" t="s">
        <v>367</v>
      </c>
      <c r="C39" s="90"/>
      <c r="D39" s="76">
        <f>投入係数表!Y39</f>
        <v>6.8960232932342345E-4</v>
      </c>
      <c r="E39" s="77">
        <f>$C$27*D39</f>
        <v>6.8960232932342339E-2</v>
      </c>
      <c r="F39" s="76">
        <f>分析係数表!C42</f>
        <v>1</v>
      </c>
      <c r="G39" s="77">
        <f>E39*F39</f>
        <v>6.8960232932342339E-2</v>
      </c>
      <c r="H39" s="77">
        <v>8.7272802458688195E-2</v>
      </c>
      <c r="I39" s="77">
        <f>C39+H39</f>
        <v>8.7272802458688195E-2</v>
      </c>
      <c r="J39" s="76">
        <f>分析係数表!G42</f>
        <v>0.48586118251928023</v>
      </c>
      <c r="K39" s="78">
        <f>I39*J39</f>
        <v>4.2402467004349791E-2</v>
      </c>
      <c r="L39" s="79"/>
      <c r="M39" s="80"/>
      <c r="N39" s="81">
        <f>分析係数表!H42</f>
        <v>1.2011973266585813E-2</v>
      </c>
      <c r="O39" s="82">
        <f t="shared" si="4"/>
        <v>0.29974626991271636</v>
      </c>
      <c r="P39" s="76">
        <f>分析係数表!C42</f>
        <v>1</v>
      </c>
      <c r="Q39" s="82">
        <f>O39*P39</f>
        <v>0.29974626991271636</v>
      </c>
      <c r="R39" s="83">
        <v>0.31151223549252882</v>
      </c>
      <c r="S39" s="84">
        <f>I39+R39</f>
        <v>0.398785037951217</v>
      </c>
      <c r="T39" s="85">
        <f>分析係数表!F42</f>
        <v>0.55826906598114823</v>
      </c>
      <c r="U39" s="86">
        <f>S39*T39</f>
        <v>0.22262935066428266</v>
      </c>
      <c r="V39" s="87">
        <f>分析係数表!D42</f>
        <v>0.12296486718080549</v>
      </c>
      <c r="W39" s="167">
        <f>ROUND(S39*V39,0)</f>
        <v>0</v>
      </c>
      <c r="X39" s="76">
        <f>分析係数表!E42</f>
        <v>7.7120822622107968E-2</v>
      </c>
      <c r="Y39" s="166">
        <f>ROUND(S39*X39,0)</f>
        <v>0</v>
      </c>
    </row>
    <row r="40" spans="1:25" x14ac:dyDescent="0.2">
      <c r="A40" s="6" t="s">
        <v>194</v>
      </c>
      <c r="B40" s="5" t="s">
        <v>41</v>
      </c>
      <c r="C40" s="90"/>
      <c r="D40" s="76">
        <f>投入係数表!Y40</f>
        <v>9.5548233851812117E-2</v>
      </c>
      <c r="E40" s="77">
        <f>$C$27*D40</f>
        <v>9.5548233851812121</v>
      </c>
      <c r="F40" s="76">
        <f>分析係数表!C43</f>
        <v>0.35275161130391675</v>
      </c>
      <c r="G40" s="77">
        <f>E40*F40</f>
        <v>3.3704793448470167</v>
      </c>
      <c r="H40" s="77">
        <v>3.7979695602564285</v>
      </c>
      <c r="I40" s="77">
        <f>C40+H40</f>
        <v>3.7979695602564285</v>
      </c>
      <c r="J40" s="76">
        <f>分析係数表!G43</f>
        <v>0.36383347788378145</v>
      </c>
      <c r="K40" s="78">
        <f>I40*J40</f>
        <v>1.3818284740048326</v>
      </c>
      <c r="L40" s="79"/>
      <c r="M40" s="80"/>
      <c r="N40" s="81">
        <f>分析係数表!H43</f>
        <v>3.2462002941707736E-2</v>
      </c>
      <c r="O40" s="82">
        <f t="shared" si="4"/>
        <v>0.81005544049451583</v>
      </c>
      <c r="P40" s="76">
        <f>分析係数表!C43</f>
        <v>0.35275161130391675</v>
      </c>
      <c r="Q40" s="82">
        <f>O40*P40</f>
        <v>0.28574836187994451</v>
      </c>
      <c r="R40" s="83">
        <v>0.58790848380176319</v>
      </c>
      <c r="S40" s="84">
        <f>I40+R40</f>
        <v>4.3858780440581917</v>
      </c>
      <c r="T40" s="85">
        <f>分析係数表!F43</f>
        <v>0.62185602775368609</v>
      </c>
      <c r="U40" s="86">
        <f>S40*T40</f>
        <v>2.7273846986901331</v>
      </c>
      <c r="V40" s="87">
        <f>分析係数表!D43</f>
        <v>0.24869904596704251</v>
      </c>
      <c r="W40" s="167">
        <f>ROUND(S40*V40,0)</f>
        <v>1</v>
      </c>
      <c r="X40" s="76">
        <f>分析係数表!E43</f>
        <v>0.20663486556808325</v>
      </c>
      <c r="Y40" s="166">
        <f>ROUND(S40*X40,0)</f>
        <v>1</v>
      </c>
    </row>
    <row r="41" spans="1:25" x14ac:dyDescent="0.2">
      <c r="A41" s="6" t="s">
        <v>340</v>
      </c>
      <c r="B41" s="5" t="s">
        <v>42</v>
      </c>
      <c r="C41" s="90"/>
      <c r="D41" s="76">
        <f>投入係数表!Y41</f>
        <v>2.2986744310780782E-4</v>
      </c>
      <c r="E41" s="77">
        <f>$C$27*D41</f>
        <v>2.2986744310780783E-2</v>
      </c>
      <c r="F41" s="76">
        <f>分析係数表!C44</f>
        <v>0.44216182048040453</v>
      </c>
      <c r="G41" s="77">
        <f>E41*F41</f>
        <v>1.0163860711372413E-2</v>
      </c>
      <c r="H41" s="77">
        <v>1.2998478845869932E-2</v>
      </c>
      <c r="I41" s="77">
        <f>C41+H41</f>
        <v>1.2998478845869932E-2</v>
      </c>
      <c r="J41" s="76">
        <f>分析係数表!G44</f>
        <v>0.26698361065932691</v>
      </c>
      <c r="K41" s="78">
        <f>I41*J41</f>
        <v>3.4703808153492351E-3</v>
      </c>
      <c r="L41" s="79"/>
      <c r="M41" s="80"/>
      <c r="N41" s="81">
        <f>分析係数表!H44</f>
        <v>9.8960080509896006E-2</v>
      </c>
      <c r="O41" s="82">
        <f t="shared" si="4"/>
        <v>2.4694456393453641</v>
      </c>
      <c r="P41" s="76">
        <f>分析係数表!C44</f>
        <v>0.44216182048040453</v>
      </c>
      <c r="Q41" s="82">
        <f>O41*P41</f>
        <v>1.0918945794703427</v>
      </c>
      <c r="R41" s="83">
        <v>1.1064772225817618</v>
      </c>
      <c r="S41" s="84">
        <f>I41+R41</f>
        <v>1.1194757014276318</v>
      </c>
      <c r="T41" s="85">
        <f>分析係数表!F44</f>
        <v>0.48855248342299512</v>
      </c>
      <c r="U41" s="86">
        <f>S41*T41</f>
        <v>0.54692263406416886</v>
      </c>
      <c r="V41" s="87">
        <f>分析係数表!D44</f>
        <v>0.23645689978731391</v>
      </c>
      <c r="W41" s="167">
        <f>ROUND(S41*V41,0)</f>
        <v>0</v>
      </c>
      <c r="X41" s="76">
        <f>分析係数表!E44</f>
        <v>0.14913048917803079</v>
      </c>
      <c r="Y41" s="166">
        <f>ROUND(S41*X41,0)</f>
        <v>0</v>
      </c>
    </row>
    <row r="42" spans="1:25" x14ac:dyDescent="0.2">
      <c r="A42" s="6" t="s">
        <v>341</v>
      </c>
      <c r="B42" s="5" t="s">
        <v>278</v>
      </c>
      <c r="C42" s="90"/>
      <c r="D42" s="76">
        <f>投入係数表!Y42</f>
        <v>6.8960232932342345E-4</v>
      </c>
      <c r="E42" s="77">
        <f>$C$27*D42</f>
        <v>6.8960232932342339E-2</v>
      </c>
      <c r="F42" s="76">
        <f>分析係数表!C45</f>
        <v>1</v>
      </c>
      <c r="G42" s="77">
        <f>E42*F42</f>
        <v>6.8960232932342339E-2</v>
      </c>
      <c r="H42" s="77">
        <v>8.3736854646827258E-2</v>
      </c>
      <c r="I42" s="77">
        <f>C42+H42</f>
        <v>8.3736854646827258E-2</v>
      </c>
      <c r="J42" s="76">
        <f>分析係数表!G45</f>
        <v>0</v>
      </c>
      <c r="K42" s="78">
        <f>I42*J42</f>
        <v>0</v>
      </c>
      <c r="L42" s="79"/>
      <c r="M42" s="80"/>
      <c r="N42" s="81">
        <f>分析係数表!H45</f>
        <v>0</v>
      </c>
      <c r="O42" s="82">
        <f t="shared" si="4"/>
        <v>0</v>
      </c>
      <c r="P42" s="76">
        <f>分析係数表!C45</f>
        <v>1</v>
      </c>
      <c r="Q42" s="82">
        <f>O42*P42</f>
        <v>0</v>
      </c>
      <c r="R42" s="83">
        <v>1.1026253591790611E-2</v>
      </c>
      <c r="S42" s="84">
        <f>I42+R42</f>
        <v>9.4763108238617874E-2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投入係数表!Y43</f>
        <v>1.5554363650294997E-2</v>
      </c>
      <c r="E43" s="77">
        <f>$C$27*D43</f>
        <v>1.5554363650294996</v>
      </c>
      <c r="F43" s="76">
        <f>分析係数表!C46</f>
        <v>0.17935833011209901</v>
      </c>
      <c r="G43" s="77">
        <f>E43*F43</f>
        <v>0.27898046902732432</v>
      </c>
      <c r="H43" s="77">
        <v>0.29787262816916554</v>
      </c>
      <c r="I43" s="77">
        <f>C43+H43</f>
        <v>0.29787262816916554</v>
      </c>
      <c r="J43" s="76">
        <f>分析係数表!G46</f>
        <v>8.6021505376344086E-3</v>
      </c>
      <c r="K43" s="78">
        <f>I43*J43</f>
        <v>2.5623451885519615E-3</v>
      </c>
      <c r="L43" s="79"/>
      <c r="M43" s="80"/>
      <c r="N43" s="81">
        <f>分析係数表!H46</f>
        <v>1.9624287151962429E-2</v>
      </c>
      <c r="O43" s="82">
        <f t="shared" si="4"/>
        <v>0.48970362678543666</v>
      </c>
      <c r="P43" s="76">
        <f>分析係数表!C46</f>
        <v>0.17935833011209901</v>
      </c>
      <c r="Q43" s="82">
        <f>O43*P43</f>
        <v>8.7832424750074481E-2</v>
      </c>
      <c r="R43" s="83">
        <v>0.10027217859746414</v>
      </c>
      <c r="S43" s="84">
        <f>I43+R43</f>
        <v>0.39814480676662967</v>
      </c>
      <c r="T43" s="85">
        <f>分析係数表!F46</f>
        <v>0.31182795698924731</v>
      </c>
      <c r="U43" s="86">
        <f>S43*T43</f>
        <v>0.12415268167991678</v>
      </c>
      <c r="V43" s="87">
        <f>分析係数表!D46</f>
        <v>4.3010752688172043E-3</v>
      </c>
      <c r="W43" s="167">
        <f>ROUND(S43*V43,0)</f>
        <v>0</v>
      </c>
      <c r="X43" s="76">
        <f>分析係数表!E46</f>
        <v>1.0752688172043012E-2</v>
      </c>
      <c r="Y43" s="166">
        <f>ROUND(S43*X43,0)</f>
        <v>0</v>
      </c>
    </row>
    <row r="44" spans="1:25" x14ac:dyDescent="0.2">
      <c r="A44" s="192">
        <v>40</v>
      </c>
      <c r="B44" s="14" t="s">
        <v>150</v>
      </c>
      <c r="C44" s="197">
        <f>SUM(C5:C43)</f>
        <v>100</v>
      </c>
      <c r="D44" s="92">
        <f>投入係数表!Y44</f>
        <v>0.53781319439123443</v>
      </c>
      <c r="E44" s="91">
        <f>SUM(E5:E43)</f>
        <v>53.781319439123422</v>
      </c>
      <c r="F44" s="92">
        <f>分析係数表!C47</f>
        <v>0.45205734847213674</v>
      </c>
      <c r="G44" s="91">
        <f>SUM(G5:G43)</f>
        <v>15.982938133670149</v>
      </c>
      <c r="H44" s="91">
        <f>SUM(H5:H43)</f>
        <v>18.526441717290201</v>
      </c>
      <c r="I44" s="91">
        <f>SUM(I5:I43)</f>
        <v>118.5264417172902</v>
      </c>
      <c r="J44" s="92">
        <f>分析係数表!G47</f>
        <v>0.25945463001493158</v>
      </c>
      <c r="K44" s="93">
        <f>SUM(K5:K43)</f>
        <v>39.798975216330284</v>
      </c>
      <c r="L44" s="94">
        <f>最終需要_まとめ!$L$33</f>
        <v>0.627</v>
      </c>
      <c r="M44" s="91">
        <f>K44*L44</f>
        <v>24.953957460639089</v>
      </c>
      <c r="N44" s="95">
        <f>分析係数表!H47</f>
        <v>1</v>
      </c>
      <c r="O44" s="96">
        <f>SUM(O5:O43)</f>
        <v>24.953957460639092</v>
      </c>
      <c r="P44" s="92">
        <f>分析係数表!C47</f>
        <v>0.45205734847213674</v>
      </c>
      <c r="Q44" s="96">
        <f>SUM(Q5:Q43)</f>
        <v>11.943065229080103</v>
      </c>
      <c r="R44" s="91">
        <f>SUM(R5:R43)</f>
        <v>13.769292950961994</v>
      </c>
      <c r="S44" s="97">
        <f>SUM(S5:S43)</f>
        <v>132.29573466825221</v>
      </c>
      <c r="T44" s="98">
        <f>分析係数表!F47</f>
        <v>0.49393557388686266</v>
      </c>
      <c r="U44" s="99">
        <f>SUM(U5:U43)</f>
        <v>60.779905732962312</v>
      </c>
      <c r="V44" s="100">
        <f>分析係数表!D47</f>
        <v>0.10430078574400901</v>
      </c>
      <c r="W44" s="164">
        <f>SUM(W5:W43)</f>
        <v>13</v>
      </c>
      <c r="X44" s="92">
        <f>分析係数表!E47</f>
        <v>8.4816292561133821E-2</v>
      </c>
      <c r="Y44" s="165">
        <f>SUM(Y5:Y43)</f>
        <v>10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
        <v>487</v>
      </c>
      <c r="H1" s="401"/>
      <c r="I1" s="401"/>
    </row>
    <row r="2" spans="1:25" x14ac:dyDescent="0.2">
      <c r="B2" s="3" t="s">
        <v>292</v>
      </c>
      <c r="S2" s="3" t="s">
        <v>152</v>
      </c>
      <c r="U2" s="64" t="s">
        <v>209</v>
      </c>
      <c r="W2" s="3" t="s">
        <v>130</v>
      </c>
      <c r="Y2" s="3" t="s">
        <v>153</v>
      </c>
    </row>
    <row r="3" spans="1:25" ht="44" x14ac:dyDescent="0.2">
      <c r="B3" s="65"/>
      <c r="C3" s="66" t="s">
        <v>227</v>
      </c>
      <c r="D3" s="66" t="s">
        <v>314</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投入係数表!Z5</f>
        <v>0</v>
      </c>
      <c r="E5" s="77">
        <f t="shared" ref="E5:E38" si="0">$C$28*D5</f>
        <v>0</v>
      </c>
      <c r="F5" s="76">
        <f>分析係数表!C8</f>
        <v>0.54693596511361031</v>
      </c>
      <c r="G5" s="77">
        <f t="shared" ref="G5:G38" si="1">E5*F5</f>
        <v>0</v>
      </c>
      <c r="H5" s="77">
        <f t="array" ref="H5:H43">MMULT(逆行列係数!C5:AO43,'24'!G5:G43)</f>
        <v>1.4483618446290338E-3</v>
      </c>
      <c r="I5" s="77">
        <f t="shared" ref="I5:I38" si="2">C5+H5</f>
        <v>1.4483618446290338E-3</v>
      </c>
      <c r="J5" s="76">
        <f>分析係数表!G8</f>
        <v>0.11998386771526517</v>
      </c>
      <c r="K5" s="78">
        <f t="shared" ref="K5:K38" si="3">I5*J5</f>
        <v>1.7378005596980744E-4</v>
      </c>
      <c r="L5" s="79" t="s">
        <v>183</v>
      </c>
      <c r="M5" s="80" t="s">
        <v>183</v>
      </c>
      <c r="N5" s="81">
        <f>分析係数表!H8</f>
        <v>1.0437901581813021E-2</v>
      </c>
      <c r="O5" s="82">
        <f t="shared" ref="O5:O43" si="4">$M$44*N5</f>
        <v>7.298019836731566E-2</v>
      </c>
      <c r="P5" s="76">
        <f>分析係数表!C8</f>
        <v>0.54693596511361031</v>
      </c>
      <c r="Q5" s="82">
        <f t="shared" ref="Q5:Q38" si="5">O5*P5</f>
        <v>3.9915495228210515E-2</v>
      </c>
      <c r="R5" s="83">
        <f t="array" ref="R5:R43">MMULT(逆行列係数!C5:AO43,'24'!Q5:Q43)</f>
        <v>5.8640415707697069E-2</v>
      </c>
      <c r="S5" s="84">
        <f t="shared" ref="S5:S38" si="6">I5+R5</f>
        <v>6.0088777552326104E-2</v>
      </c>
      <c r="T5" s="85">
        <f>分析係数表!F8</f>
        <v>0.45210727969348657</v>
      </c>
      <c r="U5" s="86">
        <f t="shared" ref="U5:U38" si="7">S5*T5</f>
        <v>2.7166573759289197E-2</v>
      </c>
      <c r="V5" s="87">
        <f>分析係数表!D8</f>
        <v>0.18995765275257109</v>
      </c>
      <c r="W5" s="167">
        <f t="shared" ref="W5:W38" si="8">ROUND(S5*V5,0)</f>
        <v>0</v>
      </c>
      <c r="X5" s="76">
        <f>分析係数表!E8</f>
        <v>0.14398064125831822</v>
      </c>
      <c r="Y5" s="166">
        <f t="shared" ref="Y5:Y38" si="9">ROUND(S5*X5,0)</f>
        <v>0</v>
      </c>
    </row>
    <row r="6" spans="1:25" x14ac:dyDescent="0.2">
      <c r="A6" s="6" t="s">
        <v>219</v>
      </c>
      <c r="B6" s="5" t="s">
        <v>265</v>
      </c>
      <c r="C6" s="90"/>
      <c r="D6" s="76">
        <f>投入係数表!Z6</f>
        <v>0</v>
      </c>
      <c r="E6" s="77">
        <f t="shared" si="0"/>
        <v>0</v>
      </c>
      <c r="F6" s="76">
        <f>分析係数表!C9</f>
        <v>1</v>
      </c>
      <c r="G6" s="77">
        <f t="shared" si="1"/>
        <v>0</v>
      </c>
      <c r="H6" s="77">
        <v>1.4110578255986186E-3</v>
      </c>
      <c r="I6" s="77">
        <f t="shared" si="2"/>
        <v>1.4110578255986186E-3</v>
      </c>
      <c r="J6" s="76">
        <f>分析係数表!G9</f>
        <v>0.24637681159420291</v>
      </c>
      <c r="K6" s="78">
        <f t="shared" si="3"/>
        <v>3.4765192804603649E-4</v>
      </c>
      <c r="L6" s="79"/>
      <c r="M6" s="80"/>
      <c r="N6" s="81">
        <f>分析係数表!H9</f>
        <v>5.4189353082342016E-4</v>
      </c>
      <c r="O6" s="82">
        <f t="shared" si="4"/>
        <v>3.7888360091807888E-3</v>
      </c>
      <c r="P6" s="76">
        <f>分析係数表!C9</f>
        <v>1</v>
      </c>
      <c r="Q6" s="82">
        <f t="shared" si="5"/>
        <v>3.7888360091807888E-3</v>
      </c>
      <c r="R6" s="83">
        <v>4.9644654266916268E-3</v>
      </c>
      <c r="S6" s="84">
        <f t="shared" si="6"/>
        <v>6.3755232522902452E-3</v>
      </c>
      <c r="T6" s="85">
        <f>分析係数表!F9</f>
        <v>0.67101449275362324</v>
      </c>
      <c r="U6" s="86">
        <f t="shared" si="7"/>
        <v>4.2780685011744694E-3</v>
      </c>
      <c r="V6" s="87">
        <f>分析係数表!D9</f>
        <v>0.17826086956521739</v>
      </c>
      <c r="W6" s="167">
        <f t="shared" si="8"/>
        <v>0</v>
      </c>
      <c r="X6" s="76">
        <f>分析係数表!E9</f>
        <v>0.11304347826086956</v>
      </c>
      <c r="Y6" s="166">
        <f t="shared" si="9"/>
        <v>0</v>
      </c>
    </row>
    <row r="7" spans="1:25" x14ac:dyDescent="0.2">
      <c r="A7" s="6" t="s">
        <v>220</v>
      </c>
      <c r="B7" s="5" t="s">
        <v>266</v>
      </c>
      <c r="C7" s="90"/>
      <c r="D7" s="76">
        <f>投入係数表!Z7</f>
        <v>0</v>
      </c>
      <c r="E7" s="77">
        <f t="shared" si="0"/>
        <v>0</v>
      </c>
      <c r="F7" s="76">
        <f>分析係数表!C10</f>
        <v>7.9037800687285276E-2</v>
      </c>
      <c r="G7" s="77">
        <f t="shared" si="1"/>
        <v>0</v>
      </c>
      <c r="H7" s="77">
        <v>2.6955095712513441E-5</v>
      </c>
      <c r="I7" s="77">
        <f t="shared" si="2"/>
        <v>2.6955095712513441E-5</v>
      </c>
      <c r="J7" s="76">
        <f>分析係数表!G10</f>
        <v>0.17857142857142858</v>
      </c>
      <c r="K7" s="78">
        <f t="shared" si="3"/>
        <v>4.8134099486631146E-6</v>
      </c>
      <c r="L7" s="79"/>
      <c r="M7" s="80"/>
      <c r="N7" s="81">
        <f>分析係数表!H10</f>
        <v>1.057982607798106E-3</v>
      </c>
      <c r="O7" s="82">
        <f t="shared" si="4"/>
        <v>7.3972512560196348E-3</v>
      </c>
      <c r="P7" s="76">
        <f>分析係数表!C10</f>
        <v>7.9037800687285276E-2</v>
      </c>
      <c r="Q7" s="82">
        <f t="shared" si="5"/>
        <v>5.8466247040705056E-4</v>
      </c>
      <c r="R7" s="83">
        <v>9.7037164366354383E-4</v>
      </c>
      <c r="S7" s="84">
        <f t="shared" si="6"/>
        <v>9.9732673937605733E-4</v>
      </c>
      <c r="T7" s="85">
        <f>分析係数表!F10</f>
        <v>0.5178571428571429</v>
      </c>
      <c r="U7" s="86">
        <f t="shared" si="7"/>
        <v>5.1647277574831544E-4</v>
      </c>
      <c r="V7" s="87">
        <f>分析係数表!D10</f>
        <v>0.10714285714285714</v>
      </c>
      <c r="W7" s="167">
        <f t="shared" si="8"/>
        <v>0</v>
      </c>
      <c r="X7" s="76">
        <f>分析係数表!E10</f>
        <v>8.9285714285714288E-2</v>
      </c>
      <c r="Y7" s="166">
        <f t="shared" si="9"/>
        <v>0</v>
      </c>
    </row>
    <row r="8" spans="1:25" x14ac:dyDescent="0.2">
      <c r="A8" s="6" t="s">
        <v>221</v>
      </c>
      <c r="B8" s="5" t="s">
        <v>27</v>
      </c>
      <c r="C8" s="90"/>
      <c r="D8" s="76">
        <f>投入係数表!Z8</f>
        <v>0.30052639974477591</v>
      </c>
      <c r="E8" s="77">
        <f t="shared" si="0"/>
        <v>30.052639974477589</v>
      </c>
      <c r="F8" s="76">
        <f>分析係数表!C11</f>
        <v>2.9201343261789914E-3</v>
      </c>
      <c r="G8" s="77">
        <f t="shared" si="1"/>
        <v>8.7757745581770935E-2</v>
      </c>
      <c r="H8" s="77">
        <v>9.7819547843288709E-2</v>
      </c>
      <c r="I8" s="77">
        <f t="shared" si="2"/>
        <v>9.7819547843288709E-2</v>
      </c>
      <c r="J8" s="76">
        <f>分析係数表!G11</f>
        <v>0.38709677419354838</v>
      </c>
      <c r="K8" s="78">
        <f t="shared" si="3"/>
        <v>3.7865631423208534E-2</v>
      </c>
      <c r="L8" s="79"/>
      <c r="M8" s="80"/>
      <c r="N8" s="81">
        <f>分析係数表!H11</f>
        <v>-1.2902226924367146E-5</v>
      </c>
      <c r="O8" s="82">
        <f t="shared" si="4"/>
        <v>-9.0210381170971162E-5</v>
      </c>
      <c r="P8" s="76">
        <f>分析係数表!C11</f>
        <v>2.9201343261789914E-3</v>
      </c>
      <c r="Q8" s="82">
        <f t="shared" si="5"/>
        <v>-2.6342643063504383E-7</v>
      </c>
      <c r="R8" s="83">
        <v>1.3005392370028994E-3</v>
      </c>
      <c r="S8" s="84">
        <f t="shared" si="6"/>
        <v>9.9120087080291602E-2</v>
      </c>
      <c r="T8" s="85">
        <f>分析係数表!F11</f>
        <v>0.64516129032258063</v>
      </c>
      <c r="U8" s="86">
        <f t="shared" si="7"/>
        <v>6.3948443277607486E-2</v>
      </c>
      <c r="V8" s="87">
        <f>分析係数表!D11</f>
        <v>0.25806451612903225</v>
      </c>
      <c r="W8" s="167">
        <f t="shared" si="8"/>
        <v>0</v>
      </c>
      <c r="X8" s="76">
        <f>分析係数表!E11</f>
        <v>0.22580645161290322</v>
      </c>
      <c r="Y8" s="166">
        <f t="shared" si="9"/>
        <v>0</v>
      </c>
    </row>
    <row r="9" spans="1:25" x14ac:dyDescent="0.2">
      <c r="A9" s="6" t="s">
        <v>222</v>
      </c>
      <c r="B9" s="5" t="s">
        <v>190</v>
      </c>
      <c r="C9" s="90"/>
      <c r="D9" s="76">
        <f>投入係数表!Z9</f>
        <v>0</v>
      </c>
      <c r="E9" s="77">
        <f t="shared" si="0"/>
        <v>0</v>
      </c>
      <c r="F9" s="76">
        <f>分析係数表!C12</f>
        <v>0.15436841164909776</v>
      </c>
      <c r="G9" s="77">
        <f t="shared" si="1"/>
        <v>0</v>
      </c>
      <c r="H9" s="77">
        <v>3.2692396615126372E-4</v>
      </c>
      <c r="I9" s="77">
        <f t="shared" si="2"/>
        <v>3.2692396615126372E-4</v>
      </c>
      <c r="J9" s="76">
        <f>分析係数表!G12</f>
        <v>0.13865952540355575</v>
      </c>
      <c r="K9" s="78">
        <f t="shared" si="3"/>
        <v>4.5331121989582353E-5</v>
      </c>
      <c r="L9" s="79"/>
      <c r="M9" s="80"/>
      <c r="N9" s="81">
        <f>分析係数表!H12</f>
        <v>8.1322736304286117E-2</v>
      </c>
      <c r="O9" s="82">
        <f t="shared" si="4"/>
        <v>0.56859603252063118</v>
      </c>
      <c r="P9" s="76">
        <f>分析係数表!C12</f>
        <v>0.15436841164909776</v>
      </c>
      <c r="Q9" s="82">
        <f t="shared" si="5"/>
        <v>8.7773266410188566E-2</v>
      </c>
      <c r="R9" s="83">
        <v>9.9853293441079446E-2</v>
      </c>
      <c r="S9" s="84">
        <f t="shared" si="6"/>
        <v>0.10018021740723071</v>
      </c>
      <c r="T9" s="85">
        <f>分析係数表!F12</f>
        <v>0.32507624786134048</v>
      </c>
      <c r="U9" s="86">
        <f t="shared" si="7"/>
        <v>3.2566209184675905E-2</v>
      </c>
      <c r="V9" s="87">
        <f>分析係数表!D12</f>
        <v>4.5079223387636688E-2</v>
      </c>
      <c r="W9" s="167">
        <f t="shared" si="8"/>
        <v>0</v>
      </c>
      <c r="X9" s="76">
        <f>分析係数表!E12</f>
        <v>4.7459644424607601E-2</v>
      </c>
      <c r="Y9" s="166">
        <f t="shared" si="9"/>
        <v>0</v>
      </c>
    </row>
    <row r="10" spans="1:25" x14ac:dyDescent="0.2">
      <c r="A10" s="6" t="s">
        <v>223</v>
      </c>
      <c r="B10" s="5" t="s">
        <v>28</v>
      </c>
      <c r="C10" s="90"/>
      <c r="D10" s="76">
        <f>投入係数表!Z10</f>
        <v>1.0634338278300632E-4</v>
      </c>
      <c r="E10" s="77">
        <f t="shared" si="0"/>
        <v>1.0634338278300633E-2</v>
      </c>
      <c r="F10" s="76">
        <f>分析係数表!C13</f>
        <v>0</v>
      </c>
      <c r="G10" s="77">
        <f t="shared" si="1"/>
        <v>0</v>
      </c>
      <c r="H10" s="77">
        <v>0</v>
      </c>
      <c r="I10" s="77">
        <f t="shared" si="2"/>
        <v>0</v>
      </c>
      <c r="J10" s="76">
        <f>分析係数表!G13</f>
        <v>0.24519230769230768</v>
      </c>
      <c r="K10" s="78">
        <f t="shared" si="3"/>
        <v>0</v>
      </c>
      <c r="L10" s="79"/>
      <c r="M10" s="80"/>
      <c r="N10" s="81">
        <f>分析係数表!H13</f>
        <v>1.238613784739246E-2</v>
      </c>
      <c r="O10" s="82">
        <f t="shared" si="4"/>
        <v>8.6601965924132315E-2</v>
      </c>
      <c r="P10" s="76">
        <f>分析係数表!C13</f>
        <v>0</v>
      </c>
      <c r="Q10" s="82">
        <f t="shared" si="5"/>
        <v>0</v>
      </c>
      <c r="R10" s="83">
        <v>0</v>
      </c>
      <c r="S10" s="84">
        <f t="shared" si="6"/>
        <v>0</v>
      </c>
      <c r="T10" s="85">
        <f>分析係数表!F13</f>
        <v>0.38350591715976329</v>
      </c>
      <c r="U10" s="86">
        <f t="shared" si="7"/>
        <v>0</v>
      </c>
      <c r="V10" s="87">
        <f>分析係数表!D13</f>
        <v>0.13609467455621302</v>
      </c>
      <c r="W10" s="167">
        <f t="shared" si="8"/>
        <v>0</v>
      </c>
      <c r="X10" s="76">
        <f>分析係数表!E13</f>
        <v>0.13646449704142011</v>
      </c>
      <c r="Y10" s="166">
        <f t="shared" si="9"/>
        <v>0</v>
      </c>
    </row>
    <row r="11" spans="1:25" x14ac:dyDescent="0.2">
      <c r="A11" s="6" t="s">
        <v>224</v>
      </c>
      <c r="B11" s="5" t="s">
        <v>267</v>
      </c>
      <c r="C11" s="90"/>
      <c r="D11" s="76">
        <f>投入係数表!Z11</f>
        <v>3.0839581007071834E-3</v>
      </c>
      <c r="E11" s="77">
        <f t="shared" si="0"/>
        <v>0.30839581007071837</v>
      </c>
      <c r="F11" s="76">
        <f>分析係数表!C14</f>
        <v>5.4896794027228801E-2</v>
      </c>
      <c r="G11" s="77">
        <f t="shared" si="1"/>
        <v>1.69299412643126E-2</v>
      </c>
      <c r="H11" s="77">
        <v>2.7447108831158251E-2</v>
      </c>
      <c r="I11" s="77">
        <f t="shared" si="2"/>
        <v>2.7447108831158251E-2</v>
      </c>
      <c r="J11" s="76">
        <f>分析係数表!G14</f>
        <v>0.21908893709327548</v>
      </c>
      <c r="K11" s="78">
        <f t="shared" si="3"/>
        <v>6.0133579001019162E-3</v>
      </c>
      <c r="L11" s="79"/>
      <c r="M11" s="80"/>
      <c r="N11" s="81">
        <f>分析係数表!H14</f>
        <v>1.0321781539493716E-3</v>
      </c>
      <c r="O11" s="82">
        <f t="shared" si="4"/>
        <v>7.2168304936776921E-3</v>
      </c>
      <c r="P11" s="76">
        <f>分析係数表!C14</f>
        <v>5.4896794027228801E-2</v>
      </c>
      <c r="Q11" s="82">
        <f t="shared" si="5"/>
        <v>3.961808571408482E-4</v>
      </c>
      <c r="R11" s="83">
        <v>1.8518426093400288E-3</v>
      </c>
      <c r="S11" s="84">
        <f t="shared" si="6"/>
        <v>2.929895144049828E-2</v>
      </c>
      <c r="T11" s="85">
        <f>分析係数表!F14</f>
        <v>0.36550976138828634</v>
      </c>
      <c r="U11" s="86">
        <f t="shared" si="7"/>
        <v>1.0709052749943515E-2</v>
      </c>
      <c r="V11" s="87">
        <f>分析係数表!D14</f>
        <v>0.11713665943600868</v>
      </c>
      <c r="W11" s="167">
        <f t="shared" si="8"/>
        <v>0</v>
      </c>
      <c r="X11" s="76">
        <f>分析係数表!E14</f>
        <v>8.6767895878524945E-2</v>
      </c>
      <c r="Y11" s="166">
        <f t="shared" si="9"/>
        <v>0</v>
      </c>
    </row>
    <row r="12" spans="1:25" x14ac:dyDescent="0.2">
      <c r="A12" s="6" t="s">
        <v>225</v>
      </c>
      <c r="B12" s="5" t="s">
        <v>29</v>
      </c>
      <c r="C12" s="90"/>
      <c r="D12" s="76">
        <f>投入係数表!Z12</f>
        <v>3.7220183974052214E-4</v>
      </c>
      <c r="E12" s="77">
        <f t="shared" si="0"/>
        <v>3.7220183974052211E-2</v>
      </c>
      <c r="F12" s="76">
        <f>分析係数表!C15</f>
        <v>0</v>
      </c>
      <c r="G12" s="77">
        <f t="shared" si="1"/>
        <v>0</v>
      </c>
      <c r="H12" s="77">
        <v>0</v>
      </c>
      <c r="I12" s="77">
        <f t="shared" si="2"/>
        <v>0</v>
      </c>
      <c r="J12" s="76">
        <f>分析係数表!G15</f>
        <v>9.5670602482591585E-2</v>
      </c>
      <c r="K12" s="78">
        <f t="shared" si="3"/>
        <v>0</v>
      </c>
      <c r="L12" s="79"/>
      <c r="M12" s="80"/>
      <c r="N12" s="81">
        <f>分析係数表!H15</f>
        <v>7.5090960699816791E-3</v>
      </c>
      <c r="O12" s="82">
        <f t="shared" si="4"/>
        <v>5.2502441841505217E-2</v>
      </c>
      <c r="P12" s="76">
        <f>分析係数表!C15</f>
        <v>0</v>
      </c>
      <c r="Q12" s="82">
        <f t="shared" si="5"/>
        <v>0</v>
      </c>
      <c r="R12" s="83">
        <v>0</v>
      </c>
      <c r="S12" s="84">
        <f t="shared" si="6"/>
        <v>0</v>
      </c>
      <c r="T12" s="85">
        <f>分析係数表!F15</f>
        <v>0.30426884650317892</v>
      </c>
      <c r="U12" s="86">
        <f t="shared" si="7"/>
        <v>0</v>
      </c>
      <c r="V12" s="87">
        <f>分析係数表!D15</f>
        <v>3.7844383893430214E-2</v>
      </c>
      <c r="W12" s="167">
        <f t="shared" si="8"/>
        <v>0</v>
      </c>
      <c r="X12" s="76">
        <f>分析係数表!E15</f>
        <v>3.511958825310324E-2</v>
      </c>
      <c r="Y12" s="166">
        <f t="shared" si="9"/>
        <v>0</v>
      </c>
    </row>
    <row r="13" spans="1:25" x14ac:dyDescent="0.2">
      <c r="A13" s="6" t="s">
        <v>226</v>
      </c>
      <c r="B13" s="5" t="s">
        <v>30</v>
      </c>
      <c r="C13" s="90"/>
      <c r="D13" s="76">
        <f>投入係数表!Z13</f>
        <v>5.6415164566384859E-2</v>
      </c>
      <c r="E13" s="77">
        <f t="shared" si="0"/>
        <v>5.6415164566384863</v>
      </c>
      <c r="F13" s="76">
        <f>分析係数表!C16</f>
        <v>2.8164924506387967E-2</v>
      </c>
      <c r="G13" s="77">
        <f t="shared" si="1"/>
        <v>0.15889288510276831</v>
      </c>
      <c r="H13" s="77">
        <v>0.17922425486080493</v>
      </c>
      <c r="I13" s="77">
        <f t="shared" si="2"/>
        <v>0.17922425486080493</v>
      </c>
      <c r="J13" s="76">
        <f>分析係数表!G16</f>
        <v>3.3175355450236969E-2</v>
      </c>
      <c r="K13" s="78">
        <f t="shared" si="3"/>
        <v>5.9458283603110642E-3</v>
      </c>
      <c r="L13" s="79"/>
      <c r="M13" s="80"/>
      <c r="N13" s="81">
        <f>分析係数表!H16</f>
        <v>1.4682734239929811E-2</v>
      </c>
      <c r="O13" s="82">
        <f t="shared" si="4"/>
        <v>0.10265941377256517</v>
      </c>
      <c r="P13" s="76">
        <f>分析係数表!C16</f>
        <v>2.8164924506387967E-2</v>
      </c>
      <c r="Q13" s="82">
        <f t="shared" si="5"/>
        <v>2.8913946387743431E-3</v>
      </c>
      <c r="R13" s="83">
        <v>5.5451443707335516E-3</v>
      </c>
      <c r="S13" s="84">
        <f t="shared" si="6"/>
        <v>0.18476939923153848</v>
      </c>
      <c r="T13" s="85">
        <f>分析係数表!F16</f>
        <v>0.28436018957345971</v>
      </c>
      <c r="U13" s="86">
        <f t="shared" si="7"/>
        <v>5.2541061392854541E-2</v>
      </c>
      <c r="V13" s="87">
        <f>分析係数表!D16</f>
        <v>3.7914691943127965E-2</v>
      </c>
      <c r="W13" s="167">
        <f t="shared" si="8"/>
        <v>0</v>
      </c>
      <c r="X13" s="76">
        <f>分析係数表!E16</f>
        <v>3.7914691943127965E-2</v>
      </c>
      <c r="Y13" s="166">
        <f t="shared" si="9"/>
        <v>0</v>
      </c>
    </row>
    <row r="14" spans="1:25" x14ac:dyDescent="0.2">
      <c r="A14" s="6" t="s">
        <v>2</v>
      </c>
      <c r="B14" s="5" t="s">
        <v>364</v>
      </c>
      <c r="C14" s="90"/>
      <c r="D14" s="76">
        <f>投入係数表!Z14</f>
        <v>0</v>
      </c>
      <c r="E14" s="77">
        <f t="shared" si="0"/>
        <v>0</v>
      </c>
      <c r="F14" s="76">
        <f>分析係数表!C17</f>
        <v>0.15651736285858076</v>
      </c>
      <c r="G14" s="77">
        <f t="shared" si="1"/>
        <v>0</v>
      </c>
      <c r="H14" s="77">
        <v>1.6538419697183941E-2</v>
      </c>
      <c r="I14" s="77">
        <f t="shared" si="2"/>
        <v>1.6538419697183941E-2</v>
      </c>
      <c r="J14" s="76">
        <f>分析係数表!G17</f>
        <v>0.21787194841087057</v>
      </c>
      <c r="K14" s="78">
        <f t="shared" si="3"/>
        <v>3.6032577230621851E-3</v>
      </c>
      <c r="L14" s="79"/>
      <c r="M14" s="80"/>
      <c r="N14" s="81">
        <f>分析係数表!H17</f>
        <v>2.4901297964028592E-3</v>
      </c>
      <c r="O14" s="82">
        <f t="shared" si="4"/>
        <v>1.7410603565997433E-2</v>
      </c>
      <c r="P14" s="76">
        <f>分析係数表!C17</f>
        <v>0.15651736285858076</v>
      </c>
      <c r="Q14" s="82">
        <f t="shared" si="5"/>
        <v>2.7250617559261203E-3</v>
      </c>
      <c r="R14" s="83">
        <v>5.094062839798975E-3</v>
      </c>
      <c r="S14" s="84">
        <f t="shared" si="6"/>
        <v>2.1632482536982918E-2</v>
      </c>
      <c r="T14" s="85">
        <f>分析係数表!F17</f>
        <v>0.3417779824965454</v>
      </c>
      <c r="U14" s="86">
        <f t="shared" si="7"/>
        <v>7.3935062378817718E-3</v>
      </c>
      <c r="V14" s="87">
        <f>分析係数表!D17</f>
        <v>8.7977890373099957E-2</v>
      </c>
      <c r="W14" s="167">
        <f t="shared" si="8"/>
        <v>0</v>
      </c>
      <c r="X14" s="76">
        <f>分析係数表!E17</f>
        <v>8.8438507600184249E-2</v>
      </c>
      <c r="Y14" s="166">
        <f t="shared" si="9"/>
        <v>0</v>
      </c>
    </row>
    <row r="15" spans="1:25" x14ac:dyDescent="0.2">
      <c r="A15" s="6" t="s">
        <v>3</v>
      </c>
      <c r="B15" s="5" t="s">
        <v>31</v>
      </c>
      <c r="C15" s="90"/>
      <c r="D15" s="76">
        <f>投入係数表!Z15</f>
        <v>5.3171691391503161E-5</v>
      </c>
      <c r="E15" s="77">
        <f t="shared" si="0"/>
        <v>5.3171691391503163E-3</v>
      </c>
      <c r="F15" s="76">
        <f>分析係数表!C18</f>
        <v>0.11725293132328307</v>
      </c>
      <c r="G15" s="77">
        <f t="shared" si="1"/>
        <v>6.2345366790707226E-4</v>
      </c>
      <c r="H15" s="77">
        <v>1.1484351159984566E-2</v>
      </c>
      <c r="I15" s="77">
        <f t="shared" si="2"/>
        <v>1.1484351159984566E-2</v>
      </c>
      <c r="J15" s="76">
        <f>分析係数表!G18</f>
        <v>0.21513002364066194</v>
      </c>
      <c r="K15" s="78">
        <f t="shared" si="3"/>
        <v>2.4706287365451429E-3</v>
      </c>
      <c r="L15" s="79"/>
      <c r="M15" s="80"/>
      <c r="N15" s="81">
        <f>分析係数表!H18</f>
        <v>3.999690346553815E-4</v>
      </c>
      <c r="O15" s="82">
        <f t="shared" si="4"/>
        <v>2.7965218163001058E-3</v>
      </c>
      <c r="P15" s="76">
        <f>分析係数表!C18</f>
        <v>0.11725293132328307</v>
      </c>
      <c r="Q15" s="82">
        <f t="shared" si="5"/>
        <v>3.2790038047069916E-4</v>
      </c>
      <c r="R15" s="83">
        <v>7.832137930940563E-4</v>
      </c>
      <c r="S15" s="84">
        <f t="shared" si="6"/>
        <v>1.2267564953078623E-2</v>
      </c>
      <c r="T15" s="85">
        <f>分析係数表!F18</f>
        <v>0.45862884160756501</v>
      </c>
      <c r="U15" s="86">
        <f t="shared" si="7"/>
        <v>5.626259103776011E-3</v>
      </c>
      <c r="V15" s="87">
        <f>分析係数表!D18</f>
        <v>6.6193853427895979E-2</v>
      </c>
      <c r="W15" s="167">
        <f t="shared" si="8"/>
        <v>0</v>
      </c>
      <c r="X15" s="76">
        <f>分析係数表!E18</f>
        <v>5.4373522458628844E-2</v>
      </c>
      <c r="Y15" s="166">
        <f t="shared" si="9"/>
        <v>0</v>
      </c>
    </row>
    <row r="16" spans="1:25" x14ac:dyDescent="0.2">
      <c r="A16" s="6" t="s">
        <v>4</v>
      </c>
      <c r="B16" s="5" t="s">
        <v>32</v>
      </c>
      <c r="C16" s="90"/>
      <c r="D16" s="76">
        <f>投入係数表!Z16</f>
        <v>0</v>
      </c>
      <c r="E16" s="77">
        <f t="shared" si="0"/>
        <v>0</v>
      </c>
      <c r="F16" s="76">
        <f>分析係数表!C19</f>
        <v>0.16093535075653365</v>
      </c>
      <c r="G16" s="77">
        <f t="shared" si="1"/>
        <v>0</v>
      </c>
      <c r="H16" s="77">
        <v>1.2672908765239835E-2</v>
      </c>
      <c r="I16" s="77">
        <f t="shared" si="2"/>
        <v>1.2672908765239835E-2</v>
      </c>
      <c r="J16" s="76">
        <f>分析係数表!G19</f>
        <v>5.7622016770586967E-2</v>
      </c>
      <c r="K16" s="78">
        <f t="shared" si="3"/>
        <v>7.3023856140276837E-4</v>
      </c>
      <c r="L16" s="79"/>
      <c r="M16" s="80"/>
      <c r="N16" s="81">
        <f>分析係数表!H19</f>
        <v>-1.0321781539493717E-4</v>
      </c>
      <c r="O16" s="82">
        <f t="shared" si="4"/>
        <v>-7.2168304936776929E-4</v>
      </c>
      <c r="P16" s="76">
        <f>分析係数表!C19</f>
        <v>0.16093535075653365</v>
      </c>
      <c r="Q16" s="82">
        <f t="shared" si="5"/>
        <v>-1.1614431468504674E-4</v>
      </c>
      <c r="R16" s="83">
        <v>4.6787871342149909E-4</v>
      </c>
      <c r="S16" s="84">
        <f t="shared" si="6"/>
        <v>1.3140787478661334E-2</v>
      </c>
      <c r="T16" s="85">
        <f>分析係数表!F19</f>
        <v>0.23994839819393679</v>
      </c>
      <c r="U16" s="86">
        <f t="shared" si="7"/>
        <v>3.1531109065117283E-3</v>
      </c>
      <c r="V16" s="87">
        <f>分析係数表!D19</f>
        <v>2.2575790152655342E-2</v>
      </c>
      <c r="W16" s="167">
        <f t="shared" si="8"/>
        <v>0</v>
      </c>
      <c r="X16" s="76">
        <f>分析係数表!E19</f>
        <v>2.6015910556869491E-2</v>
      </c>
      <c r="Y16" s="166">
        <f t="shared" si="9"/>
        <v>0</v>
      </c>
    </row>
    <row r="17" spans="1:25" x14ac:dyDescent="0.2">
      <c r="A17" s="6" t="s">
        <v>5</v>
      </c>
      <c r="B17" s="5" t="s">
        <v>33</v>
      </c>
      <c r="C17" s="90"/>
      <c r="D17" s="76">
        <f>投入係数表!Z17</f>
        <v>3.1903014834901898E-4</v>
      </c>
      <c r="E17" s="77">
        <f t="shared" si="0"/>
        <v>3.1903014834901898E-2</v>
      </c>
      <c r="F17" s="76">
        <f>分析係数表!C20</f>
        <v>0.28691066997518611</v>
      </c>
      <c r="G17" s="77">
        <f t="shared" si="1"/>
        <v>9.1533153605100042E-3</v>
      </c>
      <c r="H17" s="77">
        <v>2.0614985504504239E-2</v>
      </c>
      <c r="I17" s="77">
        <f t="shared" si="2"/>
        <v>2.0614985504504239E-2</v>
      </c>
      <c r="J17" s="76">
        <f>分析係数表!G20</f>
        <v>9.991079393398751E-2</v>
      </c>
      <c r="K17" s="78">
        <f t="shared" si="3"/>
        <v>2.0596595686926625E-3</v>
      </c>
      <c r="L17" s="79"/>
      <c r="M17" s="80"/>
      <c r="N17" s="81">
        <f>分析係数表!H20</f>
        <v>4.9028462312595156E-4</v>
      </c>
      <c r="O17" s="82">
        <f t="shared" si="4"/>
        <v>3.4279944844969041E-3</v>
      </c>
      <c r="P17" s="76">
        <f>分析係数表!C20</f>
        <v>0.28691066997518611</v>
      </c>
      <c r="Q17" s="82">
        <f t="shared" si="5"/>
        <v>9.8352819421824956E-4</v>
      </c>
      <c r="R17" s="83">
        <v>1.9512476094169227E-3</v>
      </c>
      <c r="S17" s="84">
        <f t="shared" si="6"/>
        <v>2.2566233113921162E-2</v>
      </c>
      <c r="T17" s="85">
        <f>分析係数表!F20</f>
        <v>0.22279214986619089</v>
      </c>
      <c r="U17" s="86">
        <f t="shared" si="7"/>
        <v>5.0275795898321231E-3</v>
      </c>
      <c r="V17" s="87">
        <f>分析係数表!D20</f>
        <v>1.4942016057091882E-2</v>
      </c>
      <c r="W17" s="167">
        <f t="shared" si="8"/>
        <v>0</v>
      </c>
      <c r="X17" s="76">
        <f>分析係数表!E20</f>
        <v>1.5834076717216771E-2</v>
      </c>
      <c r="Y17" s="166">
        <f t="shared" si="9"/>
        <v>0</v>
      </c>
    </row>
    <row r="18" spans="1:25" x14ac:dyDescent="0.2">
      <c r="A18" s="6" t="s">
        <v>6</v>
      </c>
      <c r="B18" s="5" t="s">
        <v>34</v>
      </c>
      <c r="C18" s="90"/>
      <c r="D18" s="76">
        <f>投入係数表!Z18</f>
        <v>3.1903014834901898E-4</v>
      </c>
      <c r="E18" s="77">
        <f t="shared" si="0"/>
        <v>3.1903014834901898E-2</v>
      </c>
      <c r="F18" s="76">
        <f>分析係数表!C21</f>
        <v>0.60911510312707917</v>
      </c>
      <c r="G18" s="77">
        <f t="shared" si="1"/>
        <v>1.9432608171226006E-2</v>
      </c>
      <c r="H18" s="77">
        <v>0.12962566519573479</v>
      </c>
      <c r="I18" s="77">
        <f t="shared" si="2"/>
        <v>0.12962566519573479</v>
      </c>
      <c r="J18" s="76">
        <f>分析係数表!G21</f>
        <v>0.2851761577664525</v>
      </c>
      <c r="K18" s="78">
        <f t="shared" si="3"/>
        <v>3.6966149148440215E-2</v>
      </c>
      <c r="L18" s="79"/>
      <c r="M18" s="80"/>
      <c r="N18" s="81">
        <f>分析係数表!H21</f>
        <v>8.1284029623513018E-4</v>
      </c>
      <c r="O18" s="82">
        <f t="shared" si="4"/>
        <v>5.6832540137711825E-3</v>
      </c>
      <c r="P18" s="76">
        <f>分析係数表!C21</f>
        <v>0.60911510312707917</v>
      </c>
      <c r="Q18" s="82">
        <f t="shared" si="5"/>
        <v>3.4617558546956207E-3</v>
      </c>
      <c r="R18" s="83">
        <v>8.713113676290983E-3</v>
      </c>
      <c r="S18" s="84">
        <f t="shared" si="6"/>
        <v>0.13833877887202578</v>
      </c>
      <c r="T18" s="85">
        <f>分析係数表!F21</f>
        <v>0.42588078883226238</v>
      </c>
      <c r="U18" s="86">
        <f t="shared" si="7"/>
        <v>5.8915828272110254E-2</v>
      </c>
      <c r="V18" s="87">
        <f>分析係数表!D21</f>
        <v>0.10037668956348327</v>
      </c>
      <c r="W18" s="167">
        <f t="shared" si="8"/>
        <v>0</v>
      </c>
      <c r="X18" s="76">
        <f>分析係数表!E21</f>
        <v>9.4837137159317533E-2</v>
      </c>
      <c r="Y18" s="166">
        <f t="shared" si="9"/>
        <v>0</v>
      </c>
    </row>
    <row r="19" spans="1:25" x14ac:dyDescent="0.2">
      <c r="A19" s="6" t="s">
        <v>7</v>
      </c>
      <c r="B19" s="5" t="s">
        <v>268</v>
      </c>
      <c r="C19" s="90"/>
      <c r="D19" s="76">
        <f>投入係数表!Z19</f>
        <v>0</v>
      </c>
      <c r="E19" s="77">
        <f t="shared" si="0"/>
        <v>0</v>
      </c>
      <c r="F19" s="76">
        <f>分析係数表!C22</f>
        <v>5.1505016722408037E-2</v>
      </c>
      <c r="G19" s="77">
        <f t="shared" si="1"/>
        <v>0</v>
      </c>
      <c r="H19" s="77">
        <v>2.2317229629201366E-3</v>
      </c>
      <c r="I19" s="77">
        <f t="shared" si="2"/>
        <v>2.2317229629201366E-3</v>
      </c>
      <c r="J19" s="76">
        <f>分析係数表!G22</f>
        <v>0.19433198380566802</v>
      </c>
      <c r="K19" s="78">
        <f t="shared" si="3"/>
        <v>4.3369515068893345E-4</v>
      </c>
      <c r="L19" s="79"/>
      <c r="M19" s="80"/>
      <c r="N19" s="81">
        <f>分析係数表!H22</f>
        <v>3.8706680773101437E-5</v>
      </c>
      <c r="O19" s="82">
        <f t="shared" si="4"/>
        <v>2.7063114351291349E-4</v>
      </c>
      <c r="P19" s="76">
        <f>分析係数表!C22</f>
        <v>5.1505016722408037E-2</v>
      </c>
      <c r="Q19" s="82">
        <f t="shared" si="5"/>
        <v>1.3938861572237019E-5</v>
      </c>
      <c r="R19" s="83">
        <v>1.3848013870466848E-4</v>
      </c>
      <c r="S19" s="84">
        <f t="shared" si="6"/>
        <v>2.3702031016248053E-3</v>
      </c>
      <c r="T19" s="85">
        <f>分析係数表!F22</f>
        <v>0.41295546558704455</v>
      </c>
      <c r="U19" s="86">
        <f t="shared" si="7"/>
        <v>9.7878832536732853E-4</v>
      </c>
      <c r="V19" s="87">
        <f>分析係数表!D22</f>
        <v>6.1740890688259109E-2</v>
      </c>
      <c r="W19" s="167">
        <f t="shared" si="8"/>
        <v>0</v>
      </c>
      <c r="X19" s="76">
        <f>分析係数表!E22</f>
        <v>6.6801619433198386E-2</v>
      </c>
      <c r="Y19" s="166">
        <f t="shared" si="9"/>
        <v>0</v>
      </c>
    </row>
    <row r="20" spans="1:25" x14ac:dyDescent="0.2">
      <c r="A20" s="6" t="s">
        <v>8</v>
      </c>
      <c r="B20" s="5" t="s">
        <v>269</v>
      </c>
      <c r="C20" s="90"/>
      <c r="D20" s="76">
        <f>投入係数表!Z20</f>
        <v>0</v>
      </c>
      <c r="E20" s="77">
        <f t="shared" si="0"/>
        <v>0</v>
      </c>
      <c r="F20" s="76">
        <f>分析係数表!C23</f>
        <v>0</v>
      </c>
      <c r="G20" s="77">
        <f t="shared" si="1"/>
        <v>0</v>
      </c>
      <c r="H20" s="77">
        <v>0</v>
      </c>
      <c r="I20" s="77">
        <f t="shared" si="2"/>
        <v>0</v>
      </c>
      <c r="J20" s="76">
        <f>分析係数表!G23</f>
        <v>0.21569329989251165</v>
      </c>
      <c r="K20" s="78">
        <f t="shared" si="3"/>
        <v>0</v>
      </c>
      <c r="L20" s="79"/>
      <c r="M20" s="80"/>
      <c r="N20" s="81">
        <f>分析係数表!H23</f>
        <v>2.5804453848734292E-5</v>
      </c>
      <c r="O20" s="82">
        <f t="shared" si="4"/>
        <v>1.8042076234194232E-4</v>
      </c>
      <c r="P20" s="76">
        <f>分析係数表!C23</f>
        <v>0</v>
      </c>
      <c r="Q20" s="82">
        <f t="shared" si="5"/>
        <v>0</v>
      </c>
      <c r="R20" s="83">
        <v>0</v>
      </c>
      <c r="S20" s="84">
        <f t="shared" si="6"/>
        <v>0</v>
      </c>
      <c r="T20" s="85">
        <f>分析係数表!F23</f>
        <v>0.44070225725546397</v>
      </c>
      <c r="U20" s="86">
        <f t="shared" si="7"/>
        <v>0</v>
      </c>
      <c r="V20" s="87">
        <f>分析係数表!D23</f>
        <v>7.3450376209243995E-2</v>
      </c>
      <c r="W20" s="167">
        <f t="shared" si="8"/>
        <v>0</v>
      </c>
      <c r="X20" s="76">
        <f>分析係数表!E23</f>
        <v>7.9183088498745974E-2</v>
      </c>
      <c r="Y20" s="166">
        <f t="shared" si="9"/>
        <v>0</v>
      </c>
    </row>
    <row r="21" spans="1:25" x14ac:dyDescent="0.2">
      <c r="A21" s="6" t="s">
        <v>9</v>
      </c>
      <c r="B21" s="5" t="s">
        <v>270</v>
      </c>
      <c r="C21" s="90"/>
      <c r="D21" s="76">
        <f>投入係数表!Z21</f>
        <v>0</v>
      </c>
      <c r="E21" s="77">
        <f t="shared" si="0"/>
        <v>0</v>
      </c>
      <c r="F21" s="76">
        <f>分析係数表!C24</f>
        <v>3.1029619181946355E-2</v>
      </c>
      <c r="G21" s="77">
        <f t="shared" si="1"/>
        <v>0</v>
      </c>
      <c r="H21" s="77">
        <v>5.7999567157761181E-4</v>
      </c>
      <c r="I21" s="77">
        <f t="shared" si="2"/>
        <v>5.7999567157761181E-4</v>
      </c>
      <c r="J21" s="76">
        <f>分析係数表!G24</f>
        <v>0.21333333333333335</v>
      </c>
      <c r="K21" s="78">
        <f t="shared" si="3"/>
        <v>1.2373240993655718E-4</v>
      </c>
      <c r="L21" s="79"/>
      <c r="M21" s="80"/>
      <c r="N21" s="81">
        <f>分析係数表!H24</f>
        <v>3.2255567310917867E-4</v>
      </c>
      <c r="O21" s="82">
        <f t="shared" si="4"/>
        <v>2.2552595292742793E-3</v>
      </c>
      <c r="P21" s="76">
        <f>分析係数表!C24</f>
        <v>3.1029619181946355E-2</v>
      </c>
      <c r="Q21" s="82">
        <f t="shared" si="5"/>
        <v>6.9979844349836483E-5</v>
      </c>
      <c r="R21" s="83">
        <v>2.0830913229062718E-4</v>
      </c>
      <c r="S21" s="84">
        <f t="shared" si="6"/>
        <v>7.8830480386823899E-4</v>
      </c>
      <c r="T21" s="85">
        <f>分析係数表!F24</f>
        <v>0.4</v>
      </c>
      <c r="U21" s="86">
        <f t="shared" si="7"/>
        <v>3.1532192154729564E-4</v>
      </c>
      <c r="V21" s="87">
        <f>分析係数表!D24</f>
        <v>0</v>
      </c>
      <c r="W21" s="167">
        <f t="shared" si="8"/>
        <v>0</v>
      </c>
      <c r="X21" s="76">
        <f>分析係数表!E24</f>
        <v>0</v>
      </c>
      <c r="Y21" s="166">
        <f t="shared" si="9"/>
        <v>0</v>
      </c>
    </row>
    <row r="22" spans="1:25" x14ac:dyDescent="0.2">
      <c r="A22" s="6" t="s">
        <v>10</v>
      </c>
      <c r="B22" s="5" t="s">
        <v>271</v>
      </c>
      <c r="C22" s="90"/>
      <c r="D22" s="76">
        <f>投入係数表!Z22</f>
        <v>0</v>
      </c>
      <c r="E22" s="77">
        <f t="shared" si="0"/>
        <v>0</v>
      </c>
      <c r="F22" s="76">
        <f>分析係数表!C25</f>
        <v>0.19850187265917607</v>
      </c>
      <c r="G22" s="77">
        <f t="shared" si="1"/>
        <v>0</v>
      </c>
      <c r="H22" s="77">
        <v>1.0950802008587003E-2</v>
      </c>
      <c r="I22" s="77">
        <f t="shared" si="2"/>
        <v>1.0950802008587003E-2</v>
      </c>
      <c r="J22" s="76">
        <f>分析係数表!G25</f>
        <v>0.19720347155255544</v>
      </c>
      <c r="K22" s="78">
        <f t="shared" si="3"/>
        <v>2.1595361723780542E-3</v>
      </c>
      <c r="L22" s="79"/>
      <c r="M22" s="80"/>
      <c r="N22" s="81">
        <f>分析係数表!H25</f>
        <v>4.5157794235285009E-4</v>
      </c>
      <c r="O22" s="82">
        <f t="shared" si="4"/>
        <v>3.1573633409839904E-3</v>
      </c>
      <c r="P22" s="76">
        <f>分析係数表!C25</f>
        <v>0.19850187265917607</v>
      </c>
      <c r="Q22" s="82">
        <f t="shared" si="5"/>
        <v>6.2674253585075484E-4</v>
      </c>
      <c r="R22" s="83">
        <v>1.4939769176012174E-3</v>
      </c>
      <c r="S22" s="84">
        <f t="shared" si="6"/>
        <v>1.244477892618822E-2</v>
      </c>
      <c r="T22" s="85">
        <f>分析係数表!F25</f>
        <v>0.35053037608486015</v>
      </c>
      <c r="U22" s="86">
        <f t="shared" si="7"/>
        <v>4.362273037289699E-3</v>
      </c>
      <c r="V22" s="87">
        <f>分析係数表!D25</f>
        <v>5.2073288331726135E-2</v>
      </c>
      <c r="W22" s="167">
        <f t="shared" si="8"/>
        <v>0</v>
      </c>
      <c r="X22" s="76">
        <f>分析係数表!E25</f>
        <v>4.8216007714561235E-2</v>
      </c>
      <c r="Y22" s="166">
        <f t="shared" si="9"/>
        <v>0</v>
      </c>
    </row>
    <row r="23" spans="1:25" x14ac:dyDescent="0.2">
      <c r="A23" s="6" t="s">
        <v>11</v>
      </c>
      <c r="B23" s="5" t="s">
        <v>35</v>
      </c>
      <c r="C23" s="90"/>
      <c r="D23" s="76">
        <f>投入係数表!Z23</f>
        <v>0</v>
      </c>
      <c r="E23" s="77">
        <f t="shared" si="0"/>
        <v>0</v>
      </c>
      <c r="F23" s="76">
        <f>分析係数表!C26</f>
        <v>2.323462414578592E-2</v>
      </c>
      <c r="G23" s="77">
        <f t="shared" si="1"/>
        <v>0</v>
      </c>
      <c r="H23" s="77">
        <v>9.41261469200283E-4</v>
      </c>
      <c r="I23" s="77">
        <f t="shared" si="2"/>
        <v>9.41261469200283E-4</v>
      </c>
      <c r="J23" s="76">
        <f>分析係数表!G26</f>
        <v>0.20198675496688742</v>
      </c>
      <c r="K23" s="78">
        <f t="shared" si="3"/>
        <v>1.9012234973913002E-4</v>
      </c>
      <c r="L23" s="79"/>
      <c r="M23" s="80"/>
      <c r="N23" s="81">
        <f>分析係数表!H26</f>
        <v>9.637963512502257E-3</v>
      </c>
      <c r="O23" s="82">
        <f t="shared" si="4"/>
        <v>6.7387154734715446E-2</v>
      </c>
      <c r="P23" s="76">
        <f>分析係数表!C26</f>
        <v>2.323462414578592E-2</v>
      </c>
      <c r="Q23" s="82">
        <f t="shared" si="5"/>
        <v>1.5657152125150315E-3</v>
      </c>
      <c r="R23" s="83">
        <v>1.6209484508366522E-3</v>
      </c>
      <c r="S23" s="84">
        <f t="shared" si="6"/>
        <v>2.5622099200369353E-3</v>
      </c>
      <c r="T23" s="85">
        <f>分析係数表!F26</f>
        <v>0.3443708609271523</v>
      </c>
      <c r="U23" s="86">
        <f t="shared" si="7"/>
        <v>8.8235043603920947E-4</v>
      </c>
      <c r="V23" s="87">
        <f>分析係数表!D26</f>
        <v>3.9735099337748346E-2</v>
      </c>
      <c r="W23" s="167">
        <f t="shared" si="8"/>
        <v>0</v>
      </c>
      <c r="X23" s="76">
        <f>分析係数表!E26</f>
        <v>3.9735099337748346E-2</v>
      </c>
      <c r="Y23" s="166">
        <f t="shared" si="9"/>
        <v>0</v>
      </c>
    </row>
    <row r="24" spans="1:25" x14ac:dyDescent="0.2">
      <c r="A24" s="6" t="s">
        <v>12</v>
      </c>
      <c r="B24" s="5" t="s">
        <v>365</v>
      </c>
      <c r="C24" s="90"/>
      <c r="D24" s="76">
        <f>投入係数表!Z24</f>
        <v>0</v>
      </c>
      <c r="E24" s="77">
        <f t="shared" si="0"/>
        <v>0</v>
      </c>
      <c r="F24" s="76">
        <f>分析係数表!C27</f>
        <v>8.4880636604774962E-3</v>
      </c>
      <c r="G24" s="77">
        <f t="shared" si="1"/>
        <v>0</v>
      </c>
      <c r="H24" s="77">
        <v>6.3647000871962532E-5</v>
      </c>
      <c r="I24" s="77">
        <f t="shared" si="2"/>
        <v>6.3647000871962532E-5</v>
      </c>
      <c r="J24" s="76">
        <f>分析係数表!G27</f>
        <v>0.2</v>
      </c>
      <c r="K24" s="78">
        <f t="shared" si="3"/>
        <v>1.2729400174392507E-5</v>
      </c>
      <c r="L24" s="79"/>
      <c r="M24" s="80"/>
      <c r="N24" s="81">
        <f>分析係数表!H27</f>
        <v>9.6121590586535233E-3</v>
      </c>
      <c r="O24" s="82">
        <f t="shared" si="4"/>
        <v>6.7206733972373506E-2</v>
      </c>
      <c r="P24" s="76">
        <f>分析係数表!C27</f>
        <v>8.4880636604774962E-3</v>
      </c>
      <c r="Q24" s="82">
        <f t="shared" si="5"/>
        <v>5.7045503637028199E-4</v>
      </c>
      <c r="R24" s="83">
        <v>5.7527247744532182E-4</v>
      </c>
      <c r="S24" s="84">
        <f t="shared" si="6"/>
        <v>6.3891947831728438E-4</v>
      </c>
      <c r="T24" s="85">
        <f>分析係数表!F27</f>
        <v>0.35</v>
      </c>
      <c r="U24" s="86">
        <f t="shared" si="7"/>
        <v>2.2362181741104951E-4</v>
      </c>
      <c r="V24" s="87">
        <f>分析係数表!D27</f>
        <v>0</v>
      </c>
      <c r="W24" s="167">
        <f t="shared" si="8"/>
        <v>0</v>
      </c>
      <c r="X24" s="76">
        <f>分析係数表!E27</f>
        <v>0</v>
      </c>
      <c r="Y24" s="166">
        <f t="shared" si="9"/>
        <v>0</v>
      </c>
    </row>
    <row r="25" spans="1:25" x14ac:dyDescent="0.2">
      <c r="A25" s="6" t="s">
        <v>13</v>
      </c>
      <c r="B25" s="5" t="s">
        <v>191</v>
      </c>
      <c r="C25" s="90"/>
      <c r="D25" s="76">
        <f>投入係数表!Z25</f>
        <v>0</v>
      </c>
      <c r="E25" s="77">
        <f t="shared" si="0"/>
        <v>0</v>
      </c>
      <c r="F25" s="76">
        <f>分析係数表!C28</f>
        <v>1.1669367909238226E-2</v>
      </c>
      <c r="G25" s="77">
        <f t="shared" si="1"/>
        <v>0</v>
      </c>
      <c r="H25" s="77">
        <v>1.3716475687168416E-3</v>
      </c>
      <c r="I25" s="77">
        <f t="shared" si="2"/>
        <v>1.3716475687168416E-3</v>
      </c>
      <c r="J25" s="76">
        <f>分析係数表!G28</f>
        <v>0.12720848056537101</v>
      </c>
      <c r="K25" s="78">
        <f t="shared" si="3"/>
        <v>1.7448520308765473E-4</v>
      </c>
      <c r="L25" s="79"/>
      <c r="M25" s="80"/>
      <c r="N25" s="81">
        <f>分析係数表!H28</f>
        <v>1.7972802105643435E-2</v>
      </c>
      <c r="O25" s="82">
        <f t="shared" si="4"/>
        <v>0.12566306097116284</v>
      </c>
      <c r="P25" s="76">
        <f>分析係数表!C28</f>
        <v>1.1669367909238226E-2</v>
      </c>
      <c r="Q25" s="82">
        <f t="shared" si="5"/>
        <v>1.4664084910735343E-3</v>
      </c>
      <c r="R25" s="83">
        <v>1.5529727667364279E-3</v>
      </c>
      <c r="S25" s="84">
        <f t="shared" si="6"/>
        <v>2.9246203354532695E-3</v>
      </c>
      <c r="T25" s="85">
        <f>分析係数表!F28</f>
        <v>0.21908127208480566</v>
      </c>
      <c r="U25" s="86">
        <f t="shared" si="7"/>
        <v>6.4072954345619328E-4</v>
      </c>
      <c r="V25" s="87">
        <f>分析係数表!D28</f>
        <v>0.24734982332155478</v>
      </c>
      <c r="W25" s="167">
        <f t="shared" si="8"/>
        <v>0</v>
      </c>
      <c r="X25" s="76">
        <f>分析係数表!E28</f>
        <v>0.24028268551236748</v>
      </c>
      <c r="Y25" s="166">
        <f t="shared" si="9"/>
        <v>0</v>
      </c>
    </row>
    <row r="26" spans="1:25" x14ac:dyDescent="0.2">
      <c r="A26" s="6" t="s">
        <v>14</v>
      </c>
      <c r="B26" s="5" t="s">
        <v>50</v>
      </c>
      <c r="C26" s="90"/>
      <c r="D26" s="76">
        <f>投入係数表!Z26</f>
        <v>8.7733290795980225E-3</v>
      </c>
      <c r="E26" s="77">
        <f t="shared" si="0"/>
        <v>0.87733290795980223</v>
      </c>
      <c r="F26" s="76">
        <f>分析係数表!C29</f>
        <v>0.21585523481258073</v>
      </c>
      <c r="G26" s="77">
        <f t="shared" si="1"/>
        <v>0.18937690085646738</v>
      </c>
      <c r="H26" s="77">
        <v>0.22537033172903068</v>
      </c>
      <c r="I26" s="77">
        <f t="shared" si="2"/>
        <v>0.22537033172903068</v>
      </c>
      <c r="J26" s="76">
        <f>分析係数表!G29</f>
        <v>0.26371215445370777</v>
      </c>
      <c r="K26" s="78">
        <f t="shared" si="3"/>
        <v>5.9432895730209497E-2</v>
      </c>
      <c r="L26" s="79"/>
      <c r="M26" s="80"/>
      <c r="N26" s="81">
        <f>分析係数表!H29</f>
        <v>8.6315898124016202E-3</v>
      </c>
      <c r="O26" s="82">
        <f t="shared" si="4"/>
        <v>6.0350745003379704E-2</v>
      </c>
      <c r="P26" s="76">
        <f>分析係数表!C29</f>
        <v>0.21585523481258073</v>
      </c>
      <c r="Q26" s="82">
        <f t="shared" si="5"/>
        <v>1.3027024233818709E-2</v>
      </c>
      <c r="R26" s="83">
        <v>1.9922567187107391E-2</v>
      </c>
      <c r="S26" s="84">
        <f t="shared" si="6"/>
        <v>0.24529289891613806</v>
      </c>
      <c r="T26" s="85">
        <f>分析係数表!F29</f>
        <v>0.49363756033347961</v>
      </c>
      <c r="U26" s="86">
        <f t="shared" si="7"/>
        <v>0.12108578818808922</v>
      </c>
      <c r="V26" s="87">
        <f>分析係数表!D29</f>
        <v>7.6788064940763498E-2</v>
      </c>
      <c r="W26" s="167">
        <f t="shared" si="8"/>
        <v>0</v>
      </c>
      <c r="X26" s="76">
        <f>分析係数表!E29</f>
        <v>5.9236507240017548E-2</v>
      </c>
      <c r="Y26" s="166">
        <f t="shared" si="9"/>
        <v>0</v>
      </c>
    </row>
    <row r="27" spans="1:25" x14ac:dyDescent="0.2">
      <c r="A27" s="6" t="s">
        <v>15</v>
      </c>
      <c r="B27" s="5" t="s">
        <v>36</v>
      </c>
      <c r="C27" s="90"/>
      <c r="D27" s="76">
        <f>投入係数表!Z27</f>
        <v>1.3239751156484288E-2</v>
      </c>
      <c r="E27" s="77">
        <f t="shared" si="0"/>
        <v>1.3239751156484287</v>
      </c>
      <c r="F27" s="76">
        <f>分析係数表!C30</f>
        <v>1</v>
      </c>
      <c r="G27" s="77">
        <f t="shared" si="1"/>
        <v>1.3239751156484287</v>
      </c>
      <c r="H27" s="77">
        <v>1.4935741087167356</v>
      </c>
      <c r="I27" s="77">
        <f t="shared" si="2"/>
        <v>1.4935741087167356</v>
      </c>
      <c r="J27" s="76">
        <f>分析係数表!G30</f>
        <v>0.34449467473756801</v>
      </c>
      <c r="K27" s="78">
        <f t="shared" si="3"/>
        <v>0.51452832677882487</v>
      </c>
      <c r="L27" s="79"/>
      <c r="M27" s="80"/>
      <c r="N27" s="81">
        <f>分析係数表!H30</f>
        <v>0</v>
      </c>
      <c r="O27" s="82">
        <f t="shared" si="4"/>
        <v>0</v>
      </c>
      <c r="P27" s="76">
        <f>分析係数表!C30</f>
        <v>1</v>
      </c>
      <c r="Q27" s="82">
        <f t="shared" si="5"/>
        <v>0</v>
      </c>
      <c r="R27" s="83">
        <v>3.0270191112036906E-2</v>
      </c>
      <c r="S27" s="84">
        <f t="shared" si="6"/>
        <v>1.5238442998287725</v>
      </c>
      <c r="T27" s="85">
        <f>分析係数表!F30</f>
        <v>0.44057926595663166</v>
      </c>
      <c r="U27" s="86">
        <f t="shared" si="7"/>
        <v>0.6713742030507579</v>
      </c>
      <c r="V27" s="87">
        <f>分析係数表!D30</f>
        <v>9.4858631522488704E-2</v>
      </c>
      <c r="W27" s="167">
        <f t="shared" si="8"/>
        <v>0</v>
      </c>
      <c r="X27" s="76">
        <f>分析係数表!E30</f>
        <v>6.7427783311623635E-2</v>
      </c>
      <c r="Y27" s="166">
        <f t="shared" si="9"/>
        <v>0</v>
      </c>
    </row>
    <row r="28" spans="1:25" x14ac:dyDescent="0.2">
      <c r="A28" s="6" t="s">
        <v>16</v>
      </c>
      <c r="B28" s="5" t="s">
        <v>192</v>
      </c>
      <c r="C28" s="75">
        <f>最終需要_まとめ!C29</f>
        <v>100</v>
      </c>
      <c r="D28" s="76">
        <f>投入係数表!Z28</f>
        <v>0.10198330408890306</v>
      </c>
      <c r="E28" s="77">
        <f t="shared" si="0"/>
        <v>10.198330408890307</v>
      </c>
      <c r="F28" s="76">
        <f>分析係数表!C31</f>
        <v>0.96551367561139545</v>
      </c>
      <c r="G28" s="77">
        <f t="shared" si="1"/>
        <v>9.8466274781871448</v>
      </c>
      <c r="H28" s="77">
        <v>11.069832390094771</v>
      </c>
      <c r="I28" s="77">
        <f t="shared" si="2"/>
        <v>111.06983239009477</v>
      </c>
      <c r="J28" s="76">
        <f>分析係数表!G31</f>
        <v>7.0877864624873721E-2</v>
      </c>
      <c r="K28" s="78">
        <f t="shared" si="3"/>
        <v>7.872392544052552</v>
      </c>
      <c r="L28" s="79"/>
      <c r="M28" s="80"/>
      <c r="N28" s="81">
        <f>分析係数表!H31</f>
        <v>0.19122390524604546</v>
      </c>
      <c r="O28" s="82">
        <f t="shared" si="4"/>
        <v>1.3370080593349636</v>
      </c>
      <c r="P28" s="76">
        <f>分析係数表!C31</f>
        <v>0.96551367561139545</v>
      </c>
      <c r="Q28" s="82">
        <f t="shared" si="5"/>
        <v>1.2908995656905593</v>
      </c>
      <c r="R28" s="83">
        <v>1.4694837221177162</v>
      </c>
      <c r="S28" s="84">
        <f t="shared" si="6"/>
        <v>112.53931611221249</v>
      </c>
      <c r="T28" s="85">
        <f>分析係数表!F31</f>
        <v>0.34460573190833199</v>
      </c>
      <c r="U28" s="86">
        <f t="shared" si="7"/>
        <v>38.781693397312125</v>
      </c>
      <c r="V28" s="87">
        <f>分析係数表!D31</f>
        <v>1.1857287180305206E-2</v>
      </c>
      <c r="W28" s="167">
        <f t="shared" si="8"/>
        <v>1</v>
      </c>
      <c r="X28" s="76">
        <f>分析係数表!E31</f>
        <v>1.0368479821343117E-2</v>
      </c>
      <c r="Y28" s="166">
        <f t="shared" si="9"/>
        <v>1</v>
      </c>
    </row>
    <row r="29" spans="1:25" x14ac:dyDescent="0.2">
      <c r="A29" s="6" t="s">
        <v>17</v>
      </c>
      <c r="B29" s="5" t="s">
        <v>272</v>
      </c>
      <c r="C29" s="90"/>
      <c r="D29" s="76">
        <f>投入係数表!Z29</f>
        <v>4.2537353113202529E-4</v>
      </c>
      <c r="E29" s="77">
        <f t="shared" si="0"/>
        <v>4.2537353113202531E-2</v>
      </c>
      <c r="F29" s="76">
        <f>分析係数表!C32</f>
        <v>0.58314087759815236</v>
      </c>
      <c r="G29" s="77">
        <f t="shared" si="1"/>
        <v>2.4805269425135421E-2</v>
      </c>
      <c r="H29" s="77">
        <v>3.9754029338058328E-2</v>
      </c>
      <c r="I29" s="77">
        <f t="shared" si="2"/>
        <v>3.9754029338058328E-2</v>
      </c>
      <c r="J29" s="76">
        <f>分析係数表!G32</f>
        <v>0.14173228346456693</v>
      </c>
      <c r="K29" s="78">
        <f t="shared" si="3"/>
        <v>5.6344293550003926E-3</v>
      </c>
      <c r="L29" s="79"/>
      <c r="M29" s="80"/>
      <c r="N29" s="81">
        <f>分析係数表!H32</f>
        <v>5.74149098134338E-3</v>
      </c>
      <c r="O29" s="82">
        <f t="shared" si="4"/>
        <v>4.0143619621082163E-2</v>
      </c>
      <c r="P29" s="76">
        <f>分析係数表!C32</f>
        <v>0.58314087759815236</v>
      </c>
      <c r="Q29" s="82">
        <f t="shared" si="5"/>
        <v>2.340938557580426E-2</v>
      </c>
      <c r="R29" s="83">
        <v>2.9615635690333156E-2</v>
      </c>
      <c r="S29" s="84">
        <f t="shared" si="6"/>
        <v>6.9369665028391481E-2</v>
      </c>
      <c r="T29" s="85">
        <f>分析係数表!F32</f>
        <v>0.48425196850393698</v>
      </c>
      <c r="U29" s="86">
        <f t="shared" si="7"/>
        <v>3.3592396844457292E-2</v>
      </c>
      <c r="V29" s="87">
        <f>分析係数表!D32</f>
        <v>1.7716535433070866E-2</v>
      </c>
      <c r="W29" s="167">
        <f t="shared" si="8"/>
        <v>0</v>
      </c>
      <c r="X29" s="76">
        <f>分析係数表!E32</f>
        <v>2.5590551181102362E-2</v>
      </c>
      <c r="Y29" s="166">
        <f t="shared" si="9"/>
        <v>0</v>
      </c>
    </row>
    <row r="30" spans="1:25" x14ac:dyDescent="0.2">
      <c r="A30" s="6" t="s">
        <v>18</v>
      </c>
      <c r="B30" s="5" t="s">
        <v>273</v>
      </c>
      <c r="C30" s="90"/>
      <c r="D30" s="76">
        <f>投入係数表!Z30</f>
        <v>1.2282660711437231E-2</v>
      </c>
      <c r="E30" s="77">
        <f t="shared" si="0"/>
        <v>1.2282660711437232</v>
      </c>
      <c r="F30" s="76">
        <f>分析係数表!C33</f>
        <v>0.65671641791044777</v>
      </c>
      <c r="G30" s="77">
        <f t="shared" si="1"/>
        <v>0.80662249448244505</v>
      </c>
      <c r="H30" s="77">
        <v>0.9049462705264899</v>
      </c>
      <c r="I30" s="77">
        <f t="shared" si="2"/>
        <v>0.9049462705264899</v>
      </c>
      <c r="J30" s="76">
        <f>分析係数表!G33</f>
        <v>0.50780141843971627</v>
      </c>
      <c r="K30" s="78">
        <f t="shared" si="3"/>
        <v>0.45953299978508277</v>
      </c>
      <c r="L30" s="79"/>
      <c r="M30" s="80"/>
      <c r="N30" s="81">
        <f>分析係数表!H33</f>
        <v>8.515469770082316E-4</v>
      </c>
      <c r="O30" s="82">
        <f t="shared" si="4"/>
        <v>5.9538851572840962E-3</v>
      </c>
      <c r="P30" s="76">
        <f>分析係数表!C33</f>
        <v>0.65671641791044777</v>
      </c>
      <c r="Q30" s="82">
        <f t="shared" si="5"/>
        <v>3.9100141331417943E-3</v>
      </c>
      <c r="R30" s="83">
        <v>2.2334668541133491E-2</v>
      </c>
      <c r="S30" s="84">
        <f t="shared" si="6"/>
        <v>0.92728093906762343</v>
      </c>
      <c r="T30" s="85">
        <f>分析係数表!F33</f>
        <v>0.64539007092198586</v>
      </c>
      <c r="U30" s="86">
        <f t="shared" si="7"/>
        <v>0.59845791102945911</v>
      </c>
      <c r="V30" s="87">
        <f>分析係数表!D33</f>
        <v>0.13049645390070921</v>
      </c>
      <c r="W30" s="167">
        <f t="shared" si="8"/>
        <v>0</v>
      </c>
      <c r="X30" s="76">
        <f>分析係数表!E33</f>
        <v>0.11063829787234042</v>
      </c>
      <c r="Y30" s="166">
        <f t="shared" si="9"/>
        <v>0</v>
      </c>
    </row>
    <row r="31" spans="1:25" x14ac:dyDescent="0.2">
      <c r="A31" s="6" t="s">
        <v>19</v>
      </c>
      <c r="B31" s="5" t="s">
        <v>274</v>
      </c>
      <c r="C31" s="90"/>
      <c r="D31" s="76">
        <f>投入係数表!Z31</f>
        <v>1.7333971393630031E-2</v>
      </c>
      <c r="E31" s="77">
        <f t="shared" si="0"/>
        <v>1.7333971393630032</v>
      </c>
      <c r="F31" s="76">
        <f>分析係数表!C34</f>
        <v>0.31694321814583648</v>
      </c>
      <c r="G31" s="77">
        <f t="shared" si="1"/>
        <v>0.54938846767449723</v>
      </c>
      <c r="H31" s="77">
        <v>0.68904316411528466</v>
      </c>
      <c r="I31" s="77">
        <f t="shared" si="2"/>
        <v>0.68904316411528466</v>
      </c>
      <c r="J31" s="76">
        <f>分析係数表!G34</f>
        <v>0.42500730922911995</v>
      </c>
      <c r="K31" s="78">
        <f t="shared" si="3"/>
        <v>0.29284838112335604</v>
      </c>
      <c r="L31" s="79"/>
      <c r="M31" s="80"/>
      <c r="N31" s="81">
        <f>分析係数表!H34</f>
        <v>0.1424405852450133</v>
      </c>
      <c r="O31" s="82">
        <f t="shared" si="4"/>
        <v>0.99592260812752165</v>
      </c>
      <c r="P31" s="76">
        <f>分析係数表!C34</f>
        <v>0.31694321814583648</v>
      </c>
      <c r="Q31" s="82">
        <f t="shared" si="5"/>
        <v>0.31565091644413151</v>
      </c>
      <c r="R31" s="83">
        <v>0.34801205437102473</v>
      </c>
      <c r="S31" s="84">
        <f t="shared" si="6"/>
        <v>1.0370552184863093</v>
      </c>
      <c r="T31" s="85">
        <f>分析係数表!F34</f>
        <v>0.69993178052821359</v>
      </c>
      <c r="U31" s="86">
        <f t="shared" si="7"/>
        <v>0.72586790558119807</v>
      </c>
      <c r="V31" s="87">
        <f>分析係数表!D34</f>
        <v>0.29461066172887634</v>
      </c>
      <c r="W31" s="167">
        <f t="shared" si="8"/>
        <v>0</v>
      </c>
      <c r="X31" s="76">
        <f>分析係数表!E34</f>
        <v>0.2042685898060618</v>
      </c>
      <c r="Y31" s="166">
        <f t="shared" si="9"/>
        <v>0</v>
      </c>
    </row>
    <row r="32" spans="1:25" x14ac:dyDescent="0.2">
      <c r="A32" s="6" t="s">
        <v>20</v>
      </c>
      <c r="B32" s="5" t="s">
        <v>37</v>
      </c>
      <c r="C32" s="90"/>
      <c r="D32" s="76">
        <f>投入係数表!Z32</f>
        <v>1.9141808900941137E-2</v>
      </c>
      <c r="E32" s="77">
        <f t="shared" si="0"/>
        <v>1.9141808900941137</v>
      </c>
      <c r="F32" s="76">
        <f>分析係数表!C35</f>
        <v>0.30004594884362079</v>
      </c>
      <c r="G32" s="77">
        <f t="shared" si="1"/>
        <v>0.57434222142661495</v>
      </c>
      <c r="H32" s="77">
        <v>0.68330466631114195</v>
      </c>
      <c r="I32" s="77">
        <f t="shared" si="2"/>
        <v>0.68330466631114195</v>
      </c>
      <c r="J32" s="76">
        <f>分析係数表!G35</f>
        <v>0.31483253588516746</v>
      </c>
      <c r="K32" s="78">
        <f t="shared" si="3"/>
        <v>0.21512654087690497</v>
      </c>
      <c r="L32" s="79"/>
      <c r="M32" s="80"/>
      <c r="N32" s="81">
        <f>分析係数表!H35</f>
        <v>5.3595850643821122E-2</v>
      </c>
      <c r="O32" s="82">
        <f t="shared" si="4"/>
        <v>0.37473392338421418</v>
      </c>
      <c r="P32" s="76">
        <f>分析係数表!C35</f>
        <v>0.30004594884362079</v>
      </c>
      <c r="Q32" s="82">
        <f t="shared" si="5"/>
        <v>0.11243739560570924</v>
      </c>
      <c r="R32" s="83">
        <v>0.1406572719604097</v>
      </c>
      <c r="S32" s="84">
        <f t="shared" si="6"/>
        <v>0.82396193827155162</v>
      </c>
      <c r="T32" s="85">
        <f>分析係数表!F35</f>
        <v>0.64593301435406703</v>
      </c>
      <c r="U32" s="86">
        <f t="shared" si="7"/>
        <v>0.53222421850076307</v>
      </c>
      <c r="V32" s="87">
        <f>分析係数表!D35</f>
        <v>0.12870813397129185</v>
      </c>
      <c r="W32" s="167">
        <f t="shared" si="8"/>
        <v>0</v>
      </c>
      <c r="X32" s="76">
        <f>分析係数表!E35</f>
        <v>0.11674641148325358</v>
      </c>
      <c r="Y32" s="166">
        <f t="shared" si="9"/>
        <v>0</v>
      </c>
    </row>
    <row r="33" spans="1:25" x14ac:dyDescent="0.2">
      <c r="A33" s="6" t="s">
        <v>21</v>
      </c>
      <c r="B33" s="5" t="s">
        <v>38</v>
      </c>
      <c r="C33" s="90"/>
      <c r="D33" s="76">
        <f>投入係数表!Z33</f>
        <v>2.0205242728771203E-3</v>
      </c>
      <c r="E33" s="77">
        <f t="shared" si="0"/>
        <v>0.20205242728771203</v>
      </c>
      <c r="F33" s="76">
        <f>分析係数表!C36</f>
        <v>0.65263261684085982</v>
      </c>
      <c r="G33" s="77">
        <f t="shared" si="1"/>
        <v>0.13186600435982707</v>
      </c>
      <c r="H33" s="77">
        <v>0.19892145318479734</v>
      </c>
      <c r="I33" s="77">
        <f t="shared" si="2"/>
        <v>0.19892145318479734</v>
      </c>
      <c r="J33" s="76">
        <f>分析係数表!G36</f>
        <v>1.8993066023515224E-2</v>
      </c>
      <c r="K33" s="78">
        <f t="shared" si="3"/>
        <v>3.7781282938324488E-3</v>
      </c>
      <c r="L33" s="79"/>
      <c r="M33" s="80"/>
      <c r="N33" s="81">
        <f>分析係数表!H36</f>
        <v>0.10937217763786029</v>
      </c>
      <c r="O33" s="82">
        <f t="shared" si="4"/>
        <v>0.76471340118632247</v>
      </c>
      <c r="P33" s="76">
        <f>分析係数表!C36</f>
        <v>0.65263261684085982</v>
      </c>
      <c r="Q33" s="82">
        <f t="shared" si="5"/>
        <v>0.4990769081495039</v>
      </c>
      <c r="R33" s="83">
        <v>0.52279545750954859</v>
      </c>
      <c r="S33" s="84">
        <f t="shared" si="6"/>
        <v>0.72171691069434596</v>
      </c>
      <c r="T33" s="85">
        <f>分析係数表!F36</f>
        <v>0.88362978595116071</v>
      </c>
      <c r="U33" s="86">
        <f t="shared" si="7"/>
        <v>0.63773055931417788</v>
      </c>
      <c r="V33" s="87">
        <f>分析係数表!D36</f>
        <v>1.4320168827253543E-2</v>
      </c>
      <c r="W33" s="167">
        <f t="shared" si="8"/>
        <v>0</v>
      </c>
      <c r="X33" s="76">
        <f>分析係数表!E36</f>
        <v>2.7132951462164605E-3</v>
      </c>
      <c r="Y33" s="166">
        <f t="shared" si="9"/>
        <v>0</v>
      </c>
    </row>
    <row r="34" spans="1:25" x14ac:dyDescent="0.2">
      <c r="A34" s="6" t="s">
        <v>22</v>
      </c>
      <c r="B34" s="5" t="s">
        <v>377</v>
      </c>
      <c r="C34" s="90"/>
      <c r="D34" s="76">
        <f>投入係数表!Z34</f>
        <v>3.2434731748816926E-2</v>
      </c>
      <c r="E34" s="77">
        <f t="shared" si="0"/>
        <v>3.2434731748816925</v>
      </c>
      <c r="F34" s="76">
        <f>分析係数表!C37</f>
        <v>0.3125</v>
      </c>
      <c r="G34" s="77">
        <f t="shared" si="1"/>
        <v>1.0135853671505288</v>
      </c>
      <c r="H34" s="77">
        <v>1.1956440323524995</v>
      </c>
      <c r="I34" s="77">
        <f t="shared" si="2"/>
        <v>1.1956440323524995</v>
      </c>
      <c r="J34" s="76">
        <f>分析係数表!G37</f>
        <v>0.41284547738693467</v>
      </c>
      <c r="K34" s="78">
        <f t="shared" si="3"/>
        <v>0.4936162313214072</v>
      </c>
      <c r="L34" s="79"/>
      <c r="M34" s="80"/>
      <c r="N34" s="81">
        <f>分析係数表!H37</f>
        <v>4.2693468892730888E-2</v>
      </c>
      <c r="O34" s="82">
        <f t="shared" si="4"/>
        <v>0.29850615129474356</v>
      </c>
      <c r="P34" s="76">
        <f>分析係数表!C37</f>
        <v>0.3125</v>
      </c>
      <c r="Q34" s="82">
        <f t="shared" si="5"/>
        <v>9.3283172279607363E-2</v>
      </c>
      <c r="R34" s="83">
        <v>0.12218389156133966</v>
      </c>
      <c r="S34" s="84">
        <f t="shared" si="6"/>
        <v>1.3178279239138391</v>
      </c>
      <c r="T34" s="85">
        <f>分析係数表!F37</f>
        <v>0.69189698492462315</v>
      </c>
      <c r="U34" s="86">
        <f t="shared" si="7"/>
        <v>0.91180116720546089</v>
      </c>
      <c r="V34" s="87">
        <f>分析係数表!D37</f>
        <v>0.10128768844221106</v>
      </c>
      <c r="W34" s="167">
        <f t="shared" si="8"/>
        <v>0</v>
      </c>
      <c r="X34" s="76">
        <f>分析係数表!E37</f>
        <v>9.3907035175879394E-2</v>
      </c>
      <c r="Y34" s="166">
        <f t="shared" si="9"/>
        <v>0</v>
      </c>
    </row>
    <row r="35" spans="1:25" x14ac:dyDescent="0.2">
      <c r="A35" s="6" t="s">
        <v>23</v>
      </c>
      <c r="B35" s="5" t="s">
        <v>193</v>
      </c>
      <c r="C35" s="90"/>
      <c r="D35" s="76">
        <f>投入係数表!Z35</f>
        <v>6.0615728186313609E-3</v>
      </c>
      <c r="E35" s="77">
        <f t="shared" si="0"/>
        <v>0.60615728186313611</v>
      </c>
      <c r="F35" s="76">
        <f>分析係数表!C38</f>
        <v>4.0005674563767912E-2</v>
      </c>
      <c r="G35" s="77">
        <f t="shared" si="1"/>
        <v>2.4249730952674763E-2</v>
      </c>
      <c r="H35" s="77">
        <v>3.5076718048677069E-2</v>
      </c>
      <c r="I35" s="77">
        <f t="shared" si="2"/>
        <v>3.5076718048677069E-2</v>
      </c>
      <c r="J35" s="76">
        <f>分析係数表!G38</f>
        <v>0.2442528735632184</v>
      </c>
      <c r="K35" s="78">
        <f t="shared" si="3"/>
        <v>8.5675891785561807E-3</v>
      </c>
      <c r="L35" s="79"/>
      <c r="M35" s="80"/>
      <c r="N35" s="81">
        <f>分析係数表!H38</f>
        <v>3.7571284803757127E-2</v>
      </c>
      <c r="O35" s="82">
        <f t="shared" si="4"/>
        <v>0.26269262996986797</v>
      </c>
      <c r="P35" s="76">
        <f>分析係数表!C38</f>
        <v>4.0005674563767912E-2</v>
      </c>
      <c r="Q35" s="82">
        <f t="shared" si="5"/>
        <v>1.0509195864874844E-2</v>
      </c>
      <c r="R35" s="83">
        <v>1.301762558298393E-2</v>
      </c>
      <c r="S35" s="84">
        <f t="shared" si="6"/>
        <v>4.8094343631660999E-2</v>
      </c>
      <c r="T35" s="85">
        <f>分析係数表!F38</f>
        <v>0.42528735632183906</v>
      </c>
      <c r="U35" s="86">
        <f t="shared" si="7"/>
        <v>2.0453916257143181E-2</v>
      </c>
      <c r="V35" s="87">
        <f>分析係数表!D38</f>
        <v>0.11494252873563218</v>
      </c>
      <c r="W35" s="167">
        <f t="shared" si="8"/>
        <v>0</v>
      </c>
      <c r="X35" s="76">
        <f>分析係数表!E38</f>
        <v>0.10344827586206896</v>
      </c>
      <c r="Y35" s="166">
        <f t="shared" si="9"/>
        <v>0</v>
      </c>
    </row>
    <row r="36" spans="1:25" x14ac:dyDescent="0.2">
      <c r="A36" s="6" t="s">
        <v>24</v>
      </c>
      <c r="B36" s="5" t="s">
        <v>39</v>
      </c>
      <c r="C36" s="90"/>
      <c r="D36" s="76">
        <f>投入係数表!Z36</f>
        <v>0</v>
      </c>
      <c r="E36" s="77">
        <f t="shared" si="0"/>
        <v>0</v>
      </c>
      <c r="F36" s="76">
        <f>分析係数表!C39</f>
        <v>1</v>
      </c>
      <c r="G36" s="77">
        <f t="shared" si="1"/>
        <v>0</v>
      </c>
      <c r="H36" s="77">
        <v>1.5123547629948338E-2</v>
      </c>
      <c r="I36" s="77">
        <f t="shared" si="2"/>
        <v>1.5123547629948338E-2</v>
      </c>
      <c r="J36" s="76">
        <f>分析係数表!G39</f>
        <v>0.35369632580787957</v>
      </c>
      <c r="K36" s="78">
        <f t="shared" si="3"/>
        <v>5.3491432298931919E-3</v>
      </c>
      <c r="L36" s="79"/>
      <c r="M36" s="80"/>
      <c r="N36" s="81">
        <f>分析係数表!H39</f>
        <v>3.3932856811085595E-3</v>
      </c>
      <c r="O36" s="82">
        <f t="shared" si="4"/>
        <v>2.3725330247965415E-2</v>
      </c>
      <c r="P36" s="76">
        <f>分析係数表!C39</f>
        <v>1</v>
      </c>
      <c r="Q36" s="82">
        <f t="shared" si="5"/>
        <v>2.3725330247965415E-2</v>
      </c>
      <c r="R36" s="83">
        <v>2.9042280313444385E-2</v>
      </c>
      <c r="S36" s="84">
        <f t="shared" si="6"/>
        <v>4.4165827943392723E-2</v>
      </c>
      <c r="T36" s="85">
        <f>分析係数表!F39</f>
        <v>0.70440460380699421</v>
      </c>
      <c r="U36" s="86">
        <f t="shared" si="7"/>
        <v>3.1110612534273423E-2</v>
      </c>
      <c r="V36" s="87">
        <f>分析係数表!D39</f>
        <v>6.0314298362107124E-2</v>
      </c>
      <c r="W36" s="167">
        <f t="shared" si="8"/>
        <v>0</v>
      </c>
      <c r="X36" s="76">
        <f>分析係数表!E39</f>
        <v>7.2598494909251882E-2</v>
      </c>
      <c r="Y36" s="166">
        <f t="shared" si="9"/>
        <v>0</v>
      </c>
    </row>
    <row r="37" spans="1:25" x14ac:dyDescent="0.2">
      <c r="A37" s="6" t="s">
        <v>25</v>
      </c>
      <c r="B37" s="5" t="s">
        <v>40</v>
      </c>
      <c r="C37" s="90"/>
      <c r="D37" s="76">
        <f>投入係数表!Z37</f>
        <v>5.3171691391503161E-5</v>
      </c>
      <c r="E37" s="77">
        <f t="shared" si="0"/>
        <v>5.3171691391503163E-3</v>
      </c>
      <c r="F37" s="76">
        <f>分析係数表!C40</f>
        <v>0.6708495079895278</v>
      </c>
      <c r="G37" s="77">
        <f t="shared" si="1"/>
        <v>3.5670203008960908E-3</v>
      </c>
      <c r="H37" s="77">
        <v>4.7787409455433451E-3</v>
      </c>
      <c r="I37" s="77">
        <f t="shared" si="2"/>
        <v>4.7787409455433451E-3</v>
      </c>
      <c r="J37" s="76">
        <f>分析係数表!G40</f>
        <v>0.531269582654468</v>
      </c>
      <c r="K37" s="78">
        <f t="shared" si="3"/>
        <v>2.5387997077526308E-3</v>
      </c>
      <c r="L37" s="79"/>
      <c r="M37" s="80"/>
      <c r="N37" s="81">
        <f>分析係数表!H40</f>
        <v>2.5210951410213404E-2</v>
      </c>
      <c r="O37" s="82">
        <f t="shared" si="4"/>
        <v>0.17627108480807765</v>
      </c>
      <c r="P37" s="76">
        <f>分析係数表!C40</f>
        <v>0.6708495079895278</v>
      </c>
      <c r="Q37" s="82">
        <f t="shared" si="5"/>
        <v>0.11825137051627922</v>
      </c>
      <c r="R37" s="83">
        <v>0.11841800655801041</v>
      </c>
      <c r="S37" s="84">
        <f t="shared" si="6"/>
        <v>0.12319674750355375</v>
      </c>
      <c r="T37" s="85">
        <f>分析係数表!F40</f>
        <v>0.72803609474871533</v>
      </c>
      <c r="U37" s="86">
        <f t="shared" si="7"/>
        <v>8.9691678938230823E-2</v>
      </c>
      <c r="V37" s="87">
        <f>分析係数表!D40</f>
        <v>0.11505201153026695</v>
      </c>
      <c r="W37" s="167">
        <f t="shared" si="8"/>
        <v>0</v>
      </c>
      <c r="X37" s="76">
        <f>分析係数表!E40</f>
        <v>6.6173705978192762E-2</v>
      </c>
      <c r="Y37" s="166">
        <f t="shared" si="9"/>
        <v>0</v>
      </c>
    </row>
    <row r="38" spans="1:25" x14ac:dyDescent="0.2">
      <c r="A38" s="6" t="s">
        <v>26</v>
      </c>
      <c r="B38" s="5" t="s">
        <v>276</v>
      </c>
      <c r="C38" s="90"/>
      <c r="D38" s="76">
        <f>投入係数表!Z38</f>
        <v>5.3171691391503161E-5</v>
      </c>
      <c r="E38" s="77">
        <f t="shared" si="0"/>
        <v>5.3171691391503163E-3</v>
      </c>
      <c r="F38" s="76">
        <f>分析係数表!C41</f>
        <v>0.63576075285795497</v>
      </c>
      <c r="G38" s="77">
        <f t="shared" si="1"/>
        <v>3.3804474549792895E-3</v>
      </c>
      <c r="H38" s="77">
        <v>4.3994337065788201E-3</v>
      </c>
      <c r="I38" s="77">
        <f t="shared" si="2"/>
        <v>4.3994337065788201E-3</v>
      </c>
      <c r="J38" s="76">
        <f>分析係数表!G41</f>
        <v>0.45993746335743602</v>
      </c>
      <c r="K38" s="78">
        <f t="shared" si="3"/>
        <v>2.023464379213065E-3</v>
      </c>
      <c r="L38" s="79"/>
      <c r="M38" s="80"/>
      <c r="N38" s="81">
        <f>分析係数表!H41</f>
        <v>4.510618532758754E-2</v>
      </c>
      <c r="O38" s="82">
        <f t="shared" si="4"/>
        <v>0.31537549257371517</v>
      </c>
      <c r="P38" s="76">
        <f>分析係数表!C41</f>
        <v>0.63576075285795497</v>
      </c>
      <c r="Q38" s="82">
        <f t="shared" si="5"/>
        <v>0.20050336059161353</v>
      </c>
      <c r="R38" s="83">
        <v>0.2033203664422201</v>
      </c>
      <c r="S38" s="84">
        <f t="shared" si="6"/>
        <v>0.20771980014879893</v>
      </c>
      <c r="T38" s="85">
        <f>分析係数表!F41</f>
        <v>0.5626343560680086</v>
      </c>
      <c r="U38" s="86">
        <f t="shared" si="7"/>
        <v>0.11687029599929492</v>
      </c>
      <c r="V38" s="87">
        <f>分析係数表!D41</f>
        <v>0.18145397693961304</v>
      </c>
      <c r="W38" s="167">
        <f t="shared" si="8"/>
        <v>0</v>
      </c>
      <c r="X38" s="76">
        <f>分析係数表!E41</f>
        <v>0.17500488567520031</v>
      </c>
      <c r="Y38" s="166">
        <f t="shared" si="9"/>
        <v>0</v>
      </c>
    </row>
    <row r="39" spans="1:25" x14ac:dyDescent="0.2">
      <c r="A39" s="6" t="s">
        <v>51</v>
      </c>
      <c r="B39" s="5" t="s">
        <v>367</v>
      </c>
      <c r="C39" s="90"/>
      <c r="D39" s="76">
        <f>投入係数表!Z39</f>
        <v>3.7220183974052214E-4</v>
      </c>
      <c r="E39" s="77">
        <f>$C$28*D39</f>
        <v>3.7220183974052211E-2</v>
      </c>
      <c r="F39" s="76">
        <f>分析係数表!C42</f>
        <v>1</v>
      </c>
      <c r="G39" s="77">
        <f>E39*F39</f>
        <v>3.7220183974052211E-2</v>
      </c>
      <c r="H39" s="77">
        <v>5.3715245761709468E-2</v>
      </c>
      <c r="I39" s="77">
        <f>C39+H39</f>
        <v>5.3715245761709468E-2</v>
      </c>
      <c r="J39" s="76">
        <f>分析係数表!G42</f>
        <v>0.48586118251928023</v>
      </c>
      <c r="K39" s="78">
        <f>I39*J39</f>
        <v>2.6098152825097917E-2</v>
      </c>
      <c r="L39" s="79"/>
      <c r="M39" s="80"/>
      <c r="N39" s="81">
        <f>分析係数表!H42</f>
        <v>1.2011973266585813E-2</v>
      </c>
      <c r="O39" s="82">
        <f t="shared" si="4"/>
        <v>8.3985864870174148E-2</v>
      </c>
      <c r="P39" s="76">
        <f>分析係数表!C42</f>
        <v>1</v>
      </c>
      <c r="Q39" s="82">
        <f>O39*P39</f>
        <v>8.3985864870174148E-2</v>
      </c>
      <c r="R39" s="83">
        <v>8.7282569097856422E-2</v>
      </c>
      <c r="S39" s="84">
        <f>I39+R39</f>
        <v>0.14099781485956589</v>
      </c>
      <c r="T39" s="85">
        <f>分析係数表!F42</f>
        <v>0.55826906598114823</v>
      </c>
      <c r="U39" s="86">
        <f>S39*T39</f>
        <v>7.8714718407032716E-2</v>
      </c>
      <c r="V39" s="87">
        <f>分析係数表!D42</f>
        <v>0.12296486718080549</v>
      </c>
      <c r="W39" s="167">
        <f>ROUND(S39*V39,0)</f>
        <v>0</v>
      </c>
      <c r="X39" s="76">
        <f>分析係数表!E42</f>
        <v>7.7120822622107968E-2</v>
      </c>
      <c r="Y39" s="166">
        <f>ROUND(S39*X39,0)</f>
        <v>0</v>
      </c>
    </row>
    <row r="40" spans="1:25" x14ac:dyDescent="0.2">
      <c r="A40" s="6" t="s">
        <v>194</v>
      </c>
      <c r="B40" s="5" t="s">
        <v>41</v>
      </c>
      <c r="C40" s="90"/>
      <c r="D40" s="76">
        <f>投入係数表!Z40</f>
        <v>6.8112936672515556E-2</v>
      </c>
      <c r="E40" s="77">
        <f>$C$28*D40</f>
        <v>6.8112936672515554</v>
      </c>
      <c r="F40" s="76">
        <f>分析係数表!C43</f>
        <v>0.35275161130391675</v>
      </c>
      <c r="G40" s="77">
        <f>E40*F40</f>
        <v>2.4026948161871502</v>
      </c>
      <c r="H40" s="77">
        <v>2.9902492541756875</v>
      </c>
      <c r="I40" s="77">
        <f>C40+H40</f>
        <v>2.9902492541756875</v>
      </c>
      <c r="J40" s="76">
        <f>分析係数表!G43</f>
        <v>0.36383347788378145</v>
      </c>
      <c r="K40" s="78">
        <f>I40*J40</f>
        <v>1.087952785886124</v>
      </c>
      <c r="L40" s="79"/>
      <c r="M40" s="80"/>
      <c r="N40" s="81">
        <f>分析係数表!H43</f>
        <v>3.2462002941707736E-2</v>
      </c>
      <c r="O40" s="82">
        <f t="shared" si="4"/>
        <v>0.22696931902616341</v>
      </c>
      <c r="P40" s="76">
        <f>分析係数表!C43</f>
        <v>0.35275161130391675</v>
      </c>
      <c r="Q40" s="82">
        <f>O40*P40</f>
        <v>8.0063793003031875E-2</v>
      </c>
      <c r="R40" s="83">
        <v>0.16472599472541141</v>
      </c>
      <c r="S40" s="84">
        <f>I40+R40</f>
        <v>3.1549752489010991</v>
      </c>
      <c r="T40" s="85">
        <f>分析係数表!F43</f>
        <v>0.62185602775368609</v>
      </c>
      <c r="U40" s="86">
        <f>S40*T40</f>
        <v>1.9619403759428347</v>
      </c>
      <c r="V40" s="87">
        <f>分析係数表!D43</f>
        <v>0.24869904596704251</v>
      </c>
      <c r="W40" s="167">
        <f>ROUND(S40*V40,0)</f>
        <v>1</v>
      </c>
      <c r="X40" s="76">
        <f>分析係数表!E43</f>
        <v>0.20663486556808325</v>
      </c>
      <c r="Y40" s="166">
        <f>ROUND(S40*X40,0)</f>
        <v>1</v>
      </c>
    </row>
    <row r="41" spans="1:25" x14ac:dyDescent="0.2">
      <c r="A41" s="6" t="s">
        <v>340</v>
      </c>
      <c r="B41" s="5" t="s">
        <v>42</v>
      </c>
      <c r="C41" s="90"/>
      <c r="D41" s="76">
        <f>投入係数表!Z41</f>
        <v>1.0634338278300632E-4</v>
      </c>
      <c r="E41" s="77">
        <f>$C$28*D41</f>
        <v>1.0634338278300633E-2</v>
      </c>
      <c r="F41" s="76">
        <f>分析係数表!C44</f>
        <v>0.44216182048040453</v>
      </c>
      <c r="G41" s="77">
        <f>E41*F41</f>
        <v>4.7020983727378588E-3</v>
      </c>
      <c r="H41" s="77">
        <v>6.8946112823389258E-3</v>
      </c>
      <c r="I41" s="77">
        <f>C41+H41</f>
        <v>6.8946112823389258E-3</v>
      </c>
      <c r="J41" s="76">
        <f>分析係数表!G44</f>
        <v>0.26698361065932691</v>
      </c>
      <c r="K41" s="78">
        <f>I41*J41</f>
        <v>1.8407482142513785E-3</v>
      </c>
      <c r="L41" s="79"/>
      <c r="M41" s="80"/>
      <c r="N41" s="81">
        <f>分析係数表!H44</f>
        <v>9.8960080509896006E-2</v>
      </c>
      <c r="O41" s="82">
        <f t="shared" si="4"/>
        <v>0.69191362358134878</v>
      </c>
      <c r="P41" s="76">
        <f>分析係数表!C44</f>
        <v>0.44216182048040453</v>
      </c>
      <c r="Q41" s="82">
        <f>O41*P41</f>
        <v>0.30593778741792255</v>
      </c>
      <c r="R41" s="83">
        <v>0.31002369612384995</v>
      </c>
      <c r="S41" s="84">
        <f>I41+R41</f>
        <v>0.31691830740618887</v>
      </c>
      <c r="T41" s="85">
        <f>分析係数表!F44</f>
        <v>0.48855248342299512</v>
      </c>
      <c r="U41" s="86">
        <f>S41*T41</f>
        <v>0.15483122612550576</v>
      </c>
      <c r="V41" s="87">
        <f>分析係数表!D44</f>
        <v>0.23645689978731391</v>
      </c>
      <c r="W41" s="167">
        <f>ROUND(S41*V41,0)</f>
        <v>0</v>
      </c>
      <c r="X41" s="76">
        <f>分析係数表!E44</f>
        <v>0.14913048917803079</v>
      </c>
      <c r="Y41" s="166">
        <f>ROUND(S41*X41,0)</f>
        <v>0</v>
      </c>
    </row>
    <row r="42" spans="1:25" x14ac:dyDescent="0.2">
      <c r="A42" s="6" t="s">
        <v>341</v>
      </c>
      <c r="B42" s="5" t="s">
        <v>278</v>
      </c>
      <c r="C42" s="90"/>
      <c r="D42" s="76">
        <f>投入係数表!Z42</f>
        <v>5.3171691391503161E-5</v>
      </c>
      <c r="E42" s="77">
        <f>$C$28*D42</f>
        <v>5.3171691391503163E-3</v>
      </c>
      <c r="F42" s="76">
        <f>分析係数表!C45</f>
        <v>1</v>
      </c>
      <c r="G42" s="77">
        <f>E42*F42</f>
        <v>5.3171691391503163E-3</v>
      </c>
      <c r="H42" s="77">
        <v>1.7949868863903599E-2</v>
      </c>
      <c r="I42" s="77">
        <f>C42+H42</f>
        <v>1.7949868863903599E-2</v>
      </c>
      <c r="J42" s="76">
        <f>分析係数表!G45</f>
        <v>0</v>
      </c>
      <c r="K42" s="78">
        <f>I42*J42</f>
        <v>0</v>
      </c>
      <c r="L42" s="79"/>
      <c r="M42" s="80"/>
      <c r="N42" s="81">
        <f>分析係数表!H45</f>
        <v>0</v>
      </c>
      <c r="O42" s="82">
        <f t="shared" si="4"/>
        <v>0</v>
      </c>
      <c r="P42" s="76">
        <f>分析係数表!C45</f>
        <v>1</v>
      </c>
      <c r="Q42" s="82">
        <f>O42*P42</f>
        <v>0</v>
      </c>
      <c r="R42" s="83">
        <v>3.0894444306314695E-3</v>
      </c>
      <c r="S42" s="84">
        <f>I42+R42</f>
        <v>2.1039313294535067E-2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投入係数表!Z43</f>
        <v>3.1903014834901897E-3</v>
      </c>
      <c r="E43" s="77">
        <f>$C$28*D43</f>
        <v>0.31903014834901899</v>
      </c>
      <c r="F43" s="76">
        <f>分析係数表!C46</f>
        <v>0.17935833011209901</v>
      </c>
      <c r="G43" s="77">
        <f>E43*F43</f>
        <v>5.7220714663295265E-2</v>
      </c>
      <c r="H43" s="77">
        <v>7.9914200544613373E-2</v>
      </c>
      <c r="I43" s="77">
        <f>C43+H43</f>
        <v>7.9914200544613373E-2</v>
      </c>
      <c r="J43" s="76">
        <f>分析係数表!G46</f>
        <v>8.6021505376344086E-3</v>
      </c>
      <c r="K43" s="78">
        <f>I43*J43</f>
        <v>6.874339831794699E-4</v>
      </c>
      <c r="L43" s="79"/>
      <c r="M43" s="80"/>
      <c r="N43" s="81">
        <f>分析係数表!H46</f>
        <v>1.9624287151962429E-2</v>
      </c>
      <c r="O43" s="82">
        <f t="shared" si="4"/>
        <v>0.13720998976104715</v>
      </c>
      <c r="P43" s="76">
        <f>分析係数表!C46</f>
        <v>0.17935833011209901</v>
      </c>
      <c r="Q43" s="82">
        <f>O43*P43</f>
        <v>2.4609754638239618E-2</v>
      </c>
      <c r="R43" s="83">
        <v>2.8095247505087715E-2</v>
      </c>
      <c r="S43" s="84">
        <f>I43+R43</f>
        <v>0.10800944804970108</v>
      </c>
      <c r="T43" s="85">
        <f>分析係数表!F46</f>
        <v>0.31182795698924731</v>
      </c>
      <c r="U43" s="86">
        <f>S43*T43</f>
        <v>3.3680365520874535E-2</v>
      </c>
      <c r="V43" s="87">
        <f>分析係数表!D46</f>
        <v>4.3010752688172043E-3</v>
      </c>
      <c r="W43" s="167">
        <f>ROUND(S43*V43,0)</f>
        <v>0</v>
      </c>
      <c r="X43" s="76">
        <f>分析係数表!E46</f>
        <v>1.0752688172043012E-2</v>
      </c>
      <c r="Y43" s="166">
        <f>ROUND(S43*X43,0)</f>
        <v>0</v>
      </c>
    </row>
    <row r="44" spans="1:25" x14ac:dyDescent="0.2">
      <c r="A44" s="192">
        <v>40</v>
      </c>
      <c r="B44" s="14" t="s">
        <v>150</v>
      </c>
      <c r="C44" s="197">
        <f>SUM(C5:C43)</f>
        <v>100</v>
      </c>
      <c r="D44" s="92">
        <f>投入係数表!Z44</f>
        <v>0.64683362577763603</v>
      </c>
      <c r="E44" s="91">
        <f>SUM(E5:E43)</f>
        <v>64.683362577763589</v>
      </c>
      <c r="F44" s="92">
        <f>分析係数表!C47</f>
        <v>0.45205734847213674</v>
      </c>
      <c r="G44" s="91">
        <f>SUM(G5:G43)</f>
        <v>17.291731449404519</v>
      </c>
      <c r="H44" s="91">
        <f>SUM(H5:H43)</f>
        <v>20.22327168459967</v>
      </c>
      <c r="I44" s="91">
        <f>SUM(I5:I43)</f>
        <v>120.22327168459969</v>
      </c>
      <c r="J44" s="92">
        <f>分析係数表!G47</f>
        <v>0.25945463001493158</v>
      </c>
      <c r="K44" s="93">
        <f>SUM(K5:K43)</f>
        <v>11.151269223344961</v>
      </c>
      <c r="L44" s="94">
        <f>最終需要_まとめ!$L$33</f>
        <v>0.627</v>
      </c>
      <c r="M44" s="91">
        <f>K44*L44</f>
        <v>6.9918458030372905</v>
      </c>
      <c r="N44" s="95">
        <f>分析係数表!H47</f>
        <v>1</v>
      </c>
      <c r="O44" s="96">
        <f>SUM(O5:O43)</f>
        <v>6.9918458030372905</v>
      </c>
      <c r="P44" s="92">
        <f>分析係数表!C47</f>
        <v>0.45205734847213674</v>
      </c>
      <c r="Q44" s="96">
        <f>SUM(Q5:Q43)</f>
        <v>3.3463257533022062</v>
      </c>
      <c r="R44" s="91">
        <f>SUM(R7:R43)</f>
        <v>3.7944113586476029</v>
      </c>
      <c r="S44" s="97">
        <f>SUM(S5:S43)</f>
        <v>124.08128792438166</v>
      </c>
      <c r="T44" s="98">
        <f>分析係数表!F47</f>
        <v>0.49393557388686266</v>
      </c>
      <c r="U44" s="99">
        <f>SUM(U5:U43)</f>
        <v>45.780365987584197</v>
      </c>
      <c r="V44" s="100">
        <f>分析係数表!D47</f>
        <v>0.10430078574400901</v>
      </c>
      <c r="W44" s="164">
        <f>SUM(W5:W43)</f>
        <v>2</v>
      </c>
      <c r="X44" s="92">
        <f>分析係数表!E47</f>
        <v>8.4816292561133821E-2</v>
      </c>
      <c r="Y44" s="165">
        <f>SUM(Y5:Y43)</f>
        <v>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285</v>
      </c>
      <c r="S2" s="3" t="s">
        <v>152</v>
      </c>
      <c r="U2" s="64" t="s">
        <v>209</v>
      </c>
      <c r="W2" s="3" t="s">
        <v>130</v>
      </c>
      <c r="Y2" s="3" t="s">
        <v>153</v>
      </c>
    </row>
    <row r="3" spans="1:25" ht="44" x14ac:dyDescent="0.2">
      <c r="B3" s="65"/>
      <c r="C3" s="66" t="s">
        <v>227</v>
      </c>
      <c r="D3" s="66" t="s">
        <v>315</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投入係数表!AA5</f>
        <v>0</v>
      </c>
      <c r="E5" s="77">
        <f t="shared" ref="E5:E38" si="0">$C$29*D5</f>
        <v>0</v>
      </c>
      <c r="F5" s="76">
        <f>分析係数表!C8</f>
        <v>0.54693596511361031</v>
      </c>
      <c r="G5" s="77">
        <f t="shared" ref="G5:G38" si="1">E5*F5</f>
        <v>0</v>
      </c>
      <c r="H5" s="77">
        <f t="array" ref="H5:H43">MMULT(逆行列係数!C5:AO43,'25'!G5:G43)</f>
        <v>7.4891730537538087E-3</v>
      </c>
      <c r="I5" s="77">
        <f t="shared" ref="I5:I38" si="2">C5+H5</f>
        <v>7.4891730537538087E-3</v>
      </c>
      <c r="J5" s="76">
        <f>分析係数表!G8</f>
        <v>0.11998386771526517</v>
      </c>
      <c r="K5" s="78">
        <f t="shared" ref="K5:K38" si="3">I5*J5</f>
        <v>8.9857994897832554E-4</v>
      </c>
      <c r="L5" s="79" t="s">
        <v>184</v>
      </c>
      <c r="M5" s="80" t="s">
        <v>184</v>
      </c>
      <c r="N5" s="81">
        <f>分析係数表!H8</f>
        <v>1.0437901581813021E-2</v>
      </c>
      <c r="O5" s="82">
        <f t="shared" ref="O5:O43" si="4">$M$44*N5</f>
        <v>0.13309031967941742</v>
      </c>
      <c r="P5" s="76">
        <f>分析係数表!C8</f>
        <v>0.54693596511361031</v>
      </c>
      <c r="Q5" s="82">
        <f t="shared" ref="Q5:Q38" si="5">O5*P5</f>
        <v>7.2791882441141098E-2</v>
      </c>
      <c r="R5" s="83">
        <f t="array" ref="R5:R43">MMULT(逆行列係数!C5:AO43,'25'!Q5:Q43)</f>
        <v>0.10693957877985964</v>
      </c>
      <c r="S5" s="84">
        <f t="shared" ref="S5:S38" si="6">I5+R5</f>
        <v>0.11442875183361345</v>
      </c>
      <c r="T5" s="85">
        <f>分析係数表!F8</f>
        <v>0.45210727969348657</v>
      </c>
      <c r="U5" s="86">
        <f t="shared" ref="U5:U38" si="7">S5*T5</f>
        <v>5.1734071710216038E-2</v>
      </c>
      <c r="V5" s="87">
        <f>分析係数表!D8</f>
        <v>0.18995765275257109</v>
      </c>
      <c r="W5" s="167">
        <f t="shared" ref="W5:W38" si="8">ROUND(S5*V5,0)</f>
        <v>0</v>
      </c>
      <c r="X5" s="76">
        <f>分析係数表!E8</f>
        <v>0.14398064125831822</v>
      </c>
      <c r="Y5" s="166">
        <f t="shared" ref="Y5:Y38" si="9">ROUND(S5*X5,0)</f>
        <v>0</v>
      </c>
    </row>
    <row r="6" spans="1:25" x14ac:dyDescent="0.2">
      <c r="A6" s="6" t="s">
        <v>219</v>
      </c>
      <c r="B6" s="5" t="s">
        <v>265</v>
      </c>
      <c r="C6" s="90"/>
      <c r="D6" s="76">
        <f>投入係数表!AA6</f>
        <v>0</v>
      </c>
      <c r="E6" s="77">
        <f t="shared" si="0"/>
        <v>0</v>
      </c>
      <c r="F6" s="76">
        <f>分析係数表!C9</f>
        <v>1</v>
      </c>
      <c r="G6" s="77">
        <f t="shared" si="1"/>
        <v>0</v>
      </c>
      <c r="H6" s="77">
        <v>1.5857947098818174E-3</v>
      </c>
      <c r="I6" s="77">
        <f t="shared" si="2"/>
        <v>1.5857947098818174E-3</v>
      </c>
      <c r="J6" s="76">
        <f>分析係数表!G9</f>
        <v>0.24637681159420291</v>
      </c>
      <c r="K6" s="78">
        <f t="shared" si="3"/>
        <v>3.9070304446363617E-4</v>
      </c>
      <c r="L6" s="79"/>
      <c r="M6" s="80"/>
      <c r="N6" s="81">
        <f>分析係数表!H9</f>
        <v>5.4189353082342016E-4</v>
      </c>
      <c r="O6" s="82">
        <f t="shared" si="4"/>
        <v>6.9095097979425622E-3</v>
      </c>
      <c r="P6" s="76">
        <f>分析係数表!C9</f>
        <v>1</v>
      </c>
      <c r="Q6" s="82">
        <f t="shared" si="5"/>
        <v>6.9095097979425622E-3</v>
      </c>
      <c r="R6" s="83">
        <v>9.0534460779392693E-3</v>
      </c>
      <c r="S6" s="84">
        <f t="shared" si="6"/>
        <v>1.0639240787821087E-2</v>
      </c>
      <c r="T6" s="85">
        <f>分析係数表!F9</f>
        <v>0.67101449275362324</v>
      </c>
      <c r="U6" s="86">
        <f t="shared" si="7"/>
        <v>7.1390847605234259E-3</v>
      </c>
      <c r="V6" s="87">
        <f>分析係数表!D9</f>
        <v>0.17826086956521739</v>
      </c>
      <c r="W6" s="167">
        <f t="shared" si="8"/>
        <v>0</v>
      </c>
      <c r="X6" s="76">
        <f>分析係数表!E9</f>
        <v>0.11304347826086956</v>
      </c>
      <c r="Y6" s="166">
        <f t="shared" si="9"/>
        <v>0</v>
      </c>
    </row>
    <row r="7" spans="1:25" x14ac:dyDescent="0.2">
      <c r="A7" s="6" t="s">
        <v>220</v>
      </c>
      <c r="B7" s="5" t="s">
        <v>266</v>
      </c>
      <c r="C7" s="90"/>
      <c r="D7" s="76">
        <f>投入係数表!AA7</f>
        <v>0</v>
      </c>
      <c r="E7" s="77">
        <f t="shared" si="0"/>
        <v>0</v>
      </c>
      <c r="F7" s="76">
        <f>分析係数表!C10</f>
        <v>7.9037800687285276E-2</v>
      </c>
      <c r="G7" s="77">
        <f t="shared" si="1"/>
        <v>0</v>
      </c>
      <c r="H7" s="77">
        <v>1.6788862635627958E-5</v>
      </c>
      <c r="I7" s="77">
        <f t="shared" si="2"/>
        <v>1.6788862635627958E-5</v>
      </c>
      <c r="J7" s="76">
        <f>分析係数表!G10</f>
        <v>0.17857142857142858</v>
      </c>
      <c r="K7" s="78">
        <f t="shared" si="3"/>
        <v>2.998011184933564E-6</v>
      </c>
      <c r="L7" s="79"/>
      <c r="M7" s="80"/>
      <c r="N7" s="81">
        <f>分析係数表!H10</f>
        <v>1.057982607798106E-3</v>
      </c>
      <c r="O7" s="82">
        <f t="shared" si="4"/>
        <v>1.3489995319792621E-2</v>
      </c>
      <c r="P7" s="76">
        <f>分析係数表!C10</f>
        <v>7.9037800687285276E-2</v>
      </c>
      <c r="Q7" s="82">
        <f t="shared" si="5"/>
        <v>1.0662195613581804E-3</v>
      </c>
      <c r="R7" s="83">
        <v>1.7696179943635453E-3</v>
      </c>
      <c r="S7" s="84">
        <f t="shared" si="6"/>
        <v>1.7864068569991732E-3</v>
      </c>
      <c r="T7" s="85">
        <f>分析係数表!F10</f>
        <v>0.5178571428571429</v>
      </c>
      <c r="U7" s="86">
        <f t="shared" si="7"/>
        <v>9.2510355094600045E-4</v>
      </c>
      <c r="V7" s="87">
        <f>分析係数表!D10</f>
        <v>0.10714285714285714</v>
      </c>
      <c r="W7" s="167">
        <f t="shared" si="8"/>
        <v>0</v>
      </c>
      <c r="X7" s="76">
        <f>分析係数表!E10</f>
        <v>8.9285714285714288E-2</v>
      </c>
      <c r="Y7" s="166">
        <f t="shared" si="9"/>
        <v>0</v>
      </c>
    </row>
    <row r="8" spans="1:25" x14ac:dyDescent="0.2">
      <c r="A8" s="6" t="s">
        <v>221</v>
      </c>
      <c r="B8" s="5" t="s">
        <v>27</v>
      </c>
      <c r="C8" s="90"/>
      <c r="D8" s="76">
        <f>投入係数表!AA8</f>
        <v>0</v>
      </c>
      <c r="E8" s="77">
        <f t="shared" si="0"/>
        <v>0</v>
      </c>
      <c r="F8" s="76">
        <f>分析係数表!C11</f>
        <v>2.9201343261789914E-3</v>
      </c>
      <c r="G8" s="77">
        <f t="shared" si="1"/>
        <v>0</v>
      </c>
      <c r="H8" s="77">
        <v>4.5919434572615466E-3</v>
      </c>
      <c r="I8" s="77">
        <f t="shared" si="2"/>
        <v>4.5919434572615466E-3</v>
      </c>
      <c r="J8" s="76">
        <f>分析係数表!G11</f>
        <v>0.38709677419354838</v>
      </c>
      <c r="K8" s="78">
        <f t="shared" si="3"/>
        <v>1.7775264995851148E-3</v>
      </c>
      <c r="L8" s="79"/>
      <c r="M8" s="80"/>
      <c r="N8" s="81">
        <f>分析係数表!H11</f>
        <v>-1.2902226924367146E-5</v>
      </c>
      <c r="O8" s="82">
        <f t="shared" si="4"/>
        <v>-1.6451213804625147E-4</v>
      </c>
      <c r="P8" s="76">
        <f>分析係数表!C11</f>
        <v>2.9201343261789914E-3</v>
      </c>
      <c r="Q8" s="82">
        <f t="shared" si="5"/>
        <v>-4.803975413819557E-7</v>
      </c>
      <c r="R8" s="83">
        <v>2.3717280396686317E-3</v>
      </c>
      <c r="S8" s="84">
        <f t="shared" si="6"/>
        <v>6.9636714969301787E-3</v>
      </c>
      <c r="T8" s="85">
        <f>分析係数表!F11</f>
        <v>0.64516129032258063</v>
      </c>
      <c r="U8" s="86">
        <f t="shared" si="7"/>
        <v>4.4926912883420508E-3</v>
      </c>
      <c r="V8" s="87">
        <f>分析係数表!D11</f>
        <v>0.25806451612903225</v>
      </c>
      <c r="W8" s="167">
        <f t="shared" si="8"/>
        <v>0</v>
      </c>
      <c r="X8" s="76">
        <f>分析係数表!E11</f>
        <v>0.22580645161290322</v>
      </c>
      <c r="Y8" s="166">
        <f t="shared" si="9"/>
        <v>0</v>
      </c>
    </row>
    <row r="9" spans="1:25" x14ac:dyDescent="0.2">
      <c r="A9" s="6" t="s">
        <v>222</v>
      </c>
      <c r="B9" s="5" t="s">
        <v>190</v>
      </c>
      <c r="C9" s="90"/>
      <c r="D9" s="76">
        <f>投入係数表!AA9</f>
        <v>0</v>
      </c>
      <c r="E9" s="77">
        <f t="shared" si="0"/>
        <v>0</v>
      </c>
      <c r="F9" s="76">
        <f>分析係数表!C12</f>
        <v>0.15436841164909776</v>
      </c>
      <c r="G9" s="77">
        <f t="shared" si="1"/>
        <v>0</v>
      </c>
      <c r="H9" s="77">
        <v>6.0131981844476021E-4</v>
      </c>
      <c r="I9" s="77">
        <f t="shared" si="2"/>
        <v>6.0131981844476021E-4</v>
      </c>
      <c r="J9" s="76">
        <f>分析係数表!G12</f>
        <v>0.13865952540355575</v>
      </c>
      <c r="K9" s="78">
        <f t="shared" si="3"/>
        <v>8.3378720641302763E-5</v>
      </c>
      <c r="L9" s="79"/>
      <c r="M9" s="80"/>
      <c r="N9" s="81">
        <f>分析係数表!H12</f>
        <v>8.1322736304286117E-2</v>
      </c>
      <c r="O9" s="82">
        <f t="shared" si="4"/>
        <v>1.036920006105523</v>
      </c>
      <c r="P9" s="76">
        <f>分析係数表!C12</f>
        <v>0.15436841164909776</v>
      </c>
      <c r="Q9" s="82">
        <f t="shared" si="5"/>
        <v>0.16006769434968235</v>
      </c>
      <c r="R9" s="83">
        <v>0.18209743248749069</v>
      </c>
      <c r="S9" s="84">
        <f t="shared" si="6"/>
        <v>0.18269875230593546</v>
      </c>
      <c r="T9" s="85">
        <f>分析係数表!F12</f>
        <v>0.32507624786134048</v>
      </c>
      <c r="U9" s="86">
        <f t="shared" si="7"/>
        <v>5.9391024888561926E-2</v>
      </c>
      <c r="V9" s="87">
        <f>分析係数表!D12</f>
        <v>4.5079223387636688E-2</v>
      </c>
      <c r="W9" s="167">
        <f t="shared" si="8"/>
        <v>0</v>
      </c>
      <c r="X9" s="76">
        <f>分析係数表!E12</f>
        <v>4.7459644424607601E-2</v>
      </c>
      <c r="Y9" s="166">
        <f t="shared" si="9"/>
        <v>0</v>
      </c>
    </row>
    <row r="10" spans="1:25" x14ac:dyDescent="0.2">
      <c r="A10" s="6" t="s">
        <v>223</v>
      </c>
      <c r="B10" s="5" t="s">
        <v>28</v>
      </c>
      <c r="C10" s="90"/>
      <c r="D10" s="76">
        <f>投入係数表!AA10</f>
        <v>0</v>
      </c>
      <c r="E10" s="77">
        <f t="shared" si="0"/>
        <v>0</v>
      </c>
      <c r="F10" s="76">
        <f>分析係数表!C13</f>
        <v>0</v>
      </c>
      <c r="G10" s="77">
        <f t="shared" si="1"/>
        <v>0</v>
      </c>
      <c r="H10" s="77">
        <v>0</v>
      </c>
      <c r="I10" s="77">
        <f t="shared" si="2"/>
        <v>0</v>
      </c>
      <c r="J10" s="76">
        <f>分析係数表!G13</f>
        <v>0.24519230769230768</v>
      </c>
      <c r="K10" s="78">
        <f t="shared" si="3"/>
        <v>0</v>
      </c>
      <c r="L10" s="79"/>
      <c r="M10" s="80"/>
      <c r="N10" s="81">
        <f>分析係数表!H13</f>
        <v>1.238613784739246E-2</v>
      </c>
      <c r="O10" s="82">
        <f t="shared" si="4"/>
        <v>0.15793165252440142</v>
      </c>
      <c r="P10" s="76">
        <f>分析係数表!C13</f>
        <v>0</v>
      </c>
      <c r="Q10" s="82">
        <f t="shared" si="5"/>
        <v>0</v>
      </c>
      <c r="R10" s="83">
        <v>0</v>
      </c>
      <c r="S10" s="84">
        <f t="shared" si="6"/>
        <v>0</v>
      </c>
      <c r="T10" s="85">
        <f>分析係数表!F13</f>
        <v>0.38350591715976329</v>
      </c>
      <c r="U10" s="86">
        <f t="shared" si="7"/>
        <v>0</v>
      </c>
      <c r="V10" s="87">
        <f>分析係数表!D13</f>
        <v>0.13609467455621302</v>
      </c>
      <c r="W10" s="167">
        <f t="shared" si="8"/>
        <v>0</v>
      </c>
      <c r="X10" s="76">
        <f>分析係数表!E13</f>
        <v>0.13646449704142011</v>
      </c>
      <c r="Y10" s="166">
        <f t="shared" si="9"/>
        <v>0</v>
      </c>
    </row>
    <row r="11" spans="1:25" x14ac:dyDescent="0.2">
      <c r="A11" s="6" t="s">
        <v>224</v>
      </c>
      <c r="B11" s="5" t="s">
        <v>267</v>
      </c>
      <c r="C11" s="90"/>
      <c r="D11" s="76">
        <f>投入係数表!AA11</f>
        <v>1.968503937007874E-3</v>
      </c>
      <c r="E11" s="77">
        <f t="shared" si="0"/>
        <v>0.19685039370078738</v>
      </c>
      <c r="F11" s="76">
        <f>分析係数表!C14</f>
        <v>5.4896794027228801E-2</v>
      </c>
      <c r="G11" s="77">
        <f t="shared" si="1"/>
        <v>1.0806455517171023E-2</v>
      </c>
      <c r="H11" s="77">
        <v>2.7993091817223103E-2</v>
      </c>
      <c r="I11" s="77">
        <f t="shared" si="2"/>
        <v>2.7993091817223103E-2</v>
      </c>
      <c r="J11" s="76">
        <f>分析係数表!G14</f>
        <v>0.21908893709327548</v>
      </c>
      <c r="K11" s="78">
        <f t="shared" si="3"/>
        <v>6.1329767321898774E-3</v>
      </c>
      <c r="L11" s="79"/>
      <c r="M11" s="80"/>
      <c r="N11" s="81">
        <f>分析係数表!H14</f>
        <v>1.0321781539493716E-3</v>
      </c>
      <c r="O11" s="82">
        <f t="shared" si="4"/>
        <v>1.3160971043700117E-2</v>
      </c>
      <c r="P11" s="76">
        <f>分析係数表!C14</f>
        <v>5.4896794027228801E-2</v>
      </c>
      <c r="Q11" s="82">
        <f t="shared" si="5"/>
        <v>7.2249511658432778E-4</v>
      </c>
      <c r="R11" s="83">
        <v>3.3771122905498921E-3</v>
      </c>
      <c r="S11" s="84">
        <f t="shared" si="6"/>
        <v>3.1370204107772998E-2</v>
      </c>
      <c r="T11" s="85">
        <f>分析係数表!F14</f>
        <v>0.36550976138828634</v>
      </c>
      <c r="U11" s="86">
        <f t="shared" si="7"/>
        <v>1.1466115818133948E-2</v>
      </c>
      <c r="V11" s="87">
        <f>分析係数表!D14</f>
        <v>0.11713665943600868</v>
      </c>
      <c r="W11" s="167">
        <f t="shared" si="8"/>
        <v>0</v>
      </c>
      <c r="X11" s="76">
        <f>分析係数表!E14</f>
        <v>8.6767895878524945E-2</v>
      </c>
      <c r="Y11" s="166">
        <f t="shared" si="9"/>
        <v>0</v>
      </c>
    </row>
    <row r="12" spans="1:25" x14ac:dyDescent="0.2">
      <c r="A12" s="6" t="s">
        <v>225</v>
      </c>
      <c r="B12" s="5" t="s">
        <v>29</v>
      </c>
      <c r="C12" s="90"/>
      <c r="D12" s="76">
        <f>投入係数表!AA12</f>
        <v>9.8425196850393699E-3</v>
      </c>
      <c r="E12" s="77">
        <f t="shared" si="0"/>
        <v>0.98425196850393704</v>
      </c>
      <c r="F12" s="76">
        <f>分析係数表!C15</f>
        <v>0</v>
      </c>
      <c r="G12" s="77">
        <f t="shared" si="1"/>
        <v>0</v>
      </c>
      <c r="H12" s="77">
        <v>0</v>
      </c>
      <c r="I12" s="77">
        <f t="shared" si="2"/>
        <v>0</v>
      </c>
      <c r="J12" s="76">
        <f>分析係数表!G15</f>
        <v>9.5670602482591585E-2</v>
      </c>
      <c r="K12" s="78">
        <f t="shared" si="3"/>
        <v>0</v>
      </c>
      <c r="L12" s="79"/>
      <c r="M12" s="80"/>
      <c r="N12" s="81">
        <f>分析係数表!H15</f>
        <v>7.5090960699816791E-3</v>
      </c>
      <c r="O12" s="82">
        <f t="shared" si="4"/>
        <v>9.5746064342918352E-2</v>
      </c>
      <c r="P12" s="76">
        <f>分析係数表!C15</f>
        <v>0</v>
      </c>
      <c r="Q12" s="82">
        <f t="shared" si="5"/>
        <v>0</v>
      </c>
      <c r="R12" s="83">
        <v>0</v>
      </c>
      <c r="S12" s="84">
        <f t="shared" si="6"/>
        <v>0</v>
      </c>
      <c r="T12" s="85">
        <f>分析係数表!F15</f>
        <v>0.30426884650317892</v>
      </c>
      <c r="U12" s="86">
        <f t="shared" si="7"/>
        <v>0</v>
      </c>
      <c r="V12" s="87">
        <f>分析係数表!D15</f>
        <v>3.7844383893430214E-2</v>
      </c>
      <c r="W12" s="167">
        <f t="shared" si="8"/>
        <v>0</v>
      </c>
      <c r="X12" s="76">
        <f>分析係数表!E15</f>
        <v>3.511958825310324E-2</v>
      </c>
      <c r="Y12" s="166">
        <f t="shared" si="9"/>
        <v>0</v>
      </c>
    </row>
    <row r="13" spans="1:25" x14ac:dyDescent="0.2">
      <c r="A13" s="6" t="s">
        <v>226</v>
      </c>
      <c r="B13" s="5" t="s">
        <v>30</v>
      </c>
      <c r="C13" s="90"/>
      <c r="D13" s="76">
        <f>投入係数表!AA13</f>
        <v>1.1811023622047244E-2</v>
      </c>
      <c r="E13" s="77">
        <f t="shared" si="0"/>
        <v>1.1811023622047243</v>
      </c>
      <c r="F13" s="76">
        <f>分析係数表!C16</f>
        <v>2.8164924506387967E-2</v>
      </c>
      <c r="G13" s="77">
        <f t="shared" si="1"/>
        <v>3.3265658865812557E-2</v>
      </c>
      <c r="H13" s="77">
        <v>4.5799615249236807E-2</v>
      </c>
      <c r="I13" s="77">
        <f t="shared" si="2"/>
        <v>4.5799615249236807E-2</v>
      </c>
      <c r="J13" s="76">
        <f>分析係数表!G16</f>
        <v>3.3175355450236969E-2</v>
      </c>
      <c r="K13" s="78">
        <f t="shared" si="3"/>
        <v>1.5194185153775245E-3</v>
      </c>
      <c r="L13" s="79"/>
      <c r="M13" s="80"/>
      <c r="N13" s="81">
        <f>分析係数表!H16</f>
        <v>1.4682734239929811E-2</v>
      </c>
      <c r="O13" s="82">
        <f t="shared" si="4"/>
        <v>0.18721481309663415</v>
      </c>
      <c r="P13" s="76">
        <f>分析係数表!C16</f>
        <v>2.8164924506387967E-2</v>
      </c>
      <c r="Q13" s="82">
        <f t="shared" si="5"/>
        <v>5.2728910773442344E-3</v>
      </c>
      <c r="R13" s="83">
        <v>1.0112401082482771E-2</v>
      </c>
      <c r="S13" s="84">
        <f t="shared" si="6"/>
        <v>5.5912016331719577E-2</v>
      </c>
      <c r="T13" s="85">
        <f>分析係数表!F16</f>
        <v>0.28436018957345971</v>
      </c>
      <c r="U13" s="86">
        <f t="shared" si="7"/>
        <v>1.5899151563522153E-2</v>
      </c>
      <c r="V13" s="87">
        <f>分析係数表!D16</f>
        <v>3.7914691943127965E-2</v>
      </c>
      <c r="W13" s="167">
        <f t="shared" si="8"/>
        <v>0</v>
      </c>
      <c r="X13" s="76">
        <f>分析係数表!E16</f>
        <v>3.7914691943127965E-2</v>
      </c>
      <c r="Y13" s="166">
        <f t="shared" si="9"/>
        <v>0</v>
      </c>
    </row>
    <row r="14" spans="1:25" x14ac:dyDescent="0.2">
      <c r="A14" s="6" t="s">
        <v>2</v>
      </c>
      <c r="B14" s="5" t="s">
        <v>364</v>
      </c>
      <c r="C14" s="90"/>
      <c r="D14" s="76">
        <f>投入係数表!AA14</f>
        <v>3.937007874015748E-2</v>
      </c>
      <c r="E14" s="77">
        <f t="shared" si="0"/>
        <v>3.9370078740157481</v>
      </c>
      <c r="F14" s="76">
        <f>分析係数表!C17</f>
        <v>0.15651736285858076</v>
      </c>
      <c r="G14" s="77">
        <f t="shared" si="1"/>
        <v>0.6162100899944124</v>
      </c>
      <c r="H14" s="77">
        <v>0.70399487156257878</v>
      </c>
      <c r="I14" s="77">
        <f t="shared" si="2"/>
        <v>0.70399487156257878</v>
      </c>
      <c r="J14" s="76">
        <f>分析係数表!G17</f>
        <v>0.21787194841087057</v>
      </c>
      <c r="K14" s="78">
        <f t="shared" si="3"/>
        <v>0.15338073433859961</v>
      </c>
      <c r="L14" s="79"/>
      <c r="M14" s="80"/>
      <c r="N14" s="81">
        <f>分析係数表!H17</f>
        <v>2.4901297964028592E-3</v>
      </c>
      <c r="O14" s="82">
        <f t="shared" si="4"/>
        <v>3.1750842642926533E-2</v>
      </c>
      <c r="P14" s="76">
        <f>分析係数表!C17</f>
        <v>0.15651736285858076</v>
      </c>
      <c r="Q14" s="82">
        <f t="shared" si="5"/>
        <v>4.9695581590086316E-3</v>
      </c>
      <c r="R14" s="83">
        <v>9.289786366482625E-3</v>
      </c>
      <c r="S14" s="84">
        <f t="shared" si="6"/>
        <v>0.71328465792906137</v>
      </c>
      <c r="T14" s="85">
        <f>分析係数表!F17</f>
        <v>0.3417779824965454</v>
      </c>
      <c r="U14" s="86">
        <f t="shared" si="7"/>
        <v>0.2437849913327331</v>
      </c>
      <c r="V14" s="87">
        <f>分析係数表!D17</f>
        <v>8.7977890373099957E-2</v>
      </c>
      <c r="W14" s="167">
        <f t="shared" si="8"/>
        <v>0</v>
      </c>
      <c r="X14" s="76">
        <f>分析係数表!E17</f>
        <v>8.8438507600184249E-2</v>
      </c>
      <c r="Y14" s="166">
        <f t="shared" si="9"/>
        <v>0</v>
      </c>
    </row>
    <row r="15" spans="1:25" x14ac:dyDescent="0.2">
      <c r="A15" s="6" t="s">
        <v>3</v>
      </c>
      <c r="B15" s="5" t="s">
        <v>31</v>
      </c>
      <c r="C15" s="90"/>
      <c r="D15" s="76">
        <f>投入係数表!AA15</f>
        <v>3.937007874015748E-3</v>
      </c>
      <c r="E15" s="77">
        <f t="shared" si="0"/>
        <v>0.39370078740157477</v>
      </c>
      <c r="F15" s="76">
        <f>分析係数表!C18</f>
        <v>0.11725293132328307</v>
      </c>
      <c r="G15" s="77">
        <f t="shared" si="1"/>
        <v>4.6162571387119315E-2</v>
      </c>
      <c r="H15" s="77">
        <v>7.2791285205998105E-2</v>
      </c>
      <c r="I15" s="77">
        <f t="shared" si="2"/>
        <v>7.2791285205998105E-2</v>
      </c>
      <c r="J15" s="76">
        <f>分析係数表!G18</f>
        <v>0.21513002364066194</v>
      </c>
      <c r="K15" s="78">
        <f t="shared" si="3"/>
        <v>1.5659590907200538E-2</v>
      </c>
      <c r="L15" s="79"/>
      <c r="M15" s="80"/>
      <c r="N15" s="81">
        <f>分析係数表!H18</f>
        <v>3.999690346553815E-4</v>
      </c>
      <c r="O15" s="82">
        <f t="shared" si="4"/>
        <v>5.0998762794337953E-3</v>
      </c>
      <c r="P15" s="76">
        <f>分析係数表!C18</f>
        <v>0.11725293132328307</v>
      </c>
      <c r="Q15" s="82">
        <f t="shared" si="5"/>
        <v>5.9797544314969114E-4</v>
      </c>
      <c r="R15" s="83">
        <v>1.4283076290855954E-3</v>
      </c>
      <c r="S15" s="84">
        <f t="shared" si="6"/>
        <v>7.4219592835083698E-2</v>
      </c>
      <c r="T15" s="85">
        <f>分析係数表!F18</f>
        <v>0.45862884160756501</v>
      </c>
      <c r="U15" s="86">
        <f t="shared" si="7"/>
        <v>3.4039245886539567E-2</v>
      </c>
      <c r="V15" s="87">
        <f>分析係数表!D18</f>
        <v>6.6193853427895979E-2</v>
      </c>
      <c r="W15" s="167">
        <f t="shared" si="8"/>
        <v>0</v>
      </c>
      <c r="X15" s="76">
        <f>分析係数表!E18</f>
        <v>5.4373522458628844E-2</v>
      </c>
      <c r="Y15" s="166">
        <f t="shared" si="9"/>
        <v>0</v>
      </c>
    </row>
    <row r="16" spans="1:25" x14ac:dyDescent="0.2">
      <c r="A16" s="6" t="s">
        <v>4</v>
      </c>
      <c r="B16" s="5" t="s">
        <v>32</v>
      </c>
      <c r="C16" s="90"/>
      <c r="D16" s="76">
        <f>投入係数表!AA16</f>
        <v>0</v>
      </c>
      <c r="E16" s="77">
        <f t="shared" si="0"/>
        <v>0</v>
      </c>
      <c r="F16" s="76">
        <f>分析係数表!C19</f>
        <v>0.16093535075653365</v>
      </c>
      <c r="G16" s="77">
        <f t="shared" si="1"/>
        <v>0</v>
      </c>
      <c r="H16" s="77">
        <v>2.6266497377808638E-2</v>
      </c>
      <c r="I16" s="77">
        <f t="shared" si="2"/>
        <v>2.6266497377808638E-2</v>
      </c>
      <c r="J16" s="76">
        <f>分析係数表!G19</f>
        <v>5.7622016770586967E-2</v>
      </c>
      <c r="K16" s="78">
        <f t="shared" si="3"/>
        <v>1.5135285524086679E-3</v>
      </c>
      <c r="L16" s="79"/>
      <c r="M16" s="80"/>
      <c r="N16" s="81">
        <f>分析係数表!H19</f>
        <v>-1.0321781539493717E-4</v>
      </c>
      <c r="O16" s="82">
        <f t="shared" si="4"/>
        <v>-1.3160971043700118E-3</v>
      </c>
      <c r="P16" s="76">
        <f>分析係数表!C19</f>
        <v>0.16093535075653365</v>
      </c>
      <c r="Q16" s="82">
        <f t="shared" si="5"/>
        <v>-2.1180654912144611E-4</v>
      </c>
      <c r="R16" s="83">
        <v>8.5324689345253504E-4</v>
      </c>
      <c r="S16" s="84">
        <f t="shared" si="6"/>
        <v>2.7119744271261174E-2</v>
      </c>
      <c r="T16" s="85">
        <f>分析係数表!F19</f>
        <v>0.23994839819393679</v>
      </c>
      <c r="U16" s="86">
        <f t="shared" si="7"/>
        <v>6.5073391973183127E-3</v>
      </c>
      <c r="V16" s="87">
        <f>分析係数表!D19</f>
        <v>2.2575790152655342E-2</v>
      </c>
      <c r="W16" s="167">
        <f t="shared" si="8"/>
        <v>0</v>
      </c>
      <c r="X16" s="76">
        <f>分析係数表!E19</f>
        <v>2.6015910556869491E-2</v>
      </c>
      <c r="Y16" s="166">
        <f t="shared" si="9"/>
        <v>0</v>
      </c>
    </row>
    <row r="17" spans="1:25" x14ac:dyDescent="0.2">
      <c r="A17" s="6" t="s">
        <v>5</v>
      </c>
      <c r="B17" s="5" t="s">
        <v>33</v>
      </c>
      <c r="C17" s="90"/>
      <c r="D17" s="76">
        <f>投入係数表!AA17</f>
        <v>0</v>
      </c>
      <c r="E17" s="77">
        <f t="shared" si="0"/>
        <v>0</v>
      </c>
      <c r="F17" s="76">
        <f>分析係数表!C20</f>
        <v>0.28691066997518611</v>
      </c>
      <c r="G17" s="77">
        <f t="shared" si="1"/>
        <v>0</v>
      </c>
      <c r="H17" s="77">
        <v>2.0172859232255116E-2</v>
      </c>
      <c r="I17" s="77">
        <f t="shared" si="2"/>
        <v>2.0172859232255116E-2</v>
      </c>
      <c r="J17" s="76">
        <f>分析係数表!G20</f>
        <v>9.991079393398751E-2</v>
      </c>
      <c r="K17" s="78">
        <f t="shared" si="3"/>
        <v>2.0154863818131782E-3</v>
      </c>
      <c r="L17" s="79"/>
      <c r="M17" s="80"/>
      <c r="N17" s="81">
        <f>分析係数表!H20</f>
        <v>4.9028462312595156E-4</v>
      </c>
      <c r="O17" s="82">
        <f t="shared" si="4"/>
        <v>6.2514612457575556E-3</v>
      </c>
      <c r="P17" s="76">
        <f>分析係数表!C20</f>
        <v>0.28691066997518611</v>
      </c>
      <c r="Q17" s="82">
        <f t="shared" si="5"/>
        <v>1.7936109343442118E-3</v>
      </c>
      <c r="R17" s="83">
        <v>3.5583921929609459E-3</v>
      </c>
      <c r="S17" s="84">
        <f t="shared" si="6"/>
        <v>2.3731251425216062E-2</v>
      </c>
      <c r="T17" s="85">
        <f>分析係数表!F20</f>
        <v>0.22279214986619089</v>
      </c>
      <c r="U17" s="86">
        <f t="shared" si="7"/>
        <v>5.2871365240389932E-3</v>
      </c>
      <c r="V17" s="87">
        <f>分析係数表!D20</f>
        <v>1.4942016057091882E-2</v>
      </c>
      <c r="W17" s="167">
        <f t="shared" si="8"/>
        <v>0</v>
      </c>
      <c r="X17" s="76">
        <f>分析係数表!E20</f>
        <v>1.5834076717216771E-2</v>
      </c>
      <c r="Y17" s="166">
        <f t="shared" si="9"/>
        <v>0</v>
      </c>
    </row>
    <row r="18" spans="1:25" x14ac:dyDescent="0.2">
      <c r="A18" s="6" t="s">
        <v>6</v>
      </c>
      <c r="B18" s="5" t="s">
        <v>34</v>
      </c>
      <c r="C18" s="90"/>
      <c r="D18" s="76">
        <f>投入係数表!AA18</f>
        <v>0</v>
      </c>
      <c r="E18" s="77">
        <f t="shared" si="0"/>
        <v>0</v>
      </c>
      <c r="F18" s="76">
        <f>分析係数表!C21</f>
        <v>0.60911510312707917</v>
      </c>
      <c r="G18" s="77">
        <f t="shared" si="1"/>
        <v>0</v>
      </c>
      <c r="H18" s="77">
        <v>0.22661081652167281</v>
      </c>
      <c r="I18" s="77">
        <f t="shared" si="2"/>
        <v>0.22661081652167281</v>
      </c>
      <c r="J18" s="76">
        <f>分析係数表!G21</f>
        <v>0.2851761577664525</v>
      </c>
      <c r="K18" s="78">
        <f t="shared" si="3"/>
        <v>6.4624001963969183E-2</v>
      </c>
      <c r="L18" s="79"/>
      <c r="M18" s="80"/>
      <c r="N18" s="81">
        <f>分析係数表!H21</f>
        <v>8.1284029623513018E-4</v>
      </c>
      <c r="O18" s="82">
        <f t="shared" si="4"/>
        <v>1.0364264696913842E-2</v>
      </c>
      <c r="P18" s="76">
        <f>分析係数表!C21</f>
        <v>0.60911510312707917</v>
      </c>
      <c r="Q18" s="82">
        <f t="shared" si="5"/>
        <v>6.3130301596970211E-3</v>
      </c>
      <c r="R18" s="83">
        <v>1.5889667478624095E-2</v>
      </c>
      <c r="S18" s="84">
        <f t="shared" si="6"/>
        <v>0.24250048400029689</v>
      </c>
      <c r="T18" s="85">
        <f>分析係数表!F21</f>
        <v>0.42588078883226238</v>
      </c>
      <c r="U18" s="86">
        <f t="shared" si="7"/>
        <v>0.10327629741825187</v>
      </c>
      <c r="V18" s="87">
        <f>分析係数表!D21</f>
        <v>0.10037668956348327</v>
      </c>
      <c r="W18" s="167">
        <f t="shared" si="8"/>
        <v>0</v>
      </c>
      <c r="X18" s="76">
        <f>分析係数表!E21</f>
        <v>9.4837137159317533E-2</v>
      </c>
      <c r="Y18" s="166">
        <f t="shared" si="9"/>
        <v>0</v>
      </c>
    </row>
    <row r="19" spans="1:25" x14ac:dyDescent="0.2">
      <c r="A19" s="6" t="s">
        <v>7</v>
      </c>
      <c r="B19" s="5" t="s">
        <v>268</v>
      </c>
      <c r="C19" s="90"/>
      <c r="D19" s="76">
        <f>投入係数表!AA19</f>
        <v>1.1811023622047244E-2</v>
      </c>
      <c r="E19" s="77">
        <f t="shared" si="0"/>
        <v>1.1811023622047243</v>
      </c>
      <c r="F19" s="76">
        <f>分析係数表!C22</f>
        <v>5.1505016722408037E-2</v>
      </c>
      <c r="G19" s="77">
        <f t="shared" si="1"/>
        <v>6.0832696916229959E-2</v>
      </c>
      <c r="H19" s="77">
        <v>6.9168432090863E-2</v>
      </c>
      <c r="I19" s="77">
        <f t="shared" si="2"/>
        <v>6.9168432090863E-2</v>
      </c>
      <c r="J19" s="76">
        <f>分析係数表!G22</f>
        <v>0.19433198380566802</v>
      </c>
      <c r="K19" s="78">
        <f t="shared" si="3"/>
        <v>1.3441638624945037E-2</v>
      </c>
      <c r="L19" s="79"/>
      <c r="M19" s="80"/>
      <c r="N19" s="81">
        <f>分析係数表!H22</f>
        <v>3.8706680773101437E-5</v>
      </c>
      <c r="O19" s="82">
        <f t="shared" si="4"/>
        <v>4.9353641413875436E-4</v>
      </c>
      <c r="P19" s="76">
        <f>分析係数表!C22</f>
        <v>5.1505016722408037E-2</v>
      </c>
      <c r="Q19" s="82">
        <f t="shared" si="5"/>
        <v>2.5419601263333842E-5</v>
      </c>
      <c r="R19" s="83">
        <v>2.5253926875743431E-4</v>
      </c>
      <c r="S19" s="84">
        <f t="shared" si="6"/>
        <v>6.9420971359620429E-2</v>
      </c>
      <c r="T19" s="85">
        <f>分析係数表!F22</f>
        <v>0.41295546558704455</v>
      </c>
      <c r="U19" s="86">
        <f t="shared" si="7"/>
        <v>2.8667769549316938E-2</v>
      </c>
      <c r="V19" s="87">
        <f>分析係数表!D22</f>
        <v>6.1740890688259109E-2</v>
      </c>
      <c r="W19" s="167">
        <f t="shared" si="8"/>
        <v>0</v>
      </c>
      <c r="X19" s="76">
        <f>分析係数表!E22</f>
        <v>6.6801619433198386E-2</v>
      </c>
      <c r="Y19" s="166">
        <f t="shared" si="9"/>
        <v>0</v>
      </c>
    </row>
    <row r="20" spans="1:25" x14ac:dyDescent="0.2">
      <c r="A20" s="6" t="s">
        <v>8</v>
      </c>
      <c r="B20" s="5" t="s">
        <v>269</v>
      </c>
      <c r="C20" s="90"/>
      <c r="D20" s="76">
        <f>投入係数表!AA20</f>
        <v>0</v>
      </c>
      <c r="E20" s="77">
        <f t="shared" si="0"/>
        <v>0</v>
      </c>
      <c r="F20" s="76">
        <f>分析係数表!C23</f>
        <v>0</v>
      </c>
      <c r="G20" s="77">
        <f t="shared" si="1"/>
        <v>0</v>
      </c>
      <c r="H20" s="77">
        <v>0</v>
      </c>
      <c r="I20" s="77">
        <f t="shared" si="2"/>
        <v>0</v>
      </c>
      <c r="J20" s="76">
        <f>分析係数表!G23</f>
        <v>0.21569329989251165</v>
      </c>
      <c r="K20" s="78">
        <f t="shared" si="3"/>
        <v>0</v>
      </c>
      <c r="L20" s="79"/>
      <c r="M20" s="80"/>
      <c r="N20" s="81">
        <f>分析係数表!H23</f>
        <v>2.5804453848734292E-5</v>
      </c>
      <c r="O20" s="82">
        <f t="shared" si="4"/>
        <v>3.2902427609250294E-4</v>
      </c>
      <c r="P20" s="76">
        <f>分析係数表!C23</f>
        <v>0</v>
      </c>
      <c r="Q20" s="82">
        <f t="shared" si="5"/>
        <v>0</v>
      </c>
      <c r="R20" s="83">
        <v>0</v>
      </c>
      <c r="S20" s="84">
        <f t="shared" si="6"/>
        <v>0</v>
      </c>
      <c r="T20" s="85">
        <f>分析係数表!F23</f>
        <v>0.44070225725546397</v>
      </c>
      <c r="U20" s="86">
        <f t="shared" si="7"/>
        <v>0</v>
      </c>
      <c r="V20" s="87">
        <f>分析係数表!D23</f>
        <v>7.3450376209243995E-2</v>
      </c>
      <c r="W20" s="167">
        <f t="shared" si="8"/>
        <v>0</v>
      </c>
      <c r="X20" s="76">
        <f>分析係数表!E23</f>
        <v>7.9183088498745974E-2</v>
      </c>
      <c r="Y20" s="166">
        <f t="shared" si="9"/>
        <v>0</v>
      </c>
    </row>
    <row r="21" spans="1:25" x14ac:dyDescent="0.2">
      <c r="A21" s="6" t="s">
        <v>9</v>
      </c>
      <c r="B21" s="5" t="s">
        <v>270</v>
      </c>
      <c r="C21" s="90"/>
      <c r="D21" s="76">
        <f>投入係数表!AA21</f>
        <v>0</v>
      </c>
      <c r="E21" s="77">
        <f t="shared" si="0"/>
        <v>0</v>
      </c>
      <c r="F21" s="76">
        <f>分析係数表!C24</f>
        <v>3.1029619181946355E-2</v>
      </c>
      <c r="G21" s="77">
        <f t="shared" si="1"/>
        <v>0</v>
      </c>
      <c r="H21" s="77">
        <v>1.0973563105801968E-3</v>
      </c>
      <c r="I21" s="77">
        <f t="shared" si="2"/>
        <v>1.0973563105801968E-3</v>
      </c>
      <c r="J21" s="76">
        <f>分析係数表!G24</f>
        <v>0.21333333333333335</v>
      </c>
      <c r="K21" s="78">
        <f t="shared" si="3"/>
        <v>2.34102679590442E-4</v>
      </c>
      <c r="L21" s="79"/>
      <c r="M21" s="80"/>
      <c r="N21" s="81">
        <f>分析係数表!H24</f>
        <v>3.2255567310917867E-4</v>
      </c>
      <c r="O21" s="82">
        <f t="shared" si="4"/>
        <v>4.1128034511562868E-3</v>
      </c>
      <c r="P21" s="76">
        <f>分析係数表!C24</f>
        <v>3.1029619181946355E-2</v>
      </c>
      <c r="Q21" s="82">
        <f t="shared" si="5"/>
        <v>1.276187248595743E-4</v>
      </c>
      <c r="R21" s="83">
        <v>3.7988289466088726E-4</v>
      </c>
      <c r="S21" s="84">
        <f t="shared" si="6"/>
        <v>1.4772392052410841E-3</v>
      </c>
      <c r="T21" s="85">
        <f>分析係数表!F24</f>
        <v>0.4</v>
      </c>
      <c r="U21" s="86">
        <f t="shared" si="7"/>
        <v>5.9089568209643372E-4</v>
      </c>
      <c r="V21" s="87">
        <f>分析係数表!D24</f>
        <v>0</v>
      </c>
      <c r="W21" s="167">
        <f t="shared" si="8"/>
        <v>0</v>
      </c>
      <c r="X21" s="76">
        <f>分析係数表!E24</f>
        <v>0</v>
      </c>
      <c r="Y21" s="166">
        <f t="shared" si="9"/>
        <v>0</v>
      </c>
    </row>
    <row r="22" spans="1:25" x14ac:dyDescent="0.2">
      <c r="A22" s="6" t="s">
        <v>10</v>
      </c>
      <c r="B22" s="5" t="s">
        <v>271</v>
      </c>
      <c r="C22" s="90"/>
      <c r="D22" s="76">
        <f>投入係数表!AA22</f>
        <v>0</v>
      </c>
      <c r="E22" s="77">
        <f t="shared" si="0"/>
        <v>0</v>
      </c>
      <c r="F22" s="76">
        <f>分析係数表!C25</f>
        <v>0.19850187265917607</v>
      </c>
      <c r="G22" s="77">
        <f t="shared" si="1"/>
        <v>0</v>
      </c>
      <c r="H22" s="77">
        <v>2.4368719562253449E-2</v>
      </c>
      <c r="I22" s="77">
        <f t="shared" si="2"/>
        <v>2.4368719562253449E-2</v>
      </c>
      <c r="J22" s="76">
        <f>分析係数表!G25</f>
        <v>0.19720347155255544</v>
      </c>
      <c r="K22" s="78">
        <f t="shared" si="3"/>
        <v>4.8055960949670495E-3</v>
      </c>
      <c r="L22" s="79"/>
      <c r="M22" s="80"/>
      <c r="N22" s="81">
        <f>分析係数表!H25</f>
        <v>4.5157794235285009E-4</v>
      </c>
      <c r="O22" s="82">
        <f t="shared" si="4"/>
        <v>5.7579248316188009E-3</v>
      </c>
      <c r="P22" s="76">
        <f>分析係数表!C25</f>
        <v>0.19850187265917607</v>
      </c>
      <c r="Q22" s="82">
        <f t="shared" si="5"/>
        <v>1.1429588617071031E-3</v>
      </c>
      <c r="R22" s="83">
        <v>2.7244906153374455E-3</v>
      </c>
      <c r="S22" s="84">
        <f t="shared" si="6"/>
        <v>2.7093210177590893E-2</v>
      </c>
      <c r="T22" s="85">
        <f>分析係数表!F25</f>
        <v>0.35053037608486015</v>
      </c>
      <c r="U22" s="86">
        <f t="shared" si="7"/>
        <v>9.4969931528970965E-3</v>
      </c>
      <c r="V22" s="87">
        <f>分析係数表!D25</f>
        <v>5.2073288331726135E-2</v>
      </c>
      <c r="W22" s="167">
        <f t="shared" si="8"/>
        <v>0</v>
      </c>
      <c r="X22" s="76">
        <f>分析係数表!E25</f>
        <v>4.8216007714561235E-2</v>
      </c>
      <c r="Y22" s="166">
        <f t="shared" si="9"/>
        <v>0</v>
      </c>
    </row>
    <row r="23" spans="1:25" x14ac:dyDescent="0.2">
      <c r="A23" s="6" t="s">
        <v>11</v>
      </c>
      <c r="B23" s="5" t="s">
        <v>35</v>
      </c>
      <c r="C23" s="90"/>
      <c r="D23" s="76">
        <f>投入係数表!AA23</f>
        <v>0</v>
      </c>
      <c r="E23" s="77">
        <f t="shared" si="0"/>
        <v>0</v>
      </c>
      <c r="F23" s="76">
        <f>分析係数表!C26</f>
        <v>2.323462414578592E-2</v>
      </c>
      <c r="G23" s="77">
        <f t="shared" si="1"/>
        <v>0</v>
      </c>
      <c r="H23" s="77">
        <v>1.8864015242906359E-3</v>
      </c>
      <c r="I23" s="77">
        <f t="shared" si="2"/>
        <v>1.8864015242906359E-3</v>
      </c>
      <c r="J23" s="76">
        <f>分析係数表!G26</f>
        <v>0.20198675496688742</v>
      </c>
      <c r="K23" s="78">
        <f t="shared" si="3"/>
        <v>3.810281224560556E-4</v>
      </c>
      <c r="L23" s="79"/>
      <c r="M23" s="80"/>
      <c r="N23" s="81">
        <f>分析係数表!H26</f>
        <v>9.637963512502257E-3</v>
      </c>
      <c r="O23" s="82">
        <f t="shared" si="4"/>
        <v>0.12289056712054984</v>
      </c>
      <c r="P23" s="76">
        <f>分析係数表!C26</f>
        <v>2.323462414578592E-2</v>
      </c>
      <c r="Q23" s="82">
        <f t="shared" si="5"/>
        <v>2.8553161381084527E-3</v>
      </c>
      <c r="R23" s="83">
        <v>2.956042218738649E-3</v>
      </c>
      <c r="S23" s="84">
        <f t="shared" si="6"/>
        <v>4.8424437430292849E-3</v>
      </c>
      <c r="T23" s="85">
        <f>分析係数表!F26</f>
        <v>0.3443708609271523</v>
      </c>
      <c r="U23" s="86">
        <f t="shared" si="7"/>
        <v>1.6675965207782967E-3</v>
      </c>
      <c r="V23" s="87">
        <f>分析係数表!D26</f>
        <v>3.9735099337748346E-2</v>
      </c>
      <c r="W23" s="167">
        <f t="shared" si="8"/>
        <v>0</v>
      </c>
      <c r="X23" s="76">
        <f>分析係数表!E26</f>
        <v>3.9735099337748346E-2</v>
      </c>
      <c r="Y23" s="166">
        <f t="shared" si="9"/>
        <v>0</v>
      </c>
    </row>
    <row r="24" spans="1:25" x14ac:dyDescent="0.2">
      <c r="A24" s="6" t="s">
        <v>12</v>
      </c>
      <c r="B24" s="5" t="s">
        <v>365</v>
      </c>
      <c r="C24" s="90"/>
      <c r="D24" s="76">
        <f>投入係数表!AA24</f>
        <v>0</v>
      </c>
      <c r="E24" s="77">
        <f t="shared" si="0"/>
        <v>0</v>
      </c>
      <c r="F24" s="76">
        <f>分析係数表!C27</f>
        <v>8.4880636604774962E-3</v>
      </c>
      <c r="G24" s="77">
        <f t="shared" si="1"/>
        <v>0</v>
      </c>
      <c r="H24" s="77">
        <v>1.2317082962607661E-4</v>
      </c>
      <c r="I24" s="77">
        <f t="shared" si="2"/>
        <v>1.2317082962607661E-4</v>
      </c>
      <c r="J24" s="76">
        <f>分析係数表!G27</f>
        <v>0.2</v>
      </c>
      <c r="K24" s="78">
        <f t="shared" si="3"/>
        <v>2.4634165925215321E-5</v>
      </c>
      <c r="L24" s="79"/>
      <c r="M24" s="80"/>
      <c r="N24" s="81">
        <f>分析係数表!H27</f>
        <v>9.6121590586535233E-3</v>
      </c>
      <c r="O24" s="82">
        <f t="shared" si="4"/>
        <v>0.12256154284445733</v>
      </c>
      <c r="P24" s="76">
        <f>分析係数表!C27</f>
        <v>8.4880636604774962E-3</v>
      </c>
      <c r="Q24" s="82">
        <f t="shared" si="5"/>
        <v>1.040310177990094E-3</v>
      </c>
      <c r="R24" s="83">
        <v>1.049095503147568E-3</v>
      </c>
      <c r="S24" s="84">
        <f t="shared" si="6"/>
        <v>1.1722663327736445E-3</v>
      </c>
      <c r="T24" s="85">
        <f>分析係数表!F27</f>
        <v>0.35</v>
      </c>
      <c r="U24" s="86">
        <f t="shared" si="7"/>
        <v>4.1029321647077555E-4</v>
      </c>
      <c r="V24" s="87">
        <f>分析係数表!D27</f>
        <v>0</v>
      </c>
      <c r="W24" s="167">
        <f t="shared" si="8"/>
        <v>0</v>
      </c>
      <c r="X24" s="76">
        <f>分析係数表!E27</f>
        <v>0</v>
      </c>
      <c r="Y24" s="166">
        <f t="shared" si="9"/>
        <v>0</v>
      </c>
    </row>
    <row r="25" spans="1:25" x14ac:dyDescent="0.2">
      <c r="A25" s="6" t="s">
        <v>13</v>
      </c>
      <c r="B25" s="5" t="s">
        <v>191</v>
      </c>
      <c r="C25" s="90"/>
      <c r="D25" s="76">
        <f>投入係数表!AA25</f>
        <v>0</v>
      </c>
      <c r="E25" s="77">
        <f t="shared" si="0"/>
        <v>0</v>
      </c>
      <c r="F25" s="76">
        <f>分析係数表!C28</f>
        <v>1.1669367909238226E-2</v>
      </c>
      <c r="G25" s="77">
        <f t="shared" si="1"/>
        <v>0</v>
      </c>
      <c r="H25" s="77">
        <v>2.5787423338296585E-3</v>
      </c>
      <c r="I25" s="77">
        <f t="shared" si="2"/>
        <v>2.5787423338296585E-3</v>
      </c>
      <c r="J25" s="76">
        <f>分析係数表!G28</f>
        <v>0.12720848056537101</v>
      </c>
      <c r="K25" s="78">
        <f t="shared" si="3"/>
        <v>3.2803789405606962E-4</v>
      </c>
      <c r="L25" s="79"/>
      <c r="M25" s="80"/>
      <c r="N25" s="81">
        <f>分析係数表!H28</f>
        <v>1.7972802105643435E-2</v>
      </c>
      <c r="O25" s="82">
        <f t="shared" si="4"/>
        <v>0.2291654082984283</v>
      </c>
      <c r="P25" s="76">
        <f>分析係数表!C28</f>
        <v>1.1669367909238226E-2</v>
      </c>
      <c r="Q25" s="82">
        <f t="shared" si="5"/>
        <v>2.6742154615051546E-3</v>
      </c>
      <c r="R25" s="83">
        <v>2.8320783801944987E-3</v>
      </c>
      <c r="S25" s="84">
        <f t="shared" si="6"/>
        <v>5.4108207140241577E-3</v>
      </c>
      <c r="T25" s="85">
        <f>分析係数表!F28</f>
        <v>0.21908127208480566</v>
      </c>
      <c r="U25" s="86">
        <f t="shared" si="7"/>
        <v>1.1854094850512289E-3</v>
      </c>
      <c r="V25" s="87">
        <f>分析係数表!D28</f>
        <v>0.24734982332155478</v>
      </c>
      <c r="W25" s="167">
        <f t="shared" si="8"/>
        <v>0</v>
      </c>
      <c r="X25" s="76">
        <f>分析係数表!E28</f>
        <v>0.24028268551236748</v>
      </c>
      <c r="Y25" s="166">
        <f t="shared" si="9"/>
        <v>0</v>
      </c>
    </row>
    <row r="26" spans="1:25" x14ac:dyDescent="0.2">
      <c r="A26" s="6" t="s">
        <v>14</v>
      </c>
      <c r="B26" s="5" t="s">
        <v>50</v>
      </c>
      <c r="C26" s="90"/>
      <c r="D26" s="76">
        <f>投入係数表!AA26</f>
        <v>3.937007874015748E-3</v>
      </c>
      <c r="E26" s="77">
        <f t="shared" si="0"/>
        <v>0.39370078740157477</v>
      </c>
      <c r="F26" s="76">
        <f>分析係数表!C29</f>
        <v>0.21585523481258073</v>
      </c>
      <c r="G26" s="77">
        <f t="shared" si="1"/>
        <v>8.4982375910464841E-2</v>
      </c>
      <c r="H26" s="77">
        <v>0.13138452117559463</v>
      </c>
      <c r="I26" s="77">
        <f t="shared" si="2"/>
        <v>0.13138452117559463</v>
      </c>
      <c r="J26" s="76">
        <f>分析係数表!G29</f>
        <v>0.26371215445370777</v>
      </c>
      <c r="K26" s="78">
        <f t="shared" si="3"/>
        <v>3.4647695141084851E-2</v>
      </c>
      <c r="L26" s="79"/>
      <c r="M26" s="80"/>
      <c r="N26" s="81">
        <f>分析係数表!H29</f>
        <v>8.6315898124016202E-3</v>
      </c>
      <c r="O26" s="82">
        <f t="shared" si="4"/>
        <v>0.11005862035294223</v>
      </c>
      <c r="P26" s="76">
        <f>分析係数表!C29</f>
        <v>0.21585523481258073</v>
      </c>
      <c r="Q26" s="82">
        <f t="shared" si="5"/>
        <v>2.3756729339433021E-2</v>
      </c>
      <c r="R26" s="83">
        <v>3.6331784444070168E-2</v>
      </c>
      <c r="S26" s="84">
        <f t="shared" si="6"/>
        <v>0.1677163056196648</v>
      </c>
      <c r="T26" s="85">
        <f>分析係数表!F29</f>
        <v>0.49363756033347961</v>
      </c>
      <c r="U26" s="86">
        <f t="shared" si="7"/>
        <v>8.2791067934235588E-2</v>
      </c>
      <c r="V26" s="87">
        <f>分析係数表!D29</f>
        <v>7.6788064940763498E-2</v>
      </c>
      <c r="W26" s="167">
        <f t="shared" si="8"/>
        <v>0</v>
      </c>
      <c r="X26" s="76">
        <f>分析係数表!E29</f>
        <v>5.9236507240017548E-2</v>
      </c>
      <c r="Y26" s="166">
        <f t="shared" si="9"/>
        <v>0</v>
      </c>
    </row>
    <row r="27" spans="1:25" x14ac:dyDescent="0.2">
      <c r="A27" s="6" t="s">
        <v>15</v>
      </c>
      <c r="B27" s="5" t="s">
        <v>36</v>
      </c>
      <c r="C27" s="90"/>
      <c r="D27" s="76">
        <f>投入係数表!AA27</f>
        <v>2.952755905511811E-2</v>
      </c>
      <c r="E27" s="77">
        <f t="shared" si="0"/>
        <v>2.9527559055118111</v>
      </c>
      <c r="F27" s="76">
        <f>分析係数表!C30</f>
        <v>1</v>
      </c>
      <c r="G27" s="77">
        <f t="shared" si="1"/>
        <v>2.9527559055118111</v>
      </c>
      <c r="H27" s="77">
        <v>3.2151826027979831</v>
      </c>
      <c r="I27" s="77">
        <f t="shared" si="2"/>
        <v>3.2151826027979831</v>
      </c>
      <c r="J27" s="76">
        <f>分析係数表!G30</f>
        <v>0.34449467473756801</v>
      </c>
      <c r="K27" s="78">
        <f t="shared" si="3"/>
        <v>1.1076132849727784</v>
      </c>
      <c r="L27" s="79"/>
      <c r="M27" s="80"/>
      <c r="N27" s="81">
        <f>分析係数表!H30</f>
        <v>0</v>
      </c>
      <c r="O27" s="82">
        <f t="shared" si="4"/>
        <v>0</v>
      </c>
      <c r="P27" s="76">
        <f>分析係数表!C30</f>
        <v>1</v>
      </c>
      <c r="Q27" s="82">
        <f t="shared" si="5"/>
        <v>0</v>
      </c>
      <c r="R27" s="83">
        <v>5.520222611044999E-2</v>
      </c>
      <c r="S27" s="84">
        <f t="shared" si="6"/>
        <v>3.270384828908433</v>
      </c>
      <c r="T27" s="85">
        <f>分析係数表!F30</f>
        <v>0.44057926595663166</v>
      </c>
      <c r="U27" s="86">
        <f t="shared" si="7"/>
        <v>1.4408637473161818</v>
      </c>
      <c r="V27" s="87">
        <f>分析係数表!D30</f>
        <v>9.4858631522488704E-2</v>
      </c>
      <c r="W27" s="167">
        <f t="shared" si="8"/>
        <v>0</v>
      </c>
      <c r="X27" s="76">
        <f>分析係数表!E30</f>
        <v>6.7427783311623635E-2</v>
      </c>
      <c r="Y27" s="166">
        <f t="shared" si="9"/>
        <v>0</v>
      </c>
    </row>
    <row r="28" spans="1:25" x14ac:dyDescent="0.2">
      <c r="A28" s="6" t="s">
        <v>16</v>
      </c>
      <c r="B28" s="5" t="s">
        <v>192</v>
      </c>
      <c r="C28" s="90"/>
      <c r="D28" s="76">
        <f>投入係数表!AA28</f>
        <v>4.3307086614173228E-2</v>
      </c>
      <c r="E28" s="77">
        <f t="shared" si="0"/>
        <v>4.3307086614173231</v>
      </c>
      <c r="F28" s="76">
        <f>分析係数表!C31</f>
        <v>0.96551367561139545</v>
      </c>
      <c r="G28" s="77">
        <f t="shared" si="1"/>
        <v>4.1813584376871455</v>
      </c>
      <c r="H28" s="77">
        <v>5.041793962406917</v>
      </c>
      <c r="I28" s="77">
        <f t="shared" si="2"/>
        <v>5.041793962406917</v>
      </c>
      <c r="J28" s="76">
        <f>分析係数表!G31</f>
        <v>7.0877864624873721E-2</v>
      </c>
      <c r="K28" s="78">
        <f t="shared" si="3"/>
        <v>0.35735158993398314</v>
      </c>
      <c r="L28" s="79"/>
      <c r="M28" s="80"/>
      <c r="N28" s="81">
        <f>分析係数表!H31</f>
        <v>0.19122390524604546</v>
      </c>
      <c r="O28" s="82">
        <f t="shared" si="4"/>
        <v>2.4382343979834928</v>
      </c>
      <c r="P28" s="76">
        <f>分析係数表!C31</f>
        <v>0.96551367561139545</v>
      </c>
      <c r="Q28" s="82">
        <f t="shared" si="5"/>
        <v>2.3541486555991802</v>
      </c>
      <c r="R28" s="83">
        <v>2.6798236057951739</v>
      </c>
      <c r="S28" s="84">
        <f t="shared" si="6"/>
        <v>7.7216175682020909</v>
      </c>
      <c r="T28" s="85">
        <f>分析係数表!F31</f>
        <v>0.34460573190833199</v>
      </c>
      <c r="U28" s="86">
        <f t="shared" si="7"/>
        <v>2.6609136736065162</v>
      </c>
      <c r="V28" s="87">
        <f>分析係数表!D31</f>
        <v>1.1857287180305206E-2</v>
      </c>
      <c r="W28" s="167">
        <f t="shared" si="8"/>
        <v>0</v>
      </c>
      <c r="X28" s="76">
        <f>分析係数表!E31</f>
        <v>1.0368479821343117E-2</v>
      </c>
      <c r="Y28" s="166">
        <f t="shared" si="9"/>
        <v>0</v>
      </c>
    </row>
    <row r="29" spans="1:25" x14ac:dyDescent="0.2">
      <c r="A29" s="6" t="s">
        <v>17</v>
      </c>
      <c r="B29" s="5" t="s">
        <v>272</v>
      </c>
      <c r="C29" s="75">
        <f>最終需要_まとめ!C30</f>
        <v>100</v>
      </c>
      <c r="D29" s="76">
        <f>投入係数表!AA29</f>
        <v>9.2519685039370081E-2</v>
      </c>
      <c r="E29" s="77">
        <f t="shared" si="0"/>
        <v>9.2519685039370074</v>
      </c>
      <c r="F29" s="76">
        <f>分析係数表!C32</f>
        <v>0.58314087759815236</v>
      </c>
      <c r="G29" s="77">
        <f t="shared" si="1"/>
        <v>5.3952010328962912</v>
      </c>
      <c r="H29" s="77">
        <v>5.7148971592409179</v>
      </c>
      <c r="I29" s="77">
        <f t="shared" si="2"/>
        <v>105.71489715924092</v>
      </c>
      <c r="J29" s="76">
        <f>分析係数表!G32</f>
        <v>0.14173228346456693</v>
      </c>
      <c r="K29" s="78">
        <f t="shared" si="3"/>
        <v>14.983213770601076</v>
      </c>
      <c r="L29" s="79"/>
      <c r="M29" s="80"/>
      <c r="N29" s="81">
        <f>分析係数表!H32</f>
        <v>5.74149098134338E-3</v>
      </c>
      <c r="O29" s="82">
        <f t="shared" si="4"/>
        <v>7.3207901430581909E-2</v>
      </c>
      <c r="P29" s="76">
        <f>分析係数表!C32</f>
        <v>0.58314087759815236</v>
      </c>
      <c r="Q29" s="82">
        <f t="shared" si="5"/>
        <v>4.2690519887348566E-2</v>
      </c>
      <c r="R29" s="83">
        <v>5.400854628672587E-2</v>
      </c>
      <c r="S29" s="84">
        <f t="shared" si="6"/>
        <v>105.76890570552764</v>
      </c>
      <c r="T29" s="85">
        <f>分析係数表!F32</f>
        <v>0.48425196850393698</v>
      </c>
      <c r="U29" s="86">
        <f t="shared" si="7"/>
        <v>51.218800794409056</v>
      </c>
      <c r="V29" s="87">
        <f>分析係数表!D32</f>
        <v>1.7716535433070866E-2</v>
      </c>
      <c r="W29" s="167">
        <f t="shared" si="8"/>
        <v>2</v>
      </c>
      <c r="X29" s="76">
        <f>分析係数表!E32</f>
        <v>2.5590551181102362E-2</v>
      </c>
      <c r="Y29" s="166">
        <f t="shared" si="9"/>
        <v>3</v>
      </c>
    </row>
    <row r="30" spans="1:25" x14ac:dyDescent="0.2">
      <c r="A30" s="6" t="s">
        <v>18</v>
      </c>
      <c r="B30" s="5" t="s">
        <v>273</v>
      </c>
      <c r="C30" s="90"/>
      <c r="D30" s="76">
        <f>投入係数表!AA30</f>
        <v>1.968503937007874E-3</v>
      </c>
      <c r="E30" s="77">
        <f t="shared" si="0"/>
        <v>0.19685039370078738</v>
      </c>
      <c r="F30" s="76">
        <f>分析係数表!C33</f>
        <v>0.65671641791044777</v>
      </c>
      <c r="G30" s="77">
        <f t="shared" si="1"/>
        <v>0.12927488541544246</v>
      </c>
      <c r="H30" s="77">
        <v>0.18963461480229593</v>
      </c>
      <c r="I30" s="77">
        <f t="shared" si="2"/>
        <v>0.18963461480229593</v>
      </c>
      <c r="J30" s="76">
        <f>分析係数表!G33</f>
        <v>0.50780141843971627</v>
      </c>
      <c r="K30" s="78">
        <f t="shared" si="3"/>
        <v>9.6296726381875086E-2</v>
      </c>
      <c r="L30" s="79"/>
      <c r="M30" s="80"/>
      <c r="N30" s="81">
        <f>分析係数表!H33</f>
        <v>8.515469770082316E-4</v>
      </c>
      <c r="O30" s="82">
        <f t="shared" si="4"/>
        <v>1.0857801111052596E-2</v>
      </c>
      <c r="P30" s="76">
        <f>分析係数表!C33</f>
        <v>0.65671641791044777</v>
      </c>
      <c r="Q30" s="82">
        <f t="shared" si="5"/>
        <v>7.1304962520345409E-3</v>
      </c>
      <c r="R30" s="83">
        <v>4.0730612447945035E-2</v>
      </c>
      <c r="S30" s="84">
        <f t="shared" si="6"/>
        <v>0.23036522725024097</v>
      </c>
      <c r="T30" s="85">
        <f>分析係数表!F33</f>
        <v>0.64539007092198586</v>
      </c>
      <c r="U30" s="86">
        <f t="shared" si="7"/>
        <v>0.14867543035299241</v>
      </c>
      <c r="V30" s="87">
        <f>分析係数表!D33</f>
        <v>0.13049645390070921</v>
      </c>
      <c r="W30" s="167">
        <f t="shared" si="8"/>
        <v>0</v>
      </c>
      <c r="X30" s="76">
        <f>分析係数表!E33</f>
        <v>0.11063829787234042</v>
      </c>
      <c r="Y30" s="166">
        <f t="shared" si="9"/>
        <v>0</v>
      </c>
    </row>
    <row r="31" spans="1:25" x14ac:dyDescent="0.2">
      <c r="A31" s="6" t="s">
        <v>19</v>
      </c>
      <c r="B31" s="5" t="s">
        <v>274</v>
      </c>
      <c r="C31" s="90"/>
      <c r="D31" s="76">
        <f>投入係数表!AA31</f>
        <v>1.968503937007874E-2</v>
      </c>
      <c r="E31" s="77">
        <f t="shared" si="0"/>
        <v>1.9685039370078741</v>
      </c>
      <c r="F31" s="76">
        <f>分析係数表!C34</f>
        <v>0.31694321814583648</v>
      </c>
      <c r="G31" s="77">
        <f t="shared" si="1"/>
        <v>0.62390397272802456</v>
      </c>
      <c r="H31" s="77">
        <v>0.86041740462060767</v>
      </c>
      <c r="I31" s="77">
        <f t="shared" si="2"/>
        <v>0.86041740462060767</v>
      </c>
      <c r="J31" s="76">
        <f>分析係数表!G34</f>
        <v>0.42500730922911995</v>
      </c>
      <c r="K31" s="78">
        <f t="shared" si="3"/>
        <v>0.36568368595170742</v>
      </c>
      <c r="L31" s="79"/>
      <c r="M31" s="80"/>
      <c r="N31" s="81">
        <f>分析係数表!H34</f>
        <v>0.1424405852450133</v>
      </c>
      <c r="O31" s="82">
        <f t="shared" si="4"/>
        <v>1.8162140040306163</v>
      </c>
      <c r="P31" s="76">
        <f>分析係数表!C34</f>
        <v>0.31694321814583648</v>
      </c>
      <c r="Q31" s="82">
        <f t="shared" si="5"/>
        <v>0.57563671127899874</v>
      </c>
      <c r="R31" s="83">
        <v>0.63465209200189932</v>
      </c>
      <c r="S31" s="84">
        <f t="shared" si="6"/>
        <v>1.4950694966225071</v>
      </c>
      <c r="T31" s="85">
        <f>分析係数表!F34</f>
        <v>0.69993178052821359</v>
      </c>
      <c r="U31" s="86">
        <f t="shared" si="7"/>
        <v>1.0464466547844113</v>
      </c>
      <c r="V31" s="87">
        <f>分析係数表!D34</f>
        <v>0.29461066172887634</v>
      </c>
      <c r="W31" s="167">
        <f t="shared" si="8"/>
        <v>0</v>
      </c>
      <c r="X31" s="76">
        <f>分析係数表!E34</f>
        <v>0.2042685898060618</v>
      </c>
      <c r="Y31" s="166">
        <f t="shared" si="9"/>
        <v>0</v>
      </c>
    </row>
    <row r="32" spans="1:25" x14ac:dyDescent="0.2">
      <c r="A32" s="6" t="s">
        <v>20</v>
      </c>
      <c r="B32" s="5" t="s">
        <v>37</v>
      </c>
      <c r="C32" s="90"/>
      <c r="D32" s="76">
        <f>投入係数表!AA32</f>
        <v>2.3622047244094488E-2</v>
      </c>
      <c r="E32" s="77">
        <f t="shared" si="0"/>
        <v>2.3622047244094486</v>
      </c>
      <c r="F32" s="76">
        <f>分析係数表!C35</f>
        <v>0.30004594884362079</v>
      </c>
      <c r="G32" s="77">
        <f t="shared" si="1"/>
        <v>0.70876995789831676</v>
      </c>
      <c r="H32" s="77">
        <v>0.83808072084061758</v>
      </c>
      <c r="I32" s="77">
        <f t="shared" si="2"/>
        <v>0.83808072084061758</v>
      </c>
      <c r="J32" s="76">
        <f>分析係数表!G35</f>
        <v>0.31483253588516746</v>
      </c>
      <c r="K32" s="78">
        <f t="shared" si="3"/>
        <v>0.26385507861872076</v>
      </c>
      <c r="L32" s="79"/>
      <c r="M32" s="80"/>
      <c r="N32" s="81">
        <f>分析係数表!H35</f>
        <v>5.3595850643821122E-2</v>
      </c>
      <c r="O32" s="82">
        <f t="shared" si="4"/>
        <v>0.68338342144412856</v>
      </c>
      <c r="P32" s="76">
        <f>分析係数表!C35</f>
        <v>0.30004594884362079</v>
      </c>
      <c r="Q32" s="82">
        <f t="shared" si="5"/>
        <v>0.20504642711120355</v>
      </c>
      <c r="R32" s="83">
        <v>0.25650959725027994</v>
      </c>
      <c r="S32" s="84">
        <f t="shared" si="6"/>
        <v>1.0945903180908976</v>
      </c>
      <c r="T32" s="85">
        <f>分析係数表!F35</f>
        <v>0.64593301435406703</v>
      </c>
      <c r="U32" s="86">
        <f t="shared" si="7"/>
        <v>0.7070320236472305</v>
      </c>
      <c r="V32" s="87">
        <f>分析係数表!D35</f>
        <v>0.12870813397129185</v>
      </c>
      <c r="W32" s="167">
        <f t="shared" si="8"/>
        <v>0</v>
      </c>
      <c r="X32" s="76">
        <f>分析係数表!E35</f>
        <v>0.11674641148325358</v>
      </c>
      <c r="Y32" s="166">
        <f t="shared" si="9"/>
        <v>0</v>
      </c>
    </row>
    <row r="33" spans="1:25" x14ac:dyDescent="0.2">
      <c r="A33" s="6" t="s">
        <v>21</v>
      </c>
      <c r="B33" s="5" t="s">
        <v>38</v>
      </c>
      <c r="C33" s="90"/>
      <c r="D33" s="76">
        <f>投入係数表!AA33</f>
        <v>0</v>
      </c>
      <c r="E33" s="77">
        <f t="shared" si="0"/>
        <v>0</v>
      </c>
      <c r="F33" s="76">
        <f>分析係数表!C36</f>
        <v>0.65263261684085982</v>
      </c>
      <c r="G33" s="77">
        <f t="shared" si="1"/>
        <v>0</v>
      </c>
      <c r="H33" s="77">
        <v>8.3822364372784591E-2</v>
      </c>
      <c r="I33" s="77">
        <f t="shared" si="2"/>
        <v>8.3822364372784591E-2</v>
      </c>
      <c r="J33" s="76">
        <f>分析係数表!G36</f>
        <v>1.8993066023515224E-2</v>
      </c>
      <c r="K33" s="78">
        <f t="shared" si="3"/>
        <v>1.5920437007794479E-3</v>
      </c>
      <c r="L33" s="79"/>
      <c r="M33" s="80"/>
      <c r="N33" s="81">
        <f>分析係数表!H36</f>
        <v>0.10937217763786029</v>
      </c>
      <c r="O33" s="82">
        <f t="shared" si="4"/>
        <v>1.3945693942180737</v>
      </c>
      <c r="P33" s="76">
        <f>分析係数表!C36</f>
        <v>0.65263261684085982</v>
      </c>
      <c r="Q33" s="82">
        <f t="shared" si="5"/>
        <v>0.91014147311471405</v>
      </c>
      <c r="R33" s="83">
        <v>0.95339579945639374</v>
      </c>
      <c r="S33" s="84">
        <f t="shared" si="6"/>
        <v>1.0372181638291784</v>
      </c>
      <c r="T33" s="85">
        <f>分析係数表!F36</f>
        <v>0.88362978595116071</v>
      </c>
      <c r="U33" s="86">
        <f t="shared" si="7"/>
        <v>0.91651686408903288</v>
      </c>
      <c r="V33" s="87">
        <f>分析係数表!D36</f>
        <v>1.4320168827253543E-2</v>
      </c>
      <c r="W33" s="167">
        <f t="shared" si="8"/>
        <v>0</v>
      </c>
      <c r="X33" s="76">
        <f>分析係数表!E36</f>
        <v>2.7132951462164605E-3</v>
      </c>
      <c r="Y33" s="166">
        <f t="shared" si="9"/>
        <v>0</v>
      </c>
    </row>
    <row r="34" spans="1:25" x14ac:dyDescent="0.2">
      <c r="A34" s="6" t="s">
        <v>22</v>
      </c>
      <c r="B34" s="5" t="s">
        <v>377</v>
      </c>
      <c r="C34" s="90"/>
      <c r="D34" s="76">
        <f>投入係数表!AA34</f>
        <v>1.1811023622047244E-2</v>
      </c>
      <c r="E34" s="77">
        <f t="shared" si="0"/>
        <v>1.1811023622047243</v>
      </c>
      <c r="F34" s="76">
        <f>分析係数表!C37</f>
        <v>0.3125</v>
      </c>
      <c r="G34" s="77">
        <f t="shared" si="1"/>
        <v>0.36909448818897633</v>
      </c>
      <c r="H34" s="77">
        <v>0.54149953026313946</v>
      </c>
      <c r="I34" s="77">
        <f t="shared" si="2"/>
        <v>0.54149953026313946</v>
      </c>
      <c r="J34" s="76">
        <f>分析係数表!G37</f>
        <v>0.41284547738693467</v>
      </c>
      <c r="K34" s="78">
        <f t="shared" si="3"/>
        <v>0.22355563207628668</v>
      </c>
      <c r="L34" s="79"/>
      <c r="M34" s="80"/>
      <c r="N34" s="81">
        <f>分析係数表!H37</f>
        <v>4.2693468892730888E-2</v>
      </c>
      <c r="O34" s="82">
        <f t="shared" si="4"/>
        <v>0.54437066479504614</v>
      </c>
      <c r="P34" s="76">
        <f>分析係数表!C37</f>
        <v>0.3125</v>
      </c>
      <c r="Q34" s="82">
        <f t="shared" si="5"/>
        <v>0.17011583274845193</v>
      </c>
      <c r="R34" s="83">
        <v>0.22282062191347396</v>
      </c>
      <c r="S34" s="84">
        <f t="shared" si="6"/>
        <v>0.76432015217661342</v>
      </c>
      <c r="T34" s="85">
        <f>分析係数表!F37</f>
        <v>0.69189698492462315</v>
      </c>
      <c r="U34" s="86">
        <f t="shared" si="7"/>
        <v>0.52883080880812794</v>
      </c>
      <c r="V34" s="87">
        <f>分析係数表!D37</f>
        <v>0.10128768844221106</v>
      </c>
      <c r="W34" s="167">
        <f t="shared" si="8"/>
        <v>0</v>
      </c>
      <c r="X34" s="76">
        <f>分析係数表!E37</f>
        <v>9.3907035175879394E-2</v>
      </c>
      <c r="Y34" s="166">
        <f t="shared" si="9"/>
        <v>0</v>
      </c>
    </row>
    <row r="35" spans="1:25" x14ac:dyDescent="0.2">
      <c r="A35" s="6" t="s">
        <v>23</v>
      </c>
      <c r="B35" s="5" t="s">
        <v>193</v>
      </c>
      <c r="C35" s="90"/>
      <c r="D35" s="76">
        <f>投入係数表!AA35</f>
        <v>4.1338582677165357E-2</v>
      </c>
      <c r="E35" s="77">
        <f t="shared" si="0"/>
        <v>4.1338582677165361</v>
      </c>
      <c r="F35" s="76">
        <f>分析係数表!C38</f>
        <v>4.0005674563767912E-2</v>
      </c>
      <c r="G35" s="77">
        <f t="shared" si="1"/>
        <v>0.16537778855100913</v>
      </c>
      <c r="H35" s="77">
        <v>0.19208771968855623</v>
      </c>
      <c r="I35" s="77">
        <f t="shared" si="2"/>
        <v>0.19208771968855623</v>
      </c>
      <c r="J35" s="76">
        <f>分析係数表!G38</f>
        <v>0.2442528735632184</v>
      </c>
      <c r="K35" s="78">
        <f t="shared" si="3"/>
        <v>4.6917977510135864E-2</v>
      </c>
      <c r="L35" s="79"/>
      <c r="M35" s="80"/>
      <c r="N35" s="81">
        <f>分析係数表!H38</f>
        <v>3.7571284803757127E-2</v>
      </c>
      <c r="O35" s="82">
        <f t="shared" si="4"/>
        <v>0.47905934599068423</v>
      </c>
      <c r="P35" s="76">
        <f>分析係数表!C38</f>
        <v>4.0005674563767912E-2</v>
      </c>
      <c r="Q35" s="82">
        <f t="shared" si="5"/>
        <v>1.9165092292434807E-2</v>
      </c>
      <c r="R35" s="83">
        <v>2.3739589492294485E-2</v>
      </c>
      <c r="S35" s="84">
        <f t="shared" si="6"/>
        <v>0.21582730918085072</v>
      </c>
      <c r="T35" s="85">
        <f>分析係数表!F38</f>
        <v>0.42528735632183906</v>
      </c>
      <c r="U35" s="86">
        <f t="shared" si="7"/>
        <v>9.1788625743580182E-2</v>
      </c>
      <c r="V35" s="87">
        <f>分析係数表!D38</f>
        <v>0.11494252873563218</v>
      </c>
      <c r="W35" s="167">
        <f t="shared" si="8"/>
        <v>0</v>
      </c>
      <c r="X35" s="76">
        <f>分析係数表!E38</f>
        <v>0.10344827586206896</v>
      </c>
      <c r="Y35" s="166">
        <f t="shared" si="9"/>
        <v>0</v>
      </c>
    </row>
    <row r="36" spans="1:25" x14ac:dyDescent="0.2">
      <c r="A36" s="6" t="s">
        <v>24</v>
      </c>
      <c r="B36" s="5" t="s">
        <v>39</v>
      </c>
      <c r="C36" s="90"/>
      <c r="D36" s="76">
        <f>投入係数表!AA36</f>
        <v>0</v>
      </c>
      <c r="E36" s="77">
        <f t="shared" si="0"/>
        <v>0</v>
      </c>
      <c r="F36" s="76">
        <f>分析係数表!C39</f>
        <v>1</v>
      </c>
      <c r="G36" s="77">
        <f t="shared" si="1"/>
        <v>0</v>
      </c>
      <c r="H36" s="77">
        <v>3.9914268474159978E-2</v>
      </c>
      <c r="I36" s="77">
        <f t="shared" si="2"/>
        <v>3.9914268474159978E-2</v>
      </c>
      <c r="J36" s="76">
        <f>分析係数表!G39</f>
        <v>0.35369632580787957</v>
      </c>
      <c r="K36" s="78">
        <f t="shared" si="3"/>
        <v>1.4117530106619664E-2</v>
      </c>
      <c r="L36" s="79"/>
      <c r="M36" s="80"/>
      <c r="N36" s="81">
        <f>分析係数表!H39</f>
        <v>3.3932856811085595E-3</v>
      </c>
      <c r="O36" s="82">
        <f t="shared" si="4"/>
        <v>4.3266692306164138E-2</v>
      </c>
      <c r="P36" s="76">
        <f>分析係数表!C39</f>
        <v>1</v>
      </c>
      <c r="Q36" s="82">
        <f t="shared" si="5"/>
        <v>4.3266692306164138E-2</v>
      </c>
      <c r="R36" s="83">
        <v>5.2962946903507217E-2</v>
      </c>
      <c r="S36" s="84">
        <f t="shared" si="6"/>
        <v>9.2877215377667188E-2</v>
      </c>
      <c r="T36" s="85">
        <f>分析係数表!F39</f>
        <v>0.70440460380699421</v>
      </c>
      <c r="U36" s="86">
        <f t="shared" si="7"/>
        <v>6.5423138100802525E-2</v>
      </c>
      <c r="V36" s="87">
        <f>分析係数表!D39</f>
        <v>6.0314298362107124E-2</v>
      </c>
      <c r="W36" s="167">
        <f t="shared" si="8"/>
        <v>0</v>
      </c>
      <c r="X36" s="76">
        <f>分析係数表!E39</f>
        <v>7.2598494909251882E-2</v>
      </c>
      <c r="Y36" s="166">
        <f t="shared" si="9"/>
        <v>0</v>
      </c>
    </row>
    <row r="37" spans="1:25" x14ac:dyDescent="0.2">
      <c r="A37" s="6" t="s">
        <v>25</v>
      </c>
      <c r="B37" s="5" t="s">
        <v>40</v>
      </c>
      <c r="C37" s="90"/>
      <c r="D37" s="76">
        <f>投入係数表!AA37</f>
        <v>0</v>
      </c>
      <c r="E37" s="77">
        <f t="shared" si="0"/>
        <v>0</v>
      </c>
      <c r="F37" s="76">
        <f>分析係数表!C40</f>
        <v>0.6708495079895278</v>
      </c>
      <c r="G37" s="77">
        <f t="shared" si="1"/>
        <v>0</v>
      </c>
      <c r="H37" s="77">
        <v>1.8232900530736754E-3</v>
      </c>
      <c r="I37" s="77">
        <f t="shared" si="2"/>
        <v>1.8232900530736754E-3</v>
      </c>
      <c r="J37" s="76">
        <f>分析係数表!G40</f>
        <v>0.531269582654468</v>
      </c>
      <c r="K37" s="78">
        <f t="shared" si="3"/>
        <v>9.6865854555449433E-4</v>
      </c>
      <c r="L37" s="79"/>
      <c r="M37" s="80"/>
      <c r="N37" s="81">
        <f>分析係数表!H40</f>
        <v>2.5210951410213404E-2</v>
      </c>
      <c r="O37" s="82">
        <f t="shared" si="4"/>
        <v>0.32145671774237539</v>
      </c>
      <c r="P37" s="76">
        <f>分析係数表!C40</f>
        <v>0.6708495079895278</v>
      </c>
      <c r="Q37" s="82">
        <f t="shared" si="5"/>
        <v>0.21564908093740104</v>
      </c>
      <c r="R37" s="83">
        <v>0.21595296671135428</v>
      </c>
      <c r="S37" s="84">
        <f t="shared" si="6"/>
        <v>0.21777625676442794</v>
      </c>
      <c r="T37" s="85">
        <f>分析係数表!F40</f>
        <v>0.72803609474871533</v>
      </c>
      <c r="U37" s="86">
        <f t="shared" si="7"/>
        <v>0.15854897550376762</v>
      </c>
      <c r="V37" s="87">
        <f>分析係数表!D40</f>
        <v>0.11505201153026695</v>
      </c>
      <c r="W37" s="167">
        <f t="shared" si="8"/>
        <v>0</v>
      </c>
      <c r="X37" s="76">
        <f>分析係数表!E40</f>
        <v>6.6173705978192762E-2</v>
      </c>
      <c r="Y37" s="166">
        <f t="shared" si="9"/>
        <v>0</v>
      </c>
    </row>
    <row r="38" spans="1:25" x14ac:dyDescent="0.2">
      <c r="A38" s="6" t="s">
        <v>26</v>
      </c>
      <c r="B38" s="5" t="s">
        <v>276</v>
      </c>
      <c r="C38" s="90"/>
      <c r="D38" s="76">
        <f>投入係数表!AA38</f>
        <v>0</v>
      </c>
      <c r="E38" s="77">
        <f t="shared" si="0"/>
        <v>0</v>
      </c>
      <c r="F38" s="76">
        <f>分析係数表!C41</f>
        <v>0.63576075285795497</v>
      </c>
      <c r="G38" s="77">
        <f t="shared" si="1"/>
        <v>0</v>
      </c>
      <c r="H38" s="77">
        <v>6.8595597742741182E-4</v>
      </c>
      <c r="I38" s="77">
        <f t="shared" si="2"/>
        <v>6.8595597742741182E-4</v>
      </c>
      <c r="J38" s="76">
        <f>分析係数表!G41</f>
        <v>0.45993746335743602</v>
      </c>
      <c r="K38" s="78">
        <f t="shared" si="3"/>
        <v>3.1549685223283445E-4</v>
      </c>
      <c r="L38" s="79"/>
      <c r="M38" s="80"/>
      <c r="N38" s="81">
        <f>分析係数表!H41</f>
        <v>4.510618532758754E-2</v>
      </c>
      <c r="O38" s="82">
        <f t="shared" si="4"/>
        <v>0.57513443460969516</v>
      </c>
      <c r="P38" s="76">
        <f>分析係数表!C41</f>
        <v>0.63576075285795497</v>
      </c>
      <c r="Q38" s="82">
        <f t="shared" si="5"/>
        <v>0.36564790114199408</v>
      </c>
      <c r="R38" s="83">
        <v>0.37078513312523742</v>
      </c>
      <c r="S38" s="84">
        <f t="shared" si="6"/>
        <v>0.37147108910266485</v>
      </c>
      <c r="T38" s="85">
        <f>分析係数表!F41</f>
        <v>0.5626343560680086</v>
      </c>
      <c r="U38" s="86">
        <f t="shared" si="7"/>
        <v>0.20900239701515969</v>
      </c>
      <c r="V38" s="87">
        <f>分析係数表!D41</f>
        <v>0.18145397693961304</v>
      </c>
      <c r="W38" s="167">
        <f t="shared" si="8"/>
        <v>0</v>
      </c>
      <c r="X38" s="76">
        <f>分析係数表!E41</f>
        <v>0.17500488567520031</v>
      </c>
      <c r="Y38" s="166">
        <f t="shared" si="9"/>
        <v>0</v>
      </c>
    </row>
    <row r="39" spans="1:25" x14ac:dyDescent="0.2">
      <c r="A39" s="6" t="s">
        <v>51</v>
      </c>
      <c r="B39" s="5" t="s">
        <v>367</v>
      </c>
      <c r="C39" s="90"/>
      <c r="D39" s="76">
        <f>投入係数表!AA39</f>
        <v>9.8425196850393699E-3</v>
      </c>
      <c r="E39" s="77">
        <f>$C$29*D39</f>
        <v>0.98425196850393704</v>
      </c>
      <c r="F39" s="76">
        <f>分析係数表!C42</f>
        <v>1</v>
      </c>
      <c r="G39" s="77">
        <f>E39*F39</f>
        <v>0.98425196850393704</v>
      </c>
      <c r="H39" s="77">
        <v>1.059759990574126</v>
      </c>
      <c r="I39" s="77">
        <f>C39+H39</f>
        <v>1.059759990574126</v>
      </c>
      <c r="J39" s="76">
        <f>分析係数表!G42</f>
        <v>0.48586118251928023</v>
      </c>
      <c r="K39" s="78">
        <f>I39*J39</f>
        <v>0.51489624220696606</v>
      </c>
      <c r="L39" s="79"/>
      <c r="M39" s="80"/>
      <c r="N39" s="81">
        <f>分析係数表!H42</f>
        <v>1.2011973266585813E-2</v>
      </c>
      <c r="O39" s="82">
        <f t="shared" si="4"/>
        <v>0.15316080052106013</v>
      </c>
      <c r="P39" s="76">
        <f>分析係数表!C42</f>
        <v>1</v>
      </c>
      <c r="Q39" s="82">
        <f>O39*P39</f>
        <v>0.15316080052106013</v>
      </c>
      <c r="R39" s="83">
        <v>0.15917283432429</v>
      </c>
      <c r="S39" s="84">
        <f>I39+R39</f>
        <v>1.2189328248984159</v>
      </c>
      <c r="T39" s="85">
        <f>分析係数表!F42</f>
        <v>0.55826906598114823</v>
      </c>
      <c r="U39" s="86">
        <f>S39*T39</f>
        <v>0.68049248964980114</v>
      </c>
      <c r="V39" s="87">
        <f>分析係数表!D42</f>
        <v>0.12296486718080549</v>
      </c>
      <c r="W39" s="167">
        <f>ROUND(S39*V39,0)</f>
        <v>0</v>
      </c>
      <c r="X39" s="76">
        <f>分析係数表!E42</f>
        <v>7.7120822622107968E-2</v>
      </c>
      <c r="Y39" s="166">
        <f>ROUND(S39*X39,0)</f>
        <v>0</v>
      </c>
    </row>
    <row r="40" spans="1:25" x14ac:dyDescent="0.2">
      <c r="A40" s="6" t="s">
        <v>194</v>
      </c>
      <c r="B40" s="5" t="s">
        <v>41</v>
      </c>
      <c r="C40" s="90"/>
      <c r="D40" s="76">
        <f>投入係数表!AA40</f>
        <v>0.13385826771653545</v>
      </c>
      <c r="E40" s="77">
        <f>$C$29*D40</f>
        <v>13.385826771653544</v>
      </c>
      <c r="F40" s="76">
        <f>分析係数表!C43</f>
        <v>0.35275161130391675</v>
      </c>
      <c r="G40" s="77">
        <f>E40*F40</f>
        <v>4.7218719623358938</v>
      </c>
      <c r="H40" s="77">
        <v>5.647792382463825</v>
      </c>
      <c r="I40" s="77">
        <f>C40+H40</f>
        <v>5.647792382463825</v>
      </c>
      <c r="J40" s="76">
        <f>分析係数表!G43</f>
        <v>0.36383347788378145</v>
      </c>
      <c r="K40" s="78">
        <f>I40*J40</f>
        <v>2.0548559448773416</v>
      </c>
      <c r="L40" s="79"/>
      <c r="M40" s="80"/>
      <c r="N40" s="81">
        <f>分析係数表!H43</f>
        <v>3.2462002941707736E-2</v>
      </c>
      <c r="O40" s="82">
        <f t="shared" si="4"/>
        <v>0.41391253932436867</v>
      </c>
      <c r="P40" s="76">
        <f>分析係数表!C43</f>
        <v>0.35275161130391675</v>
      </c>
      <c r="Q40" s="82">
        <f>O40*P40</f>
        <v>0.14600831518556684</v>
      </c>
      <c r="R40" s="83">
        <v>0.30040251723039291</v>
      </c>
      <c r="S40" s="84">
        <f>I40+R40</f>
        <v>5.9481948996942178</v>
      </c>
      <c r="T40" s="85">
        <f>分析係数表!F43</f>
        <v>0.62185602775368609</v>
      </c>
      <c r="U40" s="86">
        <f>S40*T40</f>
        <v>3.6989208526285817</v>
      </c>
      <c r="V40" s="87">
        <f>分析係数表!D43</f>
        <v>0.24869904596704251</v>
      </c>
      <c r="W40" s="167">
        <f>ROUND(S40*V40,0)</f>
        <v>1</v>
      </c>
      <c r="X40" s="76">
        <f>分析係数表!E43</f>
        <v>0.20663486556808325</v>
      </c>
      <c r="Y40" s="166">
        <f>ROUND(S40*X40,0)</f>
        <v>1</v>
      </c>
    </row>
    <row r="41" spans="1:25" x14ac:dyDescent="0.2">
      <c r="A41" s="6" t="s">
        <v>340</v>
      </c>
      <c r="B41" s="5" t="s">
        <v>42</v>
      </c>
      <c r="C41" s="90"/>
      <c r="D41" s="76">
        <f>投入係数表!AA41</f>
        <v>0</v>
      </c>
      <c r="E41" s="77">
        <f>$C$29*D41</f>
        <v>0</v>
      </c>
      <c r="F41" s="76">
        <f>分析係数表!C44</f>
        <v>0.44216182048040453</v>
      </c>
      <c r="G41" s="77">
        <f>E41*F41</f>
        <v>0</v>
      </c>
      <c r="H41" s="77">
        <v>4.1186093640165952E-3</v>
      </c>
      <c r="I41" s="77">
        <f>C41+H41</f>
        <v>4.1186093640165952E-3</v>
      </c>
      <c r="J41" s="76">
        <f>分析係数表!G44</f>
        <v>0.26698361065932691</v>
      </c>
      <c r="K41" s="78">
        <f>I41*J41</f>
        <v>1.0996011989004646E-3</v>
      </c>
      <c r="L41" s="79"/>
      <c r="M41" s="80"/>
      <c r="N41" s="81">
        <f>分析係数表!H44</f>
        <v>9.8960080509896006E-2</v>
      </c>
      <c r="O41" s="82">
        <f t="shared" si="4"/>
        <v>1.2618080988147486</v>
      </c>
      <c r="P41" s="76">
        <f>分析係数表!C44</f>
        <v>0.44216182048040453</v>
      </c>
      <c r="Q41" s="82">
        <f>O41*P41</f>
        <v>0.5579233660688474</v>
      </c>
      <c r="R41" s="83">
        <v>0.5653746324125728</v>
      </c>
      <c r="S41" s="84">
        <f>I41+R41</f>
        <v>0.56949324177658944</v>
      </c>
      <c r="T41" s="85">
        <f>分析係数表!F44</f>
        <v>0.48855248342299512</v>
      </c>
      <c r="U41" s="86">
        <f>S41*T41</f>
        <v>0.27822733756256496</v>
      </c>
      <c r="V41" s="87">
        <f>分析係数表!D44</f>
        <v>0.23645689978731391</v>
      </c>
      <c r="W41" s="167">
        <f>ROUND(S41*V41,0)</f>
        <v>0</v>
      </c>
      <c r="X41" s="76">
        <f>分析係数表!E44</f>
        <v>0.14913048917803079</v>
      </c>
      <c r="Y41" s="166">
        <f>ROUND(S41*X41,0)</f>
        <v>0</v>
      </c>
    </row>
    <row r="42" spans="1:25" x14ac:dyDescent="0.2">
      <c r="A42" s="6" t="s">
        <v>341</v>
      </c>
      <c r="B42" s="5" t="s">
        <v>278</v>
      </c>
      <c r="C42" s="90"/>
      <c r="D42" s="76">
        <f>投入係数表!AA42</f>
        <v>1.968503937007874E-3</v>
      </c>
      <c r="E42" s="77">
        <f>$C$29*D42</f>
        <v>0.19685039370078738</v>
      </c>
      <c r="F42" s="76">
        <f>分析係数表!C45</f>
        <v>1</v>
      </c>
      <c r="G42" s="77">
        <f>E42*F42</f>
        <v>0.19685039370078738</v>
      </c>
      <c r="H42" s="77">
        <v>0.2260307908195614</v>
      </c>
      <c r="I42" s="77">
        <f>C42+H42</f>
        <v>0.2260307908195614</v>
      </c>
      <c r="J42" s="76">
        <f>分析係数表!G45</f>
        <v>0</v>
      </c>
      <c r="K42" s="78">
        <f>I42*J42</f>
        <v>0</v>
      </c>
      <c r="L42" s="79"/>
      <c r="M42" s="80"/>
      <c r="N42" s="81">
        <f>分析係数表!H45</f>
        <v>0</v>
      </c>
      <c r="O42" s="82">
        <f t="shared" si="4"/>
        <v>0</v>
      </c>
      <c r="P42" s="76">
        <f>分析係数表!C45</f>
        <v>1</v>
      </c>
      <c r="Q42" s="82">
        <f>O42*P42</f>
        <v>0</v>
      </c>
      <c r="R42" s="83">
        <v>5.6340645285048122E-3</v>
      </c>
      <c r="S42" s="84">
        <f>I42+R42</f>
        <v>0.23166485534806622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投入係数表!AA43</f>
        <v>9.8425196850393699E-3</v>
      </c>
      <c r="E43" s="77">
        <f>$C$29*D43</f>
        <v>0.98425196850393704</v>
      </c>
      <c r="F43" s="76">
        <f>分析係数表!C46</f>
        <v>0.17935833011209901</v>
      </c>
      <c r="G43" s="77">
        <f>E43*F43</f>
        <v>0.1765337894804124</v>
      </c>
      <c r="H43" s="77">
        <v>0.21091062318732262</v>
      </c>
      <c r="I43" s="77">
        <f>C43+H43</f>
        <v>0.21091062318732262</v>
      </c>
      <c r="J43" s="76">
        <f>分析係数表!G46</f>
        <v>8.6021505376344086E-3</v>
      </c>
      <c r="K43" s="78">
        <f>I43*J43</f>
        <v>1.8142849306436355E-3</v>
      </c>
      <c r="L43" s="79"/>
      <c r="M43" s="80"/>
      <c r="N43" s="81">
        <f>分析係数表!H46</f>
        <v>1.9624287151962429E-2</v>
      </c>
      <c r="O43" s="82">
        <f t="shared" si="4"/>
        <v>0.25022296196834848</v>
      </c>
      <c r="P43" s="76">
        <f>分析係数表!C46</f>
        <v>0.17935833011209901</v>
      </c>
      <c r="Q43" s="82">
        <f>O43*P43</f>
        <v>4.487957261434624E-2</v>
      </c>
      <c r="R43" s="83">
        <v>5.1235890770051536E-2</v>
      </c>
      <c r="S43" s="84">
        <f>I43+R43</f>
        <v>0.26214651395737415</v>
      </c>
      <c r="T43" s="85">
        <f>分析係数表!F46</f>
        <v>0.31182795698924731</v>
      </c>
      <c r="U43" s="86">
        <f>S43*T43</f>
        <v>8.1744611879181181E-2</v>
      </c>
      <c r="V43" s="87">
        <f>分析係数表!D46</f>
        <v>4.3010752688172043E-3</v>
      </c>
      <c r="W43" s="167">
        <f>ROUND(S43*V43,0)</f>
        <v>0</v>
      </c>
      <c r="X43" s="76">
        <f>分析係数表!E46</f>
        <v>1.0752688172043012E-2</v>
      </c>
      <c r="Y43" s="166">
        <f>ROUND(S43*X43,0)</f>
        <v>0</v>
      </c>
    </row>
    <row r="44" spans="1:25" x14ac:dyDescent="0.2">
      <c r="A44" s="192">
        <v>40</v>
      </c>
      <c r="B44" s="14" t="s">
        <v>150</v>
      </c>
      <c r="C44" s="197">
        <f>SUM(C5:C43)</f>
        <v>100</v>
      </c>
      <c r="D44" s="92">
        <f>投入係数表!AA44</f>
        <v>0.50196850393700787</v>
      </c>
      <c r="E44" s="91">
        <f>SUM(E5:E43)</f>
        <v>50.196850393700785</v>
      </c>
      <c r="F44" s="92">
        <f>分析係数表!C47</f>
        <v>0.45205734847213674</v>
      </c>
      <c r="G44" s="91">
        <f>SUM(G5:G43)</f>
        <v>21.457504431489259</v>
      </c>
      <c r="H44" s="91">
        <f>SUM(H5:H43)</f>
        <v>25.236973390643122</v>
      </c>
      <c r="I44" s="91">
        <f>SUM(I5:I43)</f>
        <v>125.23697339064312</v>
      </c>
      <c r="J44" s="92">
        <f>分析係数表!G47</f>
        <v>0.25945463001493158</v>
      </c>
      <c r="K44" s="93">
        <f>SUM(K5:K43)</f>
        <v>20.336009204805048</v>
      </c>
      <c r="L44" s="94">
        <f>最終需要_まとめ!$L$33</f>
        <v>0.627</v>
      </c>
      <c r="M44" s="91">
        <f>K44*L44</f>
        <v>12.750677771412766</v>
      </c>
      <c r="N44" s="95">
        <f>分析係数表!H47</f>
        <v>1</v>
      </c>
      <c r="O44" s="96">
        <f>SUM(O5:O43)</f>
        <v>12.750677771412768</v>
      </c>
      <c r="P44" s="92">
        <f>分析係数表!C47</f>
        <v>0.45205734847213674</v>
      </c>
      <c r="Q44" s="96">
        <f>SUM(Q5:Q43)</f>
        <v>6.1025260854582024</v>
      </c>
      <c r="R44" s="91">
        <f>SUM(R5:R43)</f>
        <v>7.0356703073984148</v>
      </c>
      <c r="S44" s="97">
        <f>SUM(S5:S43)</f>
        <v>132.27264369804155</v>
      </c>
      <c r="T44" s="98">
        <f>分析係数表!F47</f>
        <v>0.49393557388686266</v>
      </c>
      <c r="U44" s="99">
        <f>SUM(U5:U43)</f>
        <v>64.600980704576983</v>
      </c>
      <c r="V44" s="100">
        <f>分析係数表!D47</f>
        <v>0.10430078574400901</v>
      </c>
      <c r="W44" s="164">
        <f>SUM(W5:W43)</f>
        <v>3</v>
      </c>
      <c r="X44" s="92">
        <f>分析係数表!E47</f>
        <v>8.4816292561133821E-2</v>
      </c>
      <c r="Y44" s="165">
        <f>SUM(Y5:Y43)</f>
        <v>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49"/>
  <sheetViews>
    <sheetView workbookViewId="0">
      <pane xSplit="2" ySplit="5" topLeftCell="C37" activePane="bottomRight" state="frozen"/>
      <selection activeCell="D5" sqref="D5"/>
      <selection pane="topRight" activeCell="D5" sqref="D5"/>
      <selection pane="bottomLeft" activeCell="D5" sqref="D5"/>
      <selection pane="bottomRight" activeCell="J33" sqref="J33:L33"/>
    </sheetView>
  </sheetViews>
  <sheetFormatPr defaultRowHeight="13" x14ac:dyDescent="0.2"/>
  <cols>
    <col min="1" max="1" width="3.08984375" customWidth="1"/>
    <col min="2" max="2" width="23.453125" customWidth="1"/>
    <col min="3" max="3" width="10.08984375" customWidth="1"/>
    <col min="4" max="5" width="10.90625" customWidth="1"/>
    <col min="6" max="7" width="9.08984375" customWidth="1"/>
    <col min="8" max="8" width="6.90625" customWidth="1"/>
    <col min="9" max="9" width="4" customWidth="1"/>
    <col min="10" max="10" width="16.453125" customWidth="1"/>
    <col min="11" max="11" width="11.453125" customWidth="1"/>
    <col min="12" max="12" width="12.453125" customWidth="1"/>
  </cols>
  <sheetData>
    <row r="1" spans="1:12" x14ac:dyDescent="0.2">
      <c r="A1" s="15" t="s">
        <v>358</v>
      </c>
    </row>
    <row r="2" spans="1:12" x14ac:dyDescent="0.2">
      <c r="A2" s="43" t="s">
        <v>357</v>
      </c>
      <c r="B2" s="44"/>
      <c r="C2" s="44"/>
      <c r="D2" s="44"/>
      <c r="E2" s="44"/>
      <c r="F2" s="44"/>
      <c r="G2" s="45"/>
      <c r="H2" s="46"/>
      <c r="I2" s="46"/>
      <c r="J2" s="46"/>
    </row>
    <row r="3" spans="1:12" x14ac:dyDescent="0.2">
      <c r="A3" s="15" t="s">
        <v>119</v>
      </c>
      <c r="C3" s="47" t="s">
        <v>120</v>
      </c>
      <c r="I3" s="48"/>
      <c r="J3" s="15" t="s">
        <v>121</v>
      </c>
      <c r="K3" s="49"/>
      <c r="L3" s="49"/>
    </row>
    <row r="4" spans="1:12" x14ac:dyDescent="0.2">
      <c r="A4" s="50"/>
      <c r="B4" s="51"/>
      <c r="C4" s="130" t="s">
        <v>122</v>
      </c>
      <c r="D4" s="122" t="s">
        <v>123</v>
      </c>
      <c r="E4" s="122"/>
      <c r="F4" s="52" t="s">
        <v>124</v>
      </c>
      <c r="G4" s="113"/>
      <c r="H4" s="105" t="s">
        <v>125</v>
      </c>
      <c r="I4" s="48"/>
      <c r="J4" s="16"/>
      <c r="K4" s="454" t="s">
        <v>126</v>
      </c>
      <c r="L4" s="455"/>
    </row>
    <row r="5" spans="1:12" x14ac:dyDescent="0.2">
      <c r="A5" s="103"/>
      <c r="B5" s="48"/>
      <c r="C5" s="131" t="s">
        <v>127</v>
      </c>
      <c r="D5" s="125" t="s">
        <v>128</v>
      </c>
      <c r="E5" s="124" t="s">
        <v>129</v>
      </c>
      <c r="F5" s="125" t="s">
        <v>130</v>
      </c>
      <c r="G5" s="124" t="s">
        <v>131</v>
      </c>
      <c r="H5" s="158" t="s">
        <v>132</v>
      </c>
      <c r="J5" s="162"/>
      <c r="K5" s="420" t="s">
        <v>133</v>
      </c>
      <c r="L5" s="421" t="s">
        <v>134</v>
      </c>
    </row>
    <row r="6" spans="1:12" x14ac:dyDescent="0.2">
      <c r="A6" s="2" t="s">
        <v>263</v>
      </c>
      <c r="B6" s="10" t="s">
        <v>264</v>
      </c>
      <c r="C6" s="132">
        <v>100</v>
      </c>
      <c r="D6" s="127">
        <f>'1'!S44</f>
        <v>124.14984448443198</v>
      </c>
      <c r="E6" s="168">
        <f>'1'!U44</f>
        <v>57.290364925125665</v>
      </c>
      <c r="F6" s="119">
        <f>'1'!W44</f>
        <v>22</v>
      </c>
      <c r="G6" s="171">
        <f>'1'!Y44</f>
        <v>17</v>
      </c>
      <c r="H6" s="53">
        <v>1</v>
      </c>
      <c r="I6" s="56"/>
      <c r="J6" s="104" t="s">
        <v>102</v>
      </c>
      <c r="K6" s="185">
        <v>0.75600000000000001</v>
      </c>
      <c r="L6" s="186">
        <v>0.73199999999999998</v>
      </c>
    </row>
    <row r="7" spans="1:12" x14ac:dyDescent="0.2">
      <c r="A7" s="159" t="s">
        <v>219</v>
      </c>
      <c r="B7" s="3" t="s">
        <v>265</v>
      </c>
      <c r="C7" s="133">
        <v>100</v>
      </c>
      <c r="D7" s="128">
        <f>'2'!S44</f>
        <v>132.64814883852702</v>
      </c>
      <c r="E7" s="169">
        <f>'2'!U44</f>
        <v>86.555588518151126</v>
      </c>
      <c r="F7" s="120">
        <f>'2'!W44</f>
        <v>22</v>
      </c>
      <c r="G7" s="172">
        <f>'2'!Y44</f>
        <v>13</v>
      </c>
      <c r="H7" s="156">
        <v>2</v>
      </c>
      <c r="I7" s="56"/>
      <c r="J7" s="103" t="s">
        <v>135</v>
      </c>
      <c r="K7" s="187">
        <v>0.74099999999999999</v>
      </c>
      <c r="L7" s="188">
        <v>0.71099999999999997</v>
      </c>
    </row>
    <row r="8" spans="1:12" x14ac:dyDescent="0.2">
      <c r="A8" s="159" t="s">
        <v>220</v>
      </c>
      <c r="B8" s="3" t="s">
        <v>266</v>
      </c>
      <c r="C8" s="133">
        <v>100</v>
      </c>
      <c r="D8" s="128">
        <f>'3'!S44</f>
        <v>114.09068735068172</v>
      </c>
      <c r="E8" s="169">
        <f>'3'!U44</f>
        <v>59.288357205958782</v>
      </c>
      <c r="F8" s="120">
        <f>'3'!W44</f>
        <v>12</v>
      </c>
      <c r="G8" s="172">
        <f>'3'!Y44</f>
        <v>10</v>
      </c>
      <c r="H8" s="156">
        <v>3</v>
      </c>
      <c r="I8" s="56"/>
      <c r="J8" s="103" t="s">
        <v>136</v>
      </c>
      <c r="K8" s="187">
        <v>0.90500000000000003</v>
      </c>
      <c r="L8" s="188">
        <v>0.73599999999999999</v>
      </c>
    </row>
    <row r="9" spans="1:12" x14ac:dyDescent="0.2">
      <c r="A9" s="159" t="s">
        <v>221</v>
      </c>
      <c r="B9" s="3" t="s">
        <v>27</v>
      </c>
      <c r="C9" s="133">
        <v>100</v>
      </c>
      <c r="D9" s="128">
        <f>'4'!S44</f>
        <v>125.23618842540041</v>
      </c>
      <c r="E9" s="169">
        <f>'4'!U44</f>
        <v>77.535216928015913</v>
      </c>
      <c r="F9" s="120">
        <f>'4'!W44</f>
        <v>28</v>
      </c>
      <c r="G9" s="172">
        <f>'4'!Y44</f>
        <v>24</v>
      </c>
      <c r="H9" s="156">
        <v>4</v>
      </c>
      <c r="I9" s="56"/>
      <c r="J9" s="103" t="s">
        <v>137</v>
      </c>
      <c r="K9" s="187">
        <v>0.871</v>
      </c>
      <c r="L9" s="188">
        <v>0.74299999999999999</v>
      </c>
    </row>
    <row r="10" spans="1:12" x14ac:dyDescent="0.2">
      <c r="A10" s="2" t="s">
        <v>222</v>
      </c>
      <c r="B10" s="10" t="s">
        <v>190</v>
      </c>
      <c r="C10" s="132">
        <v>100</v>
      </c>
      <c r="D10" s="127">
        <f>'5'!S44</f>
        <v>131.61808061005578</v>
      </c>
      <c r="E10" s="168">
        <f>'5'!U44</f>
        <v>47.93578833984818</v>
      </c>
      <c r="F10" s="119">
        <f>'5'!W44</f>
        <v>8</v>
      </c>
      <c r="G10" s="171">
        <f>'5'!Y44</f>
        <v>8</v>
      </c>
      <c r="H10" s="53">
        <v>5</v>
      </c>
      <c r="I10" s="56"/>
      <c r="J10" s="103" t="s">
        <v>138</v>
      </c>
      <c r="K10" s="187">
        <v>0.82499999999999996</v>
      </c>
      <c r="L10" s="188">
        <v>0.73499999999999999</v>
      </c>
    </row>
    <row r="11" spans="1:12" x14ac:dyDescent="0.2">
      <c r="A11" s="159" t="s">
        <v>223</v>
      </c>
      <c r="B11" s="3" t="s">
        <v>28</v>
      </c>
      <c r="C11" s="133">
        <v>100</v>
      </c>
      <c r="D11" s="128">
        <f>'6'!S44</f>
        <v>120.3631738083068</v>
      </c>
      <c r="E11" s="169">
        <f>'6'!U44</f>
        <v>49.11686888831796</v>
      </c>
      <c r="F11" s="120">
        <f>'6'!W44</f>
        <v>15</v>
      </c>
      <c r="G11" s="172">
        <f>'6'!Y44</f>
        <v>15</v>
      </c>
      <c r="H11" s="156">
        <v>6</v>
      </c>
      <c r="I11" s="56"/>
      <c r="J11" s="103" t="s">
        <v>139</v>
      </c>
      <c r="K11" s="187">
        <v>0.86899999999999999</v>
      </c>
      <c r="L11" s="188">
        <v>0.76500000000000001</v>
      </c>
    </row>
    <row r="12" spans="1:12" x14ac:dyDescent="0.2">
      <c r="A12" s="159" t="s">
        <v>224</v>
      </c>
      <c r="B12" s="3" t="s">
        <v>267</v>
      </c>
      <c r="C12" s="133">
        <v>100</v>
      </c>
      <c r="D12" s="128">
        <f>'7'!S44</f>
        <v>129.2337696885196</v>
      </c>
      <c r="E12" s="169">
        <f>'7'!U44</f>
        <v>52.066056243621425</v>
      </c>
      <c r="F12" s="120">
        <f>'7'!W44</f>
        <v>14</v>
      </c>
      <c r="G12" s="172">
        <f>'7'!Y44</f>
        <v>11</v>
      </c>
      <c r="H12" s="156">
        <v>7</v>
      </c>
      <c r="I12" s="56"/>
      <c r="J12" s="103" t="s">
        <v>140</v>
      </c>
      <c r="K12" s="187">
        <v>0.80400000000000005</v>
      </c>
      <c r="L12" s="188">
        <v>0.749</v>
      </c>
    </row>
    <row r="13" spans="1:12" x14ac:dyDescent="0.2">
      <c r="A13" s="159" t="s">
        <v>225</v>
      </c>
      <c r="B13" s="3" t="s">
        <v>29</v>
      </c>
      <c r="C13" s="133">
        <v>100</v>
      </c>
      <c r="D13" s="128">
        <f>'8'!S44</f>
        <v>114.93671116842371</v>
      </c>
      <c r="E13" s="169">
        <f>'8'!U44</f>
        <v>38.000012784937951</v>
      </c>
      <c r="F13" s="120">
        <f>'8'!W44</f>
        <v>6</v>
      </c>
      <c r="G13" s="172">
        <f>'8'!Y44</f>
        <v>4</v>
      </c>
      <c r="H13" s="156">
        <v>8</v>
      </c>
      <c r="I13" s="56"/>
      <c r="J13" s="103" t="s">
        <v>195</v>
      </c>
      <c r="K13" s="161">
        <v>0.78600000000000003</v>
      </c>
      <c r="L13" s="189">
        <v>0.73599999999999999</v>
      </c>
    </row>
    <row r="14" spans="1:12" x14ac:dyDescent="0.2">
      <c r="A14" s="159" t="s">
        <v>226</v>
      </c>
      <c r="B14" s="3" t="s">
        <v>30</v>
      </c>
      <c r="C14" s="133">
        <v>100</v>
      </c>
      <c r="D14" s="128">
        <f>'9'!S44</f>
        <v>104.57721774429304</v>
      </c>
      <c r="E14" s="169">
        <f>'9'!U44</f>
        <v>30.885588313672155</v>
      </c>
      <c r="F14" s="120">
        <f>'9'!W44</f>
        <v>4</v>
      </c>
      <c r="G14" s="172">
        <f>'9'!Y44</f>
        <v>4</v>
      </c>
      <c r="H14" s="156">
        <v>9</v>
      </c>
      <c r="I14" s="56"/>
      <c r="J14" s="103" t="s">
        <v>196</v>
      </c>
      <c r="K14" s="161">
        <v>0.69399999999999995</v>
      </c>
      <c r="L14" s="189">
        <v>0.751</v>
      </c>
    </row>
    <row r="15" spans="1:12" x14ac:dyDescent="0.2">
      <c r="A15" s="159" t="s">
        <v>2</v>
      </c>
      <c r="B15" s="3" t="s">
        <v>364</v>
      </c>
      <c r="C15" s="133">
        <v>100</v>
      </c>
      <c r="D15" s="128">
        <f>'10'!S44</f>
        <v>122.83910028147375</v>
      </c>
      <c r="E15" s="169">
        <f>'10'!U44</f>
        <v>45.324908052795678</v>
      </c>
      <c r="F15" s="120">
        <f>'10'!W44</f>
        <v>10</v>
      </c>
      <c r="G15" s="172">
        <f>'10'!Y44</f>
        <v>10</v>
      </c>
      <c r="H15" s="156">
        <v>10</v>
      </c>
      <c r="I15" s="56"/>
      <c r="J15" s="103" t="s">
        <v>197</v>
      </c>
      <c r="K15" s="161">
        <v>0.66300000000000003</v>
      </c>
      <c r="L15" s="189">
        <v>0.73499999999999999</v>
      </c>
    </row>
    <row r="16" spans="1:12" x14ac:dyDescent="0.2">
      <c r="A16" s="159" t="s">
        <v>3</v>
      </c>
      <c r="B16" s="3" t="s">
        <v>31</v>
      </c>
      <c r="C16" s="133">
        <v>100</v>
      </c>
      <c r="D16" s="128">
        <f>'11'!S44</f>
        <v>125.6308280193126</v>
      </c>
      <c r="E16" s="169">
        <f>'11'!U44</f>
        <v>58.554460459306966</v>
      </c>
      <c r="F16" s="120">
        <f>'11'!W44</f>
        <v>9</v>
      </c>
      <c r="G16" s="172">
        <f>'11'!Y44</f>
        <v>6</v>
      </c>
      <c r="H16" s="156">
        <v>11</v>
      </c>
      <c r="I16" s="56"/>
      <c r="J16" s="103" t="s">
        <v>198</v>
      </c>
      <c r="K16" s="161">
        <v>0.66</v>
      </c>
      <c r="L16" s="189">
        <v>0.72199999999999998</v>
      </c>
    </row>
    <row r="17" spans="1:12" x14ac:dyDescent="0.2">
      <c r="A17" s="159" t="s">
        <v>4</v>
      </c>
      <c r="B17" s="3" t="s">
        <v>32</v>
      </c>
      <c r="C17" s="133">
        <v>100</v>
      </c>
      <c r="D17" s="128">
        <f>'12'!S44</f>
        <v>121.67680577636008</v>
      </c>
      <c r="E17" s="169">
        <f>'12'!U44</f>
        <v>31.934101117697541</v>
      </c>
      <c r="F17" s="120">
        <f>'12'!W44</f>
        <v>2</v>
      </c>
      <c r="G17" s="172">
        <f>'12'!Y44</f>
        <v>3</v>
      </c>
      <c r="H17" s="156">
        <v>12</v>
      </c>
      <c r="I17" s="56"/>
      <c r="J17" s="103" t="s">
        <v>199</v>
      </c>
      <c r="K17" s="161">
        <v>0.69299999999999995</v>
      </c>
      <c r="L17" s="189">
        <v>0.73899999999999999</v>
      </c>
    </row>
    <row r="18" spans="1:12" x14ac:dyDescent="0.2">
      <c r="A18" s="159" t="s">
        <v>5</v>
      </c>
      <c r="B18" s="3" t="s">
        <v>33</v>
      </c>
      <c r="C18" s="133">
        <v>100</v>
      </c>
      <c r="D18" s="128">
        <f>'13'!S44</f>
        <v>128.95701420451826</v>
      </c>
      <c r="E18" s="169">
        <f>'13'!U44</f>
        <v>33.02152940994155</v>
      </c>
      <c r="F18" s="120">
        <f>'13'!W44</f>
        <v>3</v>
      </c>
      <c r="G18" s="172">
        <f>'13'!Y44</f>
        <v>2</v>
      </c>
      <c r="H18" s="156">
        <v>13</v>
      </c>
      <c r="I18" s="56"/>
      <c r="J18" s="103" t="s">
        <v>215</v>
      </c>
      <c r="K18" s="161">
        <v>0.75800000000000001</v>
      </c>
      <c r="L18" s="189">
        <v>0.74199999999999999</v>
      </c>
    </row>
    <row r="19" spans="1:12" x14ac:dyDescent="0.2">
      <c r="A19" s="159" t="s">
        <v>6</v>
      </c>
      <c r="B19" s="3" t="s">
        <v>34</v>
      </c>
      <c r="C19" s="133">
        <v>100</v>
      </c>
      <c r="D19" s="128">
        <f>'14'!S44</f>
        <v>131.4124631934715</v>
      </c>
      <c r="E19" s="169">
        <f>'14'!U44</f>
        <v>56.75255420994403</v>
      </c>
      <c r="F19" s="120">
        <f>'14'!W44</f>
        <v>12</v>
      </c>
      <c r="G19" s="172">
        <f>'14'!Y44</f>
        <v>11</v>
      </c>
      <c r="H19" s="156">
        <v>14</v>
      </c>
      <c r="I19" s="56"/>
      <c r="J19" s="103" t="s">
        <v>216</v>
      </c>
      <c r="K19" s="161">
        <v>0.752</v>
      </c>
      <c r="L19" s="189">
        <v>0.72199999999999998</v>
      </c>
    </row>
    <row r="20" spans="1:12" x14ac:dyDescent="0.2">
      <c r="A20" s="159" t="s">
        <v>7</v>
      </c>
      <c r="B20" s="3" t="s">
        <v>268</v>
      </c>
      <c r="C20" s="133">
        <v>100</v>
      </c>
      <c r="D20" s="128">
        <f>'15'!S44</f>
        <v>122.1713048857897</v>
      </c>
      <c r="E20" s="169">
        <f>'15'!U44</f>
        <v>51.734223897861405</v>
      </c>
      <c r="F20" s="120">
        <f>'15'!W44</f>
        <v>7</v>
      </c>
      <c r="G20" s="172">
        <f>'15'!Y44</f>
        <v>7</v>
      </c>
      <c r="H20" s="156">
        <v>15</v>
      </c>
      <c r="I20" s="56"/>
      <c r="J20" s="103" t="s">
        <v>217</v>
      </c>
      <c r="K20" s="161">
        <v>0.71899999999999997</v>
      </c>
      <c r="L20" s="189">
        <v>0.74399999999999999</v>
      </c>
    </row>
    <row r="21" spans="1:12" x14ac:dyDescent="0.2">
      <c r="A21" s="159" t="s">
        <v>8</v>
      </c>
      <c r="B21" s="3" t="s">
        <v>269</v>
      </c>
      <c r="C21" s="133">
        <v>100</v>
      </c>
      <c r="D21" s="128">
        <f>'16'!S44</f>
        <v>120.00211894081735</v>
      </c>
      <c r="E21" s="169">
        <f>'16'!U44</f>
        <v>53.748392642007815</v>
      </c>
      <c r="F21" s="120">
        <f>'16'!W44</f>
        <v>8</v>
      </c>
      <c r="G21" s="172">
        <f>'16'!Y44</f>
        <v>8</v>
      </c>
      <c r="H21" s="156">
        <v>16</v>
      </c>
      <c r="I21" s="56"/>
      <c r="J21" s="103" t="s">
        <v>218</v>
      </c>
      <c r="K21" s="161">
        <v>0.82599999999999996</v>
      </c>
      <c r="L21" s="189">
        <v>0.75</v>
      </c>
    </row>
    <row r="22" spans="1:12" x14ac:dyDescent="0.2">
      <c r="A22" s="159" t="s">
        <v>9</v>
      </c>
      <c r="B22" s="3" t="s">
        <v>270</v>
      </c>
      <c r="C22" s="133">
        <v>100</v>
      </c>
      <c r="D22" s="128">
        <f>'17'!S44</f>
        <v>123.91681497843257</v>
      </c>
      <c r="E22" s="169">
        <f>'17'!U44</f>
        <v>51.284244926645293</v>
      </c>
      <c r="F22" s="120">
        <f>'17'!W44</f>
        <v>1</v>
      </c>
      <c r="G22" s="172">
        <f>'17'!Y44</f>
        <v>1</v>
      </c>
      <c r="H22" s="156">
        <v>17</v>
      </c>
      <c r="I22" s="56"/>
      <c r="J22" s="103" t="s">
        <v>252</v>
      </c>
      <c r="K22" s="161">
        <v>0.84399999999999997</v>
      </c>
      <c r="L22" s="189">
        <v>0.76200000000000001</v>
      </c>
    </row>
    <row r="23" spans="1:12" x14ac:dyDescent="0.2">
      <c r="A23" s="159" t="s">
        <v>10</v>
      </c>
      <c r="B23" s="3" t="s">
        <v>271</v>
      </c>
      <c r="C23" s="133">
        <v>100</v>
      </c>
      <c r="D23" s="128">
        <f>'18'!S44</f>
        <v>128.02033487229249</v>
      </c>
      <c r="E23" s="169">
        <f>'18'!U44</f>
        <v>47.82460255710518</v>
      </c>
      <c r="F23" s="120">
        <f>'18'!W44</f>
        <v>8</v>
      </c>
      <c r="G23" s="172">
        <f>'18'!Y44</f>
        <v>5</v>
      </c>
      <c r="H23" s="156">
        <v>18</v>
      </c>
      <c r="I23" s="56"/>
      <c r="J23" s="190" t="s">
        <v>262</v>
      </c>
      <c r="K23" s="394">
        <v>0.94499999999999995</v>
      </c>
      <c r="L23" s="395">
        <v>0.77200000000000002</v>
      </c>
    </row>
    <row r="24" spans="1:12" x14ac:dyDescent="0.2">
      <c r="A24" s="159" t="s">
        <v>11</v>
      </c>
      <c r="B24" s="3" t="s">
        <v>35</v>
      </c>
      <c r="C24" s="133">
        <v>100</v>
      </c>
      <c r="D24" s="128">
        <f>'19'!S44</f>
        <v>123.74813893860036</v>
      </c>
      <c r="E24" s="169">
        <f>'19'!U44</f>
        <v>45.510014038431549</v>
      </c>
      <c r="F24" s="120">
        <f>'19'!W44</f>
        <v>5</v>
      </c>
      <c r="G24" s="172">
        <f>'19'!Y44</f>
        <v>5</v>
      </c>
      <c r="H24" s="156">
        <v>19</v>
      </c>
      <c r="I24" s="56"/>
      <c r="J24" s="103" t="s">
        <v>339</v>
      </c>
      <c r="K24" s="161">
        <v>0.80800000000000005</v>
      </c>
      <c r="L24" s="189">
        <v>0.74199999999999999</v>
      </c>
    </row>
    <row r="25" spans="1:12" x14ac:dyDescent="0.2">
      <c r="A25" s="159" t="s">
        <v>12</v>
      </c>
      <c r="B25" s="3" t="s">
        <v>366</v>
      </c>
      <c r="C25" s="133">
        <v>100</v>
      </c>
      <c r="D25" s="128">
        <f>'20'!S44</f>
        <v>125.74707543962903</v>
      </c>
      <c r="E25" s="169">
        <f>'20'!U44</f>
        <v>46.82731630960096</v>
      </c>
      <c r="F25" s="120">
        <f>'20'!W44</f>
        <v>2</v>
      </c>
      <c r="G25" s="172">
        <f>'20'!Y44</f>
        <v>2</v>
      </c>
      <c r="H25" s="156">
        <v>20</v>
      </c>
      <c r="I25" s="56"/>
      <c r="J25" s="103" t="s">
        <v>368</v>
      </c>
      <c r="K25" s="161">
        <v>0.82699999999999996</v>
      </c>
      <c r="L25" s="189">
        <v>0.69599999999999995</v>
      </c>
    </row>
    <row r="26" spans="1:12" x14ac:dyDescent="0.2">
      <c r="A26" s="159" t="s">
        <v>13</v>
      </c>
      <c r="B26" s="3" t="s">
        <v>191</v>
      </c>
      <c r="C26" s="133">
        <v>100</v>
      </c>
      <c r="D26" s="128">
        <f>'21'!S44</f>
        <v>114.06447551986173</v>
      </c>
      <c r="E26" s="169">
        <f>'21'!U44</f>
        <v>28.474048104991436</v>
      </c>
      <c r="F26" s="120">
        <f>'21'!W44</f>
        <v>26</v>
      </c>
      <c r="G26" s="172">
        <f>'21'!Y44</f>
        <v>24</v>
      </c>
      <c r="H26" s="156">
        <v>21</v>
      </c>
      <c r="I26" s="56"/>
      <c r="J26" s="200" t="s">
        <v>369</v>
      </c>
      <c r="K26" s="161">
        <v>0.78</v>
      </c>
      <c r="L26" s="189">
        <v>0.71399999999999997</v>
      </c>
    </row>
    <row r="27" spans="1:12" x14ac:dyDescent="0.2">
      <c r="A27" s="11" t="s">
        <v>14</v>
      </c>
      <c r="B27" s="12" t="s">
        <v>50</v>
      </c>
      <c r="C27" s="134">
        <v>100</v>
      </c>
      <c r="D27" s="129">
        <f>'22'!S44</f>
        <v>122.94761045726322</v>
      </c>
      <c r="E27" s="170">
        <f>'22'!U44</f>
        <v>61.46229420938969</v>
      </c>
      <c r="F27" s="121">
        <f>'22'!W44</f>
        <v>10</v>
      </c>
      <c r="G27" s="173">
        <f>'22'!Y44</f>
        <v>7</v>
      </c>
      <c r="H27" s="157">
        <v>22</v>
      </c>
      <c r="I27" s="56"/>
      <c r="J27" s="199" t="s">
        <v>370</v>
      </c>
      <c r="K27" s="396">
        <v>0.82799999999999996</v>
      </c>
      <c r="L27" s="397">
        <v>0.68200000000000005</v>
      </c>
    </row>
    <row r="28" spans="1:12" x14ac:dyDescent="0.2">
      <c r="A28" s="159" t="s">
        <v>15</v>
      </c>
      <c r="B28" s="3" t="s">
        <v>36</v>
      </c>
      <c r="C28" s="133">
        <v>100</v>
      </c>
      <c r="D28" s="128">
        <f>'23'!S44</f>
        <v>132.29573466825221</v>
      </c>
      <c r="E28" s="169">
        <f>'23'!U44</f>
        <v>60.779905732962312</v>
      </c>
      <c r="F28" s="120">
        <f>'23'!W44</f>
        <v>13</v>
      </c>
      <c r="G28" s="172">
        <f>'23'!Y44</f>
        <v>10</v>
      </c>
      <c r="H28" s="156">
        <v>23</v>
      </c>
      <c r="I28" s="56"/>
      <c r="J28" s="114" t="s">
        <v>549</v>
      </c>
      <c r="K28" s="422">
        <v>0.67200000000000004</v>
      </c>
      <c r="L28" s="423">
        <v>0.67900000000000005</v>
      </c>
    </row>
    <row r="29" spans="1:12" x14ac:dyDescent="0.2">
      <c r="A29" s="159" t="s">
        <v>16</v>
      </c>
      <c r="B29" s="3" t="s">
        <v>192</v>
      </c>
      <c r="C29" s="133">
        <v>100</v>
      </c>
      <c r="D29" s="128">
        <f>'24'!S44</f>
        <v>124.08128792438166</v>
      </c>
      <c r="E29" s="169">
        <f>'24'!U44</f>
        <v>45.780365987584197</v>
      </c>
      <c r="F29" s="120">
        <f>'24'!W44</f>
        <v>2</v>
      </c>
      <c r="G29" s="172">
        <f>'24'!Y44</f>
        <v>2</v>
      </c>
      <c r="H29" s="156">
        <v>24</v>
      </c>
      <c r="I29" s="56"/>
      <c r="J29" s="200" t="s">
        <v>550</v>
      </c>
      <c r="K29" s="416">
        <v>0.59799999999999998</v>
      </c>
      <c r="L29" s="417">
        <v>0.61099999999999999</v>
      </c>
    </row>
    <row r="30" spans="1:12" x14ac:dyDescent="0.2">
      <c r="A30" s="159" t="s">
        <v>17</v>
      </c>
      <c r="B30" s="3" t="s">
        <v>272</v>
      </c>
      <c r="C30" s="133">
        <v>100</v>
      </c>
      <c r="D30" s="128">
        <f>'25'!S44</f>
        <v>132.27264369804155</v>
      </c>
      <c r="E30" s="169">
        <f>'25'!U44</f>
        <v>64.600980704576983</v>
      </c>
      <c r="F30" s="120">
        <f>'25'!W44</f>
        <v>3</v>
      </c>
      <c r="G30" s="172">
        <f>'25'!Y44</f>
        <v>4</v>
      </c>
      <c r="H30" s="156">
        <v>25</v>
      </c>
      <c r="I30" s="56"/>
      <c r="J30" s="200" t="s">
        <v>551</v>
      </c>
      <c r="K30" s="416">
        <v>0.71299999999999997</v>
      </c>
      <c r="L30" s="417">
        <v>0.622</v>
      </c>
    </row>
    <row r="31" spans="1:12" x14ac:dyDescent="0.2">
      <c r="A31" s="159" t="s">
        <v>18</v>
      </c>
      <c r="B31" s="3" t="s">
        <v>273</v>
      </c>
      <c r="C31" s="133">
        <v>100</v>
      </c>
      <c r="D31" s="128">
        <f>'26'!S44</f>
        <v>135.60713239323488</v>
      </c>
      <c r="E31" s="169">
        <f>'26'!U44</f>
        <v>82.246612122116389</v>
      </c>
      <c r="F31" s="120">
        <f>'26'!W44</f>
        <v>15</v>
      </c>
      <c r="G31" s="172">
        <f>'26'!Y44</f>
        <v>12</v>
      </c>
      <c r="H31" s="156">
        <v>26</v>
      </c>
      <c r="I31" s="56"/>
      <c r="J31" s="115" t="s">
        <v>552</v>
      </c>
      <c r="K31" s="424">
        <v>0.64</v>
      </c>
      <c r="L31" s="425">
        <v>0.64900000000000002</v>
      </c>
    </row>
    <row r="32" spans="1:12" x14ac:dyDescent="0.2">
      <c r="A32" s="159" t="s">
        <v>19</v>
      </c>
      <c r="B32" s="3" t="s">
        <v>274</v>
      </c>
      <c r="C32" s="133">
        <v>100</v>
      </c>
      <c r="D32" s="128">
        <f>'27'!S44</f>
        <v>127.14682256112064</v>
      </c>
      <c r="E32" s="169">
        <f>'27'!U44</f>
        <v>84.912858979304517</v>
      </c>
      <c r="F32" s="120">
        <f>'27'!W44</f>
        <v>31</v>
      </c>
      <c r="G32" s="172">
        <f>'27'!Y44</f>
        <v>22</v>
      </c>
      <c r="H32" s="156">
        <v>27</v>
      </c>
      <c r="I32" s="56"/>
      <c r="J32" s="191" t="s">
        <v>141</v>
      </c>
      <c r="K32" s="191"/>
      <c r="L32" s="47" t="s">
        <v>120</v>
      </c>
    </row>
    <row r="33" spans="1:12" x14ac:dyDescent="0.2">
      <c r="A33" s="159" t="s">
        <v>20</v>
      </c>
      <c r="B33" s="3" t="s">
        <v>37</v>
      </c>
      <c r="C33" s="133">
        <v>100</v>
      </c>
      <c r="D33" s="128">
        <f>'28'!S44</f>
        <v>123.08162365919313</v>
      </c>
      <c r="E33" s="169">
        <f>'28'!U44</f>
        <v>77.638804304785381</v>
      </c>
      <c r="F33" s="120">
        <f>'28'!W44</f>
        <v>14</v>
      </c>
      <c r="G33" s="172">
        <f>'28'!Y44</f>
        <v>13</v>
      </c>
      <c r="H33" s="156">
        <v>28</v>
      </c>
      <c r="I33" s="56"/>
      <c r="J33" s="57" t="s">
        <v>612</v>
      </c>
      <c r="K33" s="58">
        <v>0.65</v>
      </c>
      <c r="L33" s="58">
        <v>0.627</v>
      </c>
    </row>
    <row r="34" spans="1:12" x14ac:dyDescent="0.2">
      <c r="A34" s="159" t="s">
        <v>21</v>
      </c>
      <c r="B34" s="3" t="s">
        <v>38</v>
      </c>
      <c r="C34" s="133">
        <v>100</v>
      </c>
      <c r="D34" s="128">
        <f>'29'!S44</f>
        <v>106.48791654735076</v>
      </c>
      <c r="E34" s="169">
        <f>'29'!U44</f>
        <v>92.365052530699529</v>
      </c>
      <c r="F34" s="120">
        <f>'29'!W44</f>
        <v>1</v>
      </c>
      <c r="G34" s="172">
        <f>'29'!Y44</f>
        <v>0</v>
      </c>
      <c r="H34" s="156">
        <v>29</v>
      </c>
      <c r="I34" s="56"/>
    </row>
    <row r="35" spans="1:12" x14ac:dyDescent="0.2">
      <c r="A35" s="159" t="s">
        <v>22</v>
      </c>
      <c r="B35" s="3" t="s">
        <v>377</v>
      </c>
      <c r="C35" s="133">
        <v>100</v>
      </c>
      <c r="D35" s="128">
        <f>'30'!S44</f>
        <v>125.48775988878484</v>
      </c>
      <c r="E35" s="169">
        <f>'30'!U44</f>
        <v>83.461803223483827</v>
      </c>
      <c r="F35" s="120">
        <f>'30'!W44</f>
        <v>12</v>
      </c>
      <c r="G35" s="172">
        <f>'30'!Y44</f>
        <v>11</v>
      </c>
      <c r="H35" s="156">
        <v>30</v>
      </c>
      <c r="I35" s="56"/>
    </row>
    <row r="36" spans="1:12" x14ac:dyDescent="0.2">
      <c r="A36" s="159" t="s">
        <v>23</v>
      </c>
      <c r="B36" s="3" t="s">
        <v>193</v>
      </c>
      <c r="C36" s="133">
        <v>100</v>
      </c>
      <c r="D36" s="128">
        <f>'31'!S44</f>
        <v>124.91042151152843</v>
      </c>
      <c r="E36" s="169">
        <f>'31'!U44</f>
        <v>57.440348336792425</v>
      </c>
      <c r="F36" s="120">
        <f>'31'!W44</f>
        <v>14</v>
      </c>
      <c r="G36" s="172">
        <f>'31'!Y44</f>
        <v>12</v>
      </c>
      <c r="H36" s="156">
        <v>31</v>
      </c>
      <c r="I36" s="56"/>
    </row>
    <row r="37" spans="1:12" x14ac:dyDescent="0.2">
      <c r="A37" s="159" t="s">
        <v>24</v>
      </c>
      <c r="B37" s="3" t="s">
        <v>39</v>
      </c>
      <c r="C37" s="133">
        <v>100</v>
      </c>
      <c r="D37" s="128">
        <f>'32'!S44</f>
        <v>125.10871194329378</v>
      </c>
      <c r="E37" s="169">
        <f>'32'!U44</f>
        <v>84.033186752530867</v>
      </c>
      <c r="F37" s="120">
        <f>'32'!W44</f>
        <v>7</v>
      </c>
      <c r="G37" s="172">
        <f>'32'!Y44</f>
        <v>8</v>
      </c>
      <c r="H37" s="156">
        <v>32</v>
      </c>
      <c r="I37" s="56"/>
    </row>
    <row r="38" spans="1:12" x14ac:dyDescent="0.2">
      <c r="A38" s="159" t="s">
        <v>25</v>
      </c>
      <c r="B38" s="3" t="s">
        <v>40</v>
      </c>
      <c r="C38" s="133">
        <v>100</v>
      </c>
      <c r="D38" s="128">
        <f>'33'!S44</f>
        <v>130.18316858300571</v>
      </c>
      <c r="E38" s="169">
        <f>'33'!U44</f>
        <v>88.700702581310992</v>
      </c>
      <c r="F38" s="120">
        <f>'33'!W44</f>
        <v>14</v>
      </c>
      <c r="G38" s="172">
        <f>'33'!Y44</f>
        <v>9</v>
      </c>
      <c r="H38" s="156">
        <v>33</v>
      </c>
      <c r="I38" s="56"/>
    </row>
    <row r="39" spans="1:12" x14ac:dyDescent="0.2">
      <c r="A39" s="159" t="s">
        <v>26</v>
      </c>
      <c r="B39" s="3" t="s">
        <v>276</v>
      </c>
      <c r="C39" s="133">
        <v>100</v>
      </c>
      <c r="D39" s="128">
        <f>'34'!S44</f>
        <v>128.31019093820703</v>
      </c>
      <c r="E39" s="169">
        <f>'34'!U44</f>
        <v>71.931980432147</v>
      </c>
      <c r="F39" s="120">
        <f>'34'!W44</f>
        <v>21</v>
      </c>
      <c r="G39" s="172">
        <f>'34'!Y44</f>
        <v>20</v>
      </c>
      <c r="H39" s="156">
        <v>34</v>
      </c>
      <c r="I39" s="56"/>
    </row>
    <row r="40" spans="1:12" x14ac:dyDescent="0.2">
      <c r="A40" s="159" t="s">
        <v>51</v>
      </c>
      <c r="B40" s="3" t="s">
        <v>367</v>
      </c>
      <c r="C40" s="133">
        <v>100</v>
      </c>
      <c r="D40" s="128">
        <f>'35'!S44</f>
        <v>129.15914913862269</v>
      </c>
      <c r="E40" s="169">
        <f>'35'!U44</f>
        <v>71.931198029329352</v>
      </c>
      <c r="F40" s="120">
        <f>'35'!W44</f>
        <v>14</v>
      </c>
      <c r="G40" s="172">
        <f>'35'!Y44</f>
        <v>10</v>
      </c>
      <c r="H40" s="156">
        <v>35</v>
      </c>
      <c r="I40" s="56"/>
    </row>
    <row r="41" spans="1:12" x14ac:dyDescent="0.2">
      <c r="A41" s="159" t="s">
        <v>194</v>
      </c>
      <c r="B41" s="3" t="s">
        <v>41</v>
      </c>
      <c r="C41" s="133">
        <v>100</v>
      </c>
      <c r="D41" s="128">
        <f>'36'!S44</f>
        <v>123.50789575320148</v>
      </c>
      <c r="E41" s="169">
        <f>'36'!U44</f>
        <v>75.130722032759095</v>
      </c>
      <c r="F41" s="120">
        <f>'36'!W44</f>
        <v>27</v>
      </c>
      <c r="G41" s="172">
        <f>'36'!Y44</f>
        <v>22</v>
      </c>
      <c r="H41" s="156">
        <v>36</v>
      </c>
      <c r="I41" s="56"/>
    </row>
    <row r="42" spans="1:12" x14ac:dyDescent="0.2">
      <c r="A42" s="159" t="s">
        <v>200</v>
      </c>
      <c r="B42" s="3" t="s">
        <v>345</v>
      </c>
      <c r="C42" s="133">
        <v>100</v>
      </c>
      <c r="D42" s="128">
        <f>'37'!S44</f>
        <v>130.19870632195517</v>
      </c>
      <c r="E42" s="169">
        <f>'37'!U44</f>
        <v>64.466873236901989</v>
      </c>
      <c r="F42" s="120">
        <f>'37'!W44</f>
        <v>26</v>
      </c>
      <c r="G42" s="172">
        <f>'37'!Y44</f>
        <v>16</v>
      </c>
      <c r="H42" s="156">
        <v>37</v>
      </c>
      <c r="I42" s="56"/>
    </row>
    <row r="43" spans="1:12" x14ac:dyDescent="0.2">
      <c r="A43" s="159" t="s">
        <v>201</v>
      </c>
      <c r="B43" s="3" t="s">
        <v>278</v>
      </c>
      <c r="C43" s="133">
        <v>100</v>
      </c>
      <c r="D43" s="128">
        <f>'38'!S44</f>
        <v>120.96292314091011</v>
      </c>
      <c r="E43" s="169">
        <f>'38'!U44</f>
        <v>12.634819564781305</v>
      </c>
      <c r="F43" s="120">
        <f>'38'!W44</f>
        <v>3</v>
      </c>
      <c r="G43" s="172">
        <f>'38'!Y44</f>
        <v>2</v>
      </c>
      <c r="H43" s="156">
        <v>38</v>
      </c>
      <c r="I43" s="56"/>
    </row>
    <row r="44" spans="1:12" x14ac:dyDescent="0.2">
      <c r="A44" s="159" t="s">
        <v>202</v>
      </c>
      <c r="B44" s="3" t="s">
        <v>279</v>
      </c>
      <c r="C44" s="133">
        <v>100</v>
      </c>
      <c r="D44" s="128">
        <f>'39'!S44</f>
        <v>138.01841452401771</v>
      </c>
      <c r="E44" s="169">
        <f>'39'!U44</f>
        <v>55.835301590308639</v>
      </c>
      <c r="F44" s="120">
        <f>'39'!W44</f>
        <v>3</v>
      </c>
      <c r="G44" s="172">
        <f>'39'!Y44</f>
        <v>3</v>
      </c>
      <c r="H44" s="156">
        <v>39</v>
      </c>
      <c r="I44" s="56"/>
    </row>
    <row r="45" spans="1:12" x14ac:dyDescent="0.2">
      <c r="A45" s="106"/>
      <c r="B45" s="94" t="s">
        <v>83</v>
      </c>
      <c r="C45" s="135">
        <f>SUM(C6:C44)</f>
        <v>3900</v>
      </c>
      <c r="D45" s="202">
        <f>SUM(D6:D44)</f>
        <v>4864.8084108215626</v>
      </c>
      <c r="E45" s="203">
        <f>SUM(E6:E44)</f>
        <v>2285.0180482257424</v>
      </c>
      <c r="F45" s="204">
        <f>SUM(F6:F44)</f>
        <v>454</v>
      </c>
      <c r="G45" s="205">
        <f>SUM(G6:G44)</f>
        <v>373</v>
      </c>
      <c r="H45" s="160"/>
      <c r="I45" s="56"/>
    </row>
    <row r="46" spans="1:12" x14ac:dyDescent="0.2">
      <c r="A46" s="398" t="str">
        <f>取引基本表!$E$1</f>
        <v>2015年朝来市産業連関表</v>
      </c>
      <c r="B46" s="399"/>
      <c r="C46" s="60"/>
      <c r="D46" s="60"/>
      <c r="E46" s="60"/>
      <c r="F46" s="60"/>
      <c r="G46" s="60"/>
      <c r="H46" s="48"/>
      <c r="I46" s="48"/>
      <c r="J46" s="48"/>
    </row>
    <row r="47" spans="1:12" x14ac:dyDescent="0.2">
      <c r="A47" s="59" t="s">
        <v>555</v>
      </c>
      <c r="B47" s="60"/>
      <c r="C47" s="60"/>
      <c r="D47" s="60"/>
      <c r="E47" s="60"/>
      <c r="F47" s="60"/>
      <c r="G47" s="60"/>
      <c r="H47" s="48"/>
      <c r="I47" s="48"/>
      <c r="J47" s="48"/>
    </row>
    <row r="48" spans="1:12" x14ac:dyDescent="0.2">
      <c r="A48" s="59" t="s">
        <v>556</v>
      </c>
      <c r="B48" s="60"/>
      <c r="C48" s="60"/>
      <c r="D48" s="60"/>
      <c r="E48" s="60"/>
      <c r="F48" s="60"/>
      <c r="G48" s="60"/>
      <c r="H48" s="48"/>
      <c r="I48" s="48"/>
      <c r="J48" s="48"/>
    </row>
    <row r="49" spans="1:10" x14ac:dyDescent="0.2">
      <c r="A49" s="59" t="s">
        <v>251</v>
      </c>
      <c r="B49" s="60"/>
      <c r="C49" s="60"/>
      <c r="D49" s="60"/>
      <c r="E49" s="60"/>
      <c r="F49" s="60"/>
      <c r="G49" s="60"/>
      <c r="H49" s="48"/>
      <c r="I49" s="48"/>
      <c r="J49" s="48"/>
    </row>
  </sheetData>
  <mergeCells count="1">
    <mergeCell ref="K4:L4"/>
  </mergeCells>
  <phoneticPr fontId="5"/>
  <pageMargins left="0.75" right="0.75" top="0.62" bottom="0.62" header="0.51200000000000001" footer="0.51200000000000001"/>
  <pageSetup paperSize="9" scale="83"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281</v>
      </c>
      <c r="S2" s="3" t="s">
        <v>152</v>
      </c>
      <c r="U2" s="64" t="s">
        <v>209</v>
      </c>
      <c r="W2" s="3" t="s">
        <v>130</v>
      </c>
      <c r="Y2" s="3" t="s">
        <v>153</v>
      </c>
    </row>
    <row r="3" spans="1:25" ht="44" x14ac:dyDescent="0.2">
      <c r="B3" s="65"/>
      <c r="C3" s="66" t="s">
        <v>227</v>
      </c>
      <c r="D3" s="66" t="s">
        <v>316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投入係数表!AB5</f>
        <v>0</v>
      </c>
      <c r="E5" s="77">
        <f t="shared" ref="E5:E38" si="0">$C$30*D5</f>
        <v>0</v>
      </c>
      <c r="F5" s="76">
        <f>分析係数表!C8</f>
        <v>0.54693596511361031</v>
      </c>
      <c r="G5" s="77">
        <f t="shared" ref="G5:G38" si="1">E5*F5</f>
        <v>0</v>
      </c>
      <c r="H5" s="77">
        <f t="array" ref="H5:H43">MMULT(逆行列係数!C5:AO43,'26'!G5:G43)</f>
        <v>2.1183434694022375E-3</v>
      </c>
      <c r="I5" s="77">
        <f t="shared" ref="I5:I38" si="2">C5+H5</f>
        <v>2.1183434694022375E-3</v>
      </c>
      <c r="J5" s="76">
        <f>分析係数表!G8</f>
        <v>0.11998386771526517</v>
      </c>
      <c r="K5" s="78">
        <f t="shared" ref="K5:K38" si="3">I5*J5</f>
        <v>2.5416704260825397E-4</v>
      </c>
      <c r="L5" s="79" t="s">
        <v>184</v>
      </c>
      <c r="M5" s="80" t="s">
        <v>184</v>
      </c>
      <c r="N5" s="81">
        <f>分析係数表!H8</f>
        <v>1.0437901581813021E-2</v>
      </c>
      <c r="O5" s="82">
        <f t="shared" ref="O5:O43" si="4">$M$44*N5</f>
        <v>0.35350066571799832</v>
      </c>
      <c r="P5" s="76">
        <f>分析係数表!C8</f>
        <v>0.54693596511361031</v>
      </c>
      <c r="Q5" s="82">
        <f t="shared" ref="Q5:Q38" si="5">O5*P5</f>
        <v>0.19334222777277715</v>
      </c>
      <c r="R5" s="83">
        <f t="array" ref="R5:R43">MMULT(逆行列係数!C5:AO43,'26'!Q5:Q43)</f>
        <v>0.28404178742181663</v>
      </c>
      <c r="S5" s="84">
        <f t="shared" ref="S5:S38" si="6">I5+R5</f>
        <v>0.28616013089121889</v>
      </c>
      <c r="T5" s="85">
        <f>分析係数表!F8</f>
        <v>0.45210727969348657</v>
      </c>
      <c r="U5" s="86">
        <f t="shared" ref="U5:U38" si="7">S5*T5</f>
        <v>0.12937507833396103</v>
      </c>
      <c r="V5" s="87">
        <f>分析係数表!D8</f>
        <v>0.18995765275257109</v>
      </c>
      <c r="W5" s="88">
        <f t="shared" ref="W5:W38" si="8">ROUND(S5*V5,0)</f>
        <v>0</v>
      </c>
      <c r="X5" s="76">
        <f>分析係数表!E8</f>
        <v>0.14398064125831822</v>
      </c>
      <c r="Y5" s="89">
        <f t="shared" ref="Y5:Y38" si="9">ROUND(S5*X5,0)</f>
        <v>0</v>
      </c>
    </row>
    <row r="6" spans="1:25" x14ac:dyDescent="0.2">
      <c r="A6" s="6" t="s">
        <v>219</v>
      </c>
      <c r="B6" s="5" t="s">
        <v>265</v>
      </c>
      <c r="C6" s="90"/>
      <c r="D6" s="76">
        <f>投入係数表!AB6</f>
        <v>0</v>
      </c>
      <c r="E6" s="77">
        <f t="shared" si="0"/>
        <v>0</v>
      </c>
      <c r="F6" s="76">
        <f>分析係数表!C9</f>
        <v>1</v>
      </c>
      <c r="G6" s="77">
        <f t="shared" si="1"/>
        <v>0</v>
      </c>
      <c r="H6" s="77">
        <v>1.5759558179176002E-3</v>
      </c>
      <c r="I6" s="77">
        <f t="shared" si="2"/>
        <v>1.5759558179176002E-3</v>
      </c>
      <c r="J6" s="76">
        <f>分析係数表!G9</f>
        <v>0.24637681159420291</v>
      </c>
      <c r="K6" s="78">
        <f t="shared" si="3"/>
        <v>3.882789696318725E-4</v>
      </c>
      <c r="L6" s="79"/>
      <c r="M6" s="80"/>
      <c r="N6" s="81">
        <f>分析係数表!H9</f>
        <v>5.4189353082342016E-4</v>
      </c>
      <c r="O6" s="82">
        <f t="shared" si="4"/>
        <v>1.8352321335174202E-2</v>
      </c>
      <c r="P6" s="76">
        <f>分析係数表!C9</f>
        <v>1</v>
      </c>
      <c r="Q6" s="82">
        <f t="shared" si="5"/>
        <v>1.8352321335174202E-2</v>
      </c>
      <c r="R6" s="83">
        <v>2.4046821912386451E-2</v>
      </c>
      <c r="S6" s="84">
        <f t="shared" si="6"/>
        <v>2.5622777730304049E-2</v>
      </c>
      <c r="T6" s="85">
        <f>分析係数表!F9</f>
        <v>0.67101449275362324</v>
      </c>
      <c r="U6" s="86">
        <f t="shared" si="7"/>
        <v>1.7193255201638804E-2</v>
      </c>
      <c r="V6" s="87">
        <f>分析係数表!D9</f>
        <v>0.17826086956521739</v>
      </c>
      <c r="W6" s="88">
        <f t="shared" si="8"/>
        <v>0</v>
      </c>
      <c r="X6" s="76">
        <f>分析係数表!E9</f>
        <v>0.11304347826086956</v>
      </c>
      <c r="Y6" s="89">
        <f t="shared" si="9"/>
        <v>0</v>
      </c>
    </row>
    <row r="7" spans="1:25" x14ac:dyDescent="0.2">
      <c r="A7" s="6" t="s">
        <v>220</v>
      </c>
      <c r="B7" s="5" t="s">
        <v>266</v>
      </c>
      <c r="C7" s="90"/>
      <c r="D7" s="76">
        <f>投入係数表!AB7</f>
        <v>0</v>
      </c>
      <c r="E7" s="77">
        <f t="shared" si="0"/>
        <v>0</v>
      </c>
      <c r="F7" s="76">
        <f>分析係数表!C10</f>
        <v>7.9037800687285276E-2</v>
      </c>
      <c r="G7" s="77">
        <f t="shared" si="1"/>
        <v>0</v>
      </c>
      <c r="H7" s="77">
        <v>1.4981696412961369E-5</v>
      </c>
      <c r="I7" s="77">
        <f t="shared" si="2"/>
        <v>1.4981696412961369E-5</v>
      </c>
      <c r="J7" s="76">
        <f>分析係数表!G10</f>
        <v>0.17857142857142858</v>
      </c>
      <c r="K7" s="78">
        <f t="shared" si="3"/>
        <v>2.6753029308859586E-6</v>
      </c>
      <c r="L7" s="79"/>
      <c r="M7" s="80"/>
      <c r="N7" s="81">
        <f>分析係数表!H10</f>
        <v>1.057982607798106E-3</v>
      </c>
      <c r="O7" s="82">
        <f t="shared" si="4"/>
        <v>3.5830722606768679E-2</v>
      </c>
      <c r="P7" s="76">
        <f>分析係数表!C10</f>
        <v>7.9037800687285276E-2</v>
      </c>
      <c r="Q7" s="82">
        <f t="shared" si="5"/>
        <v>2.8319815118751897E-3</v>
      </c>
      <c r="R7" s="83">
        <v>4.7002752760748343E-3</v>
      </c>
      <c r="S7" s="84">
        <f t="shared" si="6"/>
        <v>4.7152569724877953E-3</v>
      </c>
      <c r="T7" s="85">
        <f>分析係数表!F10</f>
        <v>0.5178571428571429</v>
      </c>
      <c r="U7" s="86">
        <f t="shared" si="7"/>
        <v>2.4418295036097515E-3</v>
      </c>
      <c r="V7" s="87">
        <f>分析係数表!D10</f>
        <v>0.10714285714285714</v>
      </c>
      <c r="W7" s="88">
        <f t="shared" si="8"/>
        <v>0</v>
      </c>
      <c r="X7" s="76">
        <f>分析係数表!E10</f>
        <v>8.9285714285714288E-2</v>
      </c>
      <c r="Y7" s="89">
        <f t="shared" si="9"/>
        <v>0</v>
      </c>
    </row>
    <row r="8" spans="1:25" x14ac:dyDescent="0.2">
      <c r="A8" s="6" t="s">
        <v>221</v>
      </c>
      <c r="B8" s="5" t="s">
        <v>27</v>
      </c>
      <c r="C8" s="90"/>
      <c r="D8" s="76">
        <f>投入係数表!AB8</f>
        <v>0</v>
      </c>
      <c r="E8" s="77">
        <f t="shared" si="0"/>
        <v>0</v>
      </c>
      <c r="F8" s="76">
        <f>分析係数表!C11</f>
        <v>2.9201343261789914E-3</v>
      </c>
      <c r="G8" s="77">
        <f t="shared" si="1"/>
        <v>0</v>
      </c>
      <c r="H8" s="77">
        <v>7.5117987006425432E-3</v>
      </c>
      <c r="I8" s="77">
        <f t="shared" si="2"/>
        <v>7.5117987006425432E-3</v>
      </c>
      <c r="J8" s="76">
        <f>分析係数表!G11</f>
        <v>0.38709677419354838</v>
      </c>
      <c r="K8" s="78">
        <f t="shared" si="3"/>
        <v>2.9077930454100166E-3</v>
      </c>
      <c r="L8" s="79"/>
      <c r="M8" s="80"/>
      <c r="N8" s="81">
        <f>分析係数表!H11</f>
        <v>-1.2902226924367146E-5</v>
      </c>
      <c r="O8" s="82">
        <f t="shared" si="4"/>
        <v>-4.3696003178986199E-4</v>
      </c>
      <c r="P8" s="76">
        <f>分析係数表!C11</f>
        <v>2.9201343261789914E-3</v>
      </c>
      <c r="Q8" s="82">
        <f t="shared" si="5"/>
        <v>-1.2759819879978393E-6</v>
      </c>
      <c r="R8" s="83">
        <v>6.2995373588734796E-3</v>
      </c>
      <c r="S8" s="84">
        <f t="shared" si="6"/>
        <v>1.3811336059516023E-2</v>
      </c>
      <c r="T8" s="85">
        <f>分析係数表!F11</f>
        <v>0.64516129032258063</v>
      </c>
      <c r="U8" s="86">
        <f t="shared" si="7"/>
        <v>8.9105393932361436E-3</v>
      </c>
      <c r="V8" s="87">
        <f>分析係数表!D11</f>
        <v>0.25806451612903225</v>
      </c>
      <c r="W8" s="88">
        <f t="shared" si="8"/>
        <v>0</v>
      </c>
      <c r="X8" s="76">
        <f>分析係数表!E11</f>
        <v>0.22580645161290322</v>
      </c>
      <c r="Y8" s="89">
        <f t="shared" si="9"/>
        <v>0</v>
      </c>
    </row>
    <row r="9" spans="1:25" x14ac:dyDescent="0.2">
      <c r="A9" s="6" t="s">
        <v>222</v>
      </c>
      <c r="B9" s="5" t="s">
        <v>190</v>
      </c>
      <c r="C9" s="90"/>
      <c r="D9" s="76">
        <f>投入係数表!AB9</f>
        <v>0</v>
      </c>
      <c r="E9" s="77">
        <f t="shared" si="0"/>
        <v>0</v>
      </c>
      <c r="F9" s="76">
        <f>分析係数表!C12</f>
        <v>0.15436841164909776</v>
      </c>
      <c r="G9" s="77">
        <f t="shared" si="1"/>
        <v>0</v>
      </c>
      <c r="H9" s="77">
        <v>3.8918228622730408E-4</v>
      </c>
      <c r="I9" s="77">
        <f t="shared" si="2"/>
        <v>3.8918228622730408E-4</v>
      </c>
      <c r="J9" s="76">
        <f>分析係数表!G12</f>
        <v>0.13865952540355575</v>
      </c>
      <c r="K9" s="78">
        <f t="shared" si="3"/>
        <v>5.3963831103748774E-5</v>
      </c>
      <c r="L9" s="79"/>
      <c r="M9" s="80"/>
      <c r="N9" s="81">
        <f>分析係数表!H12</f>
        <v>8.1322736304286117E-2</v>
      </c>
      <c r="O9" s="82">
        <f t="shared" si="4"/>
        <v>2.7541590803714997</v>
      </c>
      <c r="P9" s="76">
        <f>分析係数表!C12</f>
        <v>0.15436841164909776</v>
      </c>
      <c r="Q9" s="82">
        <f t="shared" si="5"/>
        <v>0.42515516266588821</v>
      </c>
      <c r="R9" s="83">
        <v>0.48366826201125518</v>
      </c>
      <c r="S9" s="84">
        <f t="shared" si="6"/>
        <v>0.48405744429748249</v>
      </c>
      <c r="T9" s="85">
        <f>分析係数表!F12</f>
        <v>0.32507624786134048</v>
      </c>
      <c r="U9" s="86">
        <f t="shared" si="7"/>
        <v>0.15735557774157544</v>
      </c>
      <c r="V9" s="87">
        <f>分析係数表!D12</f>
        <v>4.5079223387636688E-2</v>
      </c>
      <c r="W9" s="88">
        <f t="shared" si="8"/>
        <v>0</v>
      </c>
      <c r="X9" s="76">
        <f>分析係数表!E12</f>
        <v>4.7459644424607601E-2</v>
      </c>
      <c r="Y9" s="89">
        <f t="shared" si="9"/>
        <v>0</v>
      </c>
    </row>
    <row r="10" spans="1:25" x14ac:dyDescent="0.2">
      <c r="A10" s="6" t="s">
        <v>223</v>
      </c>
      <c r="B10" s="5" t="s">
        <v>28</v>
      </c>
      <c r="C10" s="90"/>
      <c r="D10" s="76">
        <f>投入係数表!AB10</f>
        <v>2.8368794326241137E-3</v>
      </c>
      <c r="E10" s="77">
        <f t="shared" si="0"/>
        <v>0.28368794326241137</v>
      </c>
      <c r="F10" s="76">
        <f>分析係数表!C13</f>
        <v>0</v>
      </c>
      <c r="G10" s="77">
        <f t="shared" si="1"/>
        <v>0</v>
      </c>
      <c r="H10" s="77">
        <v>0</v>
      </c>
      <c r="I10" s="77">
        <f t="shared" si="2"/>
        <v>0</v>
      </c>
      <c r="J10" s="76">
        <f>分析係数表!G13</f>
        <v>0.24519230769230768</v>
      </c>
      <c r="K10" s="78">
        <f t="shared" si="3"/>
        <v>0</v>
      </c>
      <c r="L10" s="79"/>
      <c r="M10" s="80"/>
      <c r="N10" s="81">
        <f>分析係数表!H13</f>
        <v>1.238613784739246E-2</v>
      </c>
      <c r="O10" s="82">
        <f t="shared" si="4"/>
        <v>0.41948163051826748</v>
      </c>
      <c r="P10" s="76">
        <f>分析係数表!C13</f>
        <v>0</v>
      </c>
      <c r="Q10" s="82">
        <f t="shared" si="5"/>
        <v>0</v>
      </c>
      <c r="R10" s="83">
        <v>0</v>
      </c>
      <c r="S10" s="84">
        <f t="shared" si="6"/>
        <v>0</v>
      </c>
      <c r="T10" s="85">
        <f>分析係数表!F13</f>
        <v>0.38350591715976329</v>
      </c>
      <c r="U10" s="86">
        <f t="shared" si="7"/>
        <v>0</v>
      </c>
      <c r="V10" s="87">
        <f>分析係数表!D13</f>
        <v>0.13609467455621302</v>
      </c>
      <c r="W10" s="88">
        <f t="shared" si="8"/>
        <v>0</v>
      </c>
      <c r="X10" s="76">
        <f>分析係数表!E13</f>
        <v>0.13646449704142011</v>
      </c>
      <c r="Y10" s="89">
        <f t="shared" si="9"/>
        <v>0</v>
      </c>
    </row>
    <row r="11" spans="1:25" x14ac:dyDescent="0.2">
      <c r="A11" s="6" t="s">
        <v>224</v>
      </c>
      <c r="B11" s="5" t="s">
        <v>267</v>
      </c>
      <c r="C11" s="90"/>
      <c r="D11" s="76">
        <f>投入係数表!AB11</f>
        <v>4.2553191489361703E-3</v>
      </c>
      <c r="E11" s="77">
        <f t="shared" si="0"/>
        <v>0.42553191489361702</v>
      </c>
      <c r="F11" s="76">
        <f>分析係数表!C14</f>
        <v>5.4896794027228801E-2</v>
      </c>
      <c r="G11" s="77">
        <f t="shared" si="1"/>
        <v>2.3360337883927149E-2</v>
      </c>
      <c r="H11" s="77">
        <v>3.3189890890316105E-2</v>
      </c>
      <c r="I11" s="77">
        <f t="shared" si="2"/>
        <v>3.3189890890316105E-2</v>
      </c>
      <c r="J11" s="76">
        <f>分析係数表!G14</f>
        <v>0.21908893709327548</v>
      </c>
      <c r="K11" s="78">
        <f t="shared" si="3"/>
        <v>7.2715379174011418E-3</v>
      </c>
      <c r="L11" s="79"/>
      <c r="M11" s="80"/>
      <c r="N11" s="81">
        <f>分析係数表!H14</f>
        <v>1.0321781539493716E-3</v>
      </c>
      <c r="O11" s="82">
        <f t="shared" si="4"/>
        <v>3.4956802543188954E-2</v>
      </c>
      <c r="P11" s="76">
        <f>分析係数表!C14</f>
        <v>5.4896794027228801E-2</v>
      </c>
      <c r="Q11" s="82">
        <f t="shared" si="5"/>
        <v>1.919016389063952E-3</v>
      </c>
      <c r="R11" s="83">
        <v>8.9699344459418656E-3</v>
      </c>
      <c r="S11" s="84">
        <f t="shared" si="6"/>
        <v>4.2159825336257971E-2</v>
      </c>
      <c r="T11" s="85">
        <f>分析係数表!F14</f>
        <v>0.36550976138828634</v>
      </c>
      <c r="U11" s="86">
        <f t="shared" si="7"/>
        <v>1.5409827698827479E-2</v>
      </c>
      <c r="V11" s="87">
        <f>分析係数表!D14</f>
        <v>0.11713665943600868</v>
      </c>
      <c r="W11" s="88">
        <f t="shared" si="8"/>
        <v>0</v>
      </c>
      <c r="X11" s="76">
        <f>分析係数表!E14</f>
        <v>8.6767895878524945E-2</v>
      </c>
      <c r="Y11" s="89">
        <f t="shared" si="9"/>
        <v>0</v>
      </c>
    </row>
    <row r="12" spans="1:25" x14ac:dyDescent="0.2">
      <c r="A12" s="6" t="s">
        <v>225</v>
      </c>
      <c r="B12" s="5" t="s">
        <v>29</v>
      </c>
      <c r="C12" s="90"/>
      <c r="D12" s="76">
        <f>投入係数表!AB12</f>
        <v>1.4184397163120567E-2</v>
      </c>
      <c r="E12" s="77">
        <f t="shared" si="0"/>
        <v>1.4184397163120568</v>
      </c>
      <c r="F12" s="76">
        <f>分析係数表!C15</f>
        <v>0</v>
      </c>
      <c r="G12" s="77">
        <f t="shared" si="1"/>
        <v>0</v>
      </c>
      <c r="H12" s="77">
        <v>0</v>
      </c>
      <c r="I12" s="77">
        <f t="shared" si="2"/>
        <v>0</v>
      </c>
      <c r="J12" s="76">
        <f>分析係数表!G15</f>
        <v>9.5670602482591585E-2</v>
      </c>
      <c r="K12" s="78">
        <f t="shared" si="3"/>
        <v>0</v>
      </c>
      <c r="L12" s="79"/>
      <c r="M12" s="80"/>
      <c r="N12" s="81">
        <f>分析係数表!H15</f>
        <v>7.5090960699816791E-3</v>
      </c>
      <c r="O12" s="82">
        <f t="shared" si="4"/>
        <v>0.25431073850169966</v>
      </c>
      <c r="P12" s="76">
        <f>分析係数表!C15</f>
        <v>0</v>
      </c>
      <c r="Q12" s="82">
        <f t="shared" si="5"/>
        <v>0</v>
      </c>
      <c r="R12" s="83">
        <v>0</v>
      </c>
      <c r="S12" s="84">
        <f t="shared" si="6"/>
        <v>0</v>
      </c>
      <c r="T12" s="85">
        <f>分析係数表!F15</f>
        <v>0.30426884650317892</v>
      </c>
      <c r="U12" s="86">
        <f t="shared" si="7"/>
        <v>0</v>
      </c>
      <c r="V12" s="87">
        <f>分析係数表!D15</f>
        <v>3.7844383893430214E-2</v>
      </c>
      <c r="W12" s="88">
        <f t="shared" si="8"/>
        <v>0</v>
      </c>
      <c r="X12" s="76">
        <f>分析係数表!E15</f>
        <v>3.511958825310324E-2</v>
      </c>
      <c r="Y12" s="89">
        <f t="shared" si="9"/>
        <v>0</v>
      </c>
    </row>
    <row r="13" spans="1:25" x14ac:dyDescent="0.2">
      <c r="A13" s="6" t="s">
        <v>226</v>
      </c>
      <c r="B13" s="5" t="s">
        <v>30</v>
      </c>
      <c r="C13" s="90"/>
      <c r="D13" s="76">
        <f>投入係数表!AB13</f>
        <v>1.1347517730496455E-2</v>
      </c>
      <c r="E13" s="77">
        <f t="shared" si="0"/>
        <v>1.1347517730496455</v>
      </c>
      <c r="F13" s="76">
        <f>分析係数表!C16</f>
        <v>2.8164924506387967E-2</v>
      </c>
      <c r="G13" s="77">
        <f t="shared" si="1"/>
        <v>3.1960198021433156E-2</v>
      </c>
      <c r="H13" s="77">
        <v>4.7799011178415937E-2</v>
      </c>
      <c r="I13" s="77">
        <f t="shared" si="2"/>
        <v>4.7799011178415937E-2</v>
      </c>
      <c r="J13" s="76">
        <f>分析係数表!G16</f>
        <v>3.3175355450236969E-2</v>
      </c>
      <c r="K13" s="78">
        <f t="shared" si="3"/>
        <v>1.585749186013799E-3</v>
      </c>
      <c r="L13" s="79"/>
      <c r="M13" s="80"/>
      <c r="N13" s="81">
        <f>分析係数表!H16</f>
        <v>1.4682734239929811E-2</v>
      </c>
      <c r="O13" s="82">
        <f t="shared" si="4"/>
        <v>0.4972605161768629</v>
      </c>
      <c r="P13" s="76">
        <f>分析係数表!C16</f>
        <v>2.8164924506387967E-2</v>
      </c>
      <c r="Q13" s="82">
        <f t="shared" si="5"/>
        <v>1.4005304898128856E-2</v>
      </c>
      <c r="R13" s="83">
        <v>2.6859508063965556E-2</v>
      </c>
      <c r="S13" s="84">
        <f t="shared" si="6"/>
        <v>7.4658519242381496E-2</v>
      </c>
      <c r="T13" s="85">
        <f>分析係数表!F16</f>
        <v>0.28436018957345971</v>
      </c>
      <c r="U13" s="86">
        <f t="shared" si="7"/>
        <v>2.1229910685037393E-2</v>
      </c>
      <c r="V13" s="87">
        <f>分析係数表!D16</f>
        <v>3.7914691943127965E-2</v>
      </c>
      <c r="W13" s="88">
        <f t="shared" si="8"/>
        <v>0</v>
      </c>
      <c r="X13" s="76">
        <f>分析係数表!E16</f>
        <v>3.7914691943127965E-2</v>
      </c>
      <c r="Y13" s="89">
        <f t="shared" si="9"/>
        <v>0</v>
      </c>
    </row>
    <row r="14" spans="1:25" x14ac:dyDescent="0.2">
      <c r="A14" s="6" t="s">
        <v>2</v>
      </c>
      <c r="B14" s="5" t="s">
        <v>364</v>
      </c>
      <c r="C14" s="90"/>
      <c r="D14" s="76">
        <f>投入係数表!AB14</f>
        <v>1.4184397163120567E-2</v>
      </c>
      <c r="E14" s="77">
        <f t="shared" si="0"/>
        <v>1.4184397163120568</v>
      </c>
      <c r="F14" s="76">
        <f>分析係数表!C17</f>
        <v>0.15651736285858076</v>
      </c>
      <c r="G14" s="77">
        <f t="shared" si="1"/>
        <v>0.22201044377103654</v>
      </c>
      <c r="H14" s="77">
        <v>0.24848058880415119</v>
      </c>
      <c r="I14" s="77">
        <f t="shared" si="2"/>
        <v>0.24848058880415119</v>
      </c>
      <c r="J14" s="76">
        <f>分析係数表!G17</f>
        <v>0.21787194841087057</v>
      </c>
      <c r="K14" s="78">
        <f t="shared" si="3"/>
        <v>5.4136950025040771E-2</v>
      </c>
      <c r="L14" s="79"/>
      <c r="M14" s="80"/>
      <c r="N14" s="81">
        <f>分析係数表!H17</f>
        <v>2.4901297964028592E-3</v>
      </c>
      <c r="O14" s="82">
        <f t="shared" si="4"/>
        <v>8.4333286135443358E-2</v>
      </c>
      <c r="P14" s="76">
        <f>分析係数表!C17</f>
        <v>0.15651736285858076</v>
      </c>
      <c r="Q14" s="82">
        <f t="shared" si="5"/>
        <v>1.3199623547117706E-2</v>
      </c>
      <c r="R14" s="83">
        <v>2.4674564407387609E-2</v>
      </c>
      <c r="S14" s="84">
        <f t="shared" si="6"/>
        <v>0.27315515321153883</v>
      </c>
      <c r="T14" s="85">
        <f>分析係数表!F17</f>
        <v>0.3417779824965454</v>
      </c>
      <c r="U14" s="86">
        <f t="shared" si="7"/>
        <v>9.3358417173174488E-2</v>
      </c>
      <c r="V14" s="87">
        <f>分析係数表!D17</f>
        <v>8.7977890373099957E-2</v>
      </c>
      <c r="W14" s="88">
        <f t="shared" si="8"/>
        <v>0</v>
      </c>
      <c r="X14" s="76">
        <f>分析係数表!E17</f>
        <v>8.8438507600184249E-2</v>
      </c>
      <c r="Y14" s="89">
        <f t="shared" si="9"/>
        <v>0</v>
      </c>
    </row>
    <row r="15" spans="1:25" x14ac:dyDescent="0.2">
      <c r="A15" s="6" t="s">
        <v>3</v>
      </c>
      <c r="B15" s="5" t="s">
        <v>31</v>
      </c>
      <c r="C15" s="90"/>
      <c r="D15" s="76">
        <f>投入係数表!AB15</f>
        <v>0</v>
      </c>
      <c r="E15" s="77">
        <f t="shared" si="0"/>
        <v>0</v>
      </c>
      <c r="F15" s="76">
        <f>分析係数表!C18</f>
        <v>0.11725293132328307</v>
      </c>
      <c r="G15" s="77">
        <f t="shared" si="1"/>
        <v>0</v>
      </c>
      <c r="H15" s="77">
        <v>4.3236949814809003E-3</v>
      </c>
      <c r="I15" s="77">
        <f t="shared" si="2"/>
        <v>4.3236949814809003E-3</v>
      </c>
      <c r="J15" s="76">
        <f>分析係数表!G18</f>
        <v>0.21513002364066194</v>
      </c>
      <c r="K15" s="78">
        <f t="shared" si="3"/>
        <v>9.3015660358099748E-4</v>
      </c>
      <c r="L15" s="79"/>
      <c r="M15" s="80"/>
      <c r="N15" s="81">
        <f>分析係数表!H18</f>
        <v>3.999690346553815E-4</v>
      </c>
      <c r="O15" s="82">
        <f t="shared" si="4"/>
        <v>1.354576098548572E-2</v>
      </c>
      <c r="P15" s="76">
        <f>分析係数表!C18</f>
        <v>0.11725293132328307</v>
      </c>
      <c r="Q15" s="82">
        <f t="shared" si="5"/>
        <v>1.5882801825527642E-3</v>
      </c>
      <c r="R15" s="83">
        <v>3.7937221801559633E-3</v>
      </c>
      <c r="S15" s="84">
        <f t="shared" si="6"/>
        <v>8.1174171616368637E-3</v>
      </c>
      <c r="T15" s="85">
        <f>分析係数表!F18</f>
        <v>0.45862884160756501</v>
      </c>
      <c r="U15" s="86">
        <f t="shared" si="7"/>
        <v>3.7228816296868829E-3</v>
      </c>
      <c r="V15" s="87">
        <f>分析係数表!D18</f>
        <v>6.6193853427895979E-2</v>
      </c>
      <c r="W15" s="88">
        <f t="shared" si="8"/>
        <v>0</v>
      </c>
      <c r="X15" s="76">
        <f>分析係数表!E18</f>
        <v>5.4373522458628844E-2</v>
      </c>
      <c r="Y15" s="89">
        <f t="shared" si="9"/>
        <v>0</v>
      </c>
    </row>
    <row r="16" spans="1:25" x14ac:dyDescent="0.2">
      <c r="A16" s="6" t="s">
        <v>4</v>
      </c>
      <c r="B16" s="5" t="s">
        <v>32</v>
      </c>
      <c r="C16" s="90"/>
      <c r="D16" s="76">
        <f>投入係数表!AB16</f>
        <v>0</v>
      </c>
      <c r="E16" s="77">
        <f t="shared" si="0"/>
        <v>0</v>
      </c>
      <c r="F16" s="76">
        <f>分析係数表!C19</f>
        <v>0.16093535075653365</v>
      </c>
      <c r="G16" s="77">
        <f t="shared" si="1"/>
        <v>0</v>
      </c>
      <c r="H16" s="77">
        <v>4.7276458676656407E-3</v>
      </c>
      <c r="I16" s="77">
        <f t="shared" si="2"/>
        <v>4.7276458676656407E-3</v>
      </c>
      <c r="J16" s="76">
        <f>分析係数表!G19</f>
        <v>5.7622016770586967E-2</v>
      </c>
      <c r="K16" s="78">
        <f t="shared" si="3"/>
        <v>2.7241648947202572E-4</v>
      </c>
      <c r="L16" s="79"/>
      <c r="M16" s="80"/>
      <c r="N16" s="81">
        <f>分析係数表!H19</f>
        <v>-1.0321781539493717E-4</v>
      </c>
      <c r="O16" s="82">
        <f t="shared" si="4"/>
        <v>-3.4956802543188959E-3</v>
      </c>
      <c r="P16" s="76">
        <f>分析係数表!C19</f>
        <v>0.16093535075653365</v>
      </c>
      <c r="Q16" s="82">
        <f t="shared" si="5"/>
        <v>-5.6257852786150027E-4</v>
      </c>
      <c r="R16" s="83">
        <v>2.2663056605756386E-3</v>
      </c>
      <c r="S16" s="84">
        <f t="shared" si="6"/>
        <v>6.9939515282412788E-3</v>
      </c>
      <c r="T16" s="85">
        <f>分析係数表!F19</f>
        <v>0.23994839819393679</v>
      </c>
      <c r="U16" s="86">
        <f t="shared" si="7"/>
        <v>1.6781874662475311E-3</v>
      </c>
      <c r="V16" s="87">
        <f>分析係数表!D19</f>
        <v>2.2575790152655342E-2</v>
      </c>
      <c r="W16" s="88">
        <f t="shared" si="8"/>
        <v>0</v>
      </c>
      <c r="X16" s="76">
        <f>分析係数表!E19</f>
        <v>2.6015910556869491E-2</v>
      </c>
      <c r="Y16" s="89">
        <f t="shared" si="9"/>
        <v>0</v>
      </c>
    </row>
    <row r="17" spans="1:25" x14ac:dyDescent="0.2">
      <c r="A17" s="6" t="s">
        <v>5</v>
      </c>
      <c r="B17" s="5" t="s">
        <v>33</v>
      </c>
      <c r="C17" s="90"/>
      <c r="D17" s="76">
        <f>投入係数表!AB17</f>
        <v>0</v>
      </c>
      <c r="E17" s="77">
        <f t="shared" si="0"/>
        <v>0</v>
      </c>
      <c r="F17" s="76">
        <f>分析係数表!C20</f>
        <v>0.28691066997518611</v>
      </c>
      <c r="G17" s="77">
        <f t="shared" si="1"/>
        <v>0</v>
      </c>
      <c r="H17" s="77">
        <v>5.5181310261170121E-3</v>
      </c>
      <c r="I17" s="77">
        <f t="shared" si="2"/>
        <v>5.5181310261170121E-3</v>
      </c>
      <c r="J17" s="76">
        <f>分析係数表!G20</f>
        <v>9.991079393398751E-2</v>
      </c>
      <c r="K17" s="78">
        <f t="shared" si="3"/>
        <v>5.5132085185111981E-4</v>
      </c>
      <c r="L17" s="79"/>
      <c r="M17" s="80"/>
      <c r="N17" s="81">
        <f>分析係数表!H20</f>
        <v>4.9028462312595156E-4</v>
      </c>
      <c r="O17" s="82">
        <f t="shared" si="4"/>
        <v>1.6604481208014756E-2</v>
      </c>
      <c r="P17" s="76">
        <f>分析係数表!C20</f>
        <v>0.28691066997518611</v>
      </c>
      <c r="Q17" s="82">
        <f t="shared" si="5"/>
        <v>4.7640028279819007E-3</v>
      </c>
      <c r="R17" s="83">
        <v>9.4514312695873452E-3</v>
      </c>
      <c r="S17" s="84">
        <f t="shared" si="6"/>
        <v>1.4969562295704357E-2</v>
      </c>
      <c r="T17" s="85">
        <f>分析係数表!F20</f>
        <v>0.22279214986619089</v>
      </c>
      <c r="U17" s="86">
        <f t="shared" si="7"/>
        <v>3.3351009664158459E-3</v>
      </c>
      <c r="V17" s="87">
        <f>分析係数表!D20</f>
        <v>1.4942016057091882E-2</v>
      </c>
      <c r="W17" s="88">
        <f t="shared" si="8"/>
        <v>0</v>
      </c>
      <c r="X17" s="76">
        <f>分析係数表!E20</f>
        <v>1.5834076717216771E-2</v>
      </c>
      <c r="Y17" s="89">
        <f t="shared" si="9"/>
        <v>0</v>
      </c>
    </row>
    <row r="18" spans="1:25" x14ac:dyDescent="0.2">
      <c r="A18" s="6" t="s">
        <v>6</v>
      </c>
      <c r="B18" s="5" t="s">
        <v>34</v>
      </c>
      <c r="C18" s="90"/>
      <c r="D18" s="76">
        <f>投入係数表!AB18</f>
        <v>0</v>
      </c>
      <c r="E18" s="77">
        <f t="shared" si="0"/>
        <v>0</v>
      </c>
      <c r="F18" s="76">
        <f>分析係数表!C21</f>
        <v>0.60911510312707917</v>
      </c>
      <c r="G18" s="77">
        <f t="shared" si="1"/>
        <v>0</v>
      </c>
      <c r="H18" s="77">
        <v>4.011105535807389E-2</v>
      </c>
      <c r="I18" s="77">
        <f t="shared" si="2"/>
        <v>4.011105535807389E-2</v>
      </c>
      <c r="J18" s="76">
        <f>分析係数表!G21</f>
        <v>0.2851761577664525</v>
      </c>
      <c r="K18" s="78">
        <f t="shared" si="3"/>
        <v>1.1438716650972989E-2</v>
      </c>
      <c r="L18" s="79"/>
      <c r="M18" s="80"/>
      <c r="N18" s="81">
        <f>分析係数表!H21</f>
        <v>8.1284029623513018E-4</v>
      </c>
      <c r="O18" s="82">
        <f t="shared" si="4"/>
        <v>2.7528482002761302E-2</v>
      </c>
      <c r="P18" s="76">
        <f>分析係数表!C21</f>
        <v>0.60911510312707917</v>
      </c>
      <c r="Q18" s="82">
        <f t="shared" si="5"/>
        <v>1.6768014154043893E-2</v>
      </c>
      <c r="R18" s="83">
        <v>4.2204482228769657E-2</v>
      </c>
      <c r="S18" s="84">
        <f t="shared" si="6"/>
        <v>8.231553758684354E-2</v>
      </c>
      <c r="T18" s="85">
        <f>分析係数表!F21</f>
        <v>0.42588078883226238</v>
      </c>
      <c r="U18" s="86">
        <f t="shared" si="7"/>
        <v>3.5056606080636668E-2</v>
      </c>
      <c r="V18" s="87">
        <f>分析係数表!D21</f>
        <v>0.10037668956348327</v>
      </c>
      <c r="W18" s="88">
        <f t="shared" si="8"/>
        <v>0</v>
      </c>
      <c r="X18" s="76">
        <f>分析係数表!E21</f>
        <v>9.4837137159317533E-2</v>
      </c>
      <c r="Y18" s="89">
        <f t="shared" si="9"/>
        <v>0</v>
      </c>
    </row>
    <row r="19" spans="1:25" x14ac:dyDescent="0.2">
      <c r="A19" s="6" t="s">
        <v>7</v>
      </c>
      <c r="B19" s="5" t="s">
        <v>268</v>
      </c>
      <c r="C19" s="90"/>
      <c r="D19" s="76">
        <f>投入係数表!AB19</f>
        <v>0</v>
      </c>
      <c r="E19" s="77">
        <f t="shared" si="0"/>
        <v>0</v>
      </c>
      <c r="F19" s="76">
        <f>分析係数表!C22</f>
        <v>5.1505016722408037E-2</v>
      </c>
      <c r="G19" s="77">
        <f t="shared" si="1"/>
        <v>0</v>
      </c>
      <c r="H19" s="77">
        <v>1.9779190382690336E-3</v>
      </c>
      <c r="I19" s="77">
        <f t="shared" si="2"/>
        <v>1.9779190382690336E-3</v>
      </c>
      <c r="J19" s="76">
        <f>分析係数表!G22</f>
        <v>0.19433198380566802</v>
      </c>
      <c r="K19" s="78">
        <f t="shared" si="3"/>
        <v>3.8437293051382031E-4</v>
      </c>
      <c r="L19" s="79"/>
      <c r="M19" s="80"/>
      <c r="N19" s="81">
        <f>分析係数表!H22</f>
        <v>3.8706680773101437E-5</v>
      </c>
      <c r="O19" s="82">
        <f t="shared" si="4"/>
        <v>1.3108800953695859E-3</v>
      </c>
      <c r="P19" s="76">
        <f>分析係数表!C22</f>
        <v>5.1505016722408037E-2</v>
      </c>
      <c r="Q19" s="82">
        <f t="shared" si="5"/>
        <v>6.7516901233082366E-5</v>
      </c>
      <c r="R19" s="83">
        <v>6.7076854154927436E-4</v>
      </c>
      <c r="S19" s="84">
        <f t="shared" si="6"/>
        <v>2.6486875798183082E-3</v>
      </c>
      <c r="T19" s="85">
        <f>分析係数表!F22</f>
        <v>0.41295546558704455</v>
      </c>
      <c r="U19" s="86">
        <f t="shared" si="7"/>
        <v>1.0937900127184917E-3</v>
      </c>
      <c r="V19" s="87">
        <f>分析係数表!D22</f>
        <v>6.1740890688259109E-2</v>
      </c>
      <c r="W19" s="88">
        <f t="shared" si="8"/>
        <v>0</v>
      </c>
      <c r="X19" s="76">
        <f>分析係数表!E22</f>
        <v>6.6801619433198386E-2</v>
      </c>
      <c r="Y19" s="89">
        <f t="shared" si="9"/>
        <v>0</v>
      </c>
    </row>
    <row r="20" spans="1:25" x14ac:dyDescent="0.2">
      <c r="A20" s="6" t="s">
        <v>8</v>
      </c>
      <c r="B20" s="5" t="s">
        <v>269</v>
      </c>
      <c r="C20" s="90"/>
      <c r="D20" s="76">
        <f>投入係数表!AB20</f>
        <v>0</v>
      </c>
      <c r="E20" s="77">
        <f t="shared" si="0"/>
        <v>0</v>
      </c>
      <c r="F20" s="76">
        <f>分析係数表!C23</f>
        <v>0</v>
      </c>
      <c r="G20" s="77">
        <f t="shared" si="1"/>
        <v>0</v>
      </c>
      <c r="H20" s="77">
        <v>0</v>
      </c>
      <c r="I20" s="77">
        <f t="shared" si="2"/>
        <v>0</v>
      </c>
      <c r="J20" s="76">
        <f>分析係数表!G23</f>
        <v>0.21569329989251165</v>
      </c>
      <c r="K20" s="78">
        <f t="shared" si="3"/>
        <v>0</v>
      </c>
      <c r="L20" s="79"/>
      <c r="M20" s="80"/>
      <c r="N20" s="81">
        <f>分析係数表!H23</f>
        <v>2.5804453848734292E-5</v>
      </c>
      <c r="O20" s="82">
        <f t="shared" si="4"/>
        <v>8.7392006357972399E-4</v>
      </c>
      <c r="P20" s="76">
        <f>分析係数表!C23</f>
        <v>0</v>
      </c>
      <c r="Q20" s="82">
        <f t="shared" si="5"/>
        <v>0</v>
      </c>
      <c r="R20" s="83">
        <v>0</v>
      </c>
      <c r="S20" s="84">
        <f t="shared" si="6"/>
        <v>0</v>
      </c>
      <c r="T20" s="85">
        <f>分析係数表!F23</f>
        <v>0.44070225725546397</v>
      </c>
      <c r="U20" s="86">
        <f t="shared" si="7"/>
        <v>0</v>
      </c>
      <c r="V20" s="87">
        <f>分析係数表!D23</f>
        <v>7.3450376209243995E-2</v>
      </c>
      <c r="W20" s="88">
        <f t="shared" si="8"/>
        <v>0</v>
      </c>
      <c r="X20" s="76">
        <f>分析係数表!E23</f>
        <v>7.9183088498745974E-2</v>
      </c>
      <c r="Y20" s="89">
        <f t="shared" si="9"/>
        <v>0</v>
      </c>
    </row>
    <row r="21" spans="1:25" x14ac:dyDescent="0.2">
      <c r="A21" s="6" t="s">
        <v>9</v>
      </c>
      <c r="B21" s="5" t="s">
        <v>270</v>
      </c>
      <c r="C21" s="90"/>
      <c r="D21" s="76">
        <f>投入係数表!AB21</f>
        <v>0</v>
      </c>
      <c r="E21" s="77">
        <f t="shared" si="0"/>
        <v>0</v>
      </c>
      <c r="F21" s="76">
        <f>分析係数表!C24</f>
        <v>3.1029619181946355E-2</v>
      </c>
      <c r="G21" s="77">
        <f t="shared" si="1"/>
        <v>0</v>
      </c>
      <c r="H21" s="77">
        <v>5.9644677018732878E-4</v>
      </c>
      <c r="I21" s="77">
        <f t="shared" si="2"/>
        <v>5.9644677018732878E-4</v>
      </c>
      <c r="J21" s="76">
        <f>分析係数表!G24</f>
        <v>0.21333333333333335</v>
      </c>
      <c r="K21" s="78">
        <f t="shared" si="3"/>
        <v>1.2724197763996347E-4</v>
      </c>
      <c r="L21" s="79"/>
      <c r="M21" s="80"/>
      <c r="N21" s="81">
        <f>分析係数表!H24</f>
        <v>3.2255567310917867E-4</v>
      </c>
      <c r="O21" s="82">
        <f t="shared" si="4"/>
        <v>1.092400079474655E-2</v>
      </c>
      <c r="P21" s="76">
        <f>分析係数表!C24</f>
        <v>3.1029619181946355E-2</v>
      </c>
      <c r="Q21" s="82">
        <f t="shared" si="5"/>
        <v>3.3896758460426476E-4</v>
      </c>
      <c r="R21" s="83">
        <v>1.0090054369166249E-3</v>
      </c>
      <c r="S21" s="84">
        <f t="shared" si="6"/>
        <v>1.6054522071039536E-3</v>
      </c>
      <c r="T21" s="85">
        <f>分析係数表!F24</f>
        <v>0.4</v>
      </c>
      <c r="U21" s="86">
        <f t="shared" si="7"/>
        <v>6.4218088284158153E-4</v>
      </c>
      <c r="V21" s="87">
        <f>分析係数表!D24</f>
        <v>0</v>
      </c>
      <c r="W21" s="88">
        <f t="shared" si="8"/>
        <v>0</v>
      </c>
      <c r="X21" s="76">
        <f>分析係数表!E24</f>
        <v>0</v>
      </c>
      <c r="Y21" s="89">
        <f t="shared" si="9"/>
        <v>0</v>
      </c>
    </row>
    <row r="22" spans="1:25" x14ac:dyDescent="0.2">
      <c r="A22" s="6" t="s">
        <v>10</v>
      </c>
      <c r="B22" s="5" t="s">
        <v>271</v>
      </c>
      <c r="C22" s="90"/>
      <c r="D22" s="76">
        <f>投入係数表!AB22</f>
        <v>0</v>
      </c>
      <c r="E22" s="77">
        <f t="shared" si="0"/>
        <v>0</v>
      </c>
      <c r="F22" s="76">
        <f>分析係数表!C25</f>
        <v>0.19850187265917607</v>
      </c>
      <c r="G22" s="77">
        <f t="shared" si="1"/>
        <v>0</v>
      </c>
      <c r="H22" s="77">
        <v>1.5577438386205263E-2</v>
      </c>
      <c r="I22" s="77">
        <f t="shared" si="2"/>
        <v>1.5577438386205263E-2</v>
      </c>
      <c r="J22" s="76">
        <f>分析係数表!G25</f>
        <v>0.19720347155255544</v>
      </c>
      <c r="K22" s="78">
        <f t="shared" si="3"/>
        <v>3.0719249276557146E-3</v>
      </c>
      <c r="L22" s="79"/>
      <c r="M22" s="80"/>
      <c r="N22" s="81">
        <f>分析係数表!H25</f>
        <v>4.5157794235285009E-4</v>
      </c>
      <c r="O22" s="82">
        <f t="shared" si="4"/>
        <v>1.5293601112645168E-2</v>
      </c>
      <c r="P22" s="76">
        <f>分析係数表!C25</f>
        <v>0.19850187265917607</v>
      </c>
      <c r="Q22" s="82">
        <f t="shared" si="5"/>
        <v>3.0358084605625244E-3</v>
      </c>
      <c r="R22" s="83">
        <v>7.2365086250008575E-3</v>
      </c>
      <c r="S22" s="84">
        <f t="shared" si="6"/>
        <v>2.281394701120612E-2</v>
      </c>
      <c r="T22" s="85">
        <f>分析係数表!F25</f>
        <v>0.35053037608486015</v>
      </c>
      <c r="U22" s="86">
        <f t="shared" si="7"/>
        <v>7.9969814258181518E-3</v>
      </c>
      <c r="V22" s="87">
        <f>分析係数表!D25</f>
        <v>5.2073288331726135E-2</v>
      </c>
      <c r="W22" s="88">
        <f t="shared" si="8"/>
        <v>0</v>
      </c>
      <c r="X22" s="76">
        <f>分析係数表!E25</f>
        <v>4.8216007714561235E-2</v>
      </c>
      <c r="Y22" s="89">
        <f t="shared" si="9"/>
        <v>0</v>
      </c>
    </row>
    <row r="23" spans="1:25" x14ac:dyDescent="0.2">
      <c r="A23" s="6" t="s">
        <v>11</v>
      </c>
      <c r="B23" s="5" t="s">
        <v>35</v>
      </c>
      <c r="C23" s="90"/>
      <c r="D23" s="76">
        <f>投入係数表!AB23</f>
        <v>0</v>
      </c>
      <c r="E23" s="77">
        <f t="shared" si="0"/>
        <v>0</v>
      </c>
      <c r="F23" s="76">
        <f>分析係数表!C26</f>
        <v>2.323462414578592E-2</v>
      </c>
      <c r="G23" s="77">
        <f t="shared" si="1"/>
        <v>0</v>
      </c>
      <c r="H23" s="77">
        <v>6.8432362208920353E-4</v>
      </c>
      <c r="I23" s="77">
        <f t="shared" si="2"/>
        <v>6.8432362208920353E-4</v>
      </c>
      <c r="J23" s="76">
        <f>分析係数表!G26</f>
        <v>0.20198675496688742</v>
      </c>
      <c r="K23" s="78">
        <f t="shared" si="3"/>
        <v>1.3822430777298483E-4</v>
      </c>
      <c r="L23" s="79"/>
      <c r="M23" s="80"/>
      <c r="N23" s="81">
        <f>分析係数表!H26</f>
        <v>9.637963512502257E-3</v>
      </c>
      <c r="O23" s="82">
        <f t="shared" si="4"/>
        <v>0.32640914374702684</v>
      </c>
      <c r="P23" s="76">
        <f>分析係数表!C26</f>
        <v>2.323462414578592E-2</v>
      </c>
      <c r="Q23" s="82">
        <f t="shared" si="5"/>
        <v>7.5839937727099774E-3</v>
      </c>
      <c r="R23" s="83">
        <v>7.8515319125514547E-3</v>
      </c>
      <c r="S23" s="84">
        <f t="shared" si="6"/>
        <v>8.5358555346406583E-3</v>
      </c>
      <c r="T23" s="85">
        <f>分析係数表!F26</f>
        <v>0.3443708609271523</v>
      </c>
      <c r="U23" s="86">
        <f t="shared" si="7"/>
        <v>2.9394999192140013E-3</v>
      </c>
      <c r="V23" s="87">
        <f>分析係数表!D26</f>
        <v>3.9735099337748346E-2</v>
      </c>
      <c r="W23" s="88">
        <f t="shared" si="8"/>
        <v>0</v>
      </c>
      <c r="X23" s="76">
        <f>分析係数表!E26</f>
        <v>3.9735099337748346E-2</v>
      </c>
      <c r="Y23" s="89">
        <f t="shared" si="9"/>
        <v>0</v>
      </c>
    </row>
    <row r="24" spans="1:25" x14ac:dyDescent="0.2">
      <c r="A24" s="6" t="s">
        <v>12</v>
      </c>
      <c r="B24" s="5" t="s">
        <v>365</v>
      </c>
      <c r="C24" s="90"/>
      <c r="D24" s="76">
        <f>投入係数表!AB24</f>
        <v>0</v>
      </c>
      <c r="E24" s="77">
        <f t="shared" si="0"/>
        <v>0</v>
      </c>
      <c r="F24" s="76">
        <f>分析係数表!C27</f>
        <v>8.4880636604774962E-3</v>
      </c>
      <c r="G24" s="77">
        <f t="shared" si="1"/>
        <v>0</v>
      </c>
      <c r="H24" s="77">
        <v>4.5404177145880837E-5</v>
      </c>
      <c r="I24" s="77">
        <f t="shared" si="2"/>
        <v>4.5404177145880837E-5</v>
      </c>
      <c r="J24" s="76">
        <f>分析係数表!G27</f>
        <v>0.2</v>
      </c>
      <c r="K24" s="78">
        <f t="shared" si="3"/>
        <v>9.0808354291761685E-6</v>
      </c>
      <c r="L24" s="79"/>
      <c r="M24" s="80"/>
      <c r="N24" s="81">
        <f>分析係数表!H27</f>
        <v>9.6121590586535233E-3</v>
      </c>
      <c r="O24" s="82">
        <f t="shared" si="4"/>
        <v>0.32553522368344717</v>
      </c>
      <c r="P24" s="76">
        <f>分析係数表!C27</f>
        <v>8.4880636604774962E-3</v>
      </c>
      <c r="Q24" s="82">
        <f t="shared" si="5"/>
        <v>2.7631637023528811E-3</v>
      </c>
      <c r="R24" s="83">
        <v>2.786498369360946E-3</v>
      </c>
      <c r="S24" s="84">
        <f t="shared" si="6"/>
        <v>2.8319025465068266E-3</v>
      </c>
      <c r="T24" s="85">
        <f>分析係数表!F27</f>
        <v>0.35</v>
      </c>
      <c r="U24" s="86">
        <f t="shared" si="7"/>
        <v>9.9116589127738936E-4</v>
      </c>
      <c r="V24" s="87">
        <f>分析係数表!D27</f>
        <v>0</v>
      </c>
      <c r="W24" s="88">
        <f t="shared" si="8"/>
        <v>0</v>
      </c>
      <c r="X24" s="76">
        <f>分析係数表!E27</f>
        <v>0</v>
      </c>
      <c r="Y24" s="89">
        <f t="shared" si="9"/>
        <v>0</v>
      </c>
    </row>
    <row r="25" spans="1:25" x14ac:dyDescent="0.2">
      <c r="A25" s="6" t="s">
        <v>13</v>
      </c>
      <c r="B25" s="5" t="s">
        <v>191</v>
      </c>
      <c r="C25" s="90"/>
      <c r="D25" s="76">
        <f>投入係数表!AB25</f>
        <v>0</v>
      </c>
      <c r="E25" s="77">
        <f t="shared" si="0"/>
        <v>0</v>
      </c>
      <c r="F25" s="76">
        <f>分析係数表!C28</f>
        <v>1.1669367909238226E-2</v>
      </c>
      <c r="G25" s="77">
        <f t="shared" si="1"/>
        <v>0</v>
      </c>
      <c r="H25" s="77">
        <v>1.2251597551783738E-3</v>
      </c>
      <c r="I25" s="77">
        <f t="shared" si="2"/>
        <v>1.2251597551783738E-3</v>
      </c>
      <c r="J25" s="76">
        <f>分析係数表!G28</f>
        <v>0.12720848056537101</v>
      </c>
      <c r="K25" s="78">
        <f t="shared" si="3"/>
        <v>1.5585071090608288E-4</v>
      </c>
      <c r="L25" s="79"/>
      <c r="M25" s="80"/>
      <c r="N25" s="81">
        <f>分析係数表!H28</f>
        <v>1.7972802105643435E-2</v>
      </c>
      <c r="O25" s="82">
        <f t="shared" si="4"/>
        <v>0.60868532428327771</v>
      </c>
      <c r="P25" s="76">
        <f>分析係数表!C28</f>
        <v>1.1669367909238226E-2</v>
      </c>
      <c r="Q25" s="82">
        <f t="shared" si="5"/>
        <v>7.1029729900155443E-3</v>
      </c>
      <c r="R25" s="83">
        <v>7.5222720568694623E-3</v>
      </c>
      <c r="S25" s="84">
        <f t="shared" si="6"/>
        <v>8.7474318120478352E-3</v>
      </c>
      <c r="T25" s="85">
        <f>分析係数表!F28</f>
        <v>0.21908127208480566</v>
      </c>
      <c r="U25" s="86">
        <f t="shared" si="7"/>
        <v>1.9163984888585363E-3</v>
      </c>
      <c r="V25" s="87">
        <f>分析係数表!D28</f>
        <v>0.24734982332155478</v>
      </c>
      <c r="W25" s="88">
        <f t="shared" si="8"/>
        <v>0</v>
      </c>
      <c r="X25" s="76">
        <f>分析係数表!E28</f>
        <v>0.24028268551236748</v>
      </c>
      <c r="Y25" s="89">
        <f t="shared" si="9"/>
        <v>0</v>
      </c>
    </row>
    <row r="26" spans="1:25" x14ac:dyDescent="0.2">
      <c r="A26" s="6" t="s">
        <v>14</v>
      </c>
      <c r="B26" s="5" t="s">
        <v>50</v>
      </c>
      <c r="C26" s="90"/>
      <c r="D26" s="76">
        <f>投入係数表!AB26</f>
        <v>4.2553191489361703E-3</v>
      </c>
      <c r="E26" s="77">
        <f t="shared" si="0"/>
        <v>0.42553191489361702</v>
      </c>
      <c r="F26" s="76">
        <f>分析係数表!C29</f>
        <v>0.21585523481258073</v>
      </c>
      <c r="G26" s="77">
        <f t="shared" si="1"/>
        <v>9.1853291409608823E-2</v>
      </c>
      <c r="H26" s="77">
        <v>0.12636070287251266</v>
      </c>
      <c r="I26" s="77">
        <f t="shared" si="2"/>
        <v>0.12636070287251266</v>
      </c>
      <c r="J26" s="76">
        <f>分析係数表!G29</f>
        <v>0.26371215445370777</v>
      </c>
      <c r="K26" s="78">
        <f t="shared" si="3"/>
        <v>3.3322853192795134E-2</v>
      </c>
      <c r="L26" s="79"/>
      <c r="M26" s="80"/>
      <c r="N26" s="81">
        <f>分析係数表!H29</f>
        <v>8.6315898124016202E-3</v>
      </c>
      <c r="O26" s="82">
        <f t="shared" si="4"/>
        <v>0.29232626126741762</v>
      </c>
      <c r="P26" s="76">
        <f>分析係数表!C29</f>
        <v>0.21585523481258073</v>
      </c>
      <c r="Q26" s="82">
        <f t="shared" si="5"/>
        <v>6.3100153767762249E-2</v>
      </c>
      <c r="R26" s="83">
        <v>9.6500707328963223E-2</v>
      </c>
      <c r="S26" s="84">
        <f t="shared" si="6"/>
        <v>0.22286141020147587</v>
      </c>
      <c r="T26" s="85">
        <f>分析係数表!F29</f>
        <v>0.49363756033347961</v>
      </c>
      <c r="U26" s="86">
        <f t="shared" si="7"/>
        <v>0.11001276282433539</v>
      </c>
      <c r="V26" s="87">
        <f>分析係数表!D29</f>
        <v>7.6788064940763498E-2</v>
      </c>
      <c r="W26" s="88">
        <f t="shared" si="8"/>
        <v>0</v>
      </c>
      <c r="X26" s="76">
        <f>分析係数表!E29</f>
        <v>5.9236507240017548E-2</v>
      </c>
      <c r="Y26" s="89">
        <f t="shared" si="9"/>
        <v>0</v>
      </c>
    </row>
    <row r="27" spans="1:25" x14ac:dyDescent="0.2">
      <c r="A27" s="6" t="s">
        <v>15</v>
      </c>
      <c r="B27" s="5" t="s">
        <v>36</v>
      </c>
      <c r="C27" s="90"/>
      <c r="D27" s="76">
        <f>投入係数表!AB27</f>
        <v>2.8368794326241137E-3</v>
      </c>
      <c r="E27" s="77">
        <f t="shared" si="0"/>
        <v>0.28368794326241137</v>
      </c>
      <c r="F27" s="76">
        <f>分析係数表!C30</f>
        <v>1</v>
      </c>
      <c r="G27" s="77">
        <f t="shared" si="1"/>
        <v>0.28368794326241137</v>
      </c>
      <c r="H27" s="77">
        <v>0.43215963687616199</v>
      </c>
      <c r="I27" s="77">
        <f t="shared" si="2"/>
        <v>0.43215963687616199</v>
      </c>
      <c r="J27" s="76">
        <f>分析係数表!G30</f>
        <v>0.34449467473756801</v>
      </c>
      <c r="K27" s="78">
        <f t="shared" si="3"/>
        <v>0.14887669354035893</v>
      </c>
      <c r="L27" s="79"/>
      <c r="M27" s="80"/>
      <c r="N27" s="81">
        <f>分析係数表!H30</f>
        <v>0</v>
      </c>
      <c r="O27" s="82">
        <f t="shared" si="4"/>
        <v>0</v>
      </c>
      <c r="P27" s="76">
        <f>分析係数表!C30</f>
        <v>1</v>
      </c>
      <c r="Q27" s="82">
        <f t="shared" si="5"/>
        <v>0</v>
      </c>
      <c r="R27" s="83">
        <v>0.14662241195425882</v>
      </c>
      <c r="S27" s="84">
        <f t="shared" si="6"/>
        <v>0.57878204883042084</v>
      </c>
      <c r="T27" s="85">
        <f>分析係数表!F30</f>
        <v>0.44057926595663166</v>
      </c>
      <c r="U27" s="86">
        <f t="shared" si="7"/>
        <v>0.25499937022258218</v>
      </c>
      <c r="V27" s="87">
        <f>分析係数表!D30</f>
        <v>9.4858631522488704E-2</v>
      </c>
      <c r="W27" s="88">
        <f t="shared" si="8"/>
        <v>0</v>
      </c>
      <c r="X27" s="76">
        <f>分析係数表!E30</f>
        <v>6.7427783311623635E-2</v>
      </c>
      <c r="Y27" s="89">
        <f t="shared" si="9"/>
        <v>0</v>
      </c>
    </row>
    <row r="28" spans="1:25" x14ac:dyDescent="0.2">
      <c r="A28" s="6" t="s">
        <v>16</v>
      </c>
      <c r="B28" s="5" t="s">
        <v>192</v>
      </c>
      <c r="C28" s="90"/>
      <c r="D28" s="76">
        <f>投入係数表!AB28</f>
        <v>7.8014184397163122E-2</v>
      </c>
      <c r="E28" s="77">
        <f t="shared" si="0"/>
        <v>7.8014184397163122</v>
      </c>
      <c r="F28" s="76">
        <f>分析係数表!C31</f>
        <v>0.96551367561139545</v>
      </c>
      <c r="G28" s="77">
        <f t="shared" si="1"/>
        <v>7.5323761927130146</v>
      </c>
      <c r="H28" s="77">
        <v>8.4528244629008853</v>
      </c>
      <c r="I28" s="77">
        <f t="shared" si="2"/>
        <v>8.4528244629008853</v>
      </c>
      <c r="J28" s="76">
        <f>分析係数表!G31</f>
        <v>7.0877864624873721E-2</v>
      </c>
      <c r="K28" s="78">
        <f t="shared" si="3"/>
        <v>0.59911814797930985</v>
      </c>
      <c r="L28" s="79"/>
      <c r="M28" s="80"/>
      <c r="N28" s="81">
        <f>分析係数表!H31</f>
        <v>0.19122390524604546</v>
      </c>
      <c r="O28" s="82">
        <f t="shared" si="4"/>
        <v>6.4761846311575439</v>
      </c>
      <c r="P28" s="76">
        <f>分析係数表!C31</f>
        <v>0.96551367561139545</v>
      </c>
      <c r="Q28" s="82">
        <f t="shared" si="5"/>
        <v>6.2528448271669497</v>
      </c>
      <c r="R28" s="83">
        <v>7.1178687596307944</v>
      </c>
      <c r="S28" s="84">
        <f t="shared" si="6"/>
        <v>15.570693222531681</v>
      </c>
      <c r="T28" s="85">
        <f>分析係数表!F31</f>
        <v>0.34460573190833199</v>
      </c>
      <c r="U28" s="86">
        <f t="shared" si="7"/>
        <v>5.365750134270634</v>
      </c>
      <c r="V28" s="87">
        <f>分析係数表!D31</f>
        <v>1.1857287180305206E-2</v>
      </c>
      <c r="W28" s="88">
        <f t="shared" si="8"/>
        <v>0</v>
      </c>
      <c r="X28" s="76">
        <f>分析係数表!E31</f>
        <v>1.0368479821343117E-2</v>
      </c>
      <c r="Y28" s="89">
        <f t="shared" si="9"/>
        <v>0</v>
      </c>
    </row>
    <row r="29" spans="1:25" x14ac:dyDescent="0.2">
      <c r="A29" s="6" t="s">
        <v>17</v>
      </c>
      <c r="B29" s="5" t="s">
        <v>272</v>
      </c>
      <c r="C29" s="90"/>
      <c r="D29" s="76">
        <f>投入係数表!AB29</f>
        <v>8.5106382978723406E-3</v>
      </c>
      <c r="E29" s="77">
        <f t="shared" si="0"/>
        <v>0.85106382978723405</v>
      </c>
      <c r="F29" s="76">
        <f>分析係数表!C32</f>
        <v>0.58314087759815236</v>
      </c>
      <c r="G29" s="77">
        <f t="shared" si="1"/>
        <v>0.49629010859417222</v>
      </c>
      <c r="H29" s="77">
        <v>0.53373681915703264</v>
      </c>
      <c r="I29" s="77">
        <f t="shared" si="2"/>
        <v>0.53373681915703264</v>
      </c>
      <c r="J29" s="76">
        <f>分析係数表!G32</f>
        <v>0.14173228346456693</v>
      </c>
      <c r="K29" s="78">
        <f t="shared" si="3"/>
        <v>7.5647738148240842E-2</v>
      </c>
      <c r="L29" s="79"/>
      <c r="M29" s="80"/>
      <c r="N29" s="81">
        <f>分析係数表!H32</f>
        <v>5.74149098134338E-3</v>
      </c>
      <c r="O29" s="82">
        <f t="shared" si="4"/>
        <v>0.19444721414648858</v>
      </c>
      <c r="P29" s="76">
        <f>分析係数表!C32</f>
        <v>0.58314087759815236</v>
      </c>
      <c r="Q29" s="82">
        <f t="shared" si="5"/>
        <v>0.11339011910389922</v>
      </c>
      <c r="R29" s="83">
        <v>0.14345188374937484</v>
      </c>
      <c r="S29" s="84">
        <f t="shared" si="6"/>
        <v>0.67718870290640742</v>
      </c>
      <c r="T29" s="85">
        <f>分析係数表!F32</f>
        <v>0.48425196850393698</v>
      </c>
      <c r="U29" s="86">
        <f t="shared" si="7"/>
        <v>0.32792996243105554</v>
      </c>
      <c r="V29" s="87">
        <f>分析係数表!D32</f>
        <v>1.7716535433070866E-2</v>
      </c>
      <c r="W29" s="88">
        <f t="shared" si="8"/>
        <v>0</v>
      </c>
      <c r="X29" s="76">
        <f>分析係数表!E32</f>
        <v>2.5590551181102362E-2</v>
      </c>
      <c r="Y29" s="89">
        <f t="shared" si="9"/>
        <v>0</v>
      </c>
    </row>
    <row r="30" spans="1:25" x14ac:dyDescent="0.2">
      <c r="A30" s="6" t="s">
        <v>18</v>
      </c>
      <c r="B30" s="5" t="s">
        <v>273</v>
      </c>
      <c r="C30" s="75">
        <f>最終需要_まとめ!C31</f>
        <v>100</v>
      </c>
      <c r="D30" s="76">
        <f>投入係数表!AB30</f>
        <v>0</v>
      </c>
      <c r="E30" s="77">
        <f t="shared" si="0"/>
        <v>0</v>
      </c>
      <c r="F30" s="76">
        <f>分析係数表!C33</f>
        <v>0.65671641791044777</v>
      </c>
      <c r="G30" s="77">
        <f t="shared" si="1"/>
        <v>0</v>
      </c>
      <c r="H30" s="77">
        <v>8.1435566451278085E-2</v>
      </c>
      <c r="I30" s="77">
        <f t="shared" si="2"/>
        <v>100.08143556645128</v>
      </c>
      <c r="J30" s="76">
        <f>分析係数表!G33</f>
        <v>0.50780141843971627</v>
      </c>
      <c r="K30" s="78">
        <f t="shared" si="3"/>
        <v>50.821494940127025</v>
      </c>
      <c r="L30" s="79"/>
      <c r="M30" s="80"/>
      <c r="N30" s="81">
        <f>分析係数表!H33</f>
        <v>8.515469770082316E-4</v>
      </c>
      <c r="O30" s="82">
        <f t="shared" si="4"/>
        <v>2.8839362098130889E-2</v>
      </c>
      <c r="P30" s="76">
        <f>分析係数表!C33</f>
        <v>0.65671641791044777</v>
      </c>
      <c r="Q30" s="82">
        <f t="shared" si="5"/>
        <v>1.8939282571906853E-2</v>
      </c>
      <c r="R30" s="83">
        <v>0.10818441679404178</v>
      </c>
      <c r="S30" s="84">
        <f t="shared" si="6"/>
        <v>100.18961998324532</v>
      </c>
      <c r="T30" s="85">
        <f>分析係数表!F33</f>
        <v>0.64539007092198586</v>
      </c>
      <c r="U30" s="86">
        <f t="shared" si="7"/>
        <v>64.661385946633516</v>
      </c>
      <c r="V30" s="87">
        <f>分析係数表!D33</f>
        <v>0.13049645390070921</v>
      </c>
      <c r="W30" s="88">
        <f t="shared" si="8"/>
        <v>13</v>
      </c>
      <c r="X30" s="76">
        <f>分析係数表!E33</f>
        <v>0.11063829787234042</v>
      </c>
      <c r="Y30" s="89">
        <f t="shared" si="9"/>
        <v>11</v>
      </c>
    </row>
    <row r="31" spans="1:25" x14ac:dyDescent="0.2">
      <c r="A31" s="6" t="s">
        <v>19</v>
      </c>
      <c r="B31" s="5" t="s">
        <v>274</v>
      </c>
      <c r="C31" s="90"/>
      <c r="D31" s="76">
        <f>投入係数表!AB31</f>
        <v>1.5602836879432624E-2</v>
      </c>
      <c r="E31" s="77">
        <f t="shared" si="0"/>
        <v>1.5602836879432624</v>
      </c>
      <c r="F31" s="76">
        <f>分析係数表!C34</f>
        <v>0.31694321814583648</v>
      </c>
      <c r="G31" s="77">
        <f t="shared" si="1"/>
        <v>0.49452133327719167</v>
      </c>
      <c r="H31" s="77">
        <v>0.6296213420811847</v>
      </c>
      <c r="I31" s="77">
        <f t="shared" si="2"/>
        <v>0.6296213420811847</v>
      </c>
      <c r="J31" s="76">
        <f>分析係数表!G34</f>
        <v>0.42500730922911995</v>
      </c>
      <c r="K31" s="78">
        <f t="shared" si="3"/>
        <v>0.26759367243115156</v>
      </c>
      <c r="L31" s="79"/>
      <c r="M31" s="80"/>
      <c r="N31" s="81">
        <f>分析係数表!H34</f>
        <v>0.1424405852450133</v>
      </c>
      <c r="O31" s="82">
        <f t="shared" si="4"/>
        <v>4.8240387509600762</v>
      </c>
      <c r="P31" s="76">
        <f>分析係数表!C34</f>
        <v>0.31694321814583648</v>
      </c>
      <c r="Q31" s="82">
        <f t="shared" si="5"/>
        <v>1.528946366189508</v>
      </c>
      <c r="R31" s="83">
        <v>1.6856968828566699</v>
      </c>
      <c r="S31" s="84">
        <f t="shared" si="6"/>
        <v>2.3153182249378546</v>
      </c>
      <c r="T31" s="85">
        <f>分析係数表!F34</f>
        <v>0.69993178052821359</v>
      </c>
      <c r="U31" s="86">
        <f t="shared" si="7"/>
        <v>1.6205648076701755</v>
      </c>
      <c r="V31" s="87">
        <f>分析係数表!D34</f>
        <v>0.29461066172887634</v>
      </c>
      <c r="W31" s="88">
        <f t="shared" si="8"/>
        <v>1</v>
      </c>
      <c r="X31" s="76">
        <f>分析係数表!E34</f>
        <v>0.2042685898060618</v>
      </c>
      <c r="Y31" s="89">
        <f t="shared" si="9"/>
        <v>0</v>
      </c>
    </row>
    <row r="32" spans="1:25" x14ac:dyDescent="0.2">
      <c r="A32" s="6" t="s">
        <v>20</v>
      </c>
      <c r="B32" s="5" t="s">
        <v>37</v>
      </c>
      <c r="C32" s="90"/>
      <c r="D32" s="76">
        <f>投入係数表!AB32</f>
        <v>2.553191489361702E-2</v>
      </c>
      <c r="E32" s="77">
        <f t="shared" si="0"/>
        <v>2.5531914893617018</v>
      </c>
      <c r="F32" s="76">
        <f>分析係数表!C35</f>
        <v>0.30004594884362079</v>
      </c>
      <c r="G32" s="77">
        <f t="shared" si="1"/>
        <v>0.76607476300498911</v>
      </c>
      <c r="H32" s="77">
        <v>0.85474548352380186</v>
      </c>
      <c r="I32" s="77">
        <f t="shared" si="2"/>
        <v>0.85474548352380186</v>
      </c>
      <c r="J32" s="76">
        <f>分析係数表!G35</f>
        <v>0.31483253588516746</v>
      </c>
      <c r="K32" s="78">
        <f t="shared" si="3"/>
        <v>0.26910168811419216</v>
      </c>
      <c r="L32" s="79"/>
      <c r="M32" s="80"/>
      <c r="N32" s="81">
        <f>分析係数表!H35</f>
        <v>5.3595850643821122E-2</v>
      </c>
      <c r="O32" s="82">
        <f t="shared" si="4"/>
        <v>1.8151319720550865</v>
      </c>
      <c r="P32" s="76">
        <f>分析係数表!C35</f>
        <v>0.30004594884362079</v>
      </c>
      <c r="Q32" s="82">
        <f t="shared" si="5"/>
        <v>0.54462299483166099</v>
      </c>
      <c r="R32" s="83">
        <v>0.68131411517717488</v>
      </c>
      <c r="S32" s="84">
        <f t="shared" si="6"/>
        <v>1.5360595987009766</v>
      </c>
      <c r="T32" s="85">
        <f>分析係数表!F35</f>
        <v>0.64593301435406703</v>
      </c>
      <c r="U32" s="86">
        <f t="shared" si="7"/>
        <v>0.99219160681642038</v>
      </c>
      <c r="V32" s="87">
        <f>分析係数表!D35</f>
        <v>0.12870813397129185</v>
      </c>
      <c r="W32" s="88">
        <f t="shared" si="8"/>
        <v>0</v>
      </c>
      <c r="X32" s="76">
        <f>分析係数表!E35</f>
        <v>0.11674641148325358</v>
      </c>
      <c r="Y32" s="89">
        <f t="shared" si="9"/>
        <v>0</v>
      </c>
    </row>
    <row r="33" spans="1:25" x14ac:dyDescent="0.2">
      <c r="A33" s="6" t="s">
        <v>21</v>
      </c>
      <c r="B33" s="5" t="s">
        <v>38</v>
      </c>
      <c r="C33" s="90"/>
      <c r="D33" s="76">
        <f>投入係数表!AB33</f>
        <v>1.4184397163120568E-3</v>
      </c>
      <c r="E33" s="77">
        <f t="shared" si="0"/>
        <v>0.14184397163120568</v>
      </c>
      <c r="F33" s="76">
        <f>分析係数表!C36</f>
        <v>0.65263261684085982</v>
      </c>
      <c r="G33" s="77">
        <f t="shared" si="1"/>
        <v>9.2572002388774444E-2</v>
      </c>
      <c r="H33" s="77">
        <v>0.16308047887093896</v>
      </c>
      <c r="I33" s="77">
        <f t="shared" si="2"/>
        <v>0.16308047887093896</v>
      </c>
      <c r="J33" s="76">
        <f>分析係数表!G36</f>
        <v>1.8993066023515224E-2</v>
      </c>
      <c r="K33" s="78">
        <f t="shared" si="3"/>
        <v>3.0973983023422232E-3</v>
      </c>
      <c r="L33" s="79"/>
      <c r="M33" s="80"/>
      <c r="N33" s="81">
        <f>分析係数表!H36</f>
        <v>0.10937217763786029</v>
      </c>
      <c r="O33" s="82">
        <f t="shared" si="4"/>
        <v>3.7041101894826598</v>
      </c>
      <c r="P33" s="76">
        <f>分析係数表!C36</f>
        <v>0.65263261684085982</v>
      </c>
      <c r="Q33" s="82">
        <f t="shared" si="5"/>
        <v>2.4174231260289614</v>
      </c>
      <c r="R33" s="83">
        <v>2.5323107692008939</v>
      </c>
      <c r="S33" s="84">
        <f t="shared" si="6"/>
        <v>2.6953912480718327</v>
      </c>
      <c r="T33" s="85">
        <f>分析係数表!F36</f>
        <v>0.88362978595116071</v>
      </c>
      <c r="U33" s="86">
        <f t="shared" si="7"/>
        <v>2.3817279915883454</v>
      </c>
      <c r="V33" s="87">
        <f>分析係数表!D36</f>
        <v>1.4320168827253543E-2</v>
      </c>
      <c r="W33" s="88">
        <f t="shared" si="8"/>
        <v>0</v>
      </c>
      <c r="X33" s="76">
        <f>分析係数表!E36</f>
        <v>2.7132951462164605E-3</v>
      </c>
      <c r="Y33" s="89">
        <f t="shared" si="9"/>
        <v>0</v>
      </c>
    </row>
    <row r="34" spans="1:25" x14ac:dyDescent="0.2">
      <c r="A34" s="6" t="s">
        <v>22</v>
      </c>
      <c r="B34" s="5" t="s">
        <v>377</v>
      </c>
      <c r="C34" s="90"/>
      <c r="D34" s="76">
        <f>投入係数表!AB34</f>
        <v>4.2553191489361701E-2</v>
      </c>
      <c r="E34" s="77">
        <f t="shared" si="0"/>
        <v>4.2553191489361701</v>
      </c>
      <c r="F34" s="76">
        <f>分析係数表!C37</f>
        <v>0.3125</v>
      </c>
      <c r="G34" s="77">
        <f t="shared" si="1"/>
        <v>1.3297872340425532</v>
      </c>
      <c r="H34" s="77">
        <v>1.4937629053594381</v>
      </c>
      <c r="I34" s="77">
        <f t="shared" si="2"/>
        <v>1.4937629053594381</v>
      </c>
      <c r="J34" s="76">
        <f>分析係数表!G37</f>
        <v>0.41284547738693467</v>
      </c>
      <c r="K34" s="78">
        <f t="shared" si="3"/>
        <v>0.61669325976601175</v>
      </c>
      <c r="L34" s="79"/>
      <c r="M34" s="80"/>
      <c r="N34" s="81">
        <f>分析係数表!H37</f>
        <v>4.2693468892730888E-2</v>
      </c>
      <c r="O34" s="82">
        <f t="shared" si="4"/>
        <v>1.4459007451926533</v>
      </c>
      <c r="P34" s="76">
        <f>分析係数表!C37</f>
        <v>0.3125</v>
      </c>
      <c r="Q34" s="82">
        <f t="shared" si="5"/>
        <v>0.45184398287270416</v>
      </c>
      <c r="R34" s="83">
        <v>0.59183296254635764</v>
      </c>
      <c r="S34" s="84">
        <f t="shared" si="6"/>
        <v>2.0855958679057958</v>
      </c>
      <c r="T34" s="85">
        <f>分析係数表!F37</f>
        <v>0.69189698492462315</v>
      </c>
      <c r="U34" s="86">
        <f t="shared" si="7"/>
        <v>1.4430174927752728</v>
      </c>
      <c r="V34" s="87">
        <f>分析係数表!D37</f>
        <v>0.10128768844221106</v>
      </c>
      <c r="W34" s="88">
        <f t="shared" si="8"/>
        <v>0</v>
      </c>
      <c r="X34" s="76">
        <f>分析係数表!E37</f>
        <v>9.3907035175879394E-2</v>
      </c>
      <c r="Y34" s="89">
        <f t="shared" si="9"/>
        <v>0</v>
      </c>
    </row>
    <row r="35" spans="1:25" x14ac:dyDescent="0.2">
      <c r="A35" s="6" t="s">
        <v>23</v>
      </c>
      <c r="B35" s="5" t="s">
        <v>193</v>
      </c>
      <c r="C35" s="90"/>
      <c r="D35" s="76">
        <f>投入係数表!AB35</f>
        <v>1.1347517730496455E-2</v>
      </c>
      <c r="E35" s="77">
        <f t="shared" si="0"/>
        <v>1.1347517730496455</v>
      </c>
      <c r="F35" s="76">
        <f>分析係数表!C38</f>
        <v>4.0005674563767912E-2</v>
      </c>
      <c r="G35" s="77">
        <f t="shared" si="1"/>
        <v>4.5396510143282741E-2</v>
      </c>
      <c r="H35" s="77">
        <v>5.7325828976862184E-2</v>
      </c>
      <c r="I35" s="77">
        <f t="shared" si="2"/>
        <v>5.7325828976862184E-2</v>
      </c>
      <c r="J35" s="76">
        <f>分析係数表!G38</f>
        <v>0.2442528735632184</v>
      </c>
      <c r="K35" s="78">
        <f t="shared" si="3"/>
        <v>1.4001998456992201E-2</v>
      </c>
      <c r="L35" s="79"/>
      <c r="M35" s="80"/>
      <c r="N35" s="81">
        <f>分析係数表!H38</f>
        <v>3.7571284803757127E-2</v>
      </c>
      <c r="O35" s="82">
        <f t="shared" si="4"/>
        <v>1.2724276125720779</v>
      </c>
      <c r="P35" s="76">
        <f>分析係数表!C38</f>
        <v>4.0005674563767912E-2</v>
      </c>
      <c r="Q35" s="82">
        <f t="shared" si="5"/>
        <v>5.0904324974510709E-2</v>
      </c>
      <c r="R35" s="83">
        <v>6.3054628688339706E-2</v>
      </c>
      <c r="S35" s="84">
        <f t="shared" si="6"/>
        <v>0.12038045766520189</v>
      </c>
      <c r="T35" s="85">
        <f>分析係数表!F38</f>
        <v>0.42528735632183906</v>
      </c>
      <c r="U35" s="86">
        <f t="shared" si="7"/>
        <v>5.1196286593246779E-2</v>
      </c>
      <c r="V35" s="87">
        <f>分析係数表!D38</f>
        <v>0.11494252873563218</v>
      </c>
      <c r="W35" s="88">
        <f t="shared" si="8"/>
        <v>0</v>
      </c>
      <c r="X35" s="76">
        <f>分析係数表!E38</f>
        <v>0.10344827586206896</v>
      </c>
      <c r="Y35" s="89">
        <f t="shared" si="9"/>
        <v>0</v>
      </c>
    </row>
    <row r="36" spans="1:25" x14ac:dyDescent="0.2">
      <c r="A36" s="6" t="s">
        <v>24</v>
      </c>
      <c r="B36" s="5" t="s">
        <v>39</v>
      </c>
      <c r="C36" s="90"/>
      <c r="D36" s="76">
        <f>投入係数表!AB36</f>
        <v>0</v>
      </c>
      <c r="E36" s="77">
        <f t="shared" si="0"/>
        <v>0</v>
      </c>
      <c r="F36" s="76">
        <f>分析係数表!C39</f>
        <v>1</v>
      </c>
      <c r="G36" s="77">
        <f t="shared" si="1"/>
        <v>0</v>
      </c>
      <c r="H36" s="77">
        <v>8.9715768701973869E-2</v>
      </c>
      <c r="I36" s="77">
        <f t="shared" si="2"/>
        <v>8.9715768701973869E-2</v>
      </c>
      <c r="J36" s="76">
        <f>分析係数表!G39</f>
        <v>0.35369632580787957</v>
      </c>
      <c r="K36" s="78">
        <f t="shared" si="3"/>
        <v>3.1732137756917717E-2</v>
      </c>
      <c r="L36" s="79"/>
      <c r="M36" s="80"/>
      <c r="N36" s="81">
        <f>分析係数表!H39</f>
        <v>3.3932856811085595E-3</v>
      </c>
      <c r="O36" s="82">
        <f t="shared" si="4"/>
        <v>0.11492048836073371</v>
      </c>
      <c r="P36" s="76">
        <f>分析係数表!C39</f>
        <v>1</v>
      </c>
      <c r="Q36" s="82">
        <f t="shared" si="5"/>
        <v>0.11492048836073371</v>
      </c>
      <c r="R36" s="83">
        <v>0.14067467141017206</v>
      </c>
      <c r="S36" s="84">
        <f t="shared" si="6"/>
        <v>0.23039044011214593</v>
      </c>
      <c r="T36" s="85">
        <f>分析係数表!F39</f>
        <v>0.70440460380699421</v>
      </c>
      <c r="U36" s="86">
        <f t="shared" si="7"/>
        <v>0.16228808668811517</v>
      </c>
      <c r="V36" s="87">
        <f>分析係数表!D39</f>
        <v>6.0314298362107124E-2</v>
      </c>
      <c r="W36" s="88">
        <f t="shared" si="8"/>
        <v>0</v>
      </c>
      <c r="X36" s="76">
        <f>分析係数表!E39</f>
        <v>7.2598494909251882E-2</v>
      </c>
      <c r="Y36" s="89">
        <f t="shared" si="9"/>
        <v>0</v>
      </c>
    </row>
    <row r="37" spans="1:25" x14ac:dyDescent="0.2">
      <c r="A37" s="6" t="s">
        <v>25</v>
      </c>
      <c r="B37" s="5" t="s">
        <v>40</v>
      </c>
      <c r="C37" s="90"/>
      <c r="D37" s="76">
        <f>投入係数表!AB37</f>
        <v>0</v>
      </c>
      <c r="E37" s="77">
        <f t="shared" si="0"/>
        <v>0</v>
      </c>
      <c r="F37" s="76">
        <f>分析係数表!C40</f>
        <v>0.6708495079895278</v>
      </c>
      <c r="G37" s="77">
        <f t="shared" si="1"/>
        <v>0</v>
      </c>
      <c r="H37" s="77">
        <v>1.024710532674237E-3</v>
      </c>
      <c r="I37" s="77">
        <f t="shared" si="2"/>
        <v>1.024710532674237E-3</v>
      </c>
      <c r="J37" s="76">
        <f>分析係数表!G40</f>
        <v>0.531269582654468</v>
      </c>
      <c r="K37" s="78">
        <f t="shared" si="3"/>
        <v>5.4439753703547952E-4</v>
      </c>
      <c r="L37" s="79"/>
      <c r="M37" s="80"/>
      <c r="N37" s="81">
        <f>分析係数表!H40</f>
        <v>2.5210951410213404E-2</v>
      </c>
      <c r="O37" s="82">
        <f t="shared" si="4"/>
        <v>0.85381990211739034</v>
      </c>
      <c r="P37" s="76">
        <f>分析係数表!C40</f>
        <v>0.6708495079895278</v>
      </c>
      <c r="Q37" s="82">
        <f t="shared" si="5"/>
        <v>0.57278466124711813</v>
      </c>
      <c r="R37" s="83">
        <v>0.57359181103572388</v>
      </c>
      <c r="S37" s="84">
        <f t="shared" si="6"/>
        <v>0.57461652156839815</v>
      </c>
      <c r="T37" s="85">
        <f>分析係数表!F40</f>
        <v>0.72803609474871533</v>
      </c>
      <c r="U37" s="86">
        <f t="shared" si="7"/>
        <v>0.41834156834074754</v>
      </c>
      <c r="V37" s="87">
        <f>分析係数表!D40</f>
        <v>0.11505201153026695</v>
      </c>
      <c r="W37" s="88">
        <f t="shared" si="8"/>
        <v>0</v>
      </c>
      <c r="X37" s="76">
        <f>分析係数表!E40</f>
        <v>6.6173705978192762E-2</v>
      </c>
      <c r="Y37" s="89">
        <f t="shared" si="9"/>
        <v>0</v>
      </c>
    </row>
    <row r="38" spans="1:25" x14ac:dyDescent="0.2">
      <c r="A38" s="6" t="s">
        <v>26</v>
      </c>
      <c r="B38" s="5" t="s">
        <v>276</v>
      </c>
      <c r="C38" s="90"/>
      <c r="D38" s="76">
        <f>投入係数表!AB38</f>
        <v>0</v>
      </c>
      <c r="E38" s="77">
        <f t="shared" si="0"/>
        <v>0</v>
      </c>
      <c r="F38" s="76">
        <f>分析係数表!C41</f>
        <v>0.63576075285795497</v>
      </c>
      <c r="G38" s="77">
        <f t="shared" si="1"/>
        <v>0</v>
      </c>
      <c r="H38" s="77">
        <v>1.5513071759382631E-3</v>
      </c>
      <c r="I38" s="77">
        <f t="shared" si="2"/>
        <v>1.5513071759382631E-3</v>
      </c>
      <c r="J38" s="76">
        <f>分析係数表!G41</f>
        <v>0.45993746335743602</v>
      </c>
      <c r="K38" s="78">
        <f t="shared" si="3"/>
        <v>7.1350428738923242E-4</v>
      </c>
      <c r="L38" s="79"/>
      <c r="M38" s="80"/>
      <c r="N38" s="81">
        <f>分析係数表!H41</f>
        <v>4.510618532758754E-2</v>
      </c>
      <c r="O38" s="82">
        <f t="shared" si="4"/>
        <v>1.5276122711373574</v>
      </c>
      <c r="P38" s="76">
        <f>分析係数表!C41</f>
        <v>0.63576075285795497</v>
      </c>
      <c r="Q38" s="82">
        <f t="shared" si="5"/>
        <v>0.97119592757333684</v>
      </c>
      <c r="R38" s="83">
        <v>0.98484090889428244</v>
      </c>
      <c r="S38" s="84">
        <f t="shared" si="6"/>
        <v>0.98639221607022065</v>
      </c>
      <c r="T38" s="85">
        <f>分析係数表!F41</f>
        <v>0.5626343560680086</v>
      </c>
      <c r="U38" s="86">
        <f t="shared" si="7"/>
        <v>0.55497814931916456</v>
      </c>
      <c r="V38" s="87">
        <f>分析係数表!D41</f>
        <v>0.18145397693961304</v>
      </c>
      <c r="W38" s="88">
        <f t="shared" si="8"/>
        <v>0</v>
      </c>
      <c r="X38" s="76">
        <f>分析係数表!E41</f>
        <v>0.17500488567520031</v>
      </c>
      <c r="Y38" s="89">
        <f t="shared" si="9"/>
        <v>0</v>
      </c>
    </row>
    <row r="39" spans="1:25" x14ac:dyDescent="0.2">
      <c r="A39" s="6" t="s">
        <v>51</v>
      </c>
      <c r="B39" s="5" t="s">
        <v>367</v>
      </c>
      <c r="C39" s="90"/>
      <c r="D39" s="76">
        <f>投入係数表!AB39</f>
        <v>1.4184397163120568E-3</v>
      </c>
      <c r="E39" s="77">
        <f>$C$30*D39</f>
        <v>0.14184397163120568</v>
      </c>
      <c r="F39" s="76">
        <f>分析係数表!C42</f>
        <v>1</v>
      </c>
      <c r="G39" s="77">
        <f>E39*F39</f>
        <v>0.14184397163120568</v>
      </c>
      <c r="H39" s="77">
        <v>0.16230780828281929</v>
      </c>
      <c r="I39" s="77">
        <f>C39+H39</f>
        <v>0.16230780828281929</v>
      </c>
      <c r="J39" s="76">
        <f>分析係数表!G42</f>
        <v>0.48586118251928023</v>
      </c>
      <c r="K39" s="78">
        <f>I39*J39</f>
        <v>7.8859063664403206E-2</v>
      </c>
      <c r="L39" s="79"/>
      <c r="M39" s="80"/>
      <c r="N39" s="81">
        <f>分析係数表!H42</f>
        <v>1.2011973266585813E-2</v>
      </c>
      <c r="O39" s="82">
        <f t="shared" si="4"/>
        <v>0.40680978959636149</v>
      </c>
      <c r="P39" s="76">
        <f>分析係数表!C42</f>
        <v>1</v>
      </c>
      <c r="Q39" s="82">
        <f>O39*P39</f>
        <v>0.40680978959636149</v>
      </c>
      <c r="R39" s="83">
        <v>0.4227783285320264</v>
      </c>
      <c r="S39" s="84">
        <f>I39+R39</f>
        <v>0.58508613681484567</v>
      </c>
      <c r="T39" s="85">
        <f>分析係数表!F42</f>
        <v>0.55826906598114823</v>
      </c>
      <c r="U39" s="86">
        <f>S39*T39</f>
        <v>0.32663549111814222</v>
      </c>
      <c r="V39" s="87">
        <f>分析係数表!D42</f>
        <v>0.12296486718080549</v>
      </c>
      <c r="W39" s="88">
        <f>ROUND(S39*V39,0)</f>
        <v>0</v>
      </c>
      <c r="X39" s="76">
        <f>分析係数表!E42</f>
        <v>7.7120822622107968E-2</v>
      </c>
      <c r="Y39" s="89">
        <f>ROUND(S39*X39,0)</f>
        <v>0</v>
      </c>
    </row>
    <row r="40" spans="1:25" x14ac:dyDescent="0.2">
      <c r="A40" s="6" t="s">
        <v>194</v>
      </c>
      <c r="B40" s="5" t="s">
        <v>41</v>
      </c>
      <c r="C40" s="90"/>
      <c r="D40" s="76">
        <f>投入係数表!AB40</f>
        <v>6.0992907801418438E-2</v>
      </c>
      <c r="E40" s="77">
        <f>$C$30*D40</f>
        <v>6.0992907801418434</v>
      </c>
      <c r="F40" s="76">
        <f>分析係数表!C43</f>
        <v>0.35275161130391675</v>
      </c>
      <c r="G40" s="77">
        <f>E40*F40</f>
        <v>2.1515346505061586</v>
      </c>
      <c r="H40" s="77">
        <v>2.6531558688984509</v>
      </c>
      <c r="I40" s="77">
        <f>C40+H40</f>
        <v>2.6531558688984509</v>
      </c>
      <c r="J40" s="76">
        <f>分析係数表!G43</f>
        <v>0.36383347788378145</v>
      </c>
      <c r="K40" s="78">
        <f>I40*J40</f>
        <v>0.9653069271490895</v>
      </c>
      <c r="L40" s="79"/>
      <c r="M40" s="80"/>
      <c r="N40" s="81">
        <f>分析係数表!H43</f>
        <v>3.2462002941707736E-2</v>
      </c>
      <c r="O40" s="82">
        <f t="shared" si="4"/>
        <v>1.0993914399832927</v>
      </c>
      <c r="P40" s="76">
        <f>分析係数表!C43</f>
        <v>0.35275161130391675</v>
      </c>
      <c r="Q40" s="82">
        <f>O40*P40</f>
        <v>0.38781210190783977</v>
      </c>
      <c r="R40" s="83">
        <v>0.79789792435767304</v>
      </c>
      <c r="S40" s="84">
        <f>I40+R40</f>
        <v>3.4510537932561238</v>
      </c>
      <c r="T40" s="85">
        <f>分析係数表!F43</f>
        <v>0.62185602775368609</v>
      </c>
      <c r="U40" s="86">
        <f>S40*T40</f>
        <v>2.1460586034385436</v>
      </c>
      <c r="V40" s="87">
        <f>分析係数表!D43</f>
        <v>0.24869904596704251</v>
      </c>
      <c r="W40" s="88">
        <f>ROUND(S40*V40,0)</f>
        <v>1</v>
      </c>
      <c r="X40" s="76">
        <f>分析係数表!E43</f>
        <v>0.20663486556808325</v>
      </c>
      <c r="Y40" s="89">
        <f>ROUND(S40*X40,0)</f>
        <v>1</v>
      </c>
    </row>
    <row r="41" spans="1:25" x14ac:dyDescent="0.2">
      <c r="A41" s="6" t="s">
        <v>340</v>
      </c>
      <c r="B41" s="5" t="s">
        <v>42</v>
      </c>
      <c r="C41" s="90"/>
      <c r="D41" s="76">
        <f>投入係数表!AB41</f>
        <v>0</v>
      </c>
      <c r="E41" s="77">
        <f>$C$30*D41</f>
        <v>0</v>
      </c>
      <c r="F41" s="76">
        <f>分析係数表!C44</f>
        <v>0.44216182048040453</v>
      </c>
      <c r="G41" s="77">
        <f>E41*F41</f>
        <v>0</v>
      </c>
      <c r="H41" s="77">
        <v>1.9846538744217107E-3</v>
      </c>
      <c r="I41" s="77">
        <f>C41+H41</f>
        <v>1.9846538744217107E-3</v>
      </c>
      <c r="J41" s="76">
        <f>分析係数表!G44</f>
        <v>0.26698361065932691</v>
      </c>
      <c r="K41" s="78">
        <f>I41*J41</f>
        <v>5.298700573021307E-4</v>
      </c>
      <c r="L41" s="79"/>
      <c r="M41" s="80"/>
      <c r="N41" s="81">
        <f>分析係数表!H44</f>
        <v>9.8960080509896006E-2</v>
      </c>
      <c r="O41" s="82">
        <f t="shared" si="4"/>
        <v>3.3514834438282413</v>
      </c>
      <c r="P41" s="76">
        <f>分析係数表!C44</f>
        <v>0.44216182048040453</v>
      </c>
      <c r="Q41" s="82">
        <f>O41*P41</f>
        <v>1.4818980208330308</v>
      </c>
      <c r="R41" s="83">
        <v>1.5016892995623463</v>
      </c>
      <c r="S41" s="84">
        <f>I41+R41</f>
        <v>1.503673953436768</v>
      </c>
      <c r="T41" s="85">
        <f>分析係数表!F44</f>
        <v>0.48855248342299512</v>
      </c>
      <c r="U41" s="86">
        <f>S41*T41</f>
        <v>0.73462364421000614</v>
      </c>
      <c r="V41" s="87">
        <f>分析係数表!D44</f>
        <v>0.23645689978731391</v>
      </c>
      <c r="W41" s="88">
        <f>ROUND(S41*V41,0)</f>
        <v>0</v>
      </c>
      <c r="X41" s="76">
        <f>分析係数表!E44</f>
        <v>0.14913048917803079</v>
      </c>
      <c r="Y41" s="89">
        <f>ROUND(S41*X41,0)</f>
        <v>0</v>
      </c>
    </row>
    <row r="42" spans="1:25" x14ac:dyDescent="0.2">
      <c r="A42" s="6" t="s">
        <v>341</v>
      </c>
      <c r="B42" s="5" t="s">
        <v>278</v>
      </c>
      <c r="C42" s="90"/>
      <c r="D42" s="76">
        <f>投入係数表!AB42</f>
        <v>2.8368794326241137E-3</v>
      </c>
      <c r="E42" s="77">
        <f>$C$30*D42</f>
        <v>0.28368794326241137</v>
      </c>
      <c r="F42" s="76">
        <f>分析係数表!C45</f>
        <v>1</v>
      </c>
      <c r="G42" s="77">
        <f>E42*F42</f>
        <v>0.28368794326241137</v>
      </c>
      <c r="H42" s="77">
        <v>0.29499003939468527</v>
      </c>
      <c r="I42" s="77">
        <f>C42+H42</f>
        <v>0.29499003939468527</v>
      </c>
      <c r="J42" s="76">
        <f>分析係数表!G45</f>
        <v>0</v>
      </c>
      <c r="K42" s="78">
        <f>I42*J42</f>
        <v>0</v>
      </c>
      <c r="L42" s="79"/>
      <c r="M42" s="80"/>
      <c r="N42" s="81">
        <f>分析係数表!H45</f>
        <v>0</v>
      </c>
      <c r="O42" s="82">
        <f t="shared" si="4"/>
        <v>0</v>
      </c>
      <c r="P42" s="76">
        <f>分析係数表!C45</f>
        <v>1</v>
      </c>
      <c r="Q42" s="82">
        <f>O42*P42</f>
        <v>0</v>
      </c>
      <c r="R42" s="83">
        <v>1.4964616257005067E-2</v>
      </c>
      <c r="S42" s="84">
        <f>I42+R42</f>
        <v>0.30995465565169034</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投入係数表!AB43</f>
        <v>2.553191489361702E-2</v>
      </c>
      <c r="E43" s="77">
        <f>$C$30*D43</f>
        <v>2.5531914893617018</v>
      </c>
      <c r="F43" s="76">
        <f>分析係数表!C46</f>
        <v>0.17935833011209901</v>
      </c>
      <c r="G43" s="77">
        <f>E43*F43</f>
        <v>0.45793616198833781</v>
      </c>
      <c r="H43" s="77">
        <v>0.47406627780020277</v>
      </c>
      <c r="I43" s="77">
        <f>C43+H43</f>
        <v>0.47406627780020277</v>
      </c>
      <c r="J43" s="76">
        <f>分析係数表!G46</f>
        <v>8.6021505376344086E-3</v>
      </c>
      <c r="K43" s="78">
        <f>I43*J43</f>
        <v>4.0779894864533574E-3</v>
      </c>
      <c r="L43" s="79"/>
      <c r="M43" s="80"/>
      <c r="N43" s="81">
        <f>分析係数表!H46</f>
        <v>1.9624287151962429E-2</v>
      </c>
      <c r="O43" s="82">
        <f t="shared" si="4"/>
        <v>0.66461620835238011</v>
      </c>
      <c r="P43" s="76">
        <f>分析係数表!C46</f>
        <v>0.17935833011209901</v>
      </c>
      <c r="Q43" s="82">
        <f>O43*P43</f>
        <v>0.11920445329551776</v>
      </c>
      <c r="R43" s="83">
        <v>0.13608744452260035</v>
      </c>
      <c r="S43" s="84">
        <f>I43+R43</f>
        <v>0.61015372232280307</v>
      </c>
      <c r="T43" s="85">
        <f>分析係数表!F46</f>
        <v>0.31182795698924731</v>
      </c>
      <c r="U43" s="86">
        <f>S43*T43</f>
        <v>0.19026298868130417</v>
      </c>
      <c r="V43" s="87">
        <f>分析係数表!D46</f>
        <v>4.3010752688172043E-3</v>
      </c>
      <c r="W43" s="88">
        <f>ROUND(S43*V43,0)</f>
        <v>0</v>
      </c>
      <c r="X43" s="76">
        <f>分析係数表!E46</f>
        <v>1.0752688172043012E-2</v>
      </c>
      <c r="Y43" s="89">
        <f>ROUND(S43*X43,0)</f>
        <v>0</v>
      </c>
    </row>
    <row r="44" spans="1:25" x14ac:dyDescent="0.2">
      <c r="A44" s="192">
        <v>40</v>
      </c>
      <c r="B44" s="14" t="s">
        <v>150</v>
      </c>
      <c r="C44" s="197">
        <f>SUM(C5:C43)</f>
        <v>100</v>
      </c>
      <c r="D44" s="92">
        <f>投入係数表!AB44</f>
        <v>0.32765957446808508</v>
      </c>
      <c r="E44" s="91">
        <f>SUM(E5:E43)</f>
        <v>32.765957446808514</v>
      </c>
      <c r="F44" s="92">
        <f>分析係数表!C47</f>
        <v>0.45205734847213674</v>
      </c>
      <c r="G44" s="91">
        <f>SUM(G5:G43)</f>
        <v>14.444893085900507</v>
      </c>
      <c r="H44" s="91">
        <f>SUM(H5:H43)</f>
        <v>16.919716633557162</v>
      </c>
      <c r="I44" s="91">
        <f>SUM(I5:I43)</f>
        <v>116.91971663355716</v>
      </c>
      <c r="J44" s="92">
        <f>分析係数表!G47</f>
        <v>0.25945463001493158</v>
      </c>
      <c r="K44" s="93">
        <f>SUM(K5:K43)</f>
        <v>54.014392701602937</v>
      </c>
      <c r="L44" s="94">
        <f>最終需要_まとめ!$L$33</f>
        <v>0.627</v>
      </c>
      <c r="M44" s="91">
        <f>K44*L44</f>
        <v>33.867024223905041</v>
      </c>
      <c r="N44" s="95">
        <f>分析係数表!H47</f>
        <v>1</v>
      </c>
      <c r="O44" s="96">
        <f>SUM(O5:O43)</f>
        <v>33.867024223905041</v>
      </c>
      <c r="P44" s="92">
        <f>分析係数表!C47</f>
        <v>0.45205734847213674</v>
      </c>
      <c r="Q44" s="96">
        <f>SUM(Q5:Q43)</f>
        <v>16.208895124508032</v>
      </c>
      <c r="R44" s="91">
        <f>SUM(R5:R43)</f>
        <v>18.687415759677741</v>
      </c>
      <c r="S44" s="97">
        <f>SUM(S5:S43)</f>
        <v>135.60713239323488</v>
      </c>
      <c r="T44" s="98">
        <f>分析係数表!F47</f>
        <v>0.49393557388686266</v>
      </c>
      <c r="U44" s="99">
        <f>SUM(U5:U43)</f>
        <v>82.246612122116389</v>
      </c>
      <c r="V44" s="100">
        <f>分析係数表!D47</f>
        <v>0.10430078574400901</v>
      </c>
      <c r="W44" s="101">
        <f>SUM(W5:W43)</f>
        <v>15</v>
      </c>
      <c r="X44" s="92">
        <f>分析係数表!E47</f>
        <v>8.4816292561133821E-2</v>
      </c>
      <c r="Y44" s="102">
        <f>SUM(Y5:Y43)</f>
        <v>12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384</v>
      </c>
      <c r="S2" s="3" t="s">
        <v>152</v>
      </c>
      <c r="U2" s="64" t="s">
        <v>209</v>
      </c>
      <c r="W2" s="3" t="s">
        <v>130</v>
      </c>
      <c r="Y2" s="3" t="s">
        <v>153</v>
      </c>
    </row>
    <row r="3" spans="1:25" ht="44" x14ac:dyDescent="0.2">
      <c r="B3" s="65"/>
      <c r="C3" s="66" t="s">
        <v>227</v>
      </c>
      <c r="D3" s="66" t="s">
        <v>380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投入係数表!AC5</f>
        <v>9.7456388266250853E-5</v>
      </c>
      <c r="E5" s="77">
        <f t="shared" ref="E5:E38" si="0">$C$31*D5</f>
        <v>9.7456388266250853E-3</v>
      </c>
      <c r="F5" s="76">
        <f>分析係数表!C8</f>
        <v>0.54693596511361031</v>
      </c>
      <c r="G5" s="77">
        <f t="shared" ref="G5:G38" si="1">E5*F5</f>
        <v>5.3302403772888642E-3</v>
      </c>
      <c r="H5" s="77">
        <f t="array" ref="H5:H43">MMULT(逆行列係数!C5:AO43,'27'!G5:G43)</f>
        <v>7.5693872090756079E-3</v>
      </c>
      <c r="I5" s="77">
        <f t="shared" ref="I5:I38" si="2">C5+H5</f>
        <v>7.5693872090756079E-3</v>
      </c>
      <c r="J5" s="76">
        <f>分析係数表!G8</f>
        <v>0.11998386771526517</v>
      </c>
      <c r="K5" s="78">
        <f t="shared" ref="K5:K38" si="3">I5*J5</f>
        <v>9.08204353579348E-4</v>
      </c>
      <c r="L5" s="79" t="s">
        <v>184</v>
      </c>
      <c r="M5" s="80" t="s">
        <v>184</v>
      </c>
      <c r="N5" s="81">
        <f>分析係数表!H8</f>
        <v>1.0437901581813021E-2</v>
      </c>
      <c r="O5" s="82">
        <f t="shared" ref="O5:O43" si="4">$M$44*N5</f>
        <v>0.29511460112371563</v>
      </c>
      <c r="P5" s="76">
        <f>分析係数表!C8</f>
        <v>0.54693596511361031</v>
      </c>
      <c r="Q5" s="82">
        <f t="shared" ref="Q5:Q38" si="5">O5*P5</f>
        <v>0.16140878918471754</v>
      </c>
      <c r="R5" s="83">
        <f t="array" ref="R5:R43">MMULT(逆行列係数!C5:AO43,'27'!Q5:Q43)</f>
        <v>0.23712792344308362</v>
      </c>
      <c r="S5" s="84">
        <f t="shared" ref="S5:S38" si="6">I5+R5</f>
        <v>0.24469731065215922</v>
      </c>
      <c r="T5" s="85">
        <f>分析係数表!F8</f>
        <v>0.45210727969348657</v>
      </c>
      <c r="U5" s="86">
        <f t="shared" ref="U5:U38" si="7">S5*T5</f>
        <v>0.11062943546725972</v>
      </c>
      <c r="V5" s="87">
        <f>分析係数表!D8</f>
        <v>0.18995765275257109</v>
      </c>
      <c r="W5" s="88">
        <f t="shared" ref="W5:W38" si="8">ROUND(S5*V5,0)</f>
        <v>0</v>
      </c>
      <c r="X5" s="76">
        <f>分析係数表!E8</f>
        <v>0.14398064125831822</v>
      </c>
      <c r="Y5" s="89">
        <f t="shared" ref="Y5:Y38" si="9">ROUND(S5*X5,0)</f>
        <v>0</v>
      </c>
    </row>
    <row r="6" spans="1:25" x14ac:dyDescent="0.2">
      <c r="A6" s="6" t="s">
        <v>219</v>
      </c>
      <c r="B6" s="5" t="s">
        <v>265</v>
      </c>
      <c r="C6" s="90"/>
      <c r="D6" s="76">
        <f>投入係数表!AC6</f>
        <v>0</v>
      </c>
      <c r="E6" s="77">
        <f t="shared" si="0"/>
        <v>0</v>
      </c>
      <c r="F6" s="76">
        <f>分析係数表!C9</f>
        <v>1</v>
      </c>
      <c r="G6" s="77">
        <f t="shared" si="1"/>
        <v>0</v>
      </c>
      <c r="H6" s="77">
        <v>2.4986500027936471E-3</v>
      </c>
      <c r="I6" s="77">
        <f t="shared" si="2"/>
        <v>2.4986500027936471E-3</v>
      </c>
      <c r="J6" s="76">
        <f>分析係数表!G9</f>
        <v>0.24637681159420291</v>
      </c>
      <c r="K6" s="78">
        <f t="shared" si="3"/>
        <v>6.1560942097814496E-4</v>
      </c>
      <c r="L6" s="79"/>
      <c r="M6" s="80"/>
      <c r="N6" s="81">
        <f>分析係数表!H9</f>
        <v>5.4189353082342016E-4</v>
      </c>
      <c r="O6" s="82">
        <f t="shared" si="4"/>
        <v>1.5321153581206497E-2</v>
      </c>
      <c r="P6" s="76">
        <f>分析係数表!C9</f>
        <v>1</v>
      </c>
      <c r="Q6" s="82">
        <f t="shared" si="5"/>
        <v>1.5321153581206497E-2</v>
      </c>
      <c r="R6" s="83">
        <v>2.0075119922484591E-2</v>
      </c>
      <c r="S6" s="84">
        <f t="shared" si="6"/>
        <v>2.2573769925278236E-2</v>
      </c>
      <c r="T6" s="85">
        <f>分析係数表!F9</f>
        <v>0.67101449275362324</v>
      </c>
      <c r="U6" s="86">
        <f t="shared" si="7"/>
        <v>1.5147326775947571E-2</v>
      </c>
      <c r="V6" s="87">
        <f>分析係数表!D9</f>
        <v>0.17826086956521739</v>
      </c>
      <c r="W6" s="88">
        <f t="shared" si="8"/>
        <v>0</v>
      </c>
      <c r="X6" s="76">
        <f>分析係数表!E9</f>
        <v>0.11304347826086956</v>
      </c>
      <c r="Y6" s="89">
        <f t="shared" si="9"/>
        <v>0</v>
      </c>
    </row>
    <row r="7" spans="1:25" x14ac:dyDescent="0.2">
      <c r="A7" s="6" t="s">
        <v>220</v>
      </c>
      <c r="B7" s="5" t="s">
        <v>266</v>
      </c>
      <c r="C7" s="90"/>
      <c r="D7" s="76">
        <f>投入係数表!AC7</f>
        <v>0</v>
      </c>
      <c r="E7" s="77">
        <f t="shared" si="0"/>
        <v>0</v>
      </c>
      <c r="F7" s="76">
        <f>分析係数表!C10</f>
        <v>7.9037800687285276E-2</v>
      </c>
      <c r="G7" s="77">
        <f t="shared" si="1"/>
        <v>0</v>
      </c>
      <c r="H7" s="77">
        <v>3.8165288247799583E-5</v>
      </c>
      <c r="I7" s="77">
        <f t="shared" si="2"/>
        <v>3.8165288247799583E-5</v>
      </c>
      <c r="J7" s="76">
        <f>分析係数表!G10</f>
        <v>0.17857142857142858</v>
      </c>
      <c r="K7" s="78">
        <f t="shared" si="3"/>
        <v>6.8152300442499252E-6</v>
      </c>
      <c r="L7" s="79"/>
      <c r="M7" s="80"/>
      <c r="N7" s="81">
        <f>分析係数表!H10</f>
        <v>1.057982607798106E-3</v>
      </c>
      <c r="O7" s="82">
        <f t="shared" si="4"/>
        <v>2.9912728420450778E-2</v>
      </c>
      <c r="P7" s="76">
        <f>分析係数表!C10</f>
        <v>7.9037800687285276E-2</v>
      </c>
      <c r="Q7" s="82">
        <f t="shared" si="5"/>
        <v>2.3642362669084823E-3</v>
      </c>
      <c r="R7" s="83">
        <v>3.923952619588696E-3</v>
      </c>
      <c r="S7" s="84">
        <f t="shared" si="6"/>
        <v>3.9621179078364955E-3</v>
      </c>
      <c r="T7" s="85">
        <f>分析係数表!F10</f>
        <v>0.5178571428571429</v>
      </c>
      <c r="U7" s="86">
        <f t="shared" si="7"/>
        <v>2.0518110594153283E-3</v>
      </c>
      <c r="V7" s="87">
        <f>分析係数表!D10</f>
        <v>0.10714285714285714</v>
      </c>
      <c r="W7" s="88">
        <f t="shared" si="8"/>
        <v>0</v>
      </c>
      <c r="X7" s="76">
        <f>分析係数表!E10</f>
        <v>8.9285714285714288E-2</v>
      </c>
      <c r="Y7" s="89">
        <f t="shared" si="9"/>
        <v>0</v>
      </c>
    </row>
    <row r="8" spans="1:25" x14ac:dyDescent="0.2">
      <c r="A8" s="6" t="s">
        <v>221</v>
      </c>
      <c r="B8" s="5" t="s">
        <v>27</v>
      </c>
      <c r="C8" s="90"/>
      <c r="D8" s="76">
        <f>投入係数表!AC8</f>
        <v>0</v>
      </c>
      <c r="E8" s="77">
        <f t="shared" si="0"/>
        <v>0</v>
      </c>
      <c r="F8" s="76">
        <f>分析係数表!C11</f>
        <v>2.9201343261789914E-3</v>
      </c>
      <c r="G8" s="77">
        <f t="shared" si="1"/>
        <v>0</v>
      </c>
      <c r="H8" s="77">
        <v>2.3187181079206494E-3</v>
      </c>
      <c r="I8" s="77">
        <f t="shared" si="2"/>
        <v>2.3187181079206494E-3</v>
      </c>
      <c r="J8" s="76">
        <f>分析係数表!G11</f>
        <v>0.38709677419354838</v>
      </c>
      <c r="K8" s="78">
        <f t="shared" si="3"/>
        <v>8.9756829984025132E-4</v>
      </c>
      <c r="L8" s="79"/>
      <c r="M8" s="80"/>
      <c r="N8" s="81">
        <f>分析係数表!H11</f>
        <v>-1.2902226924367146E-5</v>
      </c>
      <c r="O8" s="82">
        <f t="shared" si="4"/>
        <v>-3.6478937098110707E-4</v>
      </c>
      <c r="P8" s="76">
        <f>分析係数表!C11</f>
        <v>2.9201343261789914E-3</v>
      </c>
      <c r="Q8" s="82">
        <f t="shared" si="5"/>
        <v>-1.0652339640271732E-6</v>
      </c>
      <c r="R8" s="83">
        <v>5.259072005287138E-3</v>
      </c>
      <c r="S8" s="84">
        <f t="shared" si="6"/>
        <v>7.5777901132077878E-3</v>
      </c>
      <c r="T8" s="85">
        <f>分析係数表!F11</f>
        <v>0.64516129032258063</v>
      </c>
      <c r="U8" s="86">
        <f t="shared" si="7"/>
        <v>4.8888968472308308E-3</v>
      </c>
      <c r="V8" s="87">
        <f>分析係数表!D11</f>
        <v>0.25806451612903225</v>
      </c>
      <c r="W8" s="88">
        <f t="shared" si="8"/>
        <v>0</v>
      </c>
      <c r="X8" s="76">
        <f>分析係数表!E11</f>
        <v>0.22580645161290322</v>
      </c>
      <c r="Y8" s="89">
        <f t="shared" si="9"/>
        <v>0</v>
      </c>
    </row>
    <row r="9" spans="1:25" x14ac:dyDescent="0.2">
      <c r="A9" s="6" t="s">
        <v>222</v>
      </c>
      <c r="B9" s="5" t="s">
        <v>190</v>
      </c>
      <c r="C9" s="90"/>
      <c r="D9" s="76">
        <f>投入係数表!AC9</f>
        <v>9.7456388266250853E-5</v>
      </c>
      <c r="E9" s="77">
        <f t="shared" si="0"/>
        <v>9.7456388266250853E-3</v>
      </c>
      <c r="F9" s="76">
        <f>分析係数表!C12</f>
        <v>0.15436841164909776</v>
      </c>
      <c r="G9" s="77">
        <f t="shared" si="1"/>
        <v>1.5044187861718912E-3</v>
      </c>
      <c r="H9" s="77">
        <v>2.8497276254082523E-3</v>
      </c>
      <c r="I9" s="77">
        <f t="shared" si="2"/>
        <v>2.8497276254082523E-3</v>
      </c>
      <c r="J9" s="76">
        <f>分析係数表!G12</f>
        <v>0.13865952540355575</v>
      </c>
      <c r="K9" s="78">
        <f t="shared" si="3"/>
        <v>3.9514188006851015E-4</v>
      </c>
      <c r="L9" s="79"/>
      <c r="M9" s="80"/>
      <c r="N9" s="81">
        <f>分析係数表!H12</f>
        <v>8.1322736304286117E-2</v>
      </c>
      <c r="O9" s="82">
        <f t="shared" si="4"/>
        <v>2.2992674052939175</v>
      </c>
      <c r="P9" s="76">
        <f>分析係数表!C12</f>
        <v>0.15436841164909776</v>
      </c>
      <c r="Q9" s="82">
        <f t="shared" si="5"/>
        <v>0.35493425731176437</v>
      </c>
      <c r="R9" s="83">
        <v>0.40378301955878021</v>
      </c>
      <c r="S9" s="84">
        <f t="shared" si="6"/>
        <v>0.40663274718418846</v>
      </c>
      <c r="T9" s="85">
        <f>分析係数表!F12</f>
        <v>0.32507624786134048</v>
      </c>
      <c r="U9" s="86">
        <f t="shared" si="7"/>
        <v>0.13218664771218505</v>
      </c>
      <c r="V9" s="87">
        <f>分析係数表!D12</f>
        <v>4.5079223387636688E-2</v>
      </c>
      <c r="W9" s="88">
        <f t="shared" si="8"/>
        <v>0</v>
      </c>
      <c r="X9" s="76">
        <f>分析係数表!E12</f>
        <v>4.7459644424607601E-2</v>
      </c>
      <c r="Y9" s="89">
        <f t="shared" si="9"/>
        <v>0</v>
      </c>
    </row>
    <row r="10" spans="1:25" x14ac:dyDescent="0.2">
      <c r="A10" s="6" t="s">
        <v>223</v>
      </c>
      <c r="B10" s="5" t="s">
        <v>28</v>
      </c>
      <c r="C10" s="90"/>
      <c r="D10" s="76">
        <f>投入係数表!AC10</f>
        <v>4.4829938602475392E-3</v>
      </c>
      <c r="E10" s="77">
        <f t="shared" si="0"/>
        <v>0.44829938602475394</v>
      </c>
      <c r="F10" s="76">
        <f>分析係数表!C13</f>
        <v>0</v>
      </c>
      <c r="G10" s="77">
        <f t="shared" si="1"/>
        <v>0</v>
      </c>
      <c r="H10" s="77">
        <v>0</v>
      </c>
      <c r="I10" s="77">
        <f t="shared" si="2"/>
        <v>0</v>
      </c>
      <c r="J10" s="76">
        <f>分析係数表!G13</f>
        <v>0.24519230769230768</v>
      </c>
      <c r="K10" s="78">
        <f t="shared" si="3"/>
        <v>0</v>
      </c>
      <c r="L10" s="79"/>
      <c r="M10" s="80"/>
      <c r="N10" s="81">
        <f>分析係数表!H13</f>
        <v>1.238613784739246E-2</v>
      </c>
      <c r="O10" s="82">
        <f t="shared" si="4"/>
        <v>0.35019779614186275</v>
      </c>
      <c r="P10" s="76">
        <f>分析係数表!C13</f>
        <v>0</v>
      </c>
      <c r="Q10" s="82">
        <f t="shared" si="5"/>
        <v>0</v>
      </c>
      <c r="R10" s="83">
        <v>0</v>
      </c>
      <c r="S10" s="84">
        <f t="shared" si="6"/>
        <v>0</v>
      </c>
      <c r="T10" s="85">
        <f>分析係数表!F13</f>
        <v>0.38350591715976329</v>
      </c>
      <c r="U10" s="86">
        <f t="shared" si="7"/>
        <v>0</v>
      </c>
      <c r="V10" s="87">
        <f>分析係数表!D13</f>
        <v>0.13609467455621302</v>
      </c>
      <c r="W10" s="88">
        <f t="shared" si="8"/>
        <v>0</v>
      </c>
      <c r="X10" s="76">
        <f>分析係数表!E13</f>
        <v>0.13646449704142011</v>
      </c>
      <c r="Y10" s="89">
        <f t="shared" si="9"/>
        <v>0</v>
      </c>
    </row>
    <row r="11" spans="1:25" x14ac:dyDescent="0.2">
      <c r="A11" s="6" t="s">
        <v>224</v>
      </c>
      <c r="B11" s="5" t="s">
        <v>267</v>
      </c>
      <c r="C11" s="90"/>
      <c r="D11" s="76">
        <f>投入係数表!AC11</f>
        <v>8.2837930026313233E-3</v>
      </c>
      <c r="E11" s="77">
        <f t="shared" si="0"/>
        <v>0.82837930026313233</v>
      </c>
      <c r="F11" s="76">
        <f>分析係数表!C14</f>
        <v>5.4896794027228801E-2</v>
      </c>
      <c r="G11" s="77">
        <f t="shared" si="1"/>
        <v>4.5475367822965095E-2</v>
      </c>
      <c r="H11" s="77">
        <v>5.197009787512262E-2</v>
      </c>
      <c r="I11" s="77">
        <f t="shared" si="2"/>
        <v>5.197009787512262E-2</v>
      </c>
      <c r="J11" s="76">
        <f>分析係数表!G14</f>
        <v>0.21908893709327548</v>
      </c>
      <c r="K11" s="78">
        <f t="shared" si="3"/>
        <v>1.138607350409411E-2</v>
      </c>
      <c r="L11" s="79"/>
      <c r="M11" s="80"/>
      <c r="N11" s="81">
        <f>分析係数表!H14</f>
        <v>1.0321781539493716E-3</v>
      </c>
      <c r="O11" s="82">
        <f t="shared" si="4"/>
        <v>2.9183149678488562E-2</v>
      </c>
      <c r="P11" s="76">
        <f>分析係数表!C14</f>
        <v>5.4896794027228801E-2</v>
      </c>
      <c r="Q11" s="82">
        <f t="shared" si="5"/>
        <v>1.602061356965775E-3</v>
      </c>
      <c r="R11" s="83">
        <v>7.4884119970279085E-3</v>
      </c>
      <c r="S11" s="84">
        <f t="shared" si="6"/>
        <v>5.9458509872150525E-2</v>
      </c>
      <c r="T11" s="85">
        <f>分析係数表!F14</f>
        <v>0.36550976138828634</v>
      </c>
      <c r="U11" s="86">
        <f t="shared" si="7"/>
        <v>2.1732665755872807E-2</v>
      </c>
      <c r="V11" s="87">
        <f>分析係数表!D14</f>
        <v>0.11713665943600868</v>
      </c>
      <c r="W11" s="88">
        <f t="shared" si="8"/>
        <v>0</v>
      </c>
      <c r="X11" s="76">
        <f>分析係数表!E14</f>
        <v>8.6767895878524945E-2</v>
      </c>
      <c r="Y11" s="89">
        <f t="shared" si="9"/>
        <v>0</v>
      </c>
    </row>
    <row r="12" spans="1:25" x14ac:dyDescent="0.2">
      <c r="A12" s="6" t="s">
        <v>225</v>
      </c>
      <c r="B12" s="5" t="s">
        <v>29</v>
      </c>
      <c r="C12" s="90"/>
      <c r="D12" s="76">
        <f>投入係数表!AC12</f>
        <v>0</v>
      </c>
      <c r="E12" s="77">
        <f t="shared" si="0"/>
        <v>0</v>
      </c>
      <c r="F12" s="76">
        <f>分析係数表!C15</f>
        <v>0</v>
      </c>
      <c r="G12" s="77">
        <f t="shared" si="1"/>
        <v>0</v>
      </c>
      <c r="H12" s="77">
        <v>0</v>
      </c>
      <c r="I12" s="77">
        <f t="shared" si="2"/>
        <v>0</v>
      </c>
      <c r="J12" s="76">
        <f>分析係数表!G15</f>
        <v>9.5670602482591585E-2</v>
      </c>
      <c r="K12" s="78">
        <f t="shared" si="3"/>
        <v>0</v>
      </c>
      <c r="L12" s="79"/>
      <c r="M12" s="80"/>
      <c r="N12" s="81">
        <f>分析係数表!H15</f>
        <v>7.5090960699816791E-3</v>
      </c>
      <c r="O12" s="82">
        <f t="shared" si="4"/>
        <v>0.2123074139110043</v>
      </c>
      <c r="P12" s="76">
        <f>分析係数表!C15</f>
        <v>0</v>
      </c>
      <c r="Q12" s="82">
        <f t="shared" si="5"/>
        <v>0</v>
      </c>
      <c r="R12" s="83">
        <v>0</v>
      </c>
      <c r="S12" s="84">
        <f t="shared" si="6"/>
        <v>0</v>
      </c>
      <c r="T12" s="85">
        <f>分析係数表!F15</f>
        <v>0.30426884650317892</v>
      </c>
      <c r="U12" s="86">
        <f t="shared" si="7"/>
        <v>0</v>
      </c>
      <c r="V12" s="87">
        <f>分析係数表!D15</f>
        <v>3.7844383893430214E-2</v>
      </c>
      <c r="W12" s="88">
        <f t="shared" si="8"/>
        <v>0</v>
      </c>
      <c r="X12" s="76">
        <f>分析係数表!E15</f>
        <v>3.511958825310324E-2</v>
      </c>
      <c r="Y12" s="89">
        <f t="shared" si="9"/>
        <v>0</v>
      </c>
    </row>
    <row r="13" spans="1:25" x14ac:dyDescent="0.2">
      <c r="A13" s="6" t="s">
        <v>226</v>
      </c>
      <c r="B13" s="5" t="s">
        <v>30</v>
      </c>
      <c r="C13" s="90"/>
      <c r="D13" s="76">
        <f>投入係数表!AC13</f>
        <v>1.6567586005262645E-3</v>
      </c>
      <c r="E13" s="77">
        <f t="shared" si="0"/>
        <v>0.16567586005262644</v>
      </c>
      <c r="F13" s="76">
        <f>分析係数表!C16</f>
        <v>2.8164924506387967E-2</v>
      </c>
      <c r="G13" s="77">
        <f t="shared" si="1"/>
        <v>4.6662480909131212E-3</v>
      </c>
      <c r="H13" s="77">
        <v>1.0170867561263983E-2</v>
      </c>
      <c r="I13" s="77">
        <f t="shared" si="2"/>
        <v>1.0170867561263983E-2</v>
      </c>
      <c r="J13" s="76">
        <f>分析係数表!G16</f>
        <v>3.3175355450236969E-2</v>
      </c>
      <c r="K13" s="78">
        <f t="shared" si="3"/>
        <v>3.3742214658221748E-4</v>
      </c>
      <c r="L13" s="79"/>
      <c r="M13" s="80"/>
      <c r="N13" s="81">
        <f>分析係数表!H16</f>
        <v>1.4682734239929811E-2</v>
      </c>
      <c r="O13" s="82">
        <f t="shared" si="4"/>
        <v>0.41513030417649982</v>
      </c>
      <c r="P13" s="76">
        <f>分析係数表!C16</f>
        <v>2.8164924506387967E-2</v>
      </c>
      <c r="Q13" s="82">
        <f t="shared" si="5"/>
        <v>1.1692113677444991E-2</v>
      </c>
      <c r="R13" s="83">
        <v>2.2423247754220114E-2</v>
      </c>
      <c r="S13" s="84">
        <f t="shared" si="6"/>
        <v>3.2594115315484097E-2</v>
      </c>
      <c r="T13" s="85">
        <f>分析係数表!F16</f>
        <v>0.28436018957345971</v>
      </c>
      <c r="U13" s="86">
        <f t="shared" si="7"/>
        <v>9.2684688100902642E-3</v>
      </c>
      <c r="V13" s="87">
        <f>分析係数表!D16</f>
        <v>3.7914691943127965E-2</v>
      </c>
      <c r="W13" s="88">
        <f t="shared" si="8"/>
        <v>0</v>
      </c>
      <c r="X13" s="76">
        <f>分析係数表!E16</f>
        <v>3.7914691943127965E-2</v>
      </c>
      <c r="Y13" s="89">
        <f t="shared" si="9"/>
        <v>0</v>
      </c>
    </row>
    <row r="14" spans="1:25" x14ac:dyDescent="0.2">
      <c r="A14" s="6" t="s">
        <v>2</v>
      </c>
      <c r="B14" s="5" t="s">
        <v>364</v>
      </c>
      <c r="C14" s="90"/>
      <c r="D14" s="76">
        <f>投入係数表!AC14</f>
        <v>5.3601013546437969E-3</v>
      </c>
      <c r="E14" s="77">
        <f t="shared" si="0"/>
        <v>0.5360101354643797</v>
      </c>
      <c r="F14" s="76">
        <f>分析係数表!C17</f>
        <v>0.15651736285858076</v>
      </c>
      <c r="G14" s="77">
        <f t="shared" si="1"/>
        <v>8.3894892868355345E-2</v>
      </c>
      <c r="H14" s="77">
        <v>0.10219237505217467</v>
      </c>
      <c r="I14" s="77">
        <f t="shared" si="2"/>
        <v>0.10219237505217467</v>
      </c>
      <c r="J14" s="76">
        <f>分析係数表!G17</f>
        <v>0.21787194841087057</v>
      </c>
      <c r="K14" s="78">
        <f t="shared" si="3"/>
        <v>2.2264851865351737E-2</v>
      </c>
      <c r="L14" s="79"/>
      <c r="M14" s="80"/>
      <c r="N14" s="81">
        <f>分析係数表!H17</f>
        <v>2.4901297964028592E-3</v>
      </c>
      <c r="O14" s="82">
        <f t="shared" si="4"/>
        <v>7.0404348599353669E-2</v>
      </c>
      <c r="P14" s="76">
        <f>分析係数表!C17</f>
        <v>0.15651736285858076</v>
      </c>
      <c r="Q14" s="82">
        <f t="shared" si="5"/>
        <v>1.101950297654705E-2</v>
      </c>
      <c r="R14" s="83">
        <v>2.0599181102523373E-2</v>
      </c>
      <c r="S14" s="84">
        <f t="shared" si="6"/>
        <v>0.12279155615469804</v>
      </c>
      <c r="T14" s="85">
        <f>分析係数表!F17</f>
        <v>0.3417779824965454</v>
      </c>
      <c r="U14" s="86">
        <f t="shared" si="7"/>
        <v>4.1967450330163955E-2</v>
      </c>
      <c r="V14" s="87">
        <f>分析係数表!D17</f>
        <v>8.7977890373099957E-2</v>
      </c>
      <c r="W14" s="88">
        <f t="shared" si="8"/>
        <v>0</v>
      </c>
      <c r="X14" s="76">
        <f>分析係数表!E17</f>
        <v>8.8438507600184249E-2</v>
      </c>
      <c r="Y14" s="89">
        <f t="shared" si="9"/>
        <v>0</v>
      </c>
    </row>
    <row r="15" spans="1:25" x14ac:dyDescent="0.2">
      <c r="A15" s="6" t="s">
        <v>3</v>
      </c>
      <c r="B15" s="5" t="s">
        <v>31</v>
      </c>
      <c r="C15" s="90"/>
      <c r="D15" s="76">
        <f>投入係数表!AC15</f>
        <v>1.9491277653250171E-4</v>
      </c>
      <c r="E15" s="77">
        <f t="shared" si="0"/>
        <v>1.9491277653250171E-2</v>
      </c>
      <c r="F15" s="76">
        <f>分析係数表!C18</f>
        <v>0.11725293132328307</v>
      </c>
      <c r="G15" s="77">
        <f t="shared" si="1"/>
        <v>2.2854094400795843E-3</v>
      </c>
      <c r="H15" s="77">
        <v>6.0392654372229682E-3</v>
      </c>
      <c r="I15" s="77">
        <f t="shared" si="2"/>
        <v>6.0392654372229682E-3</v>
      </c>
      <c r="J15" s="76">
        <f>分析係数表!G18</f>
        <v>0.21513002364066194</v>
      </c>
      <c r="K15" s="78">
        <f t="shared" si="3"/>
        <v>1.2992273162820097E-3</v>
      </c>
      <c r="L15" s="79"/>
      <c r="M15" s="80"/>
      <c r="N15" s="81">
        <f>分析係数表!H18</f>
        <v>3.999690346553815E-4</v>
      </c>
      <c r="O15" s="82">
        <f t="shared" si="4"/>
        <v>1.1308470500414319E-2</v>
      </c>
      <c r="P15" s="76">
        <f>分析係数表!C18</f>
        <v>0.11725293132328307</v>
      </c>
      <c r="Q15" s="82">
        <f t="shared" si="5"/>
        <v>1.3259513149564528E-3</v>
      </c>
      <c r="R15" s="83">
        <v>3.167130691810511E-3</v>
      </c>
      <c r="S15" s="84">
        <f t="shared" si="6"/>
        <v>9.2063961290334787E-3</v>
      </c>
      <c r="T15" s="85">
        <f>分析係数表!F18</f>
        <v>0.45862884160756501</v>
      </c>
      <c r="U15" s="86">
        <f t="shared" si="7"/>
        <v>4.2223187920389952E-3</v>
      </c>
      <c r="V15" s="87">
        <f>分析係数表!D18</f>
        <v>6.6193853427895979E-2</v>
      </c>
      <c r="W15" s="88">
        <f t="shared" si="8"/>
        <v>0</v>
      </c>
      <c r="X15" s="76">
        <f>分析係数表!E18</f>
        <v>5.4373522458628844E-2</v>
      </c>
      <c r="Y15" s="89">
        <f t="shared" si="9"/>
        <v>0</v>
      </c>
    </row>
    <row r="16" spans="1:25" x14ac:dyDescent="0.2">
      <c r="A16" s="6" t="s">
        <v>4</v>
      </c>
      <c r="B16" s="5" t="s">
        <v>32</v>
      </c>
      <c r="C16" s="90"/>
      <c r="D16" s="76">
        <f>投入係数表!AC16</f>
        <v>0</v>
      </c>
      <c r="E16" s="77">
        <f t="shared" si="0"/>
        <v>0</v>
      </c>
      <c r="F16" s="76">
        <f>分析係数表!C19</f>
        <v>0.16093535075653365</v>
      </c>
      <c r="G16" s="77">
        <f t="shared" si="1"/>
        <v>0</v>
      </c>
      <c r="H16" s="77">
        <v>1.2405645598149221E-2</v>
      </c>
      <c r="I16" s="77">
        <f t="shared" si="2"/>
        <v>1.2405645598149221E-2</v>
      </c>
      <c r="J16" s="76">
        <f>分析係数表!G19</f>
        <v>5.7622016770586967E-2</v>
      </c>
      <c r="K16" s="78">
        <f t="shared" si="3"/>
        <v>7.1483831870651276E-4</v>
      </c>
      <c r="L16" s="79"/>
      <c r="M16" s="80"/>
      <c r="N16" s="81">
        <f>分析係数表!H19</f>
        <v>-1.0321781539493717E-4</v>
      </c>
      <c r="O16" s="82">
        <f t="shared" si="4"/>
        <v>-2.9183149678488566E-3</v>
      </c>
      <c r="P16" s="76">
        <f>分析係数表!C19</f>
        <v>0.16093535075653365</v>
      </c>
      <c r="Q16" s="82">
        <f t="shared" si="5"/>
        <v>-4.6966004296879795E-4</v>
      </c>
      <c r="R16" s="83">
        <v>1.8919904710412705E-3</v>
      </c>
      <c r="S16" s="84">
        <f t="shared" si="6"/>
        <v>1.4297636069190491E-2</v>
      </c>
      <c r="T16" s="85">
        <f>分析係数表!F19</f>
        <v>0.23994839819393679</v>
      </c>
      <c r="U16" s="86">
        <f t="shared" si="7"/>
        <v>3.4306948727621132E-3</v>
      </c>
      <c r="V16" s="87">
        <f>分析係数表!D19</f>
        <v>2.2575790152655342E-2</v>
      </c>
      <c r="W16" s="88">
        <f t="shared" si="8"/>
        <v>0</v>
      </c>
      <c r="X16" s="76">
        <f>分析係数表!E19</f>
        <v>2.6015910556869491E-2</v>
      </c>
      <c r="Y16" s="89">
        <f t="shared" si="9"/>
        <v>0</v>
      </c>
    </row>
    <row r="17" spans="1:25" x14ac:dyDescent="0.2">
      <c r="A17" s="6" t="s">
        <v>5</v>
      </c>
      <c r="B17" s="5" t="s">
        <v>33</v>
      </c>
      <c r="C17" s="90"/>
      <c r="D17" s="76">
        <f>投入係数表!AC17</f>
        <v>0</v>
      </c>
      <c r="E17" s="77">
        <f t="shared" si="0"/>
        <v>0</v>
      </c>
      <c r="F17" s="76">
        <f>分析係数表!C20</f>
        <v>0.28691066997518611</v>
      </c>
      <c r="G17" s="77">
        <f t="shared" si="1"/>
        <v>0</v>
      </c>
      <c r="H17" s="77">
        <v>8.8115134851903289E-3</v>
      </c>
      <c r="I17" s="77">
        <f t="shared" si="2"/>
        <v>8.8115134851903289E-3</v>
      </c>
      <c r="J17" s="76">
        <f>分析係数表!G20</f>
        <v>9.991079393398751E-2</v>
      </c>
      <c r="K17" s="78">
        <f t="shared" si="3"/>
        <v>8.8036530806540308E-4</v>
      </c>
      <c r="L17" s="79"/>
      <c r="M17" s="80"/>
      <c r="N17" s="81">
        <f>分析係数表!H20</f>
        <v>4.9028462312595156E-4</v>
      </c>
      <c r="O17" s="82">
        <f t="shared" si="4"/>
        <v>1.3861996097282069E-2</v>
      </c>
      <c r="P17" s="76">
        <f>分析係数表!C20</f>
        <v>0.28691066997518611</v>
      </c>
      <c r="Q17" s="82">
        <f t="shared" si="5"/>
        <v>3.9771545874646135E-3</v>
      </c>
      <c r="R17" s="83">
        <v>7.8903822246195812E-3</v>
      </c>
      <c r="S17" s="84">
        <f t="shared" si="6"/>
        <v>1.670189570980991E-2</v>
      </c>
      <c r="T17" s="85">
        <f>分析係数表!F20</f>
        <v>0.22279214986619089</v>
      </c>
      <c r="U17" s="86">
        <f t="shared" si="7"/>
        <v>3.7210512520294602E-3</v>
      </c>
      <c r="V17" s="87">
        <f>分析係数表!D20</f>
        <v>1.4942016057091882E-2</v>
      </c>
      <c r="W17" s="88">
        <f t="shared" si="8"/>
        <v>0</v>
      </c>
      <c r="X17" s="76">
        <f>分析係数表!E20</f>
        <v>1.5834076717216771E-2</v>
      </c>
      <c r="Y17" s="89">
        <f t="shared" si="9"/>
        <v>0</v>
      </c>
    </row>
    <row r="18" spans="1:25" x14ac:dyDescent="0.2">
      <c r="A18" s="6" t="s">
        <v>6</v>
      </c>
      <c r="B18" s="5" t="s">
        <v>34</v>
      </c>
      <c r="C18" s="90"/>
      <c r="D18" s="76">
        <f>投入係数表!AC18</f>
        <v>3.1186044245200273E-3</v>
      </c>
      <c r="E18" s="77">
        <f t="shared" si="0"/>
        <v>0.31186044245200273</v>
      </c>
      <c r="F18" s="76">
        <f>分析係数表!C21</f>
        <v>0.60911510312707917</v>
      </c>
      <c r="G18" s="77">
        <f t="shared" si="1"/>
        <v>0.18995890556540818</v>
      </c>
      <c r="H18" s="77">
        <v>0.23323868330359016</v>
      </c>
      <c r="I18" s="77">
        <f t="shared" si="2"/>
        <v>0.23323868330359016</v>
      </c>
      <c r="J18" s="76">
        <f>分析係数表!G21</f>
        <v>0.2851761577664525</v>
      </c>
      <c r="K18" s="78">
        <f t="shared" si="3"/>
        <v>6.6514111547024274E-2</v>
      </c>
      <c r="L18" s="79"/>
      <c r="M18" s="80"/>
      <c r="N18" s="81">
        <f>分析係数表!H21</f>
        <v>8.1284029623513018E-4</v>
      </c>
      <c r="O18" s="82">
        <f t="shared" si="4"/>
        <v>2.2981730371809745E-2</v>
      </c>
      <c r="P18" s="76">
        <f>分析係数表!C21</f>
        <v>0.60911510312707917</v>
      </c>
      <c r="Q18" s="82">
        <f t="shared" si="5"/>
        <v>1.399851906546362E-2</v>
      </c>
      <c r="R18" s="83">
        <v>3.5233763742080988E-2</v>
      </c>
      <c r="S18" s="84">
        <f t="shared" si="6"/>
        <v>0.26847244704567114</v>
      </c>
      <c r="T18" s="85">
        <f>分析係数表!F21</f>
        <v>0.42588078883226238</v>
      </c>
      <c r="U18" s="86">
        <f t="shared" si="7"/>
        <v>0.11433725752753822</v>
      </c>
      <c r="V18" s="87">
        <f>分析係数表!D21</f>
        <v>0.10037668956348327</v>
      </c>
      <c r="W18" s="88">
        <f t="shared" si="8"/>
        <v>0</v>
      </c>
      <c r="X18" s="76">
        <f>分析係数表!E21</f>
        <v>9.4837137159317533E-2</v>
      </c>
      <c r="Y18" s="89">
        <f t="shared" si="9"/>
        <v>0</v>
      </c>
    </row>
    <row r="19" spans="1:25" x14ac:dyDescent="0.2">
      <c r="A19" s="6" t="s">
        <v>7</v>
      </c>
      <c r="B19" s="5" t="s">
        <v>268</v>
      </c>
      <c r="C19" s="90"/>
      <c r="D19" s="76">
        <f>投入係数表!AC19</f>
        <v>0</v>
      </c>
      <c r="E19" s="77">
        <f t="shared" si="0"/>
        <v>0</v>
      </c>
      <c r="F19" s="76">
        <f>分析係数表!C22</f>
        <v>5.1505016722408037E-2</v>
      </c>
      <c r="G19" s="77">
        <f t="shared" si="1"/>
        <v>0</v>
      </c>
      <c r="H19" s="77">
        <v>2.1385288350628069E-3</v>
      </c>
      <c r="I19" s="77">
        <f t="shared" si="2"/>
        <v>2.1385288350628069E-3</v>
      </c>
      <c r="J19" s="76">
        <f>分析係数表!G22</f>
        <v>0.19433198380566802</v>
      </c>
      <c r="K19" s="78">
        <f t="shared" si="3"/>
        <v>4.155845509433795E-4</v>
      </c>
      <c r="L19" s="79"/>
      <c r="M19" s="80"/>
      <c r="N19" s="81">
        <f>分析係数表!H22</f>
        <v>3.8706680773101437E-5</v>
      </c>
      <c r="O19" s="82">
        <f t="shared" si="4"/>
        <v>1.0943681129433212E-3</v>
      </c>
      <c r="P19" s="76">
        <f>分析係数表!C22</f>
        <v>5.1505016722408037E-2</v>
      </c>
      <c r="Q19" s="82">
        <f t="shared" si="5"/>
        <v>5.6365447957615886E-5</v>
      </c>
      <c r="R19" s="83">
        <v>5.5998081413392896E-4</v>
      </c>
      <c r="S19" s="84">
        <f t="shared" si="6"/>
        <v>2.6985096491967358E-3</v>
      </c>
      <c r="T19" s="85">
        <f>分析係数表!F22</f>
        <v>0.41295546558704455</v>
      </c>
      <c r="U19" s="86">
        <f t="shared" si="7"/>
        <v>1.1143643085751703E-3</v>
      </c>
      <c r="V19" s="87">
        <f>分析係数表!D22</f>
        <v>6.1740890688259109E-2</v>
      </c>
      <c r="W19" s="88">
        <f t="shared" si="8"/>
        <v>0</v>
      </c>
      <c r="X19" s="76">
        <f>分析係数表!E22</f>
        <v>6.6801619433198386E-2</v>
      </c>
      <c r="Y19" s="89">
        <f t="shared" si="9"/>
        <v>0</v>
      </c>
    </row>
    <row r="20" spans="1:25" x14ac:dyDescent="0.2">
      <c r="A20" s="6" t="s">
        <v>8</v>
      </c>
      <c r="B20" s="5" t="s">
        <v>269</v>
      </c>
      <c r="C20" s="90"/>
      <c r="D20" s="76">
        <f>投入係数表!AC20</f>
        <v>0</v>
      </c>
      <c r="E20" s="77">
        <f t="shared" si="0"/>
        <v>0</v>
      </c>
      <c r="F20" s="76">
        <f>分析係数表!C23</f>
        <v>0</v>
      </c>
      <c r="G20" s="77">
        <f t="shared" si="1"/>
        <v>0</v>
      </c>
      <c r="H20" s="77">
        <v>0</v>
      </c>
      <c r="I20" s="77">
        <f t="shared" si="2"/>
        <v>0</v>
      </c>
      <c r="J20" s="76">
        <f>分析係数表!G23</f>
        <v>0.21569329989251165</v>
      </c>
      <c r="K20" s="78">
        <f t="shared" si="3"/>
        <v>0</v>
      </c>
      <c r="L20" s="79"/>
      <c r="M20" s="80"/>
      <c r="N20" s="81">
        <f>分析係数表!H23</f>
        <v>2.5804453848734292E-5</v>
      </c>
      <c r="O20" s="82">
        <f t="shared" si="4"/>
        <v>7.2957874196221415E-4</v>
      </c>
      <c r="P20" s="76">
        <f>分析係数表!C23</f>
        <v>0</v>
      </c>
      <c r="Q20" s="82">
        <f t="shared" si="5"/>
        <v>0</v>
      </c>
      <c r="R20" s="83">
        <v>0</v>
      </c>
      <c r="S20" s="84">
        <f t="shared" si="6"/>
        <v>0</v>
      </c>
      <c r="T20" s="85">
        <f>分析係数表!F23</f>
        <v>0.44070225725546397</v>
      </c>
      <c r="U20" s="86">
        <f t="shared" si="7"/>
        <v>0</v>
      </c>
      <c r="V20" s="87">
        <f>分析係数表!D23</f>
        <v>7.3450376209243995E-2</v>
      </c>
      <c r="W20" s="88">
        <f t="shared" si="8"/>
        <v>0</v>
      </c>
      <c r="X20" s="76">
        <f>分析係数表!E23</f>
        <v>7.9183088498745974E-2</v>
      </c>
      <c r="Y20" s="89">
        <f t="shared" si="9"/>
        <v>0</v>
      </c>
    </row>
    <row r="21" spans="1:25" x14ac:dyDescent="0.2">
      <c r="A21" s="6" t="s">
        <v>9</v>
      </c>
      <c r="B21" s="5" t="s">
        <v>270</v>
      </c>
      <c r="C21" s="90"/>
      <c r="D21" s="76">
        <f>投入係数表!AC21</f>
        <v>1.1694766591950102E-3</v>
      </c>
      <c r="E21" s="77">
        <f t="shared" si="0"/>
        <v>0.11694766591950102</v>
      </c>
      <c r="F21" s="76">
        <f>分析係数表!C24</f>
        <v>3.1029619181946355E-2</v>
      </c>
      <c r="G21" s="77">
        <f t="shared" si="1"/>
        <v>3.628841537699603E-3</v>
      </c>
      <c r="H21" s="77">
        <v>4.2927602098237067E-3</v>
      </c>
      <c r="I21" s="77">
        <f t="shared" si="2"/>
        <v>4.2927602098237067E-3</v>
      </c>
      <c r="J21" s="76">
        <f>分析係数表!G24</f>
        <v>0.21333333333333335</v>
      </c>
      <c r="K21" s="78">
        <f t="shared" si="3"/>
        <v>9.1578884476239085E-4</v>
      </c>
      <c r="L21" s="79"/>
      <c r="M21" s="80"/>
      <c r="N21" s="81">
        <f>分析係数表!H24</f>
        <v>3.2255567310917867E-4</v>
      </c>
      <c r="O21" s="82">
        <f t="shared" si="4"/>
        <v>9.1197342745276775E-3</v>
      </c>
      <c r="P21" s="76">
        <f>分析係数表!C24</f>
        <v>3.1029619181946355E-2</v>
      </c>
      <c r="Q21" s="82">
        <f t="shared" si="5"/>
        <v>2.8298188157913767E-4</v>
      </c>
      <c r="R21" s="83">
        <v>8.4235269102676889E-4</v>
      </c>
      <c r="S21" s="84">
        <f t="shared" si="6"/>
        <v>5.1351129008504756E-3</v>
      </c>
      <c r="T21" s="85">
        <f>分析係数表!F24</f>
        <v>0.4</v>
      </c>
      <c r="U21" s="86">
        <f t="shared" si="7"/>
        <v>2.0540451603401903E-3</v>
      </c>
      <c r="V21" s="87">
        <f>分析係数表!D24</f>
        <v>0</v>
      </c>
      <c r="W21" s="88">
        <f t="shared" si="8"/>
        <v>0</v>
      </c>
      <c r="X21" s="76">
        <f>分析係数表!E24</f>
        <v>0</v>
      </c>
      <c r="Y21" s="89">
        <f t="shared" si="9"/>
        <v>0</v>
      </c>
    </row>
    <row r="22" spans="1:25" x14ac:dyDescent="0.2">
      <c r="A22" s="6" t="s">
        <v>10</v>
      </c>
      <c r="B22" s="5" t="s">
        <v>271</v>
      </c>
      <c r="C22" s="90"/>
      <c r="D22" s="76">
        <f>投入係数表!AC22</f>
        <v>0</v>
      </c>
      <c r="E22" s="77">
        <f t="shared" si="0"/>
        <v>0</v>
      </c>
      <c r="F22" s="76">
        <f>分析係数表!C25</f>
        <v>0.19850187265917607</v>
      </c>
      <c r="G22" s="77">
        <f t="shared" si="1"/>
        <v>0</v>
      </c>
      <c r="H22" s="77">
        <v>1.5502604575415416E-2</v>
      </c>
      <c r="I22" s="77">
        <f t="shared" si="2"/>
        <v>1.5502604575415416E-2</v>
      </c>
      <c r="J22" s="76">
        <f>分析係数表!G25</f>
        <v>0.19720347155255544</v>
      </c>
      <c r="K22" s="78">
        <f t="shared" si="3"/>
        <v>3.0571674403784498E-3</v>
      </c>
      <c r="L22" s="79"/>
      <c r="M22" s="80"/>
      <c r="N22" s="81">
        <f>分析係数表!H25</f>
        <v>4.5157794235285009E-4</v>
      </c>
      <c r="O22" s="82">
        <f t="shared" si="4"/>
        <v>1.2767627984338746E-2</v>
      </c>
      <c r="P22" s="76">
        <f>分析係数表!C25</f>
        <v>0.19850187265917607</v>
      </c>
      <c r="Q22" s="82">
        <f t="shared" si="5"/>
        <v>2.5343980643069428E-3</v>
      </c>
      <c r="R22" s="83">
        <v>6.0412880752510646E-3</v>
      </c>
      <c r="S22" s="84">
        <f t="shared" si="6"/>
        <v>2.1543892650666481E-2</v>
      </c>
      <c r="T22" s="85">
        <f>分析係数表!F25</f>
        <v>0.35053037608486015</v>
      </c>
      <c r="U22" s="86">
        <f t="shared" si="7"/>
        <v>7.5517887931699761E-3</v>
      </c>
      <c r="V22" s="87">
        <f>分析係数表!D25</f>
        <v>5.2073288331726135E-2</v>
      </c>
      <c r="W22" s="88">
        <f t="shared" si="8"/>
        <v>0</v>
      </c>
      <c r="X22" s="76">
        <f>分析係数表!E25</f>
        <v>4.8216007714561235E-2</v>
      </c>
      <c r="Y22" s="89">
        <f t="shared" si="9"/>
        <v>0</v>
      </c>
    </row>
    <row r="23" spans="1:25" x14ac:dyDescent="0.2">
      <c r="A23" s="6" t="s">
        <v>11</v>
      </c>
      <c r="B23" s="5" t="s">
        <v>35</v>
      </c>
      <c r="C23" s="90"/>
      <c r="D23" s="76">
        <f>投入係数表!AC23</f>
        <v>1.9491277653250171E-4</v>
      </c>
      <c r="E23" s="77">
        <f t="shared" si="0"/>
        <v>1.9491277653250171E-2</v>
      </c>
      <c r="F23" s="76">
        <f>分析係数表!C26</f>
        <v>2.323462414578592E-2</v>
      </c>
      <c r="G23" s="77">
        <f t="shared" si="1"/>
        <v>4.5287251039442393E-4</v>
      </c>
      <c r="H23" s="77">
        <v>1.2675816505119722E-3</v>
      </c>
      <c r="I23" s="77">
        <f t="shared" si="2"/>
        <v>1.2675816505119722E-3</v>
      </c>
      <c r="J23" s="76">
        <f>分析係数表!G26</f>
        <v>0.20198675496688742</v>
      </c>
      <c r="K23" s="78">
        <f t="shared" si="3"/>
        <v>2.5603470424248446E-4</v>
      </c>
      <c r="L23" s="79"/>
      <c r="M23" s="80"/>
      <c r="N23" s="81">
        <f>分析係数表!H26</f>
        <v>9.637963512502257E-3</v>
      </c>
      <c r="O23" s="82">
        <f t="shared" si="4"/>
        <v>0.27249766012288695</v>
      </c>
      <c r="P23" s="76">
        <f>分析係数表!C26</f>
        <v>2.323462414578592E-2</v>
      </c>
      <c r="Q23" s="82">
        <f t="shared" si="5"/>
        <v>6.3313807135613942E-3</v>
      </c>
      <c r="R23" s="83">
        <v>6.5547308203124889E-3</v>
      </c>
      <c r="S23" s="84">
        <f t="shared" si="6"/>
        <v>7.8223124708244607E-3</v>
      </c>
      <c r="T23" s="85">
        <f>分析係数表!F26</f>
        <v>0.3443708609271523</v>
      </c>
      <c r="U23" s="86">
        <f t="shared" si="7"/>
        <v>2.6937764800190195E-3</v>
      </c>
      <c r="V23" s="87">
        <f>分析係数表!D26</f>
        <v>3.9735099337748346E-2</v>
      </c>
      <c r="W23" s="88">
        <f t="shared" si="8"/>
        <v>0</v>
      </c>
      <c r="X23" s="76">
        <f>分析係数表!E26</f>
        <v>3.9735099337748346E-2</v>
      </c>
      <c r="Y23" s="89">
        <f t="shared" si="9"/>
        <v>0</v>
      </c>
    </row>
    <row r="24" spans="1:25" x14ac:dyDescent="0.2">
      <c r="A24" s="6" t="s">
        <v>12</v>
      </c>
      <c r="B24" s="5" t="s">
        <v>365</v>
      </c>
      <c r="C24" s="90"/>
      <c r="D24" s="76">
        <f>投入係数表!AC24</f>
        <v>2.9236916479875256E-4</v>
      </c>
      <c r="E24" s="77">
        <f t="shared" si="0"/>
        <v>2.9236916479875256E-2</v>
      </c>
      <c r="F24" s="76">
        <f>分析係数表!C27</f>
        <v>8.4880636604774962E-3</v>
      </c>
      <c r="G24" s="77">
        <f t="shared" si="1"/>
        <v>2.4816480831724478E-4</v>
      </c>
      <c r="H24" s="77">
        <v>3.003208512512009E-4</v>
      </c>
      <c r="I24" s="77">
        <f t="shared" si="2"/>
        <v>3.003208512512009E-4</v>
      </c>
      <c r="J24" s="76">
        <f>分析係数表!G27</f>
        <v>0.2</v>
      </c>
      <c r="K24" s="78">
        <f t="shared" si="3"/>
        <v>6.0064170250240182E-5</v>
      </c>
      <c r="L24" s="79"/>
      <c r="M24" s="80"/>
      <c r="N24" s="81">
        <f>分析係数表!H27</f>
        <v>9.6121590586535233E-3</v>
      </c>
      <c r="O24" s="82">
        <f t="shared" si="4"/>
        <v>0.27176808138092473</v>
      </c>
      <c r="P24" s="76">
        <f>分析係数表!C27</f>
        <v>8.4880636604774962E-3</v>
      </c>
      <c r="Q24" s="82">
        <f t="shared" si="5"/>
        <v>2.3067847756471182E-3</v>
      </c>
      <c r="R24" s="83">
        <v>2.3262653639861885E-3</v>
      </c>
      <c r="S24" s="84">
        <f t="shared" si="6"/>
        <v>2.6265862152373893E-3</v>
      </c>
      <c r="T24" s="85">
        <f>分析係数表!F27</f>
        <v>0.35</v>
      </c>
      <c r="U24" s="86">
        <f t="shared" si="7"/>
        <v>9.1930517533308619E-4</v>
      </c>
      <c r="V24" s="87">
        <f>分析係数表!D27</f>
        <v>0</v>
      </c>
      <c r="W24" s="88">
        <f t="shared" si="8"/>
        <v>0</v>
      </c>
      <c r="X24" s="76">
        <f>分析係数表!E27</f>
        <v>0</v>
      </c>
      <c r="Y24" s="89">
        <f t="shared" si="9"/>
        <v>0</v>
      </c>
    </row>
    <row r="25" spans="1:25" x14ac:dyDescent="0.2">
      <c r="A25" s="6" t="s">
        <v>13</v>
      </c>
      <c r="B25" s="5" t="s">
        <v>191</v>
      </c>
      <c r="C25" s="90"/>
      <c r="D25" s="76">
        <f>投入係数表!AC25</f>
        <v>0</v>
      </c>
      <c r="E25" s="77">
        <f t="shared" si="0"/>
        <v>0</v>
      </c>
      <c r="F25" s="76">
        <f>分析係数表!C28</f>
        <v>1.1669367909238226E-2</v>
      </c>
      <c r="G25" s="77">
        <f t="shared" si="1"/>
        <v>0</v>
      </c>
      <c r="H25" s="77">
        <v>1.5505437217481033E-3</v>
      </c>
      <c r="I25" s="77">
        <f t="shared" si="2"/>
        <v>1.5505437217481033E-3</v>
      </c>
      <c r="J25" s="76">
        <f>分析係数表!G28</f>
        <v>0.12720848056537101</v>
      </c>
      <c r="K25" s="78">
        <f t="shared" si="3"/>
        <v>1.9724231089375164E-4</v>
      </c>
      <c r="L25" s="79"/>
      <c r="M25" s="80"/>
      <c r="N25" s="81">
        <f>分析係数表!H28</f>
        <v>1.7972802105643435E-2</v>
      </c>
      <c r="O25" s="82">
        <f t="shared" si="4"/>
        <v>0.50815159377668218</v>
      </c>
      <c r="P25" s="76">
        <f>分析係数表!C28</f>
        <v>1.1669367909238226E-2</v>
      </c>
      <c r="Q25" s="82">
        <f t="shared" si="5"/>
        <v>5.9298079014458742E-3</v>
      </c>
      <c r="R25" s="83">
        <v>6.27985328711667E-3</v>
      </c>
      <c r="S25" s="84">
        <f t="shared" si="6"/>
        <v>7.8303970088647729E-3</v>
      </c>
      <c r="T25" s="85">
        <f>分析係数表!F28</f>
        <v>0.21908127208480566</v>
      </c>
      <c r="U25" s="86">
        <f t="shared" si="7"/>
        <v>1.7154933376311516E-3</v>
      </c>
      <c r="V25" s="87">
        <f>分析係数表!D28</f>
        <v>0.24734982332155478</v>
      </c>
      <c r="W25" s="88">
        <f t="shared" si="8"/>
        <v>0</v>
      </c>
      <c r="X25" s="76">
        <f>分析係数表!E28</f>
        <v>0.24028268551236748</v>
      </c>
      <c r="Y25" s="89">
        <f t="shared" si="9"/>
        <v>0</v>
      </c>
    </row>
    <row r="26" spans="1:25" x14ac:dyDescent="0.2">
      <c r="A26" s="6" t="s">
        <v>14</v>
      </c>
      <c r="B26" s="5" t="s">
        <v>50</v>
      </c>
      <c r="C26" s="90"/>
      <c r="D26" s="76">
        <f>投入係数表!AC26</f>
        <v>6.3346652373063054E-3</v>
      </c>
      <c r="E26" s="77">
        <f t="shared" si="0"/>
        <v>0.6334665237306305</v>
      </c>
      <c r="F26" s="76">
        <f>分析係数表!C29</f>
        <v>0.21585523481258073</v>
      </c>
      <c r="G26" s="77">
        <f t="shared" si="1"/>
        <v>0.13673706522578449</v>
      </c>
      <c r="H26" s="77">
        <v>0.15564845865243748</v>
      </c>
      <c r="I26" s="77">
        <f t="shared" si="2"/>
        <v>0.15564845865243748</v>
      </c>
      <c r="J26" s="76">
        <f>分析係数表!G29</f>
        <v>0.26371215445370777</v>
      </c>
      <c r="K26" s="78">
        <f t="shared" si="3"/>
        <v>4.104639036863314E-2</v>
      </c>
      <c r="L26" s="79"/>
      <c r="M26" s="80"/>
      <c r="N26" s="81">
        <f>分析係数表!H29</f>
        <v>8.6315898124016202E-3</v>
      </c>
      <c r="O26" s="82">
        <f t="shared" si="4"/>
        <v>0.24404408918636061</v>
      </c>
      <c r="P26" s="76">
        <f>分析係数表!C29</f>
        <v>0.21585523481258073</v>
      </c>
      <c r="Q26" s="82">
        <f t="shared" si="5"/>
        <v>5.2678194175944264E-2</v>
      </c>
      <c r="R26" s="83">
        <v>8.0562133295279462E-2</v>
      </c>
      <c r="S26" s="84">
        <f t="shared" si="6"/>
        <v>0.23621059194771693</v>
      </c>
      <c r="T26" s="85">
        <f>分析係数表!F29</f>
        <v>0.49363756033347961</v>
      </c>
      <c r="U26" s="86">
        <f t="shared" si="7"/>
        <v>0.11660242033399805</v>
      </c>
      <c r="V26" s="87">
        <f>分析係数表!D29</f>
        <v>7.6788064940763498E-2</v>
      </c>
      <c r="W26" s="88">
        <f t="shared" si="8"/>
        <v>0</v>
      </c>
      <c r="X26" s="76">
        <f>分析係数表!E29</f>
        <v>5.9236507240017548E-2</v>
      </c>
      <c r="Y26" s="89">
        <f t="shared" si="9"/>
        <v>0</v>
      </c>
    </row>
    <row r="27" spans="1:25" x14ac:dyDescent="0.2">
      <c r="A27" s="6" t="s">
        <v>15</v>
      </c>
      <c r="B27" s="5" t="s">
        <v>36</v>
      </c>
      <c r="C27" s="90"/>
      <c r="D27" s="76">
        <f>投入係数表!AC27</f>
        <v>3.1186044245200273E-3</v>
      </c>
      <c r="E27" s="77">
        <f t="shared" si="0"/>
        <v>0.31186044245200273</v>
      </c>
      <c r="F27" s="76">
        <f>分析係数表!C30</f>
        <v>1</v>
      </c>
      <c r="G27" s="77">
        <f t="shared" si="1"/>
        <v>0.31186044245200273</v>
      </c>
      <c r="H27" s="77">
        <v>0.38395260152080779</v>
      </c>
      <c r="I27" s="77">
        <f t="shared" si="2"/>
        <v>0.38395260152080779</v>
      </c>
      <c r="J27" s="76">
        <f>分析係数表!G30</f>
        <v>0.34449467473756801</v>
      </c>
      <c r="K27" s="78">
        <f t="shared" si="3"/>
        <v>0.13226962657555374</v>
      </c>
      <c r="L27" s="79"/>
      <c r="M27" s="80"/>
      <c r="N27" s="81">
        <f>分析係数表!H30</f>
        <v>0</v>
      </c>
      <c r="O27" s="82">
        <f t="shared" si="4"/>
        <v>0</v>
      </c>
      <c r="P27" s="76">
        <f>分析係数表!C30</f>
        <v>1</v>
      </c>
      <c r="Q27" s="82">
        <f t="shared" si="5"/>
        <v>0</v>
      </c>
      <c r="R27" s="83">
        <v>0.12240546854923533</v>
      </c>
      <c r="S27" s="84">
        <f t="shared" si="6"/>
        <v>0.50635807007004308</v>
      </c>
      <c r="T27" s="85">
        <f>分析係数表!F30</f>
        <v>0.44057926595663166</v>
      </c>
      <c r="U27" s="86">
        <f t="shared" si="7"/>
        <v>0.22309086682267623</v>
      </c>
      <c r="V27" s="87">
        <f>分析係数表!D30</f>
        <v>9.4858631522488704E-2</v>
      </c>
      <c r="W27" s="88">
        <f t="shared" si="8"/>
        <v>0</v>
      </c>
      <c r="X27" s="76">
        <f>分析係数表!E30</f>
        <v>6.7427783311623635E-2</v>
      </c>
      <c r="Y27" s="89">
        <f t="shared" si="9"/>
        <v>0</v>
      </c>
    </row>
    <row r="28" spans="1:25" x14ac:dyDescent="0.2">
      <c r="A28" s="6" t="s">
        <v>16</v>
      </c>
      <c r="B28" s="5" t="s">
        <v>192</v>
      </c>
      <c r="C28" s="90"/>
      <c r="D28" s="76">
        <f>投入係数表!AC28</f>
        <v>2.3584445960432708E-2</v>
      </c>
      <c r="E28" s="77">
        <f t="shared" si="0"/>
        <v>2.3584445960432707</v>
      </c>
      <c r="F28" s="76">
        <f>分析係数表!C31</f>
        <v>0.96551367561139545</v>
      </c>
      <c r="G28" s="77">
        <f t="shared" si="1"/>
        <v>2.2771105106515712</v>
      </c>
      <c r="H28" s="77">
        <v>2.6057588968416869</v>
      </c>
      <c r="I28" s="77">
        <f t="shared" si="2"/>
        <v>2.6057588968416869</v>
      </c>
      <c r="J28" s="76">
        <f>分析係数表!G31</f>
        <v>7.0877864624873721E-2</v>
      </c>
      <c r="K28" s="78">
        <f t="shared" si="3"/>
        <v>0.18469062633540537</v>
      </c>
      <c r="L28" s="79"/>
      <c r="M28" s="80"/>
      <c r="N28" s="81">
        <f>分析係数表!H31</f>
        <v>0.19122390524604546</v>
      </c>
      <c r="O28" s="82">
        <f t="shared" si="4"/>
        <v>5.4065432673109877</v>
      </c>
      <c r="P28" s="76">
        <f>分析係数表!C31</f>
        <v>0.96551367561139545</v>
      </c>
      <c r="Q28" s="82">
        <f t="shared" si="5"/>
        <v>5.2200914623734747</v>
      </c>
      <c r="R28" s="83">
        <v>5.9422434059151703</v>
      </c>
      <c r="S28" s="84">
        <f t="shared" si="6"/>
        <v>8.5480023027568564</v>
      </c>
      <c r="T28" s="85">
        <f>分析係数表!F31</f>
        <v>0.34460573190833199</v>
      </c>
      <c r="U28" s="86">
        <f t="shared" si="7"/>
        <v>2.9456905898956336</v>
      </c>
      <c r="V28" s="87">
        <f>分析係数表!D31</f>
        <v>1.1857287180305206E-2</v>
      </c>
      <c r="W28" s="88">
        <f t="shared" si="8"/>
        <v>0</v>
      </c>
      <c r="X28" s="76">
        <f>分析係数表!E31</f>
        <v>1.0368479821343117E-2</v>
      </c>
      <c r="Y28" s="89">
        <f t="shared" si="9"/>
        <v>0</v>
      </c>
    </row>
    <row r="29" spans="1:25" x14ac:dyDescent="0.2">
      <c r="A29" s="6" t="s">
        <v>17</v>
      </c>
      <c r="B29" s="5" t="s">
        <v>272</v>
      </c>
      <c r="C29" s="90"/>
      <c r="D29" s="76">
        <f>投入係数表!AC29</f>
        <v>2.3389533183900205E-3</v>
      </c>
      <c r="E29" s="77">
        <f t="shared" si="0"/>
        <v>0.23389533183900205</v>
      </c>
      <c r="F29" s="76">
        <f>分析係数表!C32</f>
        <v>0.58314087759815236</v>
      </c>
      <c r="G29" s="77">
        <f t="shared" si="1"/>
        <v>0.13639392907470671</v>
      </c>
      <c r="H29" s="77">
        <v>0.15050505478013984</v>
      </c>
      <c r="I29" s="77">
        <f t="shared" si="2"/>
        <v>0.15050505478013984</v>
      </c>
      <c r="J29" s="76">
        <f>分析係数表!G32</f>
        <v>0.14173228346456693</v>
      </c>
      <c r="K29" s="78">
        <f t="shared" si="3"/>
        <v>2.1331425086948953E-2</v>
      </c>
      <c r="L29" s="79"/>
      <c r="M29" s="80"/>
      <c r="N29" s="81">
        <f>分析係数表!H32</f>
        <v>5.74149098134338E-3</v>
      </c>
      <c r="O29" s="82">
        <f t="shared" si="4"/>
        <v>0.16233127008659265</v>
      </c>
      <c r="P29" s="76">
        <f>分析係数表!C32</f>
        <v>0.58314087759815236</v>
      </c>
      <c r="Q29" s="82">
        <f t="shared" si="5"/>
        <v>9.4661999299918337E-2</v>
      </c>
      <c r="R29" s="83">
        <v>0.11975860177563147</v>
      </c>
      <c r="S29" s="84">
        <f t="shared" si="6"/>
        <v>0.27026365655577134</v>
      </c>
      <c r="T29" s="85">
        <f>分析係数表!F32</f>
        <v>0.48425196850393698</v>
      </c>
      <c r="U29" s="86">
        <f t="shared" si="7"/>
        <v>0.13087570770220422</v>
      </c>
      <c r="V29" s="87">
        <f>分析係数表!D32</f>
        <v>1.7716535433070866E-2</v>
      </c>
      <c r="W29" s="88">
        <f t="shared" si="8"/>
        <v>0</v>
      </c>
      <c r="X29" s="76">
        <f>分析係数表!E32</f>
        <v>2.5590551181102362E-2</v>
      </c>
      <c r="Y29" s="89">
        <f t="shared" si="9"/>
        <v>0</v>
      </c>
    </row>
    <row r="30" spans="1:25" x14ac:dyDescent="0.2">
      <c r="A30" s="6" t="s">
        <v>18</v>
      </c>
      <c r="B30" s="5" t="s">
        <v>273</v>
      </c>
      <c r="C30" s="90"/>
      <c r="D30" s="76">
        <f>投入係数表!AC30</f>
        <v>1.4618458239937628E-3</v>
      </c>
      <c r="E30" s="77">
        <f t="shared" si="0"/>
        <v>0.14618458239937629</v>
      </c>
      <c r="F30" s="76">
        <f>分析係数表!C33</f>
        <v>0.65671641791044777</v>
      </c>
      <c r="G30" s="77">
        <f t="shared" si="1"/>
        <v>9.6001815307053082E-2</v>
      </c>
      <c r="H30" s="77">
        <v>0.12471151585931289</v>
      </c>
      <c r="I30" s="77">
        <f t="shared" si="2"/>
        <v>0.12471151585931289</v>
      </c>
      <c r="J30" s="76">
        <f>分析係数表!G33</f>
        <v>0.50780141843971627</v>
      </c>
      <c r="K30" s="78">
        <f t="shared" si="3"/>
        <v>6.3328684649126263E-2</v>
      </c>
      <c r="L30" s="79"/>
      <c r="M30" s="80"/>
      <c r="N30" s="81">
        <f>分析係数表!H33</f>
        <v>8.515469770082316E-4</v>
      </c>
      <c r="O30" s="82">
        <f t="shared" si="4"/>
        <v>2.4076098484753065E-2</v>
      </c>
      <c r="P30" s="76">
        <f>分析係数表!C33</f>
        <v>0.65671641791044777</v>
      </c>
      <c r="Q30" s="82">
        <f t="shared" si="5"/>
        <v>1.5811169154166194E-2</v>
      </c>
      <c r="R30" s="83">
        <v>9.0316098684364923E-2</v>
      </c>
      <c r="S30" s="84">
        <f t="shared" si="6"/>
        <v>0.2150276145436778</v>
      </c>
      <c r="T30" s="85">
        <f>分析係数表!F33</f>
        <v>0.64539007092198586</v>
      </c>
      <c r="U30" s="86">
        <f t="shared" si="7"/>
        <v>0.13877668740052965</v>
      </c>
      <c r="V30" s="87">
        <f>分析係数表!D33</f>
        <v>0.13049645390070921</v>
      </c>
      <c r="W30" s="88">
        <f t="shared" si="8"/>
        <v>0</v>
      </c>
      <c r="X30" s="76">
        <f>分析係数表!E33</f>
        <v>0.11063829787234042</v>
      </c>
      <c r="Y30" s="89">
        <f t="shared" si="9"/>
        <v>0</v>
      </c>
    </row>
    <row r="31" spans="1:25" x14ac:dyDescent="0.2">
      <c r="A31" s="6" t="s">
        <v>19</v>
      </c>
      <c r="B31" s="5" t="s">
        <v>274</v>
      </c>
      <c r="C31" s="75">
        <f>最終需要_まとめ!C32</f>
        <v>100</v>
      </c>
      <c r="D31" s="76">
        <f>投入係数表!AC31</f>
        <v>1.1402397427151351E-2</v>
      </c>
      <c r="E31" s="77">
        <f t="shared" si="0"/>
        <v>1.140239742715135</v>
      </c>
      <c r="F31" s="76">
        <f>分析係数表!C34</f>
        <v>0.31694321814583648</v>
      </c>
      <c r="G31" s="77">
        <f t="shared" si="1"/>
        <v>0.36139125351391549</v>
      </c>
      <c r="H31" s="77">
        <v>0.44864396269253531</v>
      </c>
      <c r="I31" s="77">
        <f t="shared" si="2"/>
        <v>100.44864396269253</v>
      </c>
      <c r="J31" s="76">
        <f>分析係数表!G34</f>
        <v>0.42500730922911995</v>
      </c>
      <c r="K31" s="78">
        <f t="shared" si="3"/>
        <v>42.691407886297839</v>
      </c>
      <c r="L31" s="79"/>
      <c r="M31" s="80"/>
      <c r="N31" s="81">
        <f>分析係数表!H34</f>
        <v>0.1424405852450133</v>
      </c>
      <c r="O31" s="82">
        <f t="shared" si="4"/>
        <v>4.0272746556314223</v>
      </c>
      <c r="P31" s="76">
        <f>分析係数表!C34</f>
        <v>0.31694321814583648</v>
      </c>
      <c r="Q31" s="82">
        <f t="shared" si="5"/>
        <v>1.2764173897129885</v>
      </c>
      <c r="R31" s="83">
        <v>1.4072781509175201</v>
      </c>
      <c r="S31" s="84">
        <f t="shared" si="6"/>
        <v>101.85592211361005</v>
      </c>
      <c r="T31" s="85">
        <f>分析係数表!F34</f>
        <v>0.69993178052821359</v>
      </c>
      <c r="U31" s="86">
        <f t="shared" si="7"/>
        <v>71.29219692232212</v>
      </c>
      <c r="V31" s="87">
        <f>分析係数表!D34</f>
        <v>0.29461066172887634</v>
      </c>
      <c r="W31" s="88">
        <f t="shared" si="8"/>
        <v>30</v>
      </c>
      <c r="X31" s="76">
        <f>分析係数表!E34</f>
        <v>0.2042685898060618</v>
      </c>
      <c r="Y31" s="89">
        <f t="shared" si="9"/>
        <v>21</v>
      </c>
    </row>
    <row r="32" spans="1:25" x14ac:dyDescent="0.2">
      <c r="A32" s="6" t="s">
        <v>20</v>
      </c>
      <c r="B32" s="5" t="s">
        <v>37</v>
      </c>
      <c r="C32" s="90"/>
      <c r="D32" s="76">
        <f>投入係数表!AC32</f>
        <v>1.7737062664457657E-2</v>
      </c>
      <c r="E32" s="77">
        <f t="shared" si="0"/>
        <v>1.7737062664457657</v>
      </c>
      <c r="F32" s="76">
        <f>分析係数表!C35</f>
        <v>0.30004594884362079</v>
      </c>
      <c r="G32" s="77">
        <f t="shared" si="1"/>
        <v>0.53219337968559588</v>
      </c>
      <c r="H32" s="77">
        <v>0.61740910701369922</v>
      </c>
      <c r="I32" s="77">
        <f t="shared" si="2"/>
        <v>0.61740910701369922</v>
      </c>
      <c r="J32" s="76">
        <f>分析係数表!G35</f>
        <v>0.31483253588516746</v>
      </c>
      <c r="K32" s="78">
        <f t="shared" si="3"/>
        <v>0.19438047483971965</v>
      </c>
      <c r="L32" s="79"/>
      <c r="M32" s="80"/>
      <c r="N32" s="81">
        <f>分析係数表!H35</f>
        <v>5.3595850643821122E-2</v>
      </c>
      <c r="O32" s="82">
        <f t="shared" si="4"/>
        <v>1.5153350470555187</v>
      </c>
      <c r="P32" s="76">
        <f>分析係数表!C35</f>
        <v>0.30004594884362079</v>
      </c>
      <c r="Q32" s="82">
        <f t="shared" si="5"/>
        <v>0.45467014200976585</v>
      </c>
      <c r="R32" s="83">
        <v>0.56878462430072885</v>
      </c>
      <c r="S32" s="84">
        <f t="shared" si="6"/>
        <v>1.186193731314428</v>
      </c>
      <c r="T32" s="85">
        <f>分析係数表!F35</f>
        <v>0.64593301435406703</v>
      </c>
      <c r="U32" s="86">
        <f t="shared" si="7"/>
        <v>0.7662016924758267</v>
      </c>
      <c r="V32" s="87">
        <f>分析係数表!D35</f>
        <v>0.12870813397129185</v>
      </c>
      <c r="W32" s="88">
        <f t="shared" si="8"/>
        <v>0</v>
      </c>
      <c r="X32" s="76">
        <f>分析係数表!E35</f>
        <v>0.11674641148325358</v>
      </c>
      <c r="Y32" s="89">
        <f t="shared" si="9"/>
        <v>0</v>
      </c>
    </row>
    <row r="33" spans="1:25" x14ac:dyDescent="0.2">
      <c r="A33" s="6" t="s">
        <v>21</v>
      </c>
      <c r="B33" s="5" t="s">
        <v>38</v>
      </c>
      <c r="C33" s="90"/>
      <c r="D33" s="76">
        <f>投入係数表!AC33</f>
        <v>2.7287788714550239E-2</v>
      </c>
      <c r="E33" s="77">
        <f t="shared" si="0"/>
        <v>2.7287788714550238</v>
      </c>
      <c r="F33" s="76">
        <f>分析係数表!C36</f>
        <v>0.65263261684085982</v>
      </c>
      <c r="G33" s="77">
        <f t="shared" si="1"/>
        <v>1.7808900956577405</v>
      </c>
      <c r="H33" s="77">
        <v>1.846505878758316</v>
      </c>
      <c r="I33" s="77">
        <f t="shared" si="2"/>
        <v>1.846505878758316</v>
      </c>
      <c r="J33" s="76">
        <f>分析係数表!G36</f>
        <v>1.8993066023515224E-2</v>
      </c>
      <c r="K33" s="78">
        <f t="shared" si="3"/>
        <v>3.5070808068065694E-2</v>
      </c>
      <c r="L33" s="79"/>
      <c r="M33" s="80"/>
      <c r="N33" s="81">
        <f>分析係数表!H36</f>
        <v>0.10937217763786029</v>
      </c>
      <c r="O33" s="82">
        <f t="shared" si="4"/>
        <v>3.0923194978068445</v>
      </c>
      <c r="P33" s="76">
        <f>分析係数表!C36</f>
        <v>0.65263261684085982</v>
      </c>
      <c r="Q33" s="82">
        <f t="shared" si="5"/>
        <v>2.0181485659616945</v>
      </c>
      <c r="R33" s="83">
        <v>2.1140607502283459</v>
      </c>
      <c r="S33" s="84">
        <f t="shared" si="6"/>
        <v>3.9605666289866619</v>
      </c>
      <c r="T33" s="85">
        <f>分析係数表!F36</f>
        <v>0.88362978595116071</v>
      </c>
      <c r="U33" s="86">
        <f t="shared" si="7"/>
        <v>3.4996746426167942</v>
      </c>
      <c r="V33" s="87">
        <f>分析係数表!D36</f>
        <v>1.4320168827253543E-2</v>
      </c>
      <c r="W33" s="88">
        <f t="shared" si="8"/>
        <v>0</v>
      </c>
      <c r="X33" s="76">
        <f>分析係数表!E36</f>
        <v>2.7132951462164605E-3</v>
      </c>
      <c r="Y33" s="89">
        <f t="shared" si="9"/>
        <v>0</v>
      </c>
    </row>
    <row r="34" spans="1:25" x14ac:dyDescent="0.2">
      <c r="A34" s="6" t="s">
        <v>22</v>
      </c>
      <c r="B34" s="5" t="s">
        <v>377</v>
      </c>
      <c r="C34" s="90"/>
      <c r="D34" s="76">
        <f>投入係数表!AC34</f>
        <v>2.0758210700711432E-2</v>
      </c>
      <c r="E34" s="77">
        <f t="shared" si="0"/>
        <v>2.075821070071143</v>
      </c>
      <c r="F34" s="76">
        <f>分析係数表!C37</f>
        <v>0.3125</v>
      </c>
      <c r="G34" s="77">
        <f t="shared" si="1"/>
        <v>0.6486940843972322</v>
      </c>
      <c r="H34" s="77">
        <v>0.72723494779696918</v>
      </c>
      <c r="I34" s="77">
        <f t="shared" si="2"/>
        <v>0.72723494779696918</v>
      </c>
      <c r="J34" s="76">
        <f>分析係数表!G37</f>
        <v>0.41284547738693467</v>
      </c>
      <c r="K34" s="78">
        <f t="shared" si="3"/>
        <v>0.30023565919570228</v>
      </c>
      <c r="L34" s="79"/>
      <c r="M34" s="80"/>
      <c r="N34" s="81">
        <f>分析係数表!H37</f>
        <v>4.2693468892730888E-2</v>
      </c>
      <c r="O34" s="82">
        <f t="shared" si="4"/>
        <v>1.2070880285764833</v>
      </c>
      <c r="P34" s="76">
        <f>分析係数表!C37</f>
        <v>0.3125</v>
      </c>
      <c r="Q34" s="82">
        <f t="shared" si="5"/>
        <v>0.37721500893015103</v>
      </c>
      <c r="R34" s="83">
        <v>0.49408265842720467</v>
      </c>
      <c r="S34" s="84">
        <f t="shared" si="6"/>
        <v>1.221317606224174</v>
      </c>
      <c r="T34" s="85">
        <f>分析係数表!F37</f>
        <v>0.69189698492462315</v>
      </c>
      <c r="U34" s="86">
        <f t="shared" si="7"/>
        <v>0.84502596938186414</v>
      </c>
      <c r="V34" s="87">
        <f>分析係数表!D37</f>
        <v>0.10128768844221106</v>
      </c>
      <c r="W34" s="88">
        <f t="shared" si="8"/>
        <v>0</v>
      </c>
      <c r="X34" s="76">
        <f>分析係数表!E37</f>
        <v>9.3907035175879394E-2</v>
      </c>
      <c r="Y34" s="89">
        <f t="shared" si="9"/>
        <v>0</v>
      </c>
    </row>
    <row r="35" spans="1:25" x14ac:dyDescent="0.2">
      <c r="A35" s="6" t="s">
        <v>23</v>
      </c>
      <c r="B35" s="5" t="s">
        <v>193</v>
      </c>
      <c r="C35" s="90"/>
      <c r="D35" s="76">
        <f>投入係数表!AC35</f>
        <v>3.8495273365169086E-2</v>
      </c>
      <c r="E35" s="77">
        <f t="shared" si="0"/>
        <v>3.8495273365169087</v>
      </c>
      <c r="F35" s="76">
        <f>分析係数表!C38</f>
        <v>4.0005674563767912E-2</v>
      </c>
      <c r="G35" s="77">
        <f t="shared" si="1"/>
        <v>0.15400293784902375</v>
      </c>
      <c r="H35" s="77">
        <v>0.16330691298210628</v>
      </c>
      <c r="I35" s="77">
        <f t="shared" si="2"/>
        <v>0.16330691298210628</v>
      </c>
      <c r="J35" s="76">
        <f>分析係数表!G38</f>
        <v>0.2442528735632184</v>
      </c>
      <c r="K35" s="78">
        <f t="shared" si="3"/>
        <v>3.9888182768617914E-2</v>
      </c>
      <c r="L35" s="79"/>
      <c r="M35" s="80"/>
      <c r="N35" s="81">
        <f>分析係数表!H38</f>
        <v>3.7571284803757127E-2</v>
      </c>
      <c r="O35" s="82">
        <f t="shared" si="4"/>
        <v>1.0622666482969836</v>
      </c>
      <c r="P35" s="76">
        <f>分析係数表!C38</f>
        <v>4.0005674563767912E-2</v>
      </c>
      <c r="Q35" s="82">
        <f t="shared" si="5"/>
        <v>4.2496693831713631E-2</v>
      </c>
      <c r="R35" s="83">
        <v>5.2640188262638214E-2</v>
      </c>
      <c r="S35" s="84">
        <f t="shared" si="6"/>
        <v>0.2159471012447445</v>
      </c>
      <c r="T35" s="85">
        <f>分析係数表!F38</f>
        <v>0.42528735632183906</v>
      </c>
      <c r="U35" s="86">
        <f t="shared" si="7"/>
        <v>9.1839571793741914E-2</v>
      </c>
      <c r="V35" s="87">
        <f>分析係数表!D38</f>
        <v>0.11494252873563218</v>
      </c>
      <c r="W35" s="88">
        <f t="shared" si="8"/>
        <v>0</v>
      </c>
      <c r="X35" s="76">
        <f>分析係数表!E38</f>
        <v>0.10344827586206896</v>
      </c>
      <c r="Y35" s="89">
        <f t="shared" si="9"/>
        <v>0</v>
      </c>
    </row>
    <row r="36" spans="1:25" x14ac:dyDescent="0.2">
      <c r="A36" s="6" t="s">
        <v>24</v>
      </c>
      <c r="B36" s="5" t="s">
        <v>39</v>
      </c>
      <c r="C36" s="90"/>
      <c r="D36" s="76">
        <f>投入係数表!AC36</f>
        <v>0</v>
      </c>
      <c r="E36" s="77">
        <f t="shared" si="0"/>
        <v>0</v>
      </c>
      <c r="F36" s="76">
        <f>分析係数表!C39</f>
        <v>1</v>
      </c>
      <c r="G36" s="77">
        <f t="shared" si="1"/>
        <v>0</v>
      </c>
      <c r="H36" s="77">
        <v>3.3395277631862903E-2</v>
      </c>
      <c r="I36" s="77">
        <f t="shared" si="2"/>
        <v>3.3395277631862903E-2</v>
      </c>
      <c r="J36" s="76">
        <f>分析係数表!G39</f>
        <v>0.35369632580787957</v>
      </c>
      <c r="K36" s="78">
        <f t="shared" si="3"/>
        <v>1.1811786997723974E-2</v>
      </c>
      <c r="L36" s="79"/>
      <c r="M36" s="80"/>
      <c r="N36" s="81">
        <f>分析係数表!H39</f>
        <v>3.3932856811085595E-3</v>
      </c>
      <c r="O36" s="82">
        <f t="shared" si="4"/>
        <v>9.5939604568031162E-2</v>
      </c>
      <c r="P36" s="76">
        <f>分析係数表!C39</f>
        <v>1</v>
      </c>
      <c r="Q36" s="82">
        <f t="shared" si="5"/>
        <v>9.5939604568031162E-2</v>
      </c>
      <c r="R36" s="83">
        <v>0.11744008871129252</v>
      </c>
      <c r="S36" s="84">
        <f t="shared" si="6"/>
        <v>0.15083536634315542</v>
      </c>
      <c r="T36" s="85">
        <f>分析係数表!F39</f>
        <v>0.70440460380699421</v>
      </c>
      <c r="U36" s="86">
        <f t="shared" si="7"/>
        <v>0.10624912646903323</v>
      </c>
      <c r="V36" s="87">
        <f>分析係数表!D39</f>
        <v>6.0314298362107124E-2</v>
      </c>
      <c r="W36" s="88">
        <f t="shared" si="8"/>
        <v>0</v>
      </c>
      <c r="X36" s="76">
        <f>分析係数表!E39</f>
        <v>7.2598494909251882E-2</v>
      </c>
      <c r="Y36" s="89">
        <f t="shared" si="9"/>
        <v>0</v>
      </c>
    </row>
    <row r="37" spans="1:25" x14ac:dyDescent="0.2">
      <c r="A37" s="6" t="s">
        <v>25</v>
      </c>
      <c r="B37" s="5" t="s">
        <v>40</v>
      </c>
      <c r="C37" s="90"/>
      <c r="D37" s="76">
        <f>投入係数表!AC37</f>
        <v>0</v>
      </c>
      <c r="E37" s="77">
        <f t="shared" si="0"/>
        <v>0</v>
      </c>
      <c r="F37" s="76">
        <f>分析係数表!C40</f>
        <v>0.6708495079895278</v>
      </c>
      <c r="G37" s="77">
        <f t="shared" si="1"/>
        <v>0</v>
      </c>
      <c r="H37" s="77">
        <v>1.0790186320203648E-3</v>
      </c>
      <c r="I37" s="77">
        <f t="shared" si="2"/>
        <v>1.0790186320203648E-3</v>
      </c>
      <c r="J37" s="76">
        <f>分析係数表!G40</f>
        <v>0.531269582654468</v>
      </c>
      <c r="K37" s="78">
        <f t="shared" si="3"/>
        <v>5.7324977830985424E-4</v>
      </c>
      <c r="L37" s="79"/>
      <c r="M37" s="80"/>
      <c r="N37" s="81">
        <f>分析係数表!H40</f>
        <v>2.5210951410213404E-2</v>
      </c>
      <c r="O37" s="82">
        <f t="shared" si="4"/>
        <v>0.71279843089708317</v>
      </c>
      <c r="P37" s="76">
        <f>分析係数表!C40</f>
        <v>0.6708495079895278</v>
      </c>
      <c r="Q37" s="82">
        <f t="shared" si="5"/>
        <v>0.47818047666301566</v>
      </c>
      <c r="R37" s="83">
        <v>0.4788543132664847</v>
      </c>
      <c r="S37" s="84">
        <f t="shared" si="6"/>
        <v>0.47993333189850507</v>
      </c>
      <c r="T37" s="85">
        <f>分析係数表!F40</f>
        <v>0.72803609474871533</v>
      </c>
      <c r="U37" s="86">
        <f t="shared" si="7"/>
        <v>0.3494087886951267</v>
      </c>
      <c r="V37" s="87">
        <f>分析係数表!D40</f>
        <v>0.11505201153026695</v>
      </c>
      <c r="W37" s="88">
        <f t="shared" si="8"/>
        <v>0</v>
      </c>
      <c r="X37" s="76">
        <f>分析係数表!E40</f>
        <v>6.6173705978192762E-2</v>
      </c>
      <c r="Y37" s="89">
        <f t="shared" si="9"/>
        <v>0</v>
      </c>
    </row>
    <row r="38" spans="1:25" x14ac:dyDescent="0.2">
      <c r="A38" s="6" t="s">
        <v>26</v>
      </c>
      <c r="B38" s="5" t="s">
        <v>276</v>
      </c>
      <c r="C38" s="90"/>
      <c r="D38" s="76">
        <f>投入係数表!AC38</f>
        <v>0</v>
      </c>
      <c r="E38" s="77">
        <f t="shared" si="0"/>
        <v>0</v>
      </c>
      <c r="F38" s="76">
        <f>分析係数表!C41</f>
        <v>0.63576075285795497</v>
      </c>
      <c r="G38" s="77">
        <f t="shared" si="1"/>
        <v>0</v>
      </c>
      <c r="H38" s="77">
        <v>6.2996992261711235E-4</v>
      </c>
      <c r="I38" s="77">
        <f t="shared" si="2"/>
        <v>6.2996992261711235E-4</v>
      </c>
      <c r="J38" s="76">
        <f>分析係数表!G41</f>
        <v>0.45993746335743602</v>
      </c>
      <c r="K38" s="78">
        <f t="shared" si="3"/>
        <v>2.897467681999949E-4</v>
      </c>
      <c r="L38" s="79"/>
      <c r="M38" s="80"/>
      <c r="N38" s="81">
        <f>分析係数表!H41</f>
        <v>4.510618532758754E-2</v>
      </c>
      <c r="O38" s="82">
        <f t="shared" si="4"/>
        <v>1.2753036409499503</v>
      </c>
      <c r="P38" s="76">
        <f>分析係数表!C41</f>
        <v>0.63576075285795497</v>
      </c>
      <c r="Q38" s="82">
        <f t="shared" si="5"/>
        <v>0.81078800289283148</v>
      </c>
      <c r="R38" s="83">
        <v>0.82217930596631361</v>
      </c>
      <c r="S38" s="84">
        <f t="shared" si="6"/>
        <v>0.82280927588893071</v>
      </c>
      <c r="T38" s="85">
        <f>分析係数表!F41</f>
        <v>0.5626343560680086</v>
      </c>
      <c r="U38" s="86">
        <f t="shared" si="7"/>
        <v>0.46294076710655296</v>
      </c>
      <c r="V38" s="87">
        <f>分析係数表!D41</f>
        <v>0.18145397693961304</v>
      </c>
      <c r="W38" s="88">
        <f t="shared" si="8"/>
        <v>0</v>
      </c>
      <c r="X38" s="76">
        <f>分析係数表!E41</f>
        <v>0.17500488567520031</v>
      </c>
      <c r="Y38" s="89">
        <f t="shared" si="9"/>
        <v>0</v>
      </c>
    </row>
    <row r="39" spans="1:25" x14ac:dyDescent="0.2">
      <c r="A39" s="6" t="s">
        <v>51</v>
      </c>
      <c r="B39" s="5" t="s">
        <v>367</v>
      </c>
      <c r="C39" s="90"/>
      <c r="D39" s="76">
        <f>投入係数表!AC39</f>
        <v>2.9236916479875256E-4</v>
      </c>
      <c r="E39" s="77">
        <f>$C$31*D39</f>
        <v>2.9236916479875256E-2</v>
      </c>
      <c r="F39" s="76">
        <f>分析係数表!C42</f>
        <v>1</v>
      </c>
      <c r="G39" s="77">
        <f>E39*F39</f>
        <v>2.9236916479875256E-2</v>
      </c>
      <c r="H39" s="77">
        <v>4.2176345330715216E-2</v>
      </c>
      <c r="I39" s="77">
        <f>C39+H39</f>
        <v>4.2176345330715216E-2</v>
      </c>
      <c r="J39" s="76">
        <f>分析係数表!G42</f>
        <v>0.48586118251928023</v>
      </c>
      <c r="K39" s="78">
        <f>I39*J39</f>
        <v>2.0491849016722817E-2</v>
      </c>
      <c r="L39" s="79"/>
      <c r="M39" s="80"/>
      <c r="N39" s="81">
        <f>分析係数表!H42</f>
        <v>1.2011973266585813E-2</v>
      </c>
      <c r="O39" s="82">
        <f t="shared" si="4"/>
        <v>0.33961890438341069</v>
      </c>
      <c r="P39" s="76">
        <f>分析係数表!C42</f>
        <v>1</v>
      </c>
      <c r="Q39" s="82">
        <f>O39*P39</f>
        <v>0.33961890438341069</v>
      </c>
      <c r="R39" s="83">
        <v>0.35294999384248021</v>
      </c>
      <c r="S39" s="84">
        <f>I39+R39</f>
        <v>0.39512633917319545</v>
      </c>
      <c r="T39" s="85">
        <f>分析係数表!F42</f>
        <v>0.55826906598114823</v>
      </c>
      <c r="U39" s="86">
        <f>S39*T39</f>
        <v>0.2205868123147702</v>
      </c>
      <c r="V39" s="87">
        <f>分析係数表!D42</f>
        <v>0.12296486718080549</v>
      </c>
      <c r="W39" s="88">
        <f>ROUND(S39*V39,0)</f>
        <v>0</v>
      </c>
      <c r="X39" s="76">
        <f>分析係数表!E42</f>
        <v>7.7120822622107968E-2</v>
      </c>
      <c r="Y39" s="89">
        <f>ROUND(S39*X39,0)</f>
        <v>0</v>
      </c>
    </row>
    <row r="40" spans="1:25" x14ac:dyDescent="0.2">
      <c r="A40" s="6" t="s">
        <v>194</v>
      </c>
      <c r="B40" s="5" t="s">
        <v>41</v>
      </c>
      <c r="C40" s="90"/>
      <c r="D40" s="76">
        <f>投入係数表!AC40</f>
        <v>8.6248903615632005E-2</v>
      </c>
      <c r="E40" s="77">
        <f>$C$31*D40</f>
        <v>8.6248903615632013</v>
      </c>
      <c r="F40" s="76">
        <f>分析係数表!C43</f>
        <v>0.35275161130391675</v>
      </c>
      <c r="G40" s="77">
        <f>E40*F40</f>
        <v>3.0424439723610401</v>
      </c>
      <c r="H40" s="77">
        <v>3.3880206116836318</v>
      </c>
      <c r="I40" s="77">
        <f>C40+H40</f>
        <v>3.3880206116836318</v>
      </c>
      <c r="J40" s="76">
        <f>分析係数表!G43</f>
        <v>0.36383347788378145</v>
      </c>
      <c r="K40" s="78">
        <f>I40*J40</f>
        <v>1.2326753222907925</v>
      </c>
      <c r="L40" s="79"/>
      <c r="M40" s="80"/>
      <c r="N40" s="81">
        <f>分析係数表!H43</f>
        <v>3.2462002941707736E-2</v>
      </c>
      <c r="O40" s="82">
        <f t="shared" si="4"/>
        <v>0.91781005738846522</v>
      </c>
      <c r="P40" s="76">
        <f>分析係数表!C43</f>
        <v>0.35275161130391675</v>
      </c>
      <c r="Q40" s="82">
        <f>O40*P40</f>
        <v>0.32375897661472142</v>
      </c>
      <c r="R40" s="83">
        <v>0.66611282670709371</v>
      </c>
      <c r="S40" s="84">
        <f>I40+R40</f>
        <v>4.0541334383907257</v>
      </c>
      <c r="T40" s="85">
        <f>分析係数表!F43</f>
        <v>0.62185602775368609</v>
      </c>
      <c r="U40" s="86">
        <f>S40*T40</f>
        <v>2.5210873159810498</v>
      </c>
      <c r="V40" s="87">
        <f>分析係数表!D43</f>
        <v>0.24869904596704251</v>
      </c>
      <c r="W40" s="88">
        <f>ROUND(S40*V40,0)</f>
        <v>1</v>
      </c>
      <c r="X40" s="76">
        <f>分析係数表!E43</f>
        <v>0.20663486556808325</v>
      </c>
      <c r="Y40" s="89">
        <f>ROUND(S40*X40,0)</f>
        <v>1</v>
      </c>
    </row>
    <row r="41" spans="1:25" x14ac:dyDescent="0.2">
      <c r="A41" s="6" t="s">
        <v>340</v>
      </c>
      <c r="B41" s="5" t="s">
        <v>42</v>
      </c>
      <c r="C41" s="90"/>
      <c r="D41" s="76">
        <f>投入係数表!AC41</f>
        <v>8.7710749439625767E-4</v>
      </c>
      <c r="E41" s="77">
        <f>$C$31*D41</f>
        <v>8.7710749439625771E-2</v>
      </c>
      <c r="F41" s="76">
        <f>分析係数表!C44</f>
        <v>0.44216182048040453</v>
      </c>
      <c r="G41" s="77">
        <f>E41*F41</f>
        <v>3.878234464792555E-2</v>
      </c>
      <c r="H41" s="77">
        <v>4.1029884358918613E-2</v>
      </c>
      <c r="I41" s="77">
        <f>C41+H41</f>
        <v>4.1029884358918613E-2</v>
      </c>
      <c r="J41" s="76">
        <f>分析係数表!G44</f>
        <v>0.26698361065932691</v>
      </c>
      <c r="K41" s="78">
        <f>I41*J41</f>
        <v>1.0954306671078733E-2</v>
      </c>
      <c r="L41" s="79"/>
      <c r="M41" s="80"/>
      <c r="N41" s="81">
        <f>分析係数表!H44</f>
        <v>9.8960080509896006E-2</v>
      </c>
      <c r="O41" s="82">
        <f t="shared" si="4"/>
        <v>2.797934475425091</v>
      </c>
      <c r="P41" s="76">
        <f>分析係数表!C44</f>
        <v>0.44216182048040453</v>
      </c>
      <c r="Q41" s="82">
        <f>O41*P41</f>
        <v>1.2371398012388439</v>
      </c>
      <c r="R41" s="83">
        <v>1.2536622462986495</v>
      </c>
      <c r="S41" s="84">
        <f>I41+R41</f>
        <v>1.2946921306575681</v>
      </c>
      <c r="T41" s="85">
        <f>分析係数表!F44</f>
        <v>0.48855248342299512</v>
      </c>
      <c r="U41" s="86">
        <f>S41*T41</f>
        <v>0.63252505570096373</v>
      </c>
      <c r="V41" s="87">
        <f>分析係数表!D44</f>
        <v>0.23645689978731391</v>
      </c>
      <c r="W41" s="88">
        <f>ROUND(S41*V41,0)</f>
        <v>0</v>
      </c>
      <c r="X41" s="76">
        <f>分析係数表!E44</f>
        <v>0.14913048917803079</v>
      </c>
      <c r="Y41" s="89">
        <f>ROUND(S41*X41,0)</f>
        <v>0</v>
      </c>
    </row>
    <row r="42" spans="1:25" x14ac:dyDescent="0.2">
      <c r="A42" s="6" t="s">
        <v>341</v>
      </c>
      <c r="B42" s="5" t="s">
        <v>278</v>
      </c>
      <c r="C42" s="90"/>
      <c r="D42" s="76">
        <f>投入係数表!AC42</f>
        <v>1.6567586005262645E-3</v>
      </c>
      <c r="E42" s="77">
        <f>$C$31*D42</f>
        <v>0.16567586005262644</v>
      </c>
      <c r="F42" s="76">
        <f>分析係数表!C45</f>
        <v>1</v>
      </c>
      <c r="G42" s="77">
        <f>E42*F42</f>
        <v>0.16567586005262644</v>
      </c>
      <c r="H42" s="77">
        <v>0.17429298276581828</v>
      </c>
      <c r="I42" s="77">
        <f>C42+H42</f>
        <v>0.17429298276581828</v>
      </c>
      <c r="J42" s="76">
        <f>分析係数表!G45</f>
        <v>0</v>
      </c>
      <c r="K42" s="78">
        <f>I42*J42</f>
        <v>0</v>
      </c>
      <c r="L42" s="79"/>
      <c r="M42" s="80"/>
      <c r="N42" s="81">
        <f>分析係数表!H45</f>
        <v>0</v>
      </c>
      <c r="O42" s="82">
        <f t="shared" si="4"/>
        <v>0</v>
      </c>
      <c r="P42" s="76">
        <f>分析係数表!C45</f>
        <v>1</v>
      </c>
      <c r="Q42" s="82">
        <f>O42*P42</f>
        <v>0</v>
      </c>
      <c r="R42" s="83">
        <v>1.2492980030703996E-2</v>
      </c>
      <c r="S42" s="84">
        <f>I42+R42</f>
        <v>0.18678596279652226</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投入係数表!AC43</f>
        <v>9.2583568852938319E-3</v>
      </c>
      <c r="E43" s="77">
        <f>$C$31*D43</f>
        <v>0.92583568852938314</v>
      </c>
      <c r="F43" s="76">
        <f>分析係数表!C46</f>
        <v>0.17935833011209901</v>
      </c>
      <c r="G43" s="77">
        <f>E43*F43</f>
        <v>0.16605634305281558</v>
      </c>
      <c r="H43" s="77">
        <v>0.17646368294109377</v>
      </c>
      <c r="I43" s="77">
        <f>C43+H43</f>
        <v>0.17646368294109377</v>
      </c>
      <c r="J43" s="76">
        <f>分析係数表!G46</f>
        <v>8.6021505376344086E-3</v>
      </c>
      <c r="K43" s="78">
        <f>I43*J43</f>
        <v>1.5179671650846775E-3</v>
      </c>
      <c r="L43" s="79"/>
      <c r="M43" s="80"/>
      <c r="N43" s="81">
        <f>分析係数表!H46</f>
        <v>1.9624287151962429E-2</v>
      </c>
      <c r="O43" s="82">
        <f t="shared" si="4"/>
        <v>0.55484463326226385</v>
      </c>
      <c r="P43" s="76">
        <f>分析係数表!C46</f>
        <v>0.17935833011209901</v>
      </c>
      <c r="Q43" s="82">
        <f>O43*P43</f>
        <v>9.9516006893579631E-2</v>
      </c>
      <c r="R43" s="83">
        <v>0.11361051280246054</v>
      </c>
      <c r="S43" s="84">
        <f>I43+R43</f>
        <v>0.29007419574355431</v>
      </c>
      <c r="T43" s="85">
        <f>分析係数表!F46</f>
        <v>0.31182795698924731</v>
      </c>
      <c r="U43" s="86">
        <f>S43*T43</f>
        <v>9.0453243834011557E-2</v>
      </c>
      <c r="V43" s="87">
        <f>分析係数表!D46</f>
        <v>4.3010752688172043E-3</v>
      </c>
      <c r="W43" s="88">
        <f>ROUND(S43*V43,0)</f>
        <v>0</v>
      </c>
      <c r="X43" s="76">
        <f>分析係数表!E46</f>
        <v>1.0752688172043012E-2</v>
      </c>
      <c r="Y43" s="89">
        <f>ROUND(S43*X43,0)</f>
        <v>0</v>
      </c>
    </row>
    <row r="44" spans="1:25" x14ac:dyDescent="0.2">
      <c r="A44" s="192">
        <v>40</v>
      </c>
      <c r="B44" s="14" t="s">
        <v>150</v>
      </c>
      <c r="C44" s="197">
        <f>SUM(C5:C43)</f>
        <v>100</v>
      </c>
      <c r="D44" s="92">
        <f>投入係数表!AC44</f>
        <v>0.27580157879348993</v>
      </c>
      <c r="E44" s="91">
        <f>SUM(E5:E43)</f>
        <v>27.580157879348995</v>
      </c>
      <c r="F44" s="92">
        <f>分析係数表!C47</f>
        <v>0.45205734847213674</v>
      </c>
      <c r="G44" s="91">
        <f>SUM(G5:G43)</f>
        <v>10.214916312216504</v>
      </c>
      <c r="H44" s="91">
        <f>SUM(H5:H43)</f>
        <v>11.545920546554662</v>
      </c>
      <c r="I44" s="91">
        <f>SUM(I5:I43)</f>
        <v>111.54592054655467</v>
      </c>
      <c r="J44" s="92">
        <f>分析係数表!G47</f>
        <v>0.25945463001493158</v>
      </c>
      <c r="K44" s="93">
        <f>SUM(K5:K43)</f>
        <v>45.093086104085621</v>
      </c>
      <c r="L44" s="94">
        <f>最終需要_まとめ!$L$33</f>
        <v>0.627</v>
      </c>
      <c r="M44" s="91">
        <f>K44*L44</f>
        <v>28.273364987261683</v>
      </c>
      <c r="N44" s="95">
        <f>分析係数表!H47</f>
        <v>1</v>
      </c>
      <c r="O44" s="96">
        <f>SUM(O5:O43)</f>
        <v>28.273364987261683</v>
      </c>
      <c r="P44" s="92">
        <f>分析係数表!C47</f>
        <v>0.45205734847213674</v>
      </c>
      <c r="Q44" s="96">
        <f>SUM(Q5:Q43)</f>
        <v>13.531747131535253</v>
      </c>
      <c r="R44" s="91">
        <f>SUM(R5:R43)</f>
        <v>15.600902014565975</v>
      </c>
      <c r="S44" s="97">
        <f>SUM(S5:S43)</f>
        <v>127.14682256112064</v>
      </c>
      <c r="T44" s="98">
        <f>分析係数表!F47</f>
        <v>0.49393557388686266</v>
      </c>
      <c r="U44" s="99">
        <f>SUM(U5:U43)</f>
        <v>84.912858979304517</v>
      </c>
      <c r="V44" s="100">
        <f>分析係数表!D47</f>
        <v>0.10430078574400901</v>
      </c>
      <c r="W44" s="101">
        <f>SUM(W5:W43)</f>
        <v>31</v>
      </c>
      <c r="X44" s="92">
        <f>分析係数表!E47</f>
        <v>8.4816292561133821E-2</v>
      </c>
      <c r="Y44" s="102">
        <f>SUM(Y5:Y43)</f>
        <v>22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291</v>
      </c>
      <c r="S2" s="3" t="s">
        <v>152</v>
      </c>
      <c r="U2" s="64" t="s">
        <v>209</v>
      </c>
      <c r="W2" s="3" t="s">
        <v>130</v>
      </c>
      <c r="Y2" s="3" t="s">
        <v>153</v>
      </c>
    </row>
    <row r="3" spans="1:25" ht="44" x14ac:dyDescent="0.2">
      <c r="B3" s="65"/>
      <c r="C3" s="66" t="s">
        <v>227</v>
      </c>
      <c r="D3" s="66" t="s">
        <v>233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投入係数表!AD5</f>
        <v>0</v>
      </c>
      <c r="E5" s="77">
        <f t="shared" ref="E5:E38" si="0">$C$32*D5</f>
        <v>0</v>
      </c>
      <c r="F5" s="76">
        <f>分析係数表!C8</f>
        <v>0.54693596511361031</v>
      </c>
      <c r="G5" s="77">
        <f t="shared" ref="G5:G38" si="1">E5*F5</f>
        <v>0</v>
      </c>
      <c r="H5" s="77">
        <f t="array" ref="H5:H43">MMULT(逆行列係数!C5:AO43,'28'!G5:G43)</f>
        <v>1.2300321278189681E-3</v>
      </c>
      <c r="I5" s="77">
        <f t="shared" ref="I5:I38" si="2">C5+H5</f>
        <v>1.2300321278189681E-3</v>
      </c>
      <c r="J5" s="76">
        <f>分析係数表!G8</f>
        <v>0.11998386771526517</v>
      </c>
      <c r="K5" s="78">
        <f t="shared" ref="K5:K38" si="3">I5*J5</f>
        <v>1.4758401210975721E-4</v>
      </c>
      <c r="L5" s="79" t="s">
        <v>184</v>
      </c>
      <c r="M5" s="80" t="s">
        <v>184</v>
      </c>
      <c r="N5" s="81">
        <f>分析係数表!H8</f>
        <v>1.0437901581813021E-2</v>
      </c>
      <c r="O5" s="82">
        <f t="shared" ref="O5:O43" si="4">$M$44*N5</f>
        <v>0.22760125629122238</v>
      </c>
      <c r="P5" s="76">
        <f>分析係数表!C8</f>
        <v>0.54693596511361031</v>
      </c>
      <c r="Q5" s="82">
        <f t="shared" ref="Q5:Q38" si="5">O5*P5</f>
        <v>0.12448331277070988</v>
      </c>
      <c r="R5" s="83">
        <f t="array" ref="R5:R43">MMULT(逆行列係数!C5:AO43,'28'!Q5:Q43)</f>
        <v>0.18288018644916018</v>
      </c>
      <c r="S5" s="84">
        <f t="shared" ref="S5:S38" si="6">I5+R5</f>
        <v>0.18411021857697915</v>
      </c>
      <c r="T5" s="85">
        <f>分析係数表!F8</f>
        <v>0.45210727969348657</v>
      </c>
      <c r="U5" s="86">
        <f t="shared" ref="U5:U38" si="7">S5*T5</f>
        <v>8.3237570084611259E-2</v>
      </c>
      <c r="V5" s="87">
        <f>分析係数表!D8</f>
        <v>0.18995765275257109</v>
      </c>
      <c r="W5" s="88">
        <f t="shared" ref="W5:W38" si="8">ROUND(S5*V5,0)</f>
        <v>0</v>
      </c>
      <c r="X5" s="76">
        <f>分析係数表!E8</f>
        <v>0.14398064125831822</v>
      </c>
      <c r="Y5" s="89">
        <f t="shared" ref="Y5:Y38" si="9">ROUND(S5*X5,0)</f>
        <v>0</v>
      </c>
    </row>
    <row r="6" spans="1:25" x14ac:dyDescent="0.2">
      <c r="A6" s="6" t="s">
        <v>219</v>
      </c>
      <c r="B6" s="5" t="s">
        <v>265</v>
      </c>
      <c r="C6" s="90"/>
      <c r="D6" s="76">
        <f>投入係数表!AD6</f>
        <v>0</v>
      </c>
      <c r="E6" s="77">
        <f t="shared" si="0"/>
        <v>0</v>
      </c>
      <c r="F6" s="76">
        <f>分析係数表!C9</f>
        <v>1</v>
      </c>
      <c r="G6" s="77">
        <f t="shared" si="1"/>
        <v>0</v>
      </c>
      <c r="H6" s="77">
        <v>1.6368237392306224E-3</v>
      </c>
      <c r="I6" s="77">
        <f t="shared" si="2"/>
        <v>1.6368237392306224E-3</v>
      </c>
      <c r="J6" s="76">
        <f>分析係数表!G9</f>
        <v>0.24637681159420291</v>
      </c>
      <c r="K6" s="78">
        <f t="shared" si="3"/>
        <v>4.0327541401334176E-4</v>
      </c>
      <c r="L6" s="79"/>
      <c r="M6" s="80"/>
      <c r="N6" s="81">
        <f>分析係数表!H9</f>
        <v>5.4189353082342016E-4</v>
      </c>
      <c r="O6" s="82">
        <f t="shared" si="4"/>
        <v>1.1816134442807592E-2</v>
      </c>
      <c r="P6" s="76">
        <f>分析係数表!C9</f>
        <v>1</v>
      </c>
      <c r="Q6" s="82">
        <f t="shared" si="5"/>
        <v>1.1816134442807592E-2</v>
      </c>
      <c r="R6" s="83">
        <v>1.5482536266102968E-2</v>
      </c>
      <c r="S6" s="84">
        <f t="shared" si="6"/>
        <v>1.7119360005333591E-2</v>
      </c>
      <c r="T6" s="85">
        <f>分析係数表!F9</f>
        <v>0.67101449275362324</v>
      </c>
      <c r="U6" s="86">
        <f t="shared" si="7"/>
        <v>1.1487338670245584E-2</v>
      </c>
      <c r="V6" s="87">
        <f>分析係数表!D9</f>
        <v>0.17826086956521739</v>
      </c>
      <c r="W6" s="88">
        <f t="shared" si="8"/>
        <v>0</v>
      </c>
      <c r="X6" s="76">
        <f>分析係数表!E9</f>
        <v>0.11304347826086956</v>
      </c>
      <c r="Y6" s="89">
        <f t="shared" si="9"/>
        <v>0</v>
      </c>
    </row>
    <row r="7" spans="1:25" x14ac:dyDescent="0.2">
      <c r="A7" s="6" t="s">
        <v>220</v>
      </c>
      <c r="B7" s="5" t="s">
        <v>266</v>
      </c>
      <c r="C7" s="90"/>
      <c r="D7" s="76">
        <f>投入係数表!AD7</f>
        <v>0</v>
      </c>
      <c r="E7" s="77">
        <f t="shared" si="0"/>
        <v>0</v>
      </c>
      <c r="F7" s="76">
        <f>分析係数表!C10</f>
        <v>7.9037800687285276E-2</v>
      </c>
      <c r="G7" s="77">
        <f t="shared" si="1"/>
        <v>0</v>
      </c>
      <c r="H7" s="77">
        <v>4.2001857232532422E-5</v>
      </c>
      <c r="I7" s="77">
        <f t="shared" si="2"/>
        <v>4.2001857232532422E-5</v>
      </c>
      <c r="J7" s="76">
        <f>分析係数表!G10</f>
        <v>0.17857142857142858</v>
      </c>
      <c r="K7" s="78">
        <f t="shared" si="3"/>
        <v>7.5003316486665044E-6</v>
      </c>
      <c r="L7" s="79"/>
      <c r="M7" s="80"/>
      <c r="N7" s="81">
        <f>分析係数表!H10</f>
        <v>1.057982607798106E-3</v>
      </c>
      <c r="O7" s="82">
        <f t="shared" si="4"/>
        <v>2.3069595816910059E-2</v>
      </c>
      <c r="P7" s="76">
        <f>分析係数表!C10</f>
        <v>7.9037800687285276E-2</v>
      </c>
      <c r="Q7" s="82">
        <f t="shared" si="5"/>
        <v>1.8233701161131674E-3</v>
      </c>
      <c r="R7" s="83">
        <v>3.0262702775293187E-3</v>
      </c>
      <c r="S7" s="84">
        <f t="shared" si="6"/>
        <v>3.0682721347618513E-3</v>
      </c>
      <c r="T7" s="85">
        <f>分析係数表!F10</f>
        <v>0.5178571428571429</v>
      </c>
      <c r="U7" s="86">
        <f t="shared" si="7"/>
        <v>1.5889266412159589E-3</v>
      </c>
      <c r="V7" s="87">
        <f>分析係数表!D10</f>
        <v>0.10714285714285714</v>
      </c>
      <c r="W7" s="88">
        <f t="shared" si="8"/>
        <v>0</v>
      </c>
      <c r="X7" s="76">
        <f>分析係数表!E10</f>
        <v>8.9285714285714288E-2</v>
      </c>
      <c r="Y7" s="89">
        <f t="shared" si="9"/>
        <v>0</v>
      </c>
    </row>
    <row r="8" spans="1:25" x14ac:dyDescent="0.2">
      <c r="A8" s="6" t="s">
        <v>221</v>
      </c>
      <c r="B8" s="5" t="s">
        <v>27</v>
      </c>
      <c r="C8" s="90"/>
      <c r="D8" s="76">
        <f>投入係数表!AD8</f>
        <v>0</v>
      </c>
      <c r="E8" s="77">
        <f t="shared" si="0"/>
        <v>0</v>
      </c>
      <c r="F8" s="76">
        <f>分析係数表!C11</f>
        <v>2.9201343261789914E-3</v>
      </c>
      <c r="G8" s="77">
        <f t="shared" si="1"/>
        <v>0</v>
      </c>
      <c r="H8" s="77">
        <v>5.4594303242854337E-4</v>
      </c>
      <c r="I8" s="77">
        <f t="shared" si="2"/>
        <v>5.4594303242854337E-4</v>
      </c>
      <c r="J8" s="76">
        <f>分析係数表!G11</f>
        <v>0.38709677419354838</v>
      </c>
      <c r="K8" s="78">
        <f t="shared" si="3"/>
        <v>2.1133278674653291E-4</v>
      </c>
      <c r="L8" s="79"/>
      <c r="M8" s="80"/>
      <c r="N8" s="81">
        <f>分析係数表!H11</f>
        <v>-1.2902226924367146E-5</v>
      </c>
      <c r="O8" s="82">
        <f t="shared" si="4"/>
        <v>-2.8133653435256169E-4</v>
      </c>
      <c r="P8" s="76">
        <f>分析係数表!C11</f>
        <v>2.9201343261789914E-3</v>
      </c>
      <c r="Q8" s="82">
        <f t="shared" si="5"/>
        <v>-8.2154047117115036E-7</v>
      </c>
      <c r="R8" s="83">
        <v>4.0559545030019245E-3</v>
      </c>
      <c r="S8" s="84">
        <f t="shared" si="6"/>
        <v>4.601897535430468E-3</v>
      </c>
      <c r="T8" s="85">
        <f>分析係数表!F11</f>
        <v>0.64516129032258063</v>
      </c>
      <c r="U8" s="86">
        <f t="shared" si="7"/>
        <v>2.9689661518906246E-3</v>
      </c>
      <c r="V8" s="87">
        <f>分析係数表!D11</f>
        <v>0.25806451612903225</v>
      </c>
      <c r="W8" s="88">
        <f t="shared" si="8"/>
        <v>0</v>
      </c>
      <c r="X8" s="76">
        <f>分析係数表!E11</f>
        <v>0.22580645161290322</v>
      </c>
      <c r="Y8" s="89">
        <f t="shared" si="9"/>
        <v>0</v>
      </c>
    </row>
    <row r="9" spans="1:25" x14ac:dyDescent="0.2">
      <c r="A9" s="6" t="s">
        <v>222</v>
      </c>
      <c r="B9" s="5" t="s">
        <v>190</v>
      </c>
      <c r="C9" s="90"/>
      <c r="D9" s="76">
        <f>投入係数表!AD9</f>
        <v>0</v>
      </c>
      <c r="E9" s="77">
        <f t="shared" si="0"/>
        <v>0</v>
      </c>
      <c r="F9" s="76">
        <f>分析係数表!C12</f>
        <v>0.15436841164909776</v>
      </c>
      <c r="G9" s="77">
        <f t="shared" si="1"/>
        <v>0</v>
      </c>
      <c r="H9" s="77">
        <v>2.6944605339698823E-4</v>
      </c>
      <c r="I9" s="77">
        <f t="shared" si="2"/>
        <v>2.6944605339698823E-4</v>
      </c>
      <c r="J9" s="76">
        <f>分析係数表!G12</f>
        <v>0.13865952540355575</v>
      </c>
      <c r="K9" s="78">
        <f t="shared" si="3"/>
        <v>3.7361261885887525E-5</v>
      </c>
      <c r="L9" s="79"/>
      <c r="M9" s="80"/>
      <c r="N9" s="81">
        <f>分析係数表!H12</f>
        <v>8.1322736304286117E-2</v>
      </c>
      <c r="O9" s="82">
        <f t="shared" si="4"/>
        <v>1.7732641760241961</v>
      </c>
      <c r="P9" s="76">
        <f>分析係数表!C12</f>
        <v>0.15436841164909776</v>
      </c>
      <c r="Q9" s="82">
        <f t="shared" si="5"/>
        <v>0.27373597428710122</v>
      </c>
      <c r="R9" s="83">
        <v>0.31140960891364156</v>
      </c>
      <c r="S9" s="84">
        <f t="shared" si="6"/>
        <v>0.31167905496703857</v>
      </c>
      <c r="T9" s="85">
        <f>分析係数表!F12</f>
        <v>0.32507624786134048</v>
      </c>
      <c r="U9" s="86">
        <f t="shared" si="7"/>
        <v>0.1013194577256534</v>
      </c>
      <c r="V9" s="87">
        <f>分析係数表!D12</f>
        <v>4.5079223387636688E-2</v>
      </c>
      <c r="W9" s="88">
        <f t="shared" si="8"/>
        <v>0</v>
      </c>
      <c r="X9" s="76">
        <f>分析係数表!E12</f>
        <v>4.7459644424607601E-2</v>
      </c>
      <c r="Y9" s="89">
        <f t="shared" si="9"/>
        <v>0</v>
      </c>
    </row>
    <row r="10" spans="1:25" x14ac:dyDescent="0.2">
      <c r="A10" s="6" t="s">
        <v>223</v>
      </c>
      <c r="B10" s="5" t="s">
        <v>28</v>
      </c>
      <c r="C10" s="90"/>
      <c r="D10" s="76">
        <f>投入係数表!AD10</f>
        <v>1.4354066985645933E-3</v>
      </c>
      <c r="E10" s="77">
        <f t="shared" si="0"/>
        <v>0.14354066985645933</v>
      </c>
      <c r="F10" s="76">
        <f>分析係数表!C13</f>
        <v>0</v>
      </c>
      <c r="G10" s="77">
        <f t="shared" si="1"/>
        <v>0</v>
      </c>
      <c r="H10" s="77">
        <v>0</v>
      </c>
      <c r="I10" s="77">
        <f t="shared" si="2"/>
        <v>0</v>
      </c>
      <c r="J10" s="76">
        <f>分析係数表!G13</f>
        <v>0.24519230769230768</v>
      </c>
      <c r="K10" s="78">
        <f t="shared" si="3"/>
        <v>0</v>
      </c>
      <c r="L10" s="79"/>
      <c r="M10" s="80"/>
      <c r="N10" s="81">
        <f>分析係数表!H13</f>
        <v>1.238613784739246E-2</v>
      </c>
      <c r="O10" s="82">
        <f t="shared" si="4"/>
        <v>0.27008307297845924</v>
      </c>
      <c r="P10" s="76">
        <f>分析係数表!C13</f>
        <v>0</v>
      </c>
      <c r="Q10" s="82">
        <f t="shared" si="5"/>
        <v>0</v>
      </c>
      <c r="R10" s="83">
        <v>0</v>
      </c>
      <c r="S10" s="84">
        <f t="shared" si="6"/>
        <v>0</v>
      </c>
      <c r="T10" s="85">
        <f>分析係数表!F13</f>
        <v>0.38350591715976329</v>
      </c>
      <c r="U10" s="86">
        <f t="shared" si="7"/>
        <v>0</v>
      </c>
      <c r="V10" s="87">
        <f>分析係数表!D13</f>
        <v>0.13609467455621302</v>
      </c>
      <c r="W10" s="88">
        <f t="shared" si="8"/>
        <v>0</v>
      </c>
      <c r="X10" s="76">
        <f>分析係数表!E13</f>
        <v>0.13646449704142011</v>
      </c>
      <c r="Y10" s="89">
        <f t="shared" si="9"/>
        <v>0</v>
      </c>
    </row>
    <row r="11" spans="1:25" x14ac:dyDescent="0.2">
      <c r="A11" s="6" t="s">
        <v>224</v>
      </c>
      <c r="B11" s="5" t="s">
        <v>267</v>
      </c>
      <c r="C11" s="90"/>
      <c r="D11" s="76">
        <f>投入係数表!AD11</f>
        <v>4.7846889952153108E-3</v>
      </c>
      <c r="E11" s="77">
        <f t="shared" si="0"/>
        <v>0.4784688995215311</v>
      </c>
      <c r="F11" s="76">
        <f>分析係数表!C14</f>
        <v>5.4896794027228801E-2</v>
      </c>
      <c r="G11" s="77">
        <f t="shared" si="1"/>
        <v>2.6266408625468324E-2</v>
      </c>
      <c r="H11" s="77">
        <v>3.4698486372219277E-2</v>
      </c>
      <c r="I11" s="77">
        <f t="shared" si="2"/>
        <v>3.4698486372219277E-2</v>
      </c>
      <c r="J11" s="76">
        <f>分析係数表!G14</f>
        <v>0.21908893709327548</v>
      </c>
      <c r="K11" s="78">
        <f t="shared" si="3"/>
        <v>7.602054498035026E-3</v>
      </c>
      <c r="L11" s="79"/>
      <c r="M11" s="80"/>
      <c r="N11" s="81">
        <f>分析係数表!H14</f>
        <v>1.0321781539493716E-3</v>
      </c>
      <c r="O11" s="82">
        <f t="shared" si="4"/>
        <v>2.2506922748204934E-2</v>
      </c>
      <c r="P11" s="76">
        <f>分析係数表!C14</f>
        <v>5.4896794027228801E-2</v>
      </c>
      <c r="Q11" s="82">
        <f t="shared" si="5"/>
        <v>1.2355579022949566E-3</v>
      </c>
      <c r="R11" s="83">
        <v>5.7752885545480706E-3</v>
      </c>
      <c r="S11" s="84">
        <f t="shared" si="6"/>
        <v>4.0473774926767347E-2</v>
      </c>
      <c r="T11" s="85">
        <f>分析係数表!F14</f>
        <v>0.36550976138828634</v>
      </c>
      <c r="U11" s="86">
        <f t="shared" si="7"/>
        <v>1.479355981596594E-2</v>
      </c>
      <c r="V11" s="87">
        <f>分析係数表!D14</f>
        <v>0.11713665943600868</v>
      </c>
      <c r="W11" s="88">
        <f t="shared" si="8"/>
        <v>0</v>
      </c>
      <c r="X11" s="76">
        <f>分析係数表!E14</f>
        <v>8.6767895878524945E-2</v>
      </c>
      <c r="Y11" s="89">
        <f t="shared" si="9"/>
        <v>0</v>
      </c>
    </row>
    <row r="12" spans="1:25" x14ac:dyDescent="0.2">
      <c r="A12" s="6" t="s">
        <v>225</v>
      </c>
      <c r="B12" s="5" t="s">
        <v>29</v>
      </c>
      <c r="C12" s="90"/>
      <c r="D12" s="76">
        <f>投入係数表!AD12</f>
        <v>0</v>
      </c>
      <c r="E12" s="77">
        <f t="shared" si="0"/>
        <v>0</v>
      </c>
      <c r="F12" s="76">
        <f>分析係数表!C15</f>
        <v>0</v>
      </c>
      <c r="G12" s="77">
        <f t="shared" si="1"/>
        <v>0</v>
      </c>
      <c r="H12" s="77">
        <v>0</v>
      </c>
      <c r="I12" s="77">
        <f t="shared" si="2"/>
        <v>0</v>
      </c>
      <c r="J12" s="76">
        <f>分析係数表!G15</f>
        <v>9.5670602482591585E-2</v>
      </c>
      <c r="K12" s="78">
        <f t="shared" si="3"/>
        <v>0</v>
      </c>
      <c r="L12" s="79"/>
      <c r="M12" s="80"/>
      <c r="N12" s="81">
        <f>分析係数表!H15</f>
        <v>7.5090960699816791E-3</v>
      </c>
      <c r="O12" s="82">
        <f t="shared" si="4"/>
        <v>0.1637378629931909</v>
      </c>
      <c r="P12" s="76">
        <f>分析係数表!C15</f>
        <v>0</v>
      </c>
      <c r="Q12" s="82">
        <f t="shared" si="5"/>
        <v>0</v>
      </c>
      <c r="R12" s="83">
        <v>0</v>
      </c>
      <c r="S12" s="84">
        <f t="shared" si="6"/>
        <v>0</v>
      </c>
      <c r="T12" s="85">
        <f>分析係数表!F15</f>
        <v>0.30426884650317892</v>
      </c>
      <c r="U12" s="86">
        <f t="shared" si="7"/>
        <v>0</v>
      </c>
      <c r="V12" s="87">
        <f>分析係数表!D15</f>
        <v>3.7844383893430214E-2</v>
      </c>
      <c r="W12" s="88">
        <f t="shared" si="8"/>
        <v>0</v>
      </c>
      <c r="X12" s="76">
        <f>分析係数表!E15</f>
        <v>3.511958825310324E-2</v>
      </c>
      <c r="Y12" s="89">
        <f t="shared" si="9"/>
        <v>0</v>
      </c>
    </row>
    <row r="13" spans="1:25" x14ac:dyDescent="0.2">
      <c r="A13" s="6" t="s">
        <v>226</v>
      </c>
      <c r="B13" s="5" t="s">
        <v>30</v>
      </c>
      <c r="C13" s="90"/>
      <c r="D13" s="76">
        <f>投入係数表!AD13</f>
        <v>4.7846889952153111E-4</v>
      </c>
      <c r="E13" s="77">
        <f t="shared" si="0"/>
        <v>4.784688995215311E-2</v>
      </c>
      <c r="F13" s="76">
        <f>分析係数表!C16</f>
        <v>2.8164924506387967E-2</v>
      </c>
      <c r="G13" s="77">
        <f t="shared" si="1"/>
        <v>1.3476040433678454E-3</v>
      </c>
      <c r="H13" s="77">
        <v>3.9577262803618873E-3</v>
      </c>
      <c r="I13" s="77">
        <f t="shared" si="2"/>
        <v>3.9577262803618873E-3</v>
      </c>
      <c r="J13" s="76">
        <f>分析係数表!G16</f>
        <v>3.3175355450236969E-2</v>
      </c>
      <c r="K13" s="78">
        <f t="shared" si="3"/>
        <v>1.3129897612574983E-4</v>
      </c>
      <c r="L13" s="79"/>
      <c r="M13" s="80"/>
      <c r="N13" s="81">
        <f>分析係数表!H16</f>
        <v>1.4682734239929811E-2</v>
      </c>
      <c r="O13" s="82">
        <f t="shared" si="4"/>
        <v>0.3201609760932152</v>
      </c>
      <c r="P13" s="76">
        <f>分析係数表!C16</f>
        <v>2.8164924506387967E-2</v>
      </c>
      <c r="Q13" s="82">
        <f t="shared" si="5"/>
        <v>9.0173097215568883E-3</v>
      </c>
      <c r="R13" s="83">
        <v>1.7293483072531379E-2</v>
      </c>
      <c r="S13" s="84">
        <f t="shared" si="6"/>
        <v>2.1251209352893267E-2</v>
      </c>
      <c r="T13" s="85">
        <f>分析係数表!F16</f>
        <v>0.28436018957345971</v>
      </c>
      <c r="U13" s="86">
        <f t="shared" si="7"/>
        <v>6.0429979202540098E-3</v>
      </c>
      <c r="V13" s="87">
        <f>分析係数表!D16</f>
        <v>3.7914691943127965E-2</v>
      </c>
      <c r="W13" s="88">
        <f t="shared" si="8"/>
        <v>0</v>
      </c>
      <c r="X13" s="76">
        <f>分析係数表!E16</f>
        <v>3.7914691943127965E-2</v>
      </c>
      <c r="Y13" s="89">
        <f t="shared" si="9"/>
        <v>0</v>
      </c>
    </row>
    <row r="14" spans="1:25" x14ac:dyDescent="0.2">
      <c r="A14" s="6" t="s">
        <v>2</v>
      </c>
      <c r="B14" s="5" t="s">
        <v>364</v>
      </c>
      <c r="C14" s="90"/>
      <c r="D14" s="76">
        <f>投入係数表!AD14</f>
        <v>2.8708133971291866E-3</v>
      </c>
      <c r="E14" s="77">
        <f t="shared" si="0"/>
        <v>0.28708133971291866</v>
      </c>
      <c r="F14" s="76">
        <f>分析係数表!C17</f>
        <v>0.15651736285858076</v>
      </c>
      <c r="G14" s="77">
        <f t="shared" si="1"/>
        <v>4.4933214217774381E-2</v>
      </c>
      <c r="H14" s="77">
        <v>6.7184814972650705E-2</v>
      </c>
      <c r="I14" s="77">
        <f t="shared" si="2"/>
        <v>6.7184814972650705E-2</v>
      </c>
      <c r="J14" s="76">
        <f>分析係数表!G17</f>
        <v>0.21787194841087057</v>
      </c>
      <c r="K14" s="78">
        <f t="shared" si="3"/>
        <v>1.4637686541715239E-2</v>
      </c>
      <c r="L14" s="79"/>
      <c r="M14" s="80"/>
      <c r="N14" s="81">
        <f>分析係数表!H17</f>
        <v>2.4901297964028592E-3</v>
      </c>
      <c r="O14" s="82">
        <f t="shared" si="4"/>
        <v>5.4297951130044403E-2</v>
      </c>
      <c r="P14" s="76">
        <f>分析係数表!C17</f>
        <v>0.15651736285858076</v>
      </c>
      <c r="Q14" s="82">
        <f t="shared" si="5"/>
        <v>8.4985721194986447E-3</v>
      </c>
      <c r="R14" s="83">
        <v>1.5886708009880176E-2</v>
      </c>
      <c r="S14" s="84">
        <f t="shared" si="6"/>
        <v>8.3071522982530885E-2</v>
      </c>
      <c r="T14" s="85">
        <f>分析係数表!F17</f>
        <v>0.3417779824965454</v>
      </c>
      <c r="U14" s="86">
        <f t="shared" si="7"/>
        <v>2.8392017527884811E-2</v>
      </c>
      <c r="V14" s="87">
        <f>分析係数表!D17</f>
        <v>8.7977890373099957E-2</v>
      </c>
      <c r="W14" s="88">
        <f t="shared" si="8"/>
        <v>0</v>
      </c>
      <c r="X14" s="76">
        <f>分析係数表!E17</f>
        <v>8.8438507600184249E-2</v>
      </c>
      <c r="Y14" s="89">
        <f t="shared" si="9"/>
        <v>0</v>
      </c>
    </row>
    <row r="15" spans="1:25" x14ac:dyDescent="0.2">
      <c r="A15" s="6" t="s">
        <v>3</v>
      </c>
      <c r="B15" s="5" t="s">
        <v>31</v>
      </c>
      <c r="C15" s="90"/>
      <c r="D15" s="76">
        <f>投入係数表!AD15</f>
        <v>0</v>
      </c>
      <c r="E15" s="77">
        <f t="shared" si="0"/>
        <v>0</v>
      </c>
      <c r="F15" s="76">
        <f>分析係数表!C18</f>
        <v>0.11725293132328307</v>
      </c>
      <c r="G15" s="77">
        <f t="shared" si="1"/>
        <v>0</v>
      </c>
      <c r="H15" s="77">
        <v>3.4052159852434815E-3</v>
      </c>
      <c r="I15" s="77">
        <f t="shared" si="2"/>
        <v>3.4052159852434815E-3</v>
      </c>
      <c r="J15" s="76">
        <f>分析係数表!G18</f>
        <v>0.21513002364066194</v>
      </c>
      <c r="K15" s="78">
        <f t="shared" si="3"/>
        <v>7.3256419540699007E-4</v>
      </c>
      <c r="L15" s="79"/>
      <c r="M15" s="80"/>
      <c r="N15" s="81">
        <f>分析係数表!H18</f>
        <v>3.999690346553815E-4</v>
      </c>
      <c r="O15" s="82">
        <f t="shared" si="4"/>
        <v>8.7214325649294117E-3</v>
      </c>
      <c r="P15" s="76">
        <f>分析係数表!C18</f>
        <v>0.11725293132328307</v>
      </c>
      <c r="Q15" s="82">
        <f t="shared" si="5"/>
        <v>1.0226135335763128E-3</v>
      </c>
      <c r="R15" s="83">
        <v>2.4425864445533638E-3</v>
      </c>
      <c r="S15" s="84">
        <f t="shared" si="6"/>
        <v>5.8478024297968449E-3</v>
      </c>
      <c r="T15" s="85">
        <f>分析係数表!F18</f>
        <v>0.45862884160756501</v>
      </c>
      <c r="U15" s="86">
        <f t="shared" si="7"/>
        <v>2.6819708543276309E-3</v>
      </c>
      <c r="V15" s="87">
        <f>分析係数表!D18</f>
        <v>6.6193853427895979E-2</v>
      </c>
      <c r="W15" s="88">
        <f t="shared" si="8"/>
        <v>0</v>
      </c>
      <c r="X15" s="76">
        <f>分析係数表!E18</f>
        <v>5.4373522458628844E-2</v>
      </c>
      <c r="Y15" s="89">
        <f t="shared" si="9"/>
        <v>0</v>
      </c>
    </row>
    <row r="16" spans="1:25" x14ac:dyDescent="0.2">
      <c r="A16" s="6" t="s">
        <v>4</v>
      </c>
      <c r="B16" s="5" t="s">
        <v>32</v>
      </c>
      <c r="C16" s="90"/>
      <c r="D16" s="76">
        <f>投入係数表!AD16</f>
        <v>0</v>
      </c>
      <c r="E16" s="77">
        <f t="shared" si="0"/>
        <v>0</v>
      </c>
      <c r="F16" s="76">
        <f>分析係数表!C19</f>
        <v>0.16093535075653365</v>
      </c>
      <c r="G16" s="77">
        <f t="shared" si="1"/>
        <v>0</v>
      </c>
      <c r="H16" s="77">
        <v>3.7411696606083019E-3</v>
      </c>
      <c r="I16" s="77">
        <f t="shared" si="2"/>
        <v>3.7411696606083019E-3</v>
      </c>
      <c r="J16" s="76">
        <f>分析係数表!G19</f>
        <v>5.7622016770586967E-2</v>
      </c>
      <c r="K16" s="78">
        <f t="shared" si="3"/>
        <v>2.1557374092518272E-4</v>
      </c>
      <c r="L16" s="79"/>
      <c r="M16" s="80"/>
      <c r="N16" s="81">
        <f>分析係数表!H19</f>
        <v>-1.0321781539493717E-4</v>
      </c>
      <c r="O16" s="82">
        <f t="shared" si="4"/>
        <v>-2.2506922748204935E-3</v>
      </c>
      <c r="P16" s="76">
        <f>分析係数表!C19</f>
        <v>0.16093535075653365</v>
      </c>
      <c r="Q16" s="82">
        <f t="shared" si="5"/>
        <v>-3.6221595069325674E-4</v>
      </c>
      <c r="R16" s="83">
        <v>1.4591599550152182E-3</v>
      </c>
      <c r="S16" s="84">
        <f t="shared" si="6"/>
        <v>5.2003296156235201E-3</v>
      </c>
      <c r="T16" s="85">
        <f>分析係数表!F19</f>
        <v>0.23994839819393679</v>
      </c>
      <c r="U16" s="86">
        <f t="shared" si="7"/>
        <v>1.2478107613493547E-3</v>
      </c>
      <c r="V16" s="87">
        <f>分析係数表!D19</f>
        <v>2.2575790152655342E-2</v>
      </c>
      <c r="W16" s="88">
        <f t="shared" si="8"/>
        <v>0</v>
      </c>
      <c r="X16" s="76">
        <f>分析係数表!E19</f>
        <v>2.6015910556869491E-2</v>
      </c>
      <c r="Y16" s="89">
        <f t="shared" si="9"/>
        <v>0</v>
      </c>
    </row>
    <row r="17" spans="1:25" x14ac:dyDescent="0.2">
      <c r="A17" s="6" t="s">
        <v>5</v>
      </c>
      <c r="B17" s="5" t="s">
        <v>33</v>
      </c>
      <c r="C17" s="90"/>
      <c r="D17" s="76">
        <f>投入係数表!AD17</f>
        <v>0</v>
      </c>
      <c r="E17" s="77">
        <f t="shared" si="0"/>
        <v>0</v>
      </c>
      <c r="F17" s="76">
        <f>分析係数表!C20</f>
        <v>0.28691066997518611</v>
      </c>
      <c r="G17" s="77">
        <f t="shared" si="1"/>
        <v>0</v>
      </c>
      <c r="H17" s="77">
        <v>4.6281665684216764E-3</v>
      </c>
      <c r="I17" s="77">
        <f t="shared" si="2"/>
        <v>4.6281665684216764E-3</v>
      </c>
      <c r="J17" s="76">
        <f>分析係数表!G20</f>
        <v>9.991079393398751E-2</v>
      </c>
      <c r="K17" s="78">
        <f t="shared" si="3"/>
        <v>4.6240379630974824E-4</v>
      </c>
      <c r="L17" s="79"/>
      <c r="M17" s="80"/>
      <c r="N17" s="81">
        <f>分析係数表!H20</f>
        <v>4.9028462312595156E-4</v>
      </c>
      <c r="O17" s="82">
        <f t="shared" si="4"/>
        <v>1.0690788305397344E-2</v>
      </c>
      <c r="P17" s="76">
        <f>分析係数表!C20</f>
        <v>0.28691066997518611</v>
      </c>
      <c r="Q17" s="82">
        <f t="shared" si="5"/>
        <v>3.0673012352644365E-3</v>
      </c>
      <c r="R17" s="83">
        <v>6.0853000837749168E-3</v>
      </c>
      <c r="S17" s="84">
        <f t="shared" si="6"/>
        <v>1.0713466652196593E-2</v>
      </c>
      <c r="T17" s="85">
        <f>分析係数表!F20</f>
        <v>0.22279214986619089</v>
      </c>
      <c r="U17" s="86">
        <f t="shared" si="7"/>
        <v>2.3868762679626217E-3</v>
      </c>
      <c r="V17" s="87">
        <f>分析係数表!D20</f>
        <v>1.4942016057091882E-2</v>
      </c>
      <c r="W17" s="88">
        <f t="shared" si="8"/>
        <v>0</v>
      </c>
      <c r="X17" s="76">
        <f>分析係数表!E20</f>
        <v>1.5834076717216771E-2</v>
      </c>
      <c r="Y17" s="89">
        <f t="shared" si="9"/>
        <v>0</v>
      </c>
    </row>
    <row r="18" spans="1:25" x14ac:dyDescent="0.2">
      <c r="A18" s="6" t="s">
        <v>6</v>
      </c>
      <c r="B18" s="5" t="s">
        <v>34</v>
      </c>
      <c r="C18" s="90"/>
      <c r="D18" s="76">
        <f>投入係数表!AD18</f>
        <v>0</v>
      </c>
      <c r="E18" s="77">
        <f t="shared" si="0"/>
        <v>0</v>
      </c>
      <c r="F18" s="76">
        <f>分析係数表!C21</f>
        <v>0.60911510312707917</v>
      </c>
      <c r="G18" s="77">
        <f t="shared" si="1"/>
        <v>0</v>
      </c>
      <c r="H18" s="77">
        <v>3.1301263557672675E-2</v>
      </c>
      <c r="I18" s="77">
        <f t="shared" si="2"/>
        <v>3.1301263557672675E-2</v>
      </c>
      <c r="J18" s="76">
        <f>分析係数表!G21</f>
        <v>0.2851761577664525</v>
      </c>
      <c r="K18" s="78">
        <f t="shared" si="3"/>
        <v>8.9263740746121732E-3</v>
      </c>
      <c r="L18" s="79"/>
      <c r="M18" s="80"/>
      <c r="N18" s="81">
        <f>分析係数表!H21</f>
        <v>8.1284029623513018E-4</v>
      </c>
      <c r="O18" s="82">
        <f t="shared" si="4"/>
        <v>1.7724201664211386E-2</v>
      </c>
      <c r="P18" s="76">
        <f>分析係数表!C21</f>
        <v>0.60911510312707917</v>
      </c>
      <c r="Q18" s="82">
        <f t="shared" si="5"/>
        <v>1.0796078924541267E-2</v>
      </c>
      <c r="R18" s="83">
        <v>2.7173338293092413E-2</v>
      </c>
      <c r="S18" s="84">
        <f t="shared" si="6"/>
        <v>5.8474601850765084E-2</v>
      </c>
      <c r="T18" s="85">
        <f>分析係数表!F21</f>
        <v>0.42588078883226238</v>
      </c>
      <c r="U18" s="86">
        <f t="shared" si="7"/>
        <v>2.4903209562856302E-2</v>
      </c>
      <c r="V18" s="87">
        <f>分析係数表!D21</f>
        <v>0.10037668956348327</v>
      </c>
      <c r="W18" s="88">
        <f t="shared" si="8"/>
        <v>0</v>
      </c>
      <c r="X18" s="76">
        <f>分析係数表!E21</f>
        <v>9.4837137159317533E-2</v>
      </c>
      <c r="Y18" s="89">
        <f t="shared" si="9"/>
        <v>0</v>
      </c>
    </row>
    <row r="19" spans="1:25" x14ac:dyDescent="0.2">
      <c r="A19" s="6" t="s">
        <v>7</v>
      </c>
      <c r="B19" s="5" t="s">
        <v>268</v>
      </c>
      <c r="C19" s="90"/>
      <c r="D19" s="76">
        <f>投入係数表!AD19</f>
        <v>0</v>
      </c>
      <c r="E19" s="77">
        <f t="shared" si="0"/>
        <v>0</v>
      </c>
      <c r="F19" s="76">
        <f>分析係数表!C22</f>
        <v>5.1505016722408037E-2</v>
      </c>
      <c r="G19" s="77">
        <f t="shared" si="1"/>
        <v>0</v>
      </c>
      <c r="H19" s="77">
        <v>2.6743545584982944E-3</v>
      </c>
      <c r="I19" s="77">
        <f t="shared" si="2"/>
        <v>2.6743545584982944E-3</v>
      </c>
      <c r="J19" s="76">
        <f>分析係数表!G22</f>
        <v>0.19433198380566802</v>
      </c>
      <c r="K19" s="78">
        <f t="shared" si="3"/>
        <v>5.1971262675270494E-4</v>
      </c>
      <c r="L19" s="79"/>
      <c r="M19" s="80"/>
      <c r="N19" s="81">
        <f>分析係数表!H22</f>
        <v>3.8706680773101437E-5</v>
      </c>
      <c r="O19" s="82">
        <f t="shared" si="4"/>
        <v>8.4400960305768501E-4</v>
      </c>
      <c r="P19" s="76">
        <f>分析係数表!C22</f>
        <v>5.1505016722408037E-2</v>
      </c>
      <c r="Q19" s="82">
        <f t="shared" si="5"/>
        <v>4.3470728719359034E-5</v>
      </c>
      <c r="R19" s="83">
        <v>4.3187404591490941E-4</v>
      </c>
      <c r="S19" s="84">
        <f t="shared" si="6"/>
        <v>3.1062286044132039E-3</v>
      </c>
      <c r="T19" s="85">
        <f>分析係数表!F22</f>
        <v>0.41295546558704455</v>
      </c>
      <c r="U19" s="86">
        <f t="shared" si="7"/>
        <v>1.2827340795552502E-3</v>
      </c>
      <c r="V19" s="87">
        <f>分析係数表!D22</f>
        <v>6.1740890688259109E-2</v>
      </c>
      <c r="W19" s="88">
        <f t="shared" si="8"/>
        <v>0</v>
      </c>
      <c r="X19" s="76">
        <f>分析係数表!E22</f>
        <v>6.6801619433198386E-2</v>
      </c>
      <c r="Y19" s="89">
        <f t="shared" si="9"/>
        <v>0</v>
      </c>
    </row>
    <row r="20" spans="1:25" x14ac:dyDescent="0.2">
      <c r="A20" s="6" t="s">
        <v>8</v>
      </c>
      <c r="B20" s="5" t="s">
        <v>269</v>
      </c>
      <c r="C20" s="90"/>
      <c r="D20" s="76">
        <f>投入係数表!AD20</f>
        <v>0</v>
      </c>
      <c r="E20" s="77">
        <f t="shared" si="0"/>
        <v>0</v>
      </c>
      <c r="F20" s="76">
        <f>分析係数表!C23</f>
        <v>0</v>
      </c>
      <c r="G20" s="77">
        <f t="shared" si="1"/>
        <v>0</v>
      </c>
      <c r="H20" s="77">
        <v>0</v>
      </c>
      <c r="I20" s="77">
        <f t="shared" si="2"/>
        <v>0</v>
      </c>
      <c r="J20" s="76">
        <f>分析係数表!G23</f>
        <v>0.21569329989251165</v>
      </c>
      <c r="K20" s="78">
        <f t="shared" si="3"/>
        <v>0</v>
      </c>
      <c r="L20" s="79"/>
      <c r="M20" s="80"/>
      <c r="N20" s="81">
        <f>分析係数表!H23</f>
        <v>2.5804453848734292E-5</v>
      </c>
      <c r="O20" s="82">
        <f t="shared" si="4"/>
        <v>5.6267306870512338E-4</v>
      </c>
      <c r="P20" s="76">
        <f>分析係数表!C23</f>
        <v>0</v>
      </c>
      <c r="Q20" s="82">
        <f t="shared" si="5"/>
        <v>0</v>
      </c>
      <c r="R20" s="83">
        <v>0</v>
      </c>
      <c r="S20" s="84">
        <f t="shared" si="6"/>
        <v>0</v>
      </c>
      <c r="T20" s="85">
        <f>分析係数表!F23</f>
        <v>0.44070225725546397</v>
      </c>
      <c r="U20" s="86">
        <f t="shared" si="7"/>
        <v>0</v>
      </c>
      <c r="V20" s="87">
        <f>分析係数表!D23</f>
        <v>7.3450376209243995E-2</v>
      </c>
      <c r="W20" s="88">
        <f t="shared" si="8"/>
        <v>0</v>
      </c>
      <c r="X20" s="76">
        <f>分析係数表!E23</f>
        <v>7.9183088498745974E-2</v>
      </c>
      <c r="Y20" s="89">
        <f t="shared" si="9"/>
        <v>0</v>
      </c>
    </row>
    <row r="21" spans="1:25" x14ac:dyDescent="0.2">
      <c r="A21" s="6" t="s">
        <v>9</v>
      </c>
      <c r="B21" s="5" t="s">
        <v>270</v>
      </c>
      <c r="C21" s="90"/>
      <c r="D21" s="76">
        <f>投入係数表!AD21</f>
        <v>0</v>
      </c>
      <c r="E21" s="77">
        <f t="shared" si="0"/>
        <v>0</v>
      </c>
      <c r="F21" s="76">
        <f>分析係数表!C24</f>
        <v>3.1029619181946355E-2</v>
      </c>
      <c r="G21" s="77">
        <f t="shared" si="1"/>
        <v>0</v>
      </c>
      <c r="H21" s="77">
        <v>8.3628920670416273E-4</v>
      </c>
      <c r="I21" s="77">
        <f t="shared" si="2"/>
        <v>8.3628920670416273E-4</v>
      </c>
      <c r="J21" s="76">
        <f>分析係数表!G24</f>
        <v>0.21333333333333335</v>
      </c>
      <c r="K21" s="78">
        <f t="shared" si="3"/>
        <v>1.7840836409688807E-4</v>
      </c>
      <c r="L21" s="79"/>
      <c r="M21" s="80"/>
      <c r="N21" s="81">
        <f>分析係数表!H24</f>
        <v>3.2255567310917867E-4</v>
      </c>
      <c r="O21" s="82">
        <f t="shared" si="4"/>
        <v>7.0334133588140424E-3</v>
      </c>
      <c r="P21" s="76">
        <f>分析係数表!C24</f>
        <v>3.1029619181946355E-2</v>
      </c>
      <c r="Q21" s="82">
        <f t="shared" si="5"/>
        <v>2.1824413807321395E-4</v>
      </c>
      <c r="R21" s="83">
        <v>6.4964773002747136E-4</v>
      </c>
      <c r="S21" s="84">
        <f t="shared" si="6"/>
        <v>1.4859369367316341E-3</v>
      </c>
      <c r="T21" s="85">
        <f>分析係数表!F24</f>
        <v>0.4</v>
      </c>
      <c r="U21" s="86">
        <f t="shared" si="7"/>
        <v>5.9437477469265372E-4</v>
      </c>
      <c r="V21" s="87">
        <f>分析係数表!D24</f>
        <v>0</v>
      </c>
      <c r="W21" s="88">
        <f t="shared" si="8"/>
        <v>0</v>
      </c>
      <c r="X21" s="76">
        <f>分析係数表!E24</f>
        <v>0</v>
      </c>
      <c r="Y21" s="89">
        <f t="shared" si="9"/>
        <v>0</v>
      </c>
    </row>
    <row r="22" spans="1:25" x14ac:dyDescent="0.2">
      <c r="A22" s="6" t="s">
        <v>10</v>
      </c>
      <c r="B22" s="5" t="s">
        <v>271</v>
      </c>
      <c r="C22" s="90"/>
      <c r="D22" s="76">
        <f>投入係数表!AD22</f>
        <v>0</v>
      </c>
      <c r="E22" s="77">
        <f t="shared" si="0"/>
        <v>0</v>
      </c>
      <c r="F22" s="76">
        <f>分析係数表!C25</f>
        <v>0.19850187265917607</v>
      </c>
      <c r="G22" s="77">
        <f t="shared" si="1"/>
        <v>0</v>
      </c>
      <c r="H22" s="77">
        <v>2.0534512806040048E-2</v>
      </c>
      <c r="I22" s="77">
        <f t="shared" si="2"/>
        <v>2.0534512806040048E-2</v>
      </c>
      <c r="J22" s="76">
        <f>分析係数表!G25</f>
        <v>0.19720347155255544</v>
      </c>
      <c r="K22" s="78">
        <f t="shared" si="3"/>
        <v>4.0494772119915043E-3</v>
      </c>
      <c r="L22" s="79"/>
      <c r="M22" s="80"/>
      <c r="N22" s="81">
        <f>分析係数表!H25</f>
        <v>4.5157794235285009E-4</v>
      </c>
      <c r="O22" s="82">
        <f t="shared" si="4"/>
        <v>9.8467787023396591E-3</v>
      </c>
      <c r="P22" s="76">
        <f>分析係数表!C25</f>
        <v>0.19850187265917607</v>
      </c>
      <c r="Q22" s="82">
        <f t="shared" si="5"/>
        <v>1.954604012074914E-3</v>
      </c>
      <c r="R22" s="83">
        <v>4.6592230621889975E-3</v>
      </c>
      <c r="S22" s="84">
        <f t="shared" si="6"/>
        <v>2.5193735868229046E-2</v>
      </c>
      <c r="T22" s="85">
        <f>分析係数表!F25</f>
        <v>0.35053037608486015</v>
      </c>
      <c r="U22" s="86">
        <f t="shared" si="7"/>
        <v>8.8311697088729584E-3</v>
      </c>
      <c r="V22" s="87">
        <f>分析係数表!D25</f>
        <v>5.2073288331726135E-2</v>
      </c>
      <c r="W22" s="88">
        <f t="shared" si="8"/>
        <v>0</v>
      </c>
      <c r="X22" s="76">
        <f>分析係数表!E25</f>
        <v>4.8216007714561235E-2</v>
      </c>
      <c r="Y22" s="89">
        <f t="shared" si="9"/>
        <v>0</v>
      </c>
    </row>
    <row r="23" spans="1:25" x14ac:dyDescent="0.2">
      <c r="A23" s="6" t="s">
        <v>11</v>
      </c>
      <c r="B23" s="5" t="s">
        <v>35</v>
      </c>
      <c r="C23" s="90"/>
      <c r="D23" s="76">
        <f>投入係数表!AD23</f>
        <v>0</v>
      </c>
      <c r="E23" s="77">
        <f t="shared" si="0"/>
        <v>0</v>
      </c>
      <c r="F23" s="76">
        <f>分析係数表!C26</f>
        <v>2.323462414578592E-2</v>
      </c>
      <c r="G23" s="77">
        <f t="shared" si="1"/>
        <v>0</v>
      </c>
      <c r="H23" s="77">
        <v>1.0275657258893383E-3</v>
      </c>
      <c r="I23" s="77">
        <f t="shared" si="2"/>
        <v>1.0275657258893383E-3</v>
      </c>
      <c r="J23" s="76">
        <f>分析係数表!G26</f>
        <v>0.20198675496688742</v>
      </c>
      <c r="K23" s="78">
        <f t="shared" si="3"/>
        <v>2.0755466648758158E-4</v>
      </c>
      <c r="L23" s="79"/>
      <c r="M23" s="80"/>
      <c r="N23" s="81">
        <f>分析係数表!H26</f>
        <v>9.637963512502257E-3</v>
      </c>
      <c r="O23" s="82">
        <f t="shared" si="4"/>
        <v>0.21015839116136356</v>
      </c>
      <c r="P23" s="76">
        <f>分析係数表!C26</f>
        <v>2.323462414578592E-2</v>
      </c>
      <c r="Q23" s="82">
        <f t="shared" si="5"/>
        <v>4.8829512297173397E-3</v>
      </c>
      <c r="R23" s="83">
        <v>5.055205549550257E-3</v>
      </c>
      <c r="S23" s="84">
        <f t="shared" si="6"/>
        <v>6.0827712754395954E-3</v>
      </c>
      <c r="T23" s="85">
        <f>分析係数表!F26</f>
        <v>0.3443708609271523</v>
      </c>
      <c r="U23" s="86">
        <f t="shared" si="7"/>
        <v>2.0947291809460858E-3</v>
      </c>
      <c r="V23" s="87">
        <f>分析係数表!D26</f>
        <v>3.9735099337748346E-2</v>
      </c>
      <c r="W23" s="88">
        <f t="shared" si="8"/>
        <v>0</v>
      </c>
      <c r="X23" s="76">
        <f>分析係数表!E26</f>
        <v>3.9735099337748346E-2</v>
      </c>
      <c r="Y23" s="89">
        <f t="shared" si="9"/>
        <v>0</v>
      </c>
    </row>
    <row r="24" spans="1:25" x14ac:dyDescent="0.2">
      <c r="A24" s="6" t="s">
        <v>12</v>
      </c>
      <c r="B24" s="5" t="s">
        <v>365</v>
      </c>
      <c r="C24" s="90"/>
      <c r="D24" s="76">
        <f>投入係数表!AD24</f>
        <v>0</v>
      </c>
      <c r="E24" s="77">
        <f t="shared" si="0"/>
        <v>0</v>
      </c>
      <c r="F24" s="76">
        <f>分析係数表!C27</f>
        <v>8.4880636604774962E-3</v>
      </c>
      <c r="G24" s="77">
        <f t="shared" si="1"/>
        <v>0</v>
      </c>
      <c r="H24" s="77">
        <v>6.5098752426473807E-5</v>
      </c>
      <c r="I24" s="77">
        <f t="shared" si="2"/>
        <v>6.5098752426473807E-5</v>
      </c>
      <c r="J24" s="76">
        <f>分析係数表!G27</f>
        <v>0.2</v>
      </c>
      <c r="K24" s="78">
        <f t="shared" si="3"/>
        <v>1.3019750485294762E-5</v>
      </c>
      <c r="L24" s="79"/>
      <c r="M24" s="80"/>
      <c r="N24" s="81">
        <f>分析係数表!H27</f>
        <v>9.6121590586535233E-3</v>
      </c>
      <c r="O24" s="82">
        <f t="shared" si="4"/>
        <v>0.20959571809265845</v>
      </c>
      <c r="P24" s="76">
        <f>分析係数表!C27</f>
        <v>8.4880636604774962E-3</v>
      </c>
      <c r="Q24" s="82">
        <f t="shared" si="5"/>
        <v>1.7790617981339799E-3</v>
      </c>
      <c r="R24" s="83">
        <v>1.7940858137617465E-3</v>
      </c>
      <c r="S24" s="84">
        <f t="shared" si="6"/>
        <v>1.8591845661882203E-3</v>
      </c>
      <c r="T24" s="85">
        <f>分析係数表!F27</f>
        <v>0.35</v>
      </c>
      <c r="U24" s="86">
        <f t="shared" si="7"/>
        <v>6.5071459816587701E-4</v>
      </c>
      <c r="V24" s="87">
        <f>分析係数表!D27</f>
        <v>0</v>
      </c>
      <c r="W24" s="88">
        <f t="shared" si="8"/>
        <v>0</v>
      </c>
      <c r="X24" s="76">
        <f>分析係数表!E27</f>
        <v>0</v>
      </c>
      <c r="Y24" s="89">
        <f t="shared" si="9"/>
        <v>0</v>
      </c>
    </row>
    <row r="25" spans="1:25" x14ac:dyDescent="0.2">
      <c r="A25" s="6" t="s">
        <v>13</v>
      </c>
      <c r="B25" s="5" t="s">
        <v>191</v>
      </c>
      <c r="C25" s="90"/>
      <c r="D25" s="76">
        <f>投入係数表!AD25</f>
        <v>0</v>
      </c>
      <c r="E25" s="77">
        <f t="shared" si="0"/>
        <v>0</v>
      </c>
      <c r="F25" s="76">
        <f>分析係数表!C28</f>
        <v>1.1669367909238226E-2</v>
      </c>
      <c r="G25" s="77">
        <f t="shared" si="1"/>
        <v>0</v>
      </c>
      <c r="H25" s="77">
        <v>2.051286120517967E-3</v>
      </c>
      <c r="I25" s="77">
        <f t="shared" si="2"/>
        <v>2.051286120517967E-3</v>
      </c>
      <c r="J25" s="76">
        <f>分析係数表!G28</f>
        <v>0.12720848056537101</v>
      </c>
      <c r="K25" s="78">
        <f t="shared" si="3"/>
        <v>2.6094099059592509E-4</v>
      </c>
      <c r="L25" s="79"/>
      <c r="M25" s="80"/>
      <c r="N25" s="81">
        <f>分析係数表!H28</f>
        <v>1.7972802105643435E-2</v>
      </c>
      <c r="O25" s="82">
        <f t="shared" si="4"/>
        <v>0.39190179235311839</v>
      </c>
      <c r="P25" s="76">
        <f>分析係数表!C28</f>
        <v>1.1669367909238226E-2</v>
      </c>
      <c r="Q25" s="82">
        <f t="shared" si="5"/>
        <v>4.5732461992584227E-3</v>
      </c>
      <c r="R25" s="83">
        <v>4.8432117286976778E-3</v>
      </c>
      <c r="S25" s="84">
        <f t="shared" si="6"/>
        <v>6.8944978492156452E-3</v>
      </c>
      <c r="T25" s="85">
        <f>分析係数表!F28</f>
        <v>0.21908127208480566</v>
      </c>
      <c r="U25" s="86">
        <f t="shared" si="7"/>
        <v>1.5104553591921202E-3</v>
      </c>
      <c r="V25" s="87">
        <f>分析係数表!D28</f>
        <v>0.24734982332155478</v>
      </c>
      <c r="W25" s="88">
        <f t="shared" si="8"/>
        <v>0</v>
      </c>
      <c r="X25" s="76">
        <f>分析係数表!E28</f>
        <v>0.24028268551236748</v>
      </c>
      <c r="Y25" s="89">
        <f t="shared" si="9"/>
        <v>0</v>
      </c>
    </row>
    <row r="26" spans="1:25" x14ac:dyDescent="0.2">
      <c r="A26" s="6" t="s">
        <v>14</v>
      </c>
      <c r="B26" s="5" t="s">
        <v>50</v>
      </c>
      <c r="C26" s="90"/>
      <c r="D26" s="76">
        <f>投入係数表!AD26</f>
        <v>1.6746411483253589E-2</v>
      </c>
      <c r="E26" s="77">
        <f t="shared" si="0"/>
        <v>1.6746411483253589</v>
      </c>
      <c r="F26" s="76">
        <f>分析係数表!C29</f>
        <v>0.21585523481258073</v>
      </c>
      <c r="G26" s="77">
        <f t="shared" si="1"/>
        <v>0.36148005829858021</v>
      </c>
      <c r="H26" s="77">
        <v>0.38688722417362575</v>
      </c>
      <c r="I26" s="77">
        <f t="shared" si="2"/>
        <v>0.38688722417362575</v>
      </c>
      <c r="J26" s="76">
        <f>分析係数表!G29</f>
        <v>0.26371215445370777</v>
      </c>
      <c r="K26" s="78">
        <f t="shared" si="3"/>
        <v>0.10202686341744145</v>
      </c>
      <c r="L26" s="79"/>
      <c r="M26" s="80"/>
      <c r="N26" s="81">
        <f>分析係数表!H29</f>
        <v>8.6315898124016202E-3</v>
      </c>
      <c r="O26" s="82">
        <f t="shared" si="4"/>
        <v>0.18821414148186374</v>
      </c>
      <c r="P26" s="76">
        <f>分析係数表!C29</f>
        <v>0.21585523481258073</v>
      </c>
      <c r="Q26" s="82">
        <f t="shared" si="5"/>
        <v>4.062700770461599E-2</v>
      </c>
      <c r="R26" s="83">
        <v>6.2131940194378357E-2</v>
      </c>
      <c r="S26" s="84">
        <f t="shared" si="6"/>
        <v>0.4490191643680041</v>
      </c>
      <c r="T26" s="85">
        <f>分析係数表!F29</f>
        <v>0.49363756033347961</v>
      </c>
      <c r="U26" s="86">
        <f t="shared" si="7"/>
        <v>0.22165272484159923</v>
      </c>
      <c r="V26" s="87">
        <f>分析係数表!D29</f>
        <v>7.6788064940763498E-2</v>
      </c>
      <c r="W26" s="88">
        <f t="shared" si="8"/>
        <v>0</v>
      </c>
      <c r="X26" s="76">
        <f>分析係数表!E29</f>
        <v>5.9236507240017548E-2</v>
      </c>
      <c r="Y26" s="89">
        <f t="shared" si="9"/>
        <v>0</v>
      </c>
    </row>
    <row r="27" spans="1:25" x14ac:dyDescent="0.2">
      <c r="A27" s="6" t="s">
        <v>15</v>
      </c>
      <c r="B27" s="5" t="s">
        <v>36</v>
      </c>
      <c r="C27" s="90"/>
      <c r="D27" s="76">
        <f>投入係数表!AD27</f>
        <v>2.8708133971291866E-3</v>
      </c>
      <c r="E27" s="77">
        <f t="shared" si="0"/>
        <v>0.28708133971291866</v>
      </c>
      <c r="F27" s="76">
        <f>分析係数表!C30</f>
        <v>1</v>
      </c>
      <c r="G27" s="77">
        <f t="shared" si="1"/>
        <v>0.28708133971291866</v>
      </c>
      <c r="H27" s="77">
        <v>0.32777546177702738</v>
      </c>
      <c r="I27" s="77">
        <f t="shared" si="2"/>
        <v>0.32777546177702738</v>
      </c>
      <c r="J27" s="76">
        <f>分析係数表!G30</f>
        <v>0.34449467473756801</v>
      </c>
      <c r="K27" s="78">
        <f t="shared" si="3"/>
        <v>0.11291690109183321</v>
      </c>
      <c r="L27" s="79"/>
      <c r="M27" s="80"/>
      <c r="N27" s="81">
        <f>分析係数表!H30</f>
        <v>0</v>
      </c>
      <c r="O27" s="82">
        <f t="shared" si="4"/>
        <v>0</v>
      </c>
      <c r="P27" s="76">
        <f>分析係数表!C30</f>
        <v>1</v>
      </c>
      <c r="Q27" s="82">
        <f t="shared" si="5"/>
        <v>0</v>
      </c>
      <c r="R27" s="83">
        <v>9.4402778827749625E-2</v>
      </c>
      <c r="S27" s="84">
        <f t="shared" si="6"/>
        <v>0.42217824060477699</v>
      </c>
      <c r="T27" s="85">
        <f>分析係数表!F30</f>
        <v>0.44057926595663166</v>
      </c>
      <c r="U27" s="86">
        <f t="shared" si="7"/>
        <v>0.18600297934851487</v>
      </c>
      <c r="V27" s="87">
        <f>分析係数表!D30</f>
        <v>9.4858631522488704E-2</v>
      </c>
      <c r="W27" s="88">
        <f t="shared" si="8"/>
        <v>0</v>
      </c>
      <c r="X27" s="76">
        <f>分析係数表!E30</f>
        <v>6.7427783311623635E-2</v>
      </c>
      <c r="Y27" s="89">
        <f t="shared" si="9"/>
        <v>0</v>
      </c>
    </row>
    <row r="28" spans="1:25" x14ac:dyDescent="0.2">
      <c r="A28" s="6" t="s">
        <v>16</v>
      </c>
      <c r="B28" s="5" t="s">
        <v>192</v>
      </c>
      <c r="C28" s="90"/>
      <c r="D28" s="76">
        <f>投入係数表!AD28</f>
        <v>4.7846889952153108E-3</v>
      </c>
      <c r="E28" s="77">
        <f t="shared" si="0"/>
        <v>0.4784688995215311</v>
      </c>
      <c r="F28" s="76">
        <f>分析係数表!C31</f>
        <v>0.96551367561139545</v>
      </c>
      <c r="G28" s="77">
        <f t="shared" si="1"/>
        <v>0.46196826584277295</v>
      </c>
      <c r="H28" s="77">
        <v>0.60337826480418399</v>
      </c>
      <c r="I28" s="77">
        <f t="shared" si="2"/>
        <v>0.60337826480418399</v>
      </c>
      <c r="J28" s="76">
        <f>分析係数表!G31</f>
        <v>7.0877864624873721E-2</v>
      </c>
      <c r="K28" s="78">
        <f t="shared" si="3"/>
        <v>4.276616297038216E-2</v>
      </c>
      <c r="L28" s="79"/>
      <c r="M28" s="80"/>
      <c r="N28" s="81">
        <f>分析係数表!H31</f>
        <v>0.19122390524604546</v>
      </c>
      <c r="O28" s="82">
        <f t="shared" si="4"/>
        <v>4.1696887756393162</v>
      </c>
      <c r="P28" s="76">
        <f>分析係数表!C31</f>
        <v>0.96551367561139545</v>
      </c>
      <c r="Q28" s="82">
        <f t="shared" si="5"/>
        <v>4.0258915359230958</v>
      </c>
      <c r="R28" s="83">
        <v>4.5828368343169705</v>
      </c>
      <c r="S28" s="84">
        <f t="shared" si="6"/>
        <v>5.1862150991211546</v>
      </c>
      <c r="T28" s="85">
        <f>分析係数表!F31</f>
        <v>0.34460573190833199</v>
      </c>
      <c r="U28" s="86">
        <f t="shared" si="7"/>
        <v>1.7871994500666881</v>
      </c>
      <c r="V28" s="87">
        <f>分析係数表!D31</f>
        <v>1.1857287180305206E-2</v>
      </c>
      <c r="W28" s="88">
        <f t="shared" si="8"/>
        <v>0</v>
      </c>
      <c r="X28" s="76">
        <f>分析係数表!E31</f>
        <v>1.0368479821343117E-2</v>
      </c>
      <c r="Y28" s="89">
        <f t="shared" si="9"/>
        <v>0</v>
      </c>
    </row>
    <row r="29" spans="1:25" x14ac:dyDescent="0.2">
      <c r="A29" s="6" t="s">
        <v>17</v>
      </c>
      <c r="B29" s="5" t="s">
        <v>272</v>
      </c>
      <c r="C29" s="90"/>
      <c r="D29" s="76">
        <f>投入係数表!AD29</f>
        <v>1.4354066985645933E-3</v>
      </c>
      <c r="E29" s="77">
        <f t="shared" si="0"/>
        <v>0.14354066985645933</v>
      </c>
      <c r="F29" s="76">
        <f>分析係数表!C32</f>
        <v>0.58314087759815236</v>
      </c>
      <c r="G29" s="77">
        <f t="shared" si="1"/>
        <v>8.3704432191122349E-2</v>
      </c>
      <c r="H29" s="77">
        <v>9.6311132599619181E-2</v>
      </c>
      <c r="I29" s="77">
        <f t="shared" si="2"/>
        <v>9.6311132599619181E-2</v>
      </c>
      <c r="J29" s="76">
        <f>分析係数表!G32</f>
        <v>0.14173228346456693</v>
      </c>
      <c r="K29" s="78">
        <f t="shared" si="3"/>
        <v>1.3650396746402718E-2</v>
      </c>
      <c r="L29" s="79"/>
      <c r="M29" s="80"/>
      <c r="N29" s="81">
        <f>分析係数表!H32</f>
        <v>5.74149098134338E-3</v>
      </c>
      <c r="O29" s="82">
        <f t="shared" si="4"/>
        <v>0.12519475778688993</v>
      </c>
      <c r="P29" s="76">
        <f>分析係数表!C32</f>
        <v>0.58314087759815236</v>
      </c>
      <c r="Q29" s="82">
        <f t="shared" si="5"/>
        <v>7.3006180926535116E-2</v>
      </c>
      <c r="R29" s="83">
        <v>9.2361435564441555E-2</v>
      </c>
      <c r="S29" s="84">
        <f t="shared" si="6"/>
        <v>0.18867256816406075</v>
      </c>
      <c r="T29" s="85">
        <f>分析係数表!F32</f>
        <v>0.48425196850393698</v>
      </c>
      <c r="U29" s="86">
        <f t="shared" si="7"/>
        <v>9.1365062536139643E-2</v>
      </c>
      <c r="V29" s="87">
        <f>分析係数表!D32</f>
        <v>1.7716535433070866E-2</v>
      </c>
      <c r="W29" s="88">
        <f t="shared" si="8"/>
        <v>0</v>
      </c>
      <c r="X29" s="76">
        <f>分析係数表!E32</f>
        <v>2.5590551181102362E-2</v>
      </c>
      <c r="Y29" s="89">
        <f t="shared" si="9"/>
        <v>0</v>
      </c>
    </row>
    <row r="30" spans="1:25" x14ac:dyDescent="0.2">
      <c r="A30" s="6" t="s">
        <v>18</v>
      </c>
      <c r="B30" s="5" t="s">
        <v>273</v>
      </c>
      <c r="C30" s="90"/>
      <c r="D30" s="76">
        <f>投入係数表!AD30</f>
        <v>3.3492822966507177E-3</v>
      </c>
      <c r="E30" s="77">
        <f t="shared" si="0"/>
        <v>0.3349282296650718</v>
      </c>
      <c r="F30" s="76">
        <f>分析係数表!C33</f>
        <v>0.65671641791044777</v>
      </c>
      <c r="G30" s="77">
        <f t="shared" si="1"/>
        <v>0.21995286724273372</v>
      </c>
      <c r="H30" s="77">
        <v>0.23456095941074276</v>
      </c>
      <c r="I30" s="77">
        <f t="shared" si="2"/>
        <v>0.23456095941074276</v>
      </c>
      <c r="J30" s="76">
        <f>分析係数表!G33</f>
        <v>0.50780141843971627</v>
      </c>
      <c r="K30" s="78">
        <f t="shared" si="3"/>
        <v>0.11911038789935589</v>
      </c>
      <c r="L30" s="79"/>
      <c r="M30" s="80"/>
      <c r="N30" s="81">
        <f>分析係数表!H33</f>
        <v>8.515469770082316E-4</v>
      </c>
      <c r="O30" s="82">
        <f t="shared" si="4"/>
        <v>1.8568211267269069E-2</v>
      </c>
      <c r="P30" s="76">
        <f>分析係数表!C33</f>
        <v>0.65671641791044777</v>
      </c>
      <c r="Q30" s="82">
        <f t="shared" si="5"/>
        <v>1.2194049190445359E-2</v>
      </c>
      <c r="R30" s="83">
        <v>6.9654491663955778E-2</v>
      </c>
      <c r="S30" s="84">
        <f t="shared" si="6"/>
        <v>0.30421545107469855</v>
      </c>
      <c r="T30" s="85">
        <f>分析係数表!F33</f>
        <v>0.64539007092198586</v>
      </c>
      <c r="U30" s="86">
        <f t="shared" si="7"/>
        <v>0.1963376315446636</v>
      </c>
      <c r="V30" s="87">
        <f>分析係数表!D33</f>
        <v>0.13049645390070921</v>
      </c>
      <c r="W30" s="88">
        <f t="shared" si="8"/>
        <v>0</v>
      </c>
      <c r="X30" s="76">
        <f>分析係数表!E33</f>
        <v>0.11063829787234042</v>
      </c>
      <c r="Y30" s="89">
        <f t="shared" si="9"/>
        <v>0</v>
      </c>
    </row>
    <row r="31" spans="1:25" x14ac:dyDescent="0.2">
      <c r="A31" s="6" t="s">
        <v>19</v>
      </c>
      <c r="B31" s="5" t="s">
        <v>274</v>
      </c>
      <c r="C31" s="90"/>
      <c r="D31" s="76">
        <f>投入係数表!AD31</f>
        <v>5.7416267942583732E-3</v>
      </c>
      <c r="E31" s="77">
        <f t="shared" si="0"/>
        <v>0.57416267942583732</v>
      </c>
      <c r="F31" s="76">
        <f>分析係数表!C34</f>
        <v>0.31694321814583648</v>
      </c>
      <c r="G31" s="77">
        <f t="shared" si="1"/>
        <v>0.18197696735646113</v>
      </c>
      <c r="H31" s="77">
        <v>0.27766619901841227</v>
      </c>
      <c r="I31" s="77">
        <f t="shared" si="2"/>
        <v>0.27766619901841227</v>
      </c>
      <c r="J31" s="76">
        <f>分析係数表!G34</f>
        <v>0.42500730922911995</v>
      </c>
      <c r="K31" s="78">
        <f t="shared" si="3"/>
        <v>0.11801016410869271</v>
      </c>
      <c r="L31" s="79"/>
      <c r="M31" s="80"/>
      <c r="N31" s="81">
        <f>分析係数表!H34</f>
        <v>0.1424405852450133</v>
      </c>
      <c r="O31" s="82">
        <f t="shared" si="4"/>
        <v>3.1059553392522812</v>
      </c>
      <c r="P31" s="76">
        <f>分析係数表!C34</f>
        <v>0.31694321814583648</v>
      </c>
      <c r="Q31" s="82">
        <f t="shared" si="5"/>
        <v>0.98441148063986128</v>
      </c>
      <c r="R31" s="83">
        <v>1.0853352354658423</v>
      </c>
      <c r="S31" s="84">
        <f t="shared" si="6"/>
        <v>1.3630014344842545</v>
      </c>
      <c r="T31" s="85">
        <f>分析係数表!F34</f>
        <v>0.69993178052821359</v>
      </c>
      <c r="U31" s="86">
        <f t="shared" si="7"/>
        <v>0.95400802090107351</v>
      </c>
      <c r="V31" s="87">
        <f>分析係数表!D34</f>
        <v>0.29461066172887634</v>
      </c>
      <c r="W31" s="88">
        <f t="shared" si="8"/>
        <v>0</v>
      </c>
      <c r="X31" s="76">
        <f>分析係数表!E34</f>
        <v>0.2042685898060618</v>
      </c>
      <c r="Y31" s="89">
        <f t="shared" si="9"/>
        <v>0</v>
      </c>
    </row>
    <row r="32" spans="1:25" x14ac:dyDescent="0.2">
      <c r="A32" s="6" t="s">
        <v>20</v>
      </c>
      <c r="B32" s="5" t="s">
        <v>37</v>
      </c>
      <c r="C32" s="75">
        <f>最終需要_まとめ!C33</f>
        <v>100</v>
      </c>
      <c r="D32" s="76">
        <f>投入係数表!AD32</f>
        <v>4.8325358851674639E-2</v>
      </c>
      <c r="E32" s="77">
        <f t="shared" si="0"/>
        <v>4.8325358851674638</v>
      </c>
      <c r="F32" s="76">
        <f>分析係数表!C35</f>
        <v>0.30004594884362079</v>
      </c>
      <c r="G32" s="77">
        <f t="shared" si="1"/>
        <v>1.4499828149859186</v>
      </c>
      <c r="H32" s="77">
        <v>1.5218675087102522</v>
      </c>
      <c r="I32" s="77">
        <f t="shared" si="2"/>
        <v>101.52186750871026</v>
      </c>
      <c r="J32" s="76">
        <f>分析係数表!G35</f>
        <v>0.31483253588516746</v>
      </c>
      <c r="K32" s="78">
        <f t="shared" si="3"/>
        <v>31.96238699556524</v>
      </c>
      <c r="L32" s="79"/>
      <c r="M32" s="80"/>
      <c r="N32" s="81">
        <f>分析係数表!H35</f>
        <v>5.3595850643821122E-2</v>
      </c>
      <c r="O32" s="82">
        <f t="shared" si="4"/>
        <v>1.1686719637005412</v>
      </c>
      <c r="P32" s="76">
        <f>分析係数表!C35</f>
        <v>0.30004594884362079</v>
      </c>
      <c r="Q32" s="82">
        <f t="shared" si="5"/>
        <v>0.35065528823546643</v>
      </c>
      <c r="R32" s="83">
        <v>0.43866380910006958</v>
      </c>
      <c r="S32" s="84">
        <f t="shared" si="6"/>
        <v>101.96053131781032</v>
      </c>
      <c r="T32" s="85">
        <f>分析係数表!F35</f>
        <v>0.64593301435406703</v>
      </c>
      <c r="U32" s="86">
        <f t="shared" si="7"/>
        <v>65.85967333925548</v>
      </c>
      <c r="V32" s="87">
        <f>分析係数表!D35</f>
        <v>0.12870813397129185</v>
      </c>
      <c r="W32" s="88">
        <f t="shared" si="8"/>
        <v>13</v>
      </c>
      <c r="X32" s="76">
        <f>分析係数表!E35</f>
        <v>0.11674641148325358</v>
      </c>
      <c r="Y32" s="89">
        <f t="shared" si="9"/>
        <v>12</v>
      </c>
    </row>
    <row r="33" spans="1:25" x14ac:dyDescent="0.2">
      <c r="A33" s="6" t="s">
        <v>21</v>
      </c>
      <c r="B33" s="5" t="s">
        <v>38</v>
      </c>
      <c r="C33" s="90"/>
      <c r="D33" s="76">
        <f>投入係数表!AD33</f>
        <v>1.3875598086124402E-2</v>
      </c>
      <c r="E33" s="77">
        <f t="shared" si="0"/>
        <v>1.3875598086124401</v>
      </c>
      <c r="F33" s="76">
        <f>分析係数表!C36</f>
        <v>0.65263261684085982</v>
      </c>
      <c r="G33" s="77">
        <f t="shared" si="1"/>
        <v>0.9055667889179394</v>
      </c>
      <c r="H33" s="77">
        <v>0.97537771044785981</v>
      </c>
      <c r="I33" s="77">
        <f t="shared" si="2"/>
        <v>0.97537771044785981</v>
      </c>
      <c r="J33" s="76">
        <f>分析係数表!G36</f>
        <v>1.8993066023515224E-2</v>
      </c>
      <c r="K33" s="78">
        <f t="shared" si="3"/>
        <v>1.8525413252401316E-2</v>
      </c>
      <c r="L33" s="79"/>
      <c r="M33" s="80"/>
      <c r="N33" s="81">
        <f>分析係数表!H36</f>
        <v>0.10937217763786029</v>
      </c>
      <c r="O33" s="82">
        <f t="shared" si="4"/>
        <v>2.3848898017066653</v>
      </c>
      <c r="P33" s="76">
        <f>分析係数表!C36</f>
        <v>0.65263261684085982</v>
      </c>
      <c r="Q33" s="82">
        <f t="shared" si="5"/>
        <v>1.5564568721649004</v>
      </c>
      <c r="R33" s="83">
        <v>1.6304272333385033</v>
      </c>
      <c r="S33" s="84">
        <f t="shared" si="6"/>
        <v>2.6058049437863628</v>
      </c>
      <c r="T33" s="85">
        <f>分析係数表!F36</f>
        <v>0.88362978595116071</v>
      </c>
      <c r="U33" s="86">
        <f t="shared" si="7"/>
        <v>2.3025668647084201</v>
      </c>
      <c r="V33" s="87">
        <f>分析係数表!D36</f>
        <v>1.4320168827253543E-2</v>
      </c>
      <c r="W33" s="88">
        <f t="shared" si="8"/>
        <v>0</v>
      </c>
      <c r="X33" s="76">
        <f>分析係数表!E36</f>
        <v>2.7132951462164605E-3</v>
      </c>
      <c r="Y33" s="89">
        <f t="shared" si="9"/>
        <v>0</v>
      </c>
    </row>
    <row r="34" spans="1:25" x14ac:dyDescent="0.2">
      <c r="A34" s="6" t="s">
        <v>22</v>
      </c>
      <c r="B34" s="5" t="s">
        <v>377</v>
      </c>
      <c r="C34" s="90"/>
      <c r="D34" s="76">
        <f>投入係数表!AD34</f>
        <v>2.8229665071770334E-2</v>
      </c>
      <c r="E34" s="77">
        <f t="shared" si="0"/>
        <v>2.8229665071770333</v>
      </c>
      <c r="F34" s="76">
        <f>分析係数表!C37</f>
        <v>0.3125</v>
      </c>
      <c r="G34" s="77">
        <f t="shared" si="1"/>
        <v>0.88217703349282295</v>
      </c>
      <c r="H34" s="77">
        <v>0.96064867033974422</v>
      </c>
      <c r="I34" s="77">
        <f t="shared" si="2"/>
        <v>0.96064867033974422</v>
      </c>
      <c r="J34" s="76">
        <f>分析係数表!G37</f>
        <v>0.41284547738693467</v>
      </c>
      <c r="K34" s="78">
        <f t="shared" si="3"/>
        <v>0.39659945890753573</v>
      </c>
      <c r="L34" s="79"/>
      <c r="M34" s="80"/>
      <c r="N34" s="81">
        <f>分析係数表!H37</f>
        <v>4.2693468892730888E-2</v>
      </c>
      <c r="O34" s="82">
        <f t="shared" si="4"/>
        <v>0.93094259217262665</v>
      </c>
      <c r="P34" s="76">
        <f>分析係数表!C37</f>
        <v>0.3125</v>
      </c>
      <c r="Q34" s="82">
        <f t="shared" si="5"/>
        <v>0.29091956005394581</v>
      </c>
      <c r="R34" s="83">
        <v>0.38105140627249662</v>
      </c>
      <c r="S34" s="84">
        <f t="shared" si="6"/>
        <v>1.3417000766122409</v>
      </c>
      <c r="T34" s="85">
        <f>分析係数表!F37</f>
        <v>0.69189698492462315</v>
      </c>
      <c r="U34" s="86">
        <f t="shared" si="7"/>
        <v>0.92831823768114541</v>
      </c>
      <c r="V34" s="87">
        <f>分析係数表!D37</f>
        <v>0.10128768844221106</v>
      </c>
      <c r="W34" s="88">
        <f t="shared" si="8"/>
        <v>0</v>
      </c>
      <c r="X34" s="76">
        <f>分析係数表!E37</f>
        <v>9.3907035175879394E-2</v>
      </c>
      <c r="Y34" s="89">
        <f t="shared" si="9"/>
        <v>0</v>
      </c>
    </row>
    <row r="35" spans="1:25" x14ac:dyDescent="0.2">
      <c r="A35" s="6" t="s">
        <v>23</v>
      </c>
      <c r="B35" s="5" t="s">
        <v>193</v>
      </c>
      <c r="C35" s="90"/>
      <c r="D35" s="76">
        <f>投入係数表!AD35</f>
        <v>5.7416267942583733E-2</v>
      </c>
      <c r="E35" s="77">
        <f t="shared" si="0"/>
        <v>5.741626794258373</v>
      </c>
      <c r="F35" s="76">
        <f>分析係数表!C38</f>
        <v>4.0005674563767912E-2</v>
      </c>
      <c r="G35" s="77">
        <f t="shared" si="1"/>
        <v>0.2296976529977105</v>
      </c>
      <c r="H35" s="77">
        <v>0.24290683160849535</v>
      </c>
      <c r="I35" s="77">
        <f t="shared" si="2"/>
        <v>0.24290683160849535</v>
      </c>
      <c r="J35" s="76">
        <f>分析係数表!G38</f>
        <v>0.2442528735632184</v>
      </c>
      <c r="K35" s="78">
        <f t="shared" si="3"/>
        <v>5.9330691628511796E-2</v>
      </c>
      <c r="L35" s="79"/>
      <c r="M35" s="80"/>
      <c r="N35" s="81">
        <f>分析係数表!H38</f>
        <v>3.7571284803757127E-2</v>
      </c>
      <c r="O35" s="82">
        <f t="shared" si="4"/>
        <v>0.8192519880346596</v>
      </c>
      <c r="P35" s="76">
        <f>分析係数表!C38</f>
        <v>4.0005674563767912E-2</v>
      </c>
      <c r="Q35" s="82">
        <f t="shared" si="5"/>
        <v>3.2774728419034477E-2</v>
      </c>
      <c r="R35" s="83">
        <v>4.0597696401203642E-2</v>
      </c>
      <c r="S35" s="84">
        <f t="shared" si="6"/>
        <v>0.283504528009699</v>
      </c>
      <c r="T35" s="85">
        <f>分析係数表!F38</f>
        <v>0.42528735632183906</v>
      </c>
      <c r="U35" s="86">
        <f t="shared" si="7"/>
        <v>0.12057089122251566</v>
      </c>
      <c r="V35" s="87">
        <f>分析係数表!D38</f>
        <v>0.11494252873563218</v>
      </c>
      <c r="W35" s="88">
        <f t="shared" si="8"/>
        <v>0</v>
      </c>
      <c r="X35" s="76">
        <f>分析係数表!E38</f>
        <v>0.10344827586206896</v>
      </c>
      <c r="Y35" s="89">
        <f t="shared" si="9"/>
        <v>0</v>
      </c>
    </row>
    <row r="36" spans="1:25" x14ac:dyDescent="0.2">
      <c r="A36" s="6" t="s">
        <v>24</v>
      </c>
      <c r="B36" s="5" t="s">
        <v>39</v>
      </c>
      <c r="C36" s="90"/>
      <c r="D36" s="76">
        <f>投入係数表!AD36</f>
        <v>0</v>
      </c>
      <c r="E36" s="77">
        <f t="shared" si="0"/>
        <v>0</v>
      </c>
      <c r="F36" s="76">
        <f>分析係数表!C39</f>
        <v>1</v>
      </c>
      <c r="G36" s="77">
        <f t="shared" si="1"/>
        <v>0</v>
      </c>
      <c r="H36" s="77">
        <v>3.158128980679456E-2</v>
      </c>
      <c r="I36" s="77">
        <f t="shared" si="2"/>
        <v>3.158128980679456E-2</v>
      </c>
      <c r="J36" s="76">
        <f>分析係数表!G39</f>
        <v>0.35369632580787957</v>
      </c>
      <c r="K36" s="78">
        <f t="shared" si="3"/>
        <v>1.1170186168937075E-2</v>
      </c>
      <c r="L36" s="79"/>
      <c r="M36" s="80"/>
      <c r="N36" s="81">
        <f>分析係数表!H39</f>
        <v>3.3932856811085595E-3</v>
      </c>
      <c r="O36" s="82">
        <f t="shared" si="4"/>
        <v>7.3991508534723721E-2</v>
      </c>
      <c r="P36" s="76">
        <f>分析係数表!C39</f>
        <v>1</v>
      </c>
      <c r="Q36" s="82">
        <f t="shared" si="5"/>
        <v>7.3991508534723721E-2</v>
      </c>
      <c r="R36" s="83">
        <v>9.0573328557326943E-2</v>
      </c>
      <c r="S36" s="84">
        <f t="shared" si="6"/>
        <v>0.1221546183641215</v>
      </c>
      <c r="T36" s="85">
        <f>分析係数表!F39</f>
        <v>0.70440460380699421</v>
      </c>
      <c r="U36" s="86">
        <f t="shared" si="7"/>
        <v>8.6046275551973583E-2</v>
      </c>
      <c r="V36" s="87">
        <f>分析係数表!D39</f>
        <v>6.0314298362107124E-2</v>
      </c>
      <c r="W36" s="88">
        <f t="shared" si="8"/>
        <v>0</v>
      </c>
      <c r="X36" s="76">
        <f>分析係数表!E39</f>
        <v>7.2598494909251882E-2</v>
      </c>
      <c r="Y36" s="89">
        <f t="shared" si="9"/>
        <v>0</v>
      </c>
    </row>
    <row r="37" spans="1:25" x14ac:dyDescent="0.2">
      <c r="A37" s="6" t="s">
        <v>25</v>
      </c>
      <c r="B37" s="5" t="s">
        <v>40</v>
      </c>
      <c r="C37" s="90"/>
      <c r="D37" s="76">
        <f>投入係数表!AD37</f>
        <v>0</v>
      </c>
      <c r="E37" s="77">
        <f t="shared" si="0"/>
        <v>0</v>
      </c>
      <c r="F37" s="76">
        <f>分析係数表!C40</f>
        <v>0.6708495079895278</v>
      </c>
      <c r="G37" s="77">
        <f t="shared" si="1"/>
        <v>0</v>
      </c>
      <c r="H37" s="77">
        <v>1.2990004656517986E-3</v>
      </c>
      <c r="I37" s="77">
        <f t="shared" si="2"/>
        <v>1.2990004656517986E-3</v>
      </c>
      <c r="J37" s="76">
        <f>分析係数表!G40</f>
        <v>0.531269582654468</v>
      </c>
      <c r="K37" s="78">
        <f t="shared" si="3"/>
        <v>6.9011943525479065E-4</v>
      </c>
      <c r="L37" s="79"/>
      <c r="M37" s="80"/>
      <c r="N37" s="81">
        <f>分析係数表!H40</f>
        <v>2.5210951410213404E-2</v>
      </c>
      <c r="O37" s="82">
        <f t="shared" si="4"/>
        <v>0.54973158812490552</v>
      </c>
      <c r="P37" s="76">
        <f>分析係数表!C40</f>
        <v>0.6708495079895278</v>
      </c>
      <c r="Q37" s="82">
        <f t="shared" si="5"/>
        <v>0.36878716541989459</v>
      </c>
      <c r="R37" s="83">
        <v>0.36930684847488615</v>
      </c>
      <c r="S37" s="84">
        <f t="shared" si="6"/>
        <v>0.37060584894053794</v>
      </c>
      <c r="T37" s="85">
        <f>分析係数表!F40</f>
        <v>0.72803609474871533</v>
      </c>
      <c r="U37" s="86">
        <f t="shared" si="7"/>
        <v>0.26981443495370155</v>
      </c>
      <c r="V37" s="87">
        <f>分析係数表!D40</f>
        <v>0.11505201153026695</v>
      </c>
      <c r="W37" s="88">
        <f t="shared" si="8"/>
        <v>0</v>
      </c>
      <c r="X37" s="76">
        <f>分析係数表!E40</f>
        <v>6.6173705978192762E-2</v>
      </c>
      <c r="Y37" s="89">
        <f t="shared" si="9"/>
        <v>0</v>
      </c>
    </row>
    <row r="38" spans="1:25" x14ac:dyDescent="0.2">
      <c r="A38" s="6" t="s">
        <v>26</v>
      </c>
      <c r="B38" s="5" t="s">
        <v>276</v>
      </c>
      <c r="C38" s="90"/>
      <c r="D38" s="76">
        <f>投入係数表!AD38</f>
        <v>0</v>
      </c>
      <c r="E38" s="77">
        <f t="shared" si="0"/>
        <v>0</v>
      </c>
      <c r="F38" s="76">
        <f>分析係数表!C41</f>
        <v>0.63576075285795497</v>
      </c>
      <c r="G38" s="77">
        <f t="shared" si="1"/>
        <v>0</v>
      </c>
      <c r="H38" s="77">
        <v>6.4090626021293161E-4</v>
      </c>
      <c r="I38" s="77">
        <f t="shared" si="2"/>
        <v>6.4090626021293161E-4</v>
      </c>
      <c r="J38" s="76">
        <f>分析係数表!G41</f>
        <v>0.45993746335743602</v>
      </c>
      <c r="K38" s="78">
        <f t="shared" si="3"/>
        <v>2.9477679957223661E-4</v>
      </c>
      <c r="L38" s="79"/>
      <c r="M38" s="80"/>
      <c r="N38" s="81">
        <f>分析係数表!H41</f>
        <v>4.510618532758754E-2</v>
      </c>
      <c r="O38" s="82">
        <f t="shared" si="4"/>
        <v>0.98355252409655558</v>
      </c>
      <c r="P38" s="76">
        <f>分析係数表!C41</f>
        <v>0.63576075285795497</v>
      </c>
      <c r="Q38" s="82">
        <f t="shared" si="5"/>
        <v>0.62530409319496805</v>
      </c>
      <c r="R38" s="83">
        <v>0.63408940873153052</v>
      </c>
      <c r="S38" s="84">
        <f t="shared" si="6"/>
        <v>0.63473031499174348</v>
      </c>
      <c r="T38" s="85">
        <f>分析係数表!F41</f>
        <v>0.5626343560680086</v>
      </c>
      <c r="U38" s="86">
        <f t="shared" si="7"/>
        <v>0.35712108205222387</v>
      </c>
      <c r="V38" s="87">
        <f>分析係数表!D41</f>
        <v>0.18145397693961304</v>
      </c>
      <c r="W38" s="88">
        <f t="shared" si="8"/>
        <v>0</v>
      </c>
      <c r="X38" s="76">
        <f>分析係数表!E41</f>
        <v>0.17500488567520031</v>
      </c>
      <c r="Y38" s="89">
        <f t="shared" si="9"/>
        <v>0</v>
      </c>
    </row>
    <row r="39" spans="1:25" x14ac:dyDescent="0.2">
      <c r="A39" s="6" t="s">
        <v>51</v>
      </c>
      <c r="B39" s="5" t="s">
        <v>367</v>
      </c>
      <c r="C39" s="90"/>
      <c r="D39" s="76">
        <f>投入係数表!AD39</f>
        <v>2.8708133971291866E-3</v>
      </c>
      <c r="E39" s="77">
        <f>$C$32*D39</f>
        <v>0.28708133971291866</v>
      </c>
      <c r="F39" s="76">
        <f>分析係数表!C42</f>
        <v>1</v>
      </c>
      <c r="G39" s="77">
        <f>E39*F39</f>
        <v>0.28708133971291866</v>
      </c>
      <c r="H39" s="77">
        <v>0.30340622295012654</v>
      </c>
      <c r="I39" s="77">
        <f>C39+H39</f>
        <v>0.30340622295012654</v>
      </c>
      <c r="J39" s="76">
        <f>分析係数表!G42</f>
        <v>0.48586118251928023</v>
      </c>
      <c r="K39" s="78">
        <f>I39*J39</f>
        <v>0.14741330626625687</v>
      </c>
      <c r="L39" s="79"/>
      <c r="M39" s="80"/>
      <c r="N39" s="81">
        <f>分析係数表!H42</f>
        <v>1.2011973266585813E-2</v>
      </c>
      <c r="O39" s="82">
        <f t="shared" si="4"/>
        <v>0.26192431348223494</v>
      </c>
      <c r="P39" s="76">
        <f>分析係数表!C42</f>
        <v>1</v>
      </c>
      <c r="Q39" s="82">
        <f>O39*P39</f>
        <v>0.26192431348223494</v>
      </c>
      <c r="R39" s="83">
        <v>0.27220565062062652</v>
      </c>
      <c r="S39" s="84">
        <f>I39+R39</f>
        <v>0.57561187357075305</v>
      </c>
      <c r="T39" s="85">
        <f>分析係数表!F42</f>
        <v>0.55826906598114823</v>
      </c>
      <c r="U39" s="86">
        <f>S39*T39</f>
        <v>0.32134630302600309</v>
      </c>
      <c r="V39" s="87">
        <f>分析係数表!D42</f>
        <v>0.12296486718080549</v>
      </c>
      <c r="W39" s="88">
        <f>ROUND(S39*V39,0)</f>
        <v>0</v>
      </c>
      <c r="X39" s="76">
        <f>分析係数表!E42</f>
        <v>7.7120822622107968E-2</v>
      </c>
      <c r="Y39" s="89">
        <f>ROUND(S39*X39,0)</f>
        <v>0</v>
      </c>
    </row>
    <row r="40" spans="1:25" x14ac:dyDescent="0.2">
      <c r="A40" s="6" t="s">
        <v>194</v>
      </c>
      <c r="B40" s="5" t="s">
        <v>41</v>
      </c>
      <c r="C40" s="90"/>
      <c r="D40" s="76">
        <f>投入係数表!AD40</f>
        <v>0.11578947368421053</v>
      </c>
      <c r="E40" s="77">
        <f>$C$32*D40</f>
        <v>11.578947368421053</v>
      </c>
      <c r="F40" s="76">
        <f>分析係数表!C43</f>
        <v>0.35275161130391675</v>
      </c>
      <c r="G40" s="77">
        <f>E40*F40</f>
        <v>4.0844923414137728</v>
      </c>
      <c r="H40" s="77">
        <v>4.4840007397304928</v>
      </c>
      <c r="I40" s="77">
        <f>C40+H40</f>
        <v>4.4840007397304928</v>
      </c>
      <c r="J40" s="76">
        <f>分析係数表!G43</f>
        <v>0.36383347788378145</v>
      </c>
      <c r="K40" s="78">
        <f>I40*J40</f>
        <v>1.631429583969594</v>
      </c>
      <c r="L40" s="79"/>
      <c r="M40" s="80"/>
      <c r="N40" s="81">
        <f>分析係数表!H43</f>
        <v>3.2462002941707736E-2</v>
      </c>
      <c r="O40" s="82">
        <f t="shared" si="4"/>
        <v>0.70784272043104512</v>
      </c>
      <c r="P40" s="76">
        <f>分析係数表!C43</f>
        <v>0.35275161130391675</v>
      </c>
      <c r="Q40" s="82">
        <f>O40*P40</f>
        <v>0.24969266018179903</v>
      </c>
      <c r="R40" s="83">
        <v>0.51372624605136319</v>
      </c>
      <c r="S40" s="84">
        <f>I40+R40</f>
        <v>4.9977269857818563</v>
      </c>
      <c r="T40" s="85">
        <f>分析係数表!F43</f>
        <v>0.62185602775368609</v>
      </c>
      <c r="U40" s="86">
        <f>S40*T40</f>
        <v>3.107866651175708</v>
      </c>
      <c r="V40" s="87">
        <f>分析係数表!D43</f>
        <v>0.24869904596704251</v>
      </c>
      <c r="W40" s="88">
        <f>ROUND(S40*V40,0)</f>
        <v>1</v>
      </c>
      <c r="X40" s="76">
        <f>分析係数表!E43</f>
        <v>0.20663486556808325</v>
      </c>
      <c r="Y40" s="89">
        <f>ROUND(S40*X40,0)</f>
        <v>1</v>
      </c>
    </row>
    <row r="41" spans="1:25" x14ac:dyDescent="0.2">
      <c r="A41" s="6" t="s">
        <v>340</v>
      </c>
      <c r="B41" s="5" t="s">
        <v>42</v>
      </c>
      <c r="C41" s="90"/>
      <c r="D41" s="76">
        <f>投入係数表!AD41</f>
        <v>0</v>
      </c>
      <c r="E41" s="77">
        <f>$C$32*D41</f>
        <v>0</v>
      </c>
      <c r="F41" s="76">
        <f>分析係数表!C44</f>
        <v>0.44216182048040453</v>
      </c>
      <c r="G41" s="77">
        <f>E41*F41</f>
        <v>0</v>
      </c>
      <c r="H41" s="77">
        <v>2.4090777442362789E-3</v>
      </c>
      <c r="I41" s="77">
        <f>C41+H41</f>
        <v>2.4090777442362789E-3</v>
      </c>
      <c r="J41" s="76">
        <f>分析係数表!G44</f>
        <v>0.26698361065932691</v>
      </c>
      <c r="K41" s="78">
        <f>I41*J41</f>
        <v>6.4318427451522824E-4</v>
      </c>
      <c r="L41" s="79"/>
      <c r="M41" s="80"/>
      <c r="N41" s="81">
        <f>分析係数表!H44</f>
        <v>9.8960080509896006E-2</v>
      </c>
      <c r="O41" s="82">
        <f t="shared" si="4"/>
        <v>2.1578512184841481</v>
      </c>
      <c r="P41" s="76">
        <f>分析係数表!C44</f>
        <v>0.44216182048040453</v>
      </c>
      <c r="Q41" s="82">
        <f>O41*P41</f>
        <v>0.9541194230908101</v>
      </c>
      <c r="R41" s="83">
        <v>0.96686202965210988</v>
      </c>
      <c r="S41" s="84">
        <f>I41+R41</f>
        <v>0.96927110739634614</v>
      </c>
      <c r="T41" s="85">
        <f>分析係数表!F44</f>
        <v>0.48855248342299512</v>
      </c>
      <c r="U41" s="86">
        <f>S41*T41</f>
        <v>0.47353980662864154</v>
      </c>
      <c r="V41" s="87">
        <f>分析係数表!D44</f>
        <v>0.23645689978731391</v>
      </c>
      <c r="W41" s="88">
        <f>ROUND(S41*V41,0)</f>
        <v>0</v>
      </c>
      <c r="X41" s="76">
        <f>分析係数表!E44</f>
        <v>0.14913048917803079</v>
      </c>
      <c r="Y41" s="89">
        <f>ROUND(S41*X41,0)</f>
        <v>0</v>
      </c>
    </row>
    <row r="42" spans="1:25" x14ac:dyDescent="0.2">
      <c r="A42" s="6" t="s">
        <v>341</v>
      </c>
      <c r="B42" s="5" t="s">
        <v>278</v>
      </c>
      <c r="C42" s="90"/>
      <c r="D42" s="76">
        <f>投入係数表!AD42</f>
        <v>2.3923444976076554E-3</v>
      </c>
      <c r="E42" s="77">
        <f>$C$32*D42</f>
        <v>0.23923444976076555</v>
      </c>
      <c r="F42" s="76">
        <f>分析係数表!C45</f>
        <v>1</v>
      </c>
      <c r="G42" s="77">
        <f>E42*F42</f>
        <v>0.23923444976076555</v>
      </c>
      <c r="H42" s="77">
        <v>0.25231300723862704</v>
      </c>
      <c r="I42" s="77">
        <f>C42+H42</f>
        <v>0.25231300723862704</v>
      </c>
      <c r="J42" s="76">
        <f>分析係数表!G45</f>
        <v>0</v>
      </c>
      <c r="K42" s="78">
        <f>I42*J42</f>
        <v>0</v>
      </c>
      <c r="L42" s="79"/>
      <c r="M42" s="80"/>
      <c r="N42" s="81">
        <f>分析係数表!H45</f>
        <v>0</v>
      </c>
      <c r="O42" s="82">
        <f t="shared" si="4"/>
        <v>0</v>
      </c>
      <c r="P42" s="76">
        <f>分析係数表!C45</f>
        <v>1</v>
      </c>
      <c r="Q42" s="82">
        <f>O42*P42</f>
        <v>0</v>
      </c>
      <c r="R42" s="83">
        <v>9.6349619401494384E-3</v>
      </c>
      <c r="S42" s="84">
        <f>I42+R42</f>
        <v>0.2619479691787765</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投入係数表!AD43</f>
        <v>8.6124401913875593E-3</v>
      </c>
      <c r="E43" s="77">
        <f>$C$32*D43</f>
        <v>0.86124401913875592</v>
      </c>
      <c r="F43" s="76">
        <f>分析係数表!C46</f>
        <v>0.17935833011209901</v>
      </c>
      <c r="G43" s="77">
        <f>E43*F43</f>
        <v>0.15447128909175989</v>
      </c>
      <c r="H43" s="77">
        <v>0.16687840636544851</v>
      </c>
      <c r="I43" s="77">
        <f>C43+H43</f>
        <v>0.16687840636544851</v>
      </c>
      <c r="J43" s="76">
        <f>分析係数表!G46</f>
        <v>8.6021505376344086E-3</v>
      </c>
      <c r="K43" s="78">
        <f>I43*J43</f>
        <v>1.4355131730361163E-3</v>
      </c>
      <c r="L43" s="79"/>
      <c r="M43" s="80"/>
      <c r="N43" s="81">
        <f>分析係数表!H46</f>
        <v>1.9624287151962429E-2</v>
      </c>
      <c r="O43" s="82">
        <f t="shared" si="4"/>
        <v>0.42791286875024631</v>
      </c>
      <c r="P43" s="76">
        <f>分析係数表!C46</f>
        <v>0.17935833011209901</v>
      </c>
      <c r="Q43" s="82">
        <f>O43*P43</f>
        <v>7.6749737572521973E-2</v>
      </c>
      <c r="R43" s="83">
        <v>8.7619844437619276E-2</v>
      </c>
      <c r="S43" s="84">
        <f>I43+R43</f>
        <v>0.25449825080306776</v>
      </c>
      <c r="T43" s="85">
        <f>分析係数表!F46</f>
        <v>0.31182795698924731</v>
      </c>
      <c r="U43" s="86">
        <f>S43*T43</f>
        <v>7.9359669605257685E-2</v>
      </c>
      <c r="V43" s="87">
        <f>分析係数表!D46</f>
        <v>4.3010752688172043E-3</v>
      </c>
      <c r="W43" s="88">
        <f>ROUND(S43*V43,0)</f>
        <v>0</v>
      </c>
      <c r="X43" s="76">
        <f>分析係数表!E46</f>
        <v>1.0752688172043012E-2</v>
      </c>
      <c r="Y43" s="89">
        <f>ROUND(S43*X43,0)</f>
        <v>0</v>
      </c>
    </row>
    <row r="44" spans="1:25" x14ac:dyDescent="0.2">
      <c r="A44" s="192">
        <v>40</v>
      </c>
      <c r="B44" s="14" t="s">
        <v>150</v>
      </c>
      <c r="C44" s="197">
        <f>SUM(C5:C43)</f>
        <v>100</v>
      </c>
      <c r="D44" s="92">
        <f>投入係数表!AD44</f>
        <v>0.32200956937799041</v>
      </c>
      <c r="E44" s="91">
        <f>SUM(E5:E43)</f>
        <v>32.200956937799049</v>
      </c>
      <c r="F44" s="92">
        <f>分析係数表!C47</f>
        <v>0.45205734847213674</v>
      </c>
      <c r="G44" s="91">
        <f>SUM(G5:G43)</f>
        <v>9.9014148679048084</v>
      </c>
      <c r="H44" s="91">
        <f>SUM(H5:H43)</f>
        <v>11.049738810828917</v>
      </c>
      <c r="I44" s="91">
        <f>SUM(I5:I43)</f>
        <v>111.04973881082893</v>
      </c>
      <c r="J44" s="92">
        <f>分析係数表!G47</f>
        <v>0.25945463001493158</v>
      </c>
      <c r="K44" s="93">
        <f>SUM(K5:K43)</f>
        <v>34.777144228914906</v>
      </c>
      <c r="L44" s="94">
        <f>最終需要_まとめ!$L$33</f>
        <v>0.627</v>
      </c>
      <c r="M44" s="91">
        <f>K44*L44</f>
        <v>21.805269431529645</v>
      </c>
      <c r="N44" s="95">
        <f>分析係数表!H47</f>
        <v>1</v>
      </c>
      <c r="O44" s="96">
        <f>SUM(O5:O43)</f>
        <v>21.805269431529648</v>
      </c>
      <c r="P44" s="92">
        <f>分析係数表!C47</f>
        <v>0.45205734847213674</v>
      </c>
      <c r="Q44" s="96">
        <f>SUM(Q5:Q43)</f>
        <v>10.43609037040313</v>
      </c>
      <c r="R44" s="91">
        <f>SUM(R5:R43)</f>
        <v>12.031884848364191</v>
      </c>
      <c r="S44" s="97">
        <f>SUM(S5:S43)</f>
        <v>123.08162365919313</v>
      </c>
      <c r="T44" s="98">
        <f>分析係数表!F47</f>
        <v>0.49393557388686266</v>
      </c>
      <c r="U44" s="99">
        <f>SUM(U5:U43)</f>
        <v>77.638804304785381</v>
      </c>
      <c r="V44" s="100">
        <f>分析係数表!D47</f>
        <v>0.10430078574400901</v>
      </c>
      <c r="W44" s="101">
        <f>SUM(W5:W43)</f>
        <v>14</v>
      </c>
      <c r="X44" s="92">
        <f>分析係数表!E47</f>
        <v>8.4816292561133821E-2</v>
      </c>
      <c r="Y44" s="102">
        <f>SUM(Y5:Y43)</f>
        <v>13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290</v>
      </c>
      <c r="S2" s="3" t="s">
        <v>152</v>
      </c>
      <c r="U2" s="64" t="s">
        <v>209</v>
      </c>
      <c r="W2" s="3" t="s">
        <v>130</v>
      </c>
      <c r="Y2" s="3" t="s">
        <v>153</v>
      </c>
    </row>
    <row r="3" spans="1:25" ht="44" x14ac:dyDescent="0.2">
      <c r="B3" s="65"/>
      <c r="C3" s="66" t="s">
        <v>227</v>
      </c>
      <c r="D3" s="66" t="s">
        <v>232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投入係数表!AE5</f>
        <v>0</v>
      </c>
      <c r="E5" s="77">
        <f t="shared" ref="E5:E38" si="0">$C$33*D5</f>
        <v>0</v>
      </c>
      <c r="F5" s="76">
        <f>分析係数表!C8</f>
        <v>0.54693596511361031</v>
      </c>
      <c r="G5" s="77">
        <f t="shared" ref="G5:G38" si="1">E5*F5</f>
        <v>0</v>
      </c>
      <c r="H5" s="77">
        <f t="array" ref="H5:H43">MMULT(逆行列係数!C5:AO43,'29'!G5:G43)</f>
        <v>9.1918870829455813E-4</v>
      </c>
      <c r="I5" s="77">
        <f t="shared" ref="I5:I38" si="2">C5+H5</f>
        <v>9.1918870829455813E-4</v>
      </c>
      <c r="J5" s="76">
        <f>分析係数表!G8</f>
        <v>0.11998386771526517</v>
      </c>
      <c r="K5" s="78">
        <f t="shared" ref="K5:K38" si="3">I5*J5</f>
        <v>1.1028781638137973E-4</v>
      </c>
      <c r="L5" s="79" t="s">
        <v>185</v>
      </c>
      <c r="M5" s="80" t="s">
        <v>185</v>
      </c>
      <c r="N5" s="81">
        <f>分析係数表!H8</f>
        <v>1.0437901581813021E-2</v>
      </c>
      <c r="O5" s="82">
        <f t="shared" ref="O5:O43" si="4">$M$44*N5</f>
        <v>2.1439206934329331E-2</v>
      </c>
      <c r="P5" s="76">
        <f>分析係数表!C8</f>
        <v>0.54693596511361031</v>
      </c>
      <c r="Q5" s="82">
        <f t="shared" ref="Q5:Q38" si="5">O5*P5</f>
        <v>1.1725873335897819E-2</v>
      </c>
      <c r="R5" s="83">
        <f t="array" ref="R5:R43">MMULT(逆行列係数!C5:AO43,'29'!Q5:Q43)</f>
        <v>1.7226645517525136E-2</v>
      </c>
      <c r="S5" s="84">
        <f t="shared" ref="S5:S38" si="6">I5+R5</f>
        <v>1.8145834225819696E-2</v>
      </c>
      <c r="T5" s="85">
        <f>分析係数表!F8</f>
        <v>0.45210727969348657</v>
      </c>
      <c r="U5" s="86">
        <f t="shared" ref="U5:U38" si="7">S5*T5</f>
        <v>8.2038637496043062E-3</v>
      </c>
      <c r="V5" s="87">
        <f>分析係数表!D8</f>
        <v>0.18995765275257109</v>
      </c>
      <c r="W5" s="88">
        <f t="shared" ref="W5:W38" si="8">ROUND(S5*V5,0)</f>
        <v>0</v>
      </c>
      <c r="X5" s="76">
        <f>分析係数表!E8</f>
        <v>0.14398064125831822</v>
      </c>
      <c r="Y5" s="89">
        <f t="shared" ref="Y5:Y38" si="9">ROUND(S5*X5,0)</f>
        <v>0</v>
      </c>
    </row>
    <row r="6" spans="1:25" x14ac:dyDescent="0.2">
      <c r="A6" s="6" t="s">
        <v>219</v>
      </c>
      <c r="B6" s="5" t="s">
        <v>265</v>
      </c>
      <c r="C6" s="90"/>
      <c r="D6" s="76">
        <f>投入係数表!AE6</f>
        <v>0</v>
      </c>
      <c r="E6" s="77">
        <f t="shared" si="0"/>
        <v>0</v>
      </c>
      <c r="F6" s="76">
        <f>分析係数表!C9</f>
        <v>1</v>
      </c>
      <c r="G6" s="77">
        <f t="shared" si="1"/>
        <v>0</v>
      </c>
      <c r="H6" s="77">
        <v>3.2197846741518148E-4</v>
      </c>
      <c r="I6" s="77">
        <f t="shared" si="2"/>
        <v>3.2197846741518148E-4</v>
      </c>
      <c r="J6" s="76">
        <f>分析係数表!G9</f>
        <v>0.24637681159420291</v>
      </c>
      <c r="K6" s="78">
        <f t="shared" si="3"/>
        <v>7.9328028203740365E-5</v>
      </c>
      <c r="L6" s="79"/>
      <c r="M6" s="80"/>
      <c r="N6" s="81">
        <f>分析係数表!H9</f>
        <v>5.4189353082342016E-4</v>
      </c>
      <c r="O6" s="82">
        <f t="shared" si="4"/>
        <v>1.1130367011641929E-3</v>
      </c>
      <c r="P6" s="76">
        <f>分析係数表!C9</f>
        <v>1</v>
      </c>
      <c r="Q6" s="82">
        <f t="shared" si="5"/>
        <v>1.1130367011641929E-3</v>
      </c>
      <c r="R6" s="83">
        <v>1.4583983598602014E-3</v>
      </c>
      <c r="S6" s="84">
        <f t="shared" si="6"/>
        <v>1.7803768272753829E-3</v>
      </c>
      <c r="T6" s="85">
        <f>分析係数表!F9</f>
        <v>0.67101449275362324</v>
      </c>
      <c r="U6" s="86">
        <f t="shared" si="7"/>
        <v>1.1946586536644961E-3</v>
      </c>
      <c r="V6" s="87">
        <f>分析係数表!D9</f>
        <v>0.17826086956521739</v>
      </c>
      <c r="W6" s="88">
        <f t="shared" si="8"/>
        <v>0</v>
      </c>
      <c r="X6" s="76">
        <f>分析係数表!E9</f>
        <v>0.11304347826086956</v>
      </c>
      <c r="Y6" s="89">
        <f t="shared" si="9"/>
        <v>0</v>
      </c>
    </row>
    <row r="7" spans="1:25" x14ac:dyDescent="0.2">
      <c r="A7" s="6" t="s">
        <v>220</v>
      </c>
      <c r="B7" s="5" t="s">
        <v>266</v>
      </c>
      <c r="C7" s="90"/>
      <c r="D7" s="76">
        <f>投入係数表!AE7</f>
        <v>0</v>
      </c>
      <c r="E7" s="77">
        <f t="shared" si="0"/>
        <v>0</v>
      </c>
      <c r="F7" s="76">
        <f>分析係数表!C10</f>
        <v>7.9037800687285276E-2</v>
      </c>
      <c r="G7" s="77">
        <f t="shared" si="1"/>
        <v>0</v>
      </c>
      <c r="H7" s="77">
        <v>6.9611697854964904E-6</v>
      </c>
      <c r="I7" s="77">
        <f t="shared" si="2"/>
        <v>6.9611697854964904E-6</v>
      </c>
      <c r="J7" s="76">
        <f>分析係数表!G10</f>
        <v>0.17857142857142858</v>
      </c>
      <c r="K7" s="78">
        <f t="shared" si="3"/>
        <v>1.2430660331243734E-6</v>
      </c>
      <c r="L7" s="79"/>
      <c r="M7" s="80"/>
      <c r="N7" s="81">
        <f>分析係数表!H10</f>
        <v>1.057982607798106E-3</v>
      </c>
      <c r="O7" s="82">
        <f t="shared" si="4"/>
        <v>2.1730716546539E-3</v>
      </c>
      <c r="P7" s="76">
        <f>分析係数表!C10</f>
        <v>7.9037800687285276E-2</v>
      </c>
      <c r="Q7" s="82">
        <f t="shared" si="5"/>
        <v>1.7175480431972417E-4</v>
      </c>
      <c r="R7" s="83">
        <v>2.8506360543170456E-4</v>
      </c>
      <c r="S7" s="84">
        <f t="shared" si="6"/>
        <v>2.9202477521720103E-4</v>
      </c>
      <c r="T7" s="85">
        <f>分析係数表!F10</f>
        <v>0.5178571428571429</v>
      </c>
      <c r="U7" s="86">
        <f t="shared" si="7"/>
        <v>1.5122711573747912E-4</v>
      </c>
      <c r="V7" s="87">
        <f>分析係数表!D10</f>
        <v>0.10714285714285714</v>
      </c>
      <c r="W7" s="88">
        <f t="shared" si="8"/>
        <v>0</v>
      </c>
      <c r="X7" s="76">
        <f>分析係数表!E10</f>
        <v>8.9285714285714288E-2</v>
      </c>
      <c r="Y7" s="89">
        <f t="shared" si="9"/>
        <v>0</v>
      </c>
    </row>
    <row r="8" spans="1:25" x14ac:dyDescent="0.2">
      <c r="A8" s="6" t="s">
        <v>221</v>
      </c>
      <c r="B8" s="5" t="s">
        <v>27</v>
      </c>
      <c r="C8" s="90"/>
      <c r="D8" s="76">
        <f>投入係数表!AE8</f>
        <v>0</v>
      </c>
      <c r="E8" s="77">
        <f t="shared" si="0"/>
        <v>0</v>
      </c>
      <c r="F8" s="76">
        <f>分析係数表!C11</f>
        <v>2.9201343261789914E-3</v>
      </c>
      <c r="G8" s="77">
        <f t="shared" si="1"/>
        <v>0</v>
      </c>
      <c r="H8" s="77">
        <v>1.7689179526301843E-4</v>
      </c>
      <c r="I8" s="77">
        <f t="shared" si="2"/>
        <v>1.7689179526301843E-4</v>
      </c>
      <c r="J8" s="76">
        <f>分析係数表!G11</f>
        <v>0.38709677419354838</v>
      </c>
      <c r="K8" s="78">
        <f t="shared" si="3"/>
        <v>6.8474243327620038E-5</v>
      </c>
      <c r="L8" s="79"/>
      <c r="M8" s="80"/>
      <c r="N8" s="81">
        <f>分析係数表!H11</f>
        <v>-1.2902226924367146E-5</v>
      </c>
      <c r="O8" s="82">
        <f t="shared" si="4"/>
        <v>-2.6500873837242685E-5</v>
      </c>
      <c r="P8" s="76">
        <f>分析係数表!C11</f>
        <v>2.9201343261789914E-3</v>
      </c>
      <c r="Q8" s="82">
        <f t="shared" si="5"/>
        <v>-7.7386111365871125E-8</v>
      </c>
      <c r="R8" s="83">
        <v>3.8205609812109228E-4</v>
      </c>
      <c r="S8" s="84">
        <f t="shared" si="6"/>
        <v>5.5894789338411068E-4</v>
      </c>
      <c r="T8" s="85">
        <f>分析係数表!F11</f>
        <v>0.64516129032258063</v>
      </c>
      <c r="U8" s="86">
        <f t="shared" si="7"/>
        <v>3.6061154411878106E-4</v>
      </c>
      <c r="V8" s="87">
        <f>分析係数表!D11</f>
        <v>0.25806451612903225</v>
      </c>
      <c r="W8" s="88">
        <f t="shared" si="8"/>
        <v>0</v>
      </c>
      <c r="X8" s="76">
        <f>分析係数表!E11</f>
        <v>0.22580645161290322</v>
      </c>
      <c r="Y8" s="89">
        <f t="shared" si="9"/>
        <v>0</v>
      </c>
    </row>
    <row r="9" spans="1:25" x14ac:dyDescent="0.2">
      <c r="A9" s="6" t="s">
        <v>222</v>
      </c>
      <c r="B9" s="5" t="s">
        <v>190</v>
      </c>
      <c r="C9" s="90"/>
      <c r="D9" s="76">
        <f>投入係数表!AE9</f>
        <v>0</v>
      </c>
      <c r="E9" s="77">
        <f t="shared" si="0"/>
        <v>0</v>
      </c>
      <c r="F9" s="76">
        <f>分析係数表!C12</f>
        <v>0.15436841164909776</v>
      </c>
      <c r="G9" s="77">
        <f t="shared" si="1"/>
        <v>0</v>
      </c>
      <c r="H9" s="77">
        <v>3.7344012164579365E-4</v>
      </c>
      <c r="I9" s="77">
        <f t="shared" si="2"/>
        <v>3.7344012164579365E-4</v>
      </c>
      <c r="J9" s="76">
        <f>分析係数表!G12</f>
        <v>0.13865952540355575</v>
      </c>
      <c r="K9" s="78">
        <f t="shared" si="3"/>
        <v>5.1781030034051876E-5</v>
      </c>
      <c r="L9" s="79"/>
      <c r="M9" s="80"/>
      <c r="N9" s="81">
        <f>分析係数表!H12</f>
        <v>8.1322736304286117E-2</v>
      </c>
      <c r="O9" s="82">
        <f t="shared" si="4"/>
        <v>0.16703500779614064</v>
      </c>
      <c r="P9" s="76">
        <f>分析係数表!C12</f>
        <v>0.15436841164909776</v>
      </c>
      <c r="Q9" s="82">
        <f t="shared" si="5"/>
        <v>2.5784928843284892E-2</v>
      </c>
      <c r="R9" s="83">
        <v>2.93336476064768E-2</v>
      </c>
      <c r="S9" s="84">
        <f t="shared" si="6"/>
        <v>2.9707087728122594E-2</v>
      </c>
      <c r="T9" s="85">
        <f>分析係数表!F12</f>
        <v>0.32507624786134048</v>
      </c>
      <c r="U9" s="86">
        <f t="shared" si="7"/>
        <v>9.6570686135457658E-3</v>
      </c>
      <c r="V9" s="87">
        <f>分析係数表!D12</f>
        <v>4.5079223387636688E-2</v>
      </c>
      <c r="W9" s="88">
        <f t="shared" si="8"/>
        <v>0</v>
      </c>
      <c r="X9" s="76">
        <f>分析係数表!E12</f>
        <v>4.7459644424607601E-2</v>
      </c>
      <c r="Y9" s="89">
        <f t="shared" si="9"/>
        <v>0</v>
      </c>
    </row>
    <row r="10" spans="1:25" x14ac:dyDescent="0.2">
      <c r="A10" s="6" t="s">
        <v>223</v>
      </c>
      <c r="B10" s="5" t="s">
        <v>28</v>
      </c>
      <c r="C10" s="90"/>
      <c r="D10" s="76">
        <f>投入係数表!AE10</f>
        <v>0</v>
      </c>
      <c r="E10" s="77">
        <f t="shared" si="0"/>
        <v>0</v>
      </c>
      <c r="F10" s="76">
        <f>分析係数表!C13</f>
        <v>0</v>
      </c>
      <c r="G10" s="77">
        <f t="shared" si="1"/>
        <v>0</v>
      </c>
      <c r="H10" s="77">
        <v>0</v>
      </c>
      <c r="I10" s="77">
        <f t="shared" si="2"/>
        <v>0</v>
      </c>
      <c r="J10" s="76">
        <f>分析係数表!G13</f>
        <v>0.24519230769230768</v>
      </c>
      <c r="K10" s="78">
        <f t="shared" si="3"/>
        <v>0</v>
      </c>
      <c r="L10" s="79"/>
      <c r="M10" s="80"/>
      <c r="N10" s="81">
        <f>分析係数表!H13</f>
        <v>1.238613784739246E-2</v>
      </c>
      <c r="O10" s="82">
        <f t="shared" si="4"/>
        <v>2.5440838883752977E-2</v>
      </c>
      <c r="P10" s="76">
        <f>分析係数表!C13</f>
        <v>0</v>
      </c>
      <c r="Q10" s="82">
        <f t="shared" si="5"/>
        <v>0</v>
      </c>
      <c r="R10" s="83">
        <v>0</v>
      </c>
      <c r="S10" s="84">
        <f t="shared" si="6"/>
        <v>0</v>
      </c>
      <c r="T10" s="85">
        <f>分析係数表!F13</f>
        <v>0.38350591715976329</v>
      </c>
      <c r="U10" s="86">
        <f t="shared" si="7"/>
        <v>0</v>
      </c>
      <c r="V10" s="87">
        <f>分析係数表!D13</f>
        <v>0.13609467455621302</v>
      </c>
      <c r="W10" s="88">
        <f t="shared" si="8"/>
        <v>0</v>
      </c>
      <c r="X10" s="76">
        <f>分析係数表!E13</f>
        <v>0.13646449704142011</v>
      </c>
      <c r="Y10" s="89">
        <f t="shared" si="9"/>
        <v>0</v>
      </c>
    </row>
    <row r="11" spans="1:25" x14ac:dyDescent="0.2">
      <c r="A11" s="6" t="s">
        <v>224</v>
      </c>
      <c r="B11" s="5" t="s">
        <v>267</v>
      </c>
      <c r="C11" s="90"/>
      <c r="D11" s="76">
        <f>投入係数表!AE11</f>
        <v>1.5073861923424781E-4</v>
      </c>
      <c r="E11" s="77">
        <f t="shared" si="0"/>
        <v>1.5073861923424782E-2</v>
      </c>
      <c r="F11" s="76">
        <f>分析係数表!C14</f>
        <v>5.4896794027228801E-2</v>
      </c>
      <c r="G11" s="77">
        <f t="shared" si="1"/>
        <v>8.2750669320513727E-4</v>
      </c>
      <c r="H11" s="77">
        <v>4.6402211000706522E-3</v>
      </c>
      <c r="I11" s="77">
        <f t="shared" si="2"/>
        <v>4.6402211000706522E-3</v>
      </c>
      <c r="J11" s="76">
        <f>分析係数表!G14</f>
        <v>0.21908893709327548</v>
      </c>
      <c r="K11" s="78">
        <f t="shared" si="3"/>
        <v>1.0166211086922686E-3</v>
      </c>
      <c r="L11" s="79"/>
      <c r="M11" s="80"/>
      <c r="N11" s="81">
        <f>分析係数表!H14</f>
        <v>1.0321781539493716E-3</v>
      </c>
      <c r="O11" s="82">
        <f t="shared" si="4"/>
        <v>2.1200699069794148E-3</v>
      </c>
      <c r="P11" s="76">
        <f>分析係数表!C14</f>
        <v>5.4896794027228801E-2</v>
      </c>
      <c r="Q11" s="82">
        <f t="shared" si="5"/>
        <v>1.1638504100677506E-4</v>
      </c>
      <c r="R11" s="83">
        <v>5.4401108519362305E-4</v>
      </c>
      <c r="S11" s="84">
        <f t="shared" si="6"/>
        <v>5.1842321852642748E-3</v>
      </c>
      <c r="T11" s="85">
        <f>分析係数表!F14</f>
        <v>0.36550976138828634</v>
      </c>
      <c r="U11" s="86">
        <f t="shared" si="7"/>
        <v>1.8948874690174194E-3</v>
      </c>
      <c r="V11" s="87">
        <f>分析係数表!D14</f>
        <v>0.11713665943600868</v>
      </c>
      <c r="W11" s="88">
        <f t="shared" si="8"/>
        <v>0</v>
      </c>
      <c r="X11" s="76">
        <f>分析係数表!E14</f>
        <v>8.6767895878524945E-2</v>
      </c>
      <c r="Y11" s="89">
        <f t="shared" si="9"/>
        <v>0</v>
      </c>
    </row>
    <row r="12" spans="1:25" x14ac:dyDescent="0.2">
      <c r="A12" s="6" t="s">
        <v>225</v>
      </c>
      <c r="B12" s="5" t="s">
        <v>29</v>
      </c>
      <c r="C12" s="90"/>
      <c r="D12" s="76">
        <f>投入係数表!AE12</f>
        <v>0</v>
      </c>
      <c r="E12" s="77">
        <f t="shared" si="0"/>
        <v>0</v>
      </c>
      <c r="F12" s="76">
        <f>分析係数表!C15</f>
        <v>0</v>
      </c>
      <c r="G12" s="77">
        <f t="shared" si="1"/>
        <v>0</v>
      </c>
      <c r="H12" s="77">
        <v>0</v>
      </c>
      <c r="I12" s="77">
        <f t="shared" si="2"/>
        <v>0</v>
      </c>
      <c r="J12" s="76">
        <f>分析係数表!G15</f>
        <v>9.5670602482591585E-2</v>
      </c>
      <c r="K12" s="78">
        <f t="shared" si="3"/>
        <v>0</v>
      </c>
      <c r="L12" s="79"/>
      <c r="M12" s="80"/>
      <c r="N12" s="81">
        <f>分析係数表!H15</f>
        <v>7.5090960699816791E-3</v>
      </c>
      <c r="O12" s="82">
        <f t="shared" si="4"/>
        <v>1.5423508573275242E-2</v>
      </c>
      <c r="P12" s="76">
        <f>分析係数表!C15</f>
        <v>0</v>
      </c>
      <c r="Q12" s="82">
        <f t="shared" si="5"/>
        <v>0</v>
      </c>
      <c r="R12" s="83">
        <v>0</v>
      </c>
      <c r="S12" s="84">
        <f t="shared" si="6"/>
        <v>0</v>
      </c>
      <c r="T12" s="85">
        <f>分析係数表!F15</f>
        <v>0.30426884650317892</v>
      </c>
      <c r="U12" s="86">
        <f t="shared" si="7"/>
        <v>0</v>
      </c>
      <c r="V12" s="87">
        <f>分析係数表!D15</f>
        <v>3.7844383893430214E-2</v>
      </c>
      <c r="W12" s="88">
        <f t="shared" si="8"/>
        <v>0</v>
      </c>
      <c r="X12" s="76">
        <f>分析係数表!E15</f>
        <v>3.511958825310324E-2</v>
      </c>
      <c r="Y12" s="89">
        <f t="shared" si="9"/>
        <v>0</v>
      </c>
    </row>
    <row r="13" spans="1:25" x14ac:dyDescent="0.2">
      <c r="A13" s="6" t="s">
        <v>226</v>
      </c>
      <c r="B13" s="5" t="s">
        <v>30</v>
      </c>
      <c r="C13" s="90"/>
      <c r="D13" s="76">
        <f>投入係数表!AE13</f>
        <v>0</v>
      </c>
      <c r="E13" s="77">
        <f t="shared" si="0"/>
        <v>0</v>
      </c>
      <c r="F13" s="76">
        <f>分析係数表!C16</f>
        <v>2.8164924506387967E-2</v>
      </c>
      <c r="G13" s="77">
        <f t="shared" si="1"/>
        <v>0</v>
      </c>
      <c r="H13" s="77">
        <v>7.7007880208808117E-4</v>
      </c>
      <c r="I13" s="77">
        <f t="shared" si="2"/>
        <v>7.7007880208808117E-4</v>
      </c>
      <c r="J13" s="76">
        <f>分析係数表!G16</f>
        <v>3.3175355450236969E-2</v>
      </c>
      <c r="K13" s="78">
        <f t="shared" si="3"/>
        <v>2.5547637983964782E-5</v>
      </c>
      <c r="L13" s="79"/>
      <c r="M13" s="80"/>
      <c r="N13" s="81">
        <f>分析係数表!H16</f>
        <v>1.4682734239929811E-2</v>
      </c>
      <c r="O13" s="82">
        <f t="shared" si="4"/>
        <v>3.0157994426782173E-2</v>
      </c>
      <c r="P13" s="76">
        <f>分析係数表!C16</f>
        <v>2.8164924506387967E-2</v>
      </c>
      <c r="Q13" s="82">
        <f t="shared" si="5"/>
        <v>8.4939763629438892E-4</v>
      </c>
      <c r="R13" s="83">
        <v>1.6289829337889307E-3</v>
      </c>
      <c r="S13" s="84">
        <f t="shared" si="6"/>
        <v>2.3990617358770117E-3</v>
      </c>
      <c r="T13" s="85">
        <f>分析係数表!F16</f>
        <v>0.28436018957345971</v>
      </c>
      <c r="U13" s="86">
        <f t="shared" si="7"/>
        <v>6.8219765001242035E-4</v>
      </c>
      <c r="V13" s="87">
        <f>分析係数表!D16</f>
        <v>3.7914691943127965E-2</v>
      </c>
      <c r="W13" s="88">
        <f t="shared" si="8"/>
        <v>0</v>
      </c>
      <c r="X13" s="76">
        <f>分析係数表!E16</f>
        <v>3.7914691943127965E-2</v>
      </c>
      <c r="Y13" s="89">
        <f t="shared" si="9"/>
        <v>0</v>
      </c>
    </row>
    <row r="14" spans="1:25" x14ac:dyDescent="0.2">
      <c r="A14" s="6" t="s">
        <v>2</v>
      </c>
      <c r="B14" s="5" t="s">
        <v>364</v>
      </c>
      <c r="C14" s="90"/>
      <c r="D14" s="76">
        <f>投入係数表!AE14</f>
        <v>4.5221585770274342E-4</v>
      </c>
      <c r="E14" s="77">
        <f t="shared" si="0"/>
        <v>4.5221585770274339E-2</v>
      </c>
      <c r="F14" s="76">
        <f>分析係数表!C17</f>
        <v>0.15651736285858076</v>
      </c>
      <c r="G14" s="77">
        <f t="shared" si="1"/>
        <v>7.0779633490464606E-3</v>
      </c>
      <c r="H14" s="77">
        <v>1.2348301850648332E-2</v>
      </c>
      <c r="I14" s="77">
        <f t="shared" si="2"/>
        <v>1.2348301850648332E-2</v>
      </c>
      <c r="J14" s="76">
        <f>分析係数表!G17</f>
        <v>0.21787194841087057</v>
      </c>
      <c r="K14" s="78">
        <f t="shared" si="3"/>
        <v>2.6903485837663109E-3</v>
      </c>
      <c r="L14" s="79"/>
      <c r="M14" s="80"/>
      <c r="N14" s="81">
        <f>分析係数表!H17</f>
        <v>2.4901297964028592E-3</v>
      </c>
      <c r="O14" s="82">
        <f t="shared" si="4"/>
        <v>5.1146686505878381E-3</v>
      </c>
      <c r="P14" s="76">
        <f>分析係数表!C17</f>
        <v>0.15651736285858076</v>
      </c>
      <c r="Q14" s="82">
        <f t="shared" si="5"/>
        <v>8.0053444908546423E-4</v>
      </c>
      <c r="R14" s="83">
        <v>1.4964698617185265E-3</v>
      </c>
      <c r="S14" s="84">
        <f t="shared" si="6"/>
        <v>1.3844771712366859E-2</v>
      </c>
      <c r="T14" s="85">
        <f>分析係数表!F17</f>
        <v>0.3417779824965454</v>
      </c>
      <c r="U14" s="86">
        <f t="shared" si="7"/>
        <v>4.731838143977987E-3</v>
      </c>
      <c r="V14" s="87">
        <f>分析係数表!D17</f>
        <v>8.7977890373099957E-2</v>
      </c>
      <c r="W14" s="88">
        <f t="shared" si="8"/>
        <v>0</v>
      </c>
      <c r="X14" s="76">
        <f>分析係数表!E17</f>
        <v>8.8438507600184249E-2</v>
      </c>
      <c r="Y14" s="89">
        <f t="shared" si="9"/>
        <v>0</v>
      </c>
    </row>
    <row r="15" spans="1:25" x14ac:dyDescent="0.2">
      <c r="A15" s="6" t="s">
        <v>3</v>
      </c>
      <c r="B15" s="5" t="s">
        <v>31</v>
      </c>
      <c r="C15" s="90"/>
      <c r="D15" s="76">
        <f>投入係数表!AE15</f>
        <v>1.5073861923424781E-4</v>
      </c>
      <c r="E15" s="77">
        <f t="shared" si="0"/>
        <v>1.5073861923424782E-2</v>
      </c>
      <c r="F15" s="76">
        <f>分析係数表!C18</f>
        <v>0.11725293132328307</v>
      </c>
      <c r="G15" s="77">
        <f t="shared" si="1"/>
        <v>1.7674544968839777E-3</v>
      </c>
      <c r="H15" s="77">
        <v>8.6203792962957961E-3</v>
      </c>
      <c r="I15" s="77">
        <f t="shared" si="2"/>
        <v>8.6203792962957961E-3</v>
      </c>
      <c r="J15" s="76">
        <f>分析係数表!G18</f>
        <v>0.21513002364066194</v>
      </c>
      <c r="K15" s="78">
        <f t="shared" si="3"/>
        <v>1.8545024018035874E-3</v>
      </c>
      <c r="L15" s="79"/>
      <c r="M15" s="80"/>
      <c r="N15" s="81">
        <f>分析係数表!H18</f>
        <v>3.999690346553815E-4</v>
      </c>
      <c r="O15" s="82">
        <f t="shared" si="4"/>
        <v>8.2152708895452317E-4</v>
      </c>
      <c r="P15" s="76">
        <f>分析係数表!C18</f>
        <v>0.11725293132328307</v>
      </c>
      <c r="Q15" s="82">
        <f t="shared" si="5"/>
        <v>9.6326459341401367E-5</v>
      </c>
      <c r="R15" s="83">
        <v>2.3008272051346697E-4</v>
      </c>
      <c r="S15" s="84">
        <f t="shared" si="6"/>
        <v>8.8504620168092622E-3</v>
      </c>
      <c r="T15" s="85">
        <f>分析係数表!F18</f>
        <v>0.45862884160756501</v>
      </c>
      <c r="U15" s="86">
        <f t="shared" si="7"/>
        <v>4.0590771424609852E-3</v>
      </c>
      <c r="V15" s="87">
        <f>分析係数表!D18</f>
        <v>6.6193853427895979E-2</v>
      </c>
      <c r="W15" s="88">
        <f t="shared" si="8"/>
        <v>0</v>
      </c>
      <c r="X15" s="76">
        <f>分析係数表!E18</f>
        <v>5.4373522458628844E-2</v>
      </c>
      <c r="Y15" s="89">
        <f t="shared" si="9"/>
        <v>0</v>
      </c>
    </row>
    <row r="16" spans="1:25" x14ac:dyDescent="0.2">
      <c r="A16" s="6" t="s">
        <v>4</v>
      </c>
      <c r="B16" s="5" t="s">
        <v>32</v>
      </c>
      <c r="C16" s="90"/>
      <c r="D16" s="76">
        <f>投入係数表!AE16</f>
        <v>0</v>
      </c>
      <c r="E16" s="77">
        <f t="shared" si="0"/>
        <v>0</v>
      </c>
      <c r="F16" s="76">
        <f>分析係数表!C19</f>
        <v>0.16093535075653365</v>
      </c>
      <c r="G16" s="77">
        <f t="shared" si="1"/>
        <v>0</v>
      </c>
      <c r="H16" s="77">
        <v>7.9611073118136672E-3</v>
      </c>
      <c r="I16" s="77">
        <f t="shared" si="2"/>
        <v>7.9611073118136672E-3</v>
      </c>
      <c r="J16" s="76">
        <f>分析係数表!G19</f>
        <v>5.7622016770586967E-2</v>
      </c>
      <c r="K16" s="78">
        <f t="shared" si="3"/>
        <v>4.5873505903376967E-4</v>
      </c>
      <c r="L16" s="79"/>
      <c r="M16" s="80"/>
      <c r="N16" s="81">
        <f>分析係数表!H19</f>
        <v>-1.0321781539493717E-4</v>
      </c>
      <c r="O16" s="82">
        <f t="shared" si="4"/>
        <v>-2.1200699069794148E-4</v>
      </c>
      <c r="P16" s="76">
        <f>分析係数表!C19</f>
        <v>0.16093535075653365</v>
      </c>
      <c r="Q16" s="82">
        <f t="shared" si="5"/>
        <v>-3.4119419410810379E-5</v>
      </c>
      <c r="R16" s="83">
        <v>1.3744753757347517E-4</v>
      </c>
      <c r="S16" s="84">
        <f t="shared" si="6"/>
        <v>8.0985548493871431E-3</v>
      </c>
      <c r="T16" s="85">
        <f>分析係数表!F19</f>
        <v>0.23994839819393679</v>
      </c>
      <c r="U16" s="86">
        <f t="shared" si="7"/>
        <v>1.9432352637961841E-3</v>
      </c>
      <c r="V16" s="87">
        <f>分析係数表!D19</f>
        <v>2.2575790152655342E-2</v>
      </c>
      <c r="W16" s="88">
        <f t="shared" si="8"/>
        <v>0</v>
      </c>
      <c r="X16" s="76">
        <f>分析係数表!E19</f>
        <v>2.6015910556869491E-2</v>
      </c>
      <c r="Y16" s="89">
        <f t="shared" si="9"/>
        <v>0</v>
      </c>
    </row>
    <row r="17" spans="1:25" x14ac:dyDescent="0.2">
      <c r="A17" s="6" t="s">
        <v>5</v>
      </c>
      <c r="B17" s="5" t="s">
        <v>33</v>
      </c>
      <c r="C17" s="90"/>
      <c r="D17" s="76">
        <f>投入係数表!AE17</f>
        <v>0</v>
      </c>
      <c r="E17" s="77">
        <f t="shared" si="0"/>
        <v>0</v>
      </c>
      <c r="F17" s="76">
        <f>分析係数表!C20</f>
        <v>0.28691066997518611</v>
      </c>
      <c r="G17" s="77">
        <f t="shared" si="1"/>
        <v>0</v>
      </c>
      <c r="H17" s="77">
        <v>5.2616039736095091E-3</v>
      </c>
      <c r="I17" s="77">
        <f t="shared" si="2"/>
        <v>5.2616039736095091E-3</v>
      </c>
      <c r="J17" s="76">
        <f>分析係数表!G20</f>
        <v>9.991079393398751E-2</v>
      </c>
      <c r="K17" s="78">
        <f t="shared" si="3"/>
        <v>5.2569103036954955E-4</v>
      </c>
      <c r="L17" s="79"/>
      <c r="M17" s="80"/>
      <c r="N17" s="81">
        <f>分析係数表!H20</f>
        <v>4.9028462312595156E-4</v>
      </c>
      <c r="O17" s="82">
        <f t="shared" si="4"/>
        <v>1.0070332058152221E-3</v>
      </c>
      <c r="P17" s="76">
        <f>分析係数表!C20</f>
        <v>0.28691066997518611</v>
      </c>
      <c r="Q17" s="82">
        <f t="shared" si="5"/>
        <v>2.8892857176770489E-4</v>
      </c>
      <c r="R17" s="83">
        <v>5.7321303880067138E-4</v>
      </c>
      <c r="S17" s="84">
        <f t="shared" si="6"/>
        <v>5.8348170124101805E-3</v>
      </c>
      <c r="T17" s="85">
        <f>分析係数表!F20</f>
        <v>0.22279214986619089</v>
      </c>
      <c r="U17" s="86">
        <f t="shared" si="7"/>
        <v>1.299951426270689E-3</v>
      </c>
      <c r="V17" s="87">
        <f>分析係数表!D20</f>
        <v>1.4942016057091882E-2</v>
      </c>
      <c r="W17" s="88">
        <f t="shared" si="8"/>
        <v>0</v>
      </c>
      <c r="X17" s="76">
        <f>分析係数表!E20</f>
        <v>1.5834076717216771E-2</v>
      </c>
      <c r="Y17" s="89">
        <f t="shared" si="9"/>
        <v>0</v>
      </c>
    </row>
    <row r="18" spans="1:25" x14ac:dyDescent="0.2">
      <c r="A18" s="6" t="s">
        <v>6</v>
      </c>
      <c r="B18" s="5" t="s">
        <v>34</v>
      </c>
      <c r="C18" s="90"/>
      <c r="D18" s="76">
        <f>投入係数表!AE18</f>
        <v>3.0147723846849563E-4</v>
      </c>
      <c r="E18" s="77">
        <f t="shared" si="0"/>
        <v>3.0147723846849564E-2</v>
      </c>
      <c r="F18" s="76">
        <f>分析係数表!C21</f>
        <v>0.60911510312707917</v>
      </c>
      <c r="G18" s="77">
        <f t="shared" si="1"/>
        <v>1.8363433920020475E-2</v>
      </c>
      <c r="H18" s="77">
        <v>8.4618503583091295E-2</v>
      </c>
      <c r="I18" s="77">
        <f t="shared" si="2"/>
        <v>8.4618503583091295E-2</v>
      </c>
      <c r="J18" s="76">
        <f>分析係数表!G21</f>
        <v>0.2851761577664525</v>
      </c>
      <c r="K18" s="78">
        <f t="shared" si="3"/>
        <v>2.4131179727772768E-2</v>
      </c>
      <c r="L18" s="79"/>
      <c r="M18" s="80"/>
      <c r="N18" s="81">
        <f>分析係数表!H21</f>
        <v>8.1284029623513018E-4</v>
      </c>
      <c r="O18" s="82">
        <f t="shared" si="4"/>
        <v>1.6695550517462892E-3</v>
      </c>
      <c r="P18" s="76">
        <f>分析係数表!C21</f>
        <v>0.60911510312707917</v>
      </c>
      <c r="Q18" s="82">
        <f t="shared" si="5"/>
        <v>1.016951197520777E-3</v>
      </c>
      <c r="R18" s="83">
        <v>2.5596292052831315E-3</v>
      </c>
      <c r="S18" s="84">
        <f t="shared" si="6"/>
        <v>8.7178132788374427E-2</v>
      </c>
      <c r="T18" s="85">
        <f>分析係数表!F21</f>
        <v>0.42588078883226238</v>
      </c>
      <c r="U18" s="86">
        <f t="shared" si="7"/>
        <v>3.7127491960836617E-2</v>
      </c>
      <c r="V18" s="87">
        <f>分析係数表!D21</f>
        <v>0.10037668956348327</v>
      </c>
      <c r="W18" s="88">
        <f t="shared" si="8"/>
        <v>0</v>
      </c>
      <c r="X18" s="76">
        <f>分析係数表!E21</f>
        <v>9.4837137159317533E-2</v>
      </c>
      <c r="Y18" s="89">
        <f t="shared" si="9"/>
        <v>0</v>
      </c>
    </row>
    <row r="19" spans="1:25" x14ac:dyDescent="0.2">
      <c r="A19" s="6" t="s">
        <v>7</v>
      </c>
      <c r="B19" s="5" t="s">
        <v>268</v>
      </c>
      <c r="C19" s="90"/>
      <c r="D19" s="76">
        <f>投入係数表!AE19</f>
        <v>0</v>
      </c>
      <c r="E19" s="77">
        <f t="shared" si="0"/>
        <v>0</v>
      </c>
      <c r="F19" s="76">
        <f>分析係数表!C22</f>
        <v>5.1505016722408037E-2</v>
      </c>
      <c r="G19" s="77">
        <f t="shared" si="1"/>
        <v>0</v>
      </c>
      <c r="H19" s="77">
        <v>6.3039909405371525E-4</v>
      </c>
      <c r="I19" s="77">
        <f t="shared" si="2"/>
        <v>6.3039909405371525E-4</v>
      </c>
      <c r="J19" s="76">
        <f>分析係数表!G22</f>
        <v>0.19433198380566802</v>
      </c>
      <c r="K19" s="78">
        <f t="shared" si="3"/>
        <v>1.2250670653675438E-4</v>
      </c>
      <c r="L19" s="79"/>
      <c r="M19" s="80"/>
      <c r="N19" s="81">
        <f>分析係数表!H22</f>
        <v>3.8706680773101437E-5</v>
      </c>
      <c r="O19" s="82">
        <f t="shared" si="4"/>
        <v>7.9502621511728054E-5</v>
      </c>
      <c r="P19" s="76">
        <f>分析係数表!C22</f>
        <v>5.1505016722408037E-2</v>
      </c>
      <c r="Q19" s="82">
        <f t="shared" si="5"/>
        <v>4.09478385043683E-6</v>
      </c>
      <c r="R19" s="83">
        <v>4.0680957525509366E-5</v>
      </c>
      <c r="S19" s="84">
        <f t="shared" si="6"/>
        <v>6.7108005157922462E-4</v>
      </c>
      <c r="T19" s="85">
        <f>分析係数表!F22</f>
        <v>0.41295546558704455</v>
      </c>
      <c r="U19" s="86">
        <f t="shared" si="7"/>
        <v>2.7712617514607656E-4</v>
      </c>
      <c r="V19" s="87">
        <f>分析係数表!D22</f>
        <v>6.1740890688259109E-2</v>
      </c>
      <c r="W19" s="88">
        <f t="shared" si="8"/>
        <v>0</v>
      </c>
      <c r="X19" s="76">
        <f>分析係数表!E22</f>
        <v>6.6801619433198386E-2</v>
      </c>
      <c r="Y19" s="89">
        <f t="shared" si="9"/>
        <v>0</v>
      </c>
    </row>
    <row r="20" spans="1:25" x14ac:dyDescent="0.2">
      <c r="A20" s="6" t="s">
        <v>8</v>
      </c>
      <c r="B20" s="5" t="s">
        <v>269</v>
      </c>
      <c r="C20" s="90"/>
      <c r="D20" s="76">
        <f>投入係数表!AE20</f>
        <v>0</v>
      </c>
      <c r="E20" s="77">
        <f t="shared" si="0"/>
        <v>0</v>
      </c>
      <c r="F20" s="76">
        <f>分析係数表!C23</f>
        <v>0</v>
      </c>
      <c r="G20" s="77">
        <f t="shared" si="1"/>
        <v>0</v>
      </c>
      <c r="H20" s="77">
        <v>0</v>
      </c>
      <c r="I20" s="77">
        <f t="shared" si="2"/>
        <v>0</v>
      </c>
      <c r="J20" s="76">
        <f>分析係数表!G23</f>
        <v>0.21569329989251165</v>
      </c>
      <c r="K20" s="78">
        <f t="shared" si="3"/>
        <v>0</v>
      </c>
      <c r="L20" s="79"/>
      <c r="M20" s="80"/>
      <c r="N20" s="81">
        <f>分析係数表!H23</f>
        <v>2.5804453848734292E-5</v>
      </c>
      <c r="O20" s="82">
        <f t="shared" si="4"/>
        <v>5.300174767448537E-5</v>
      </c>
      <c r="P20" s="76">
        <f>分析係数表!C23</f>
        <v>0</v>
      </c>
      <c r="Q20" s="82">
        <f t="shared" si="5"/>
        <v>0</v>
      </c>
      <c r="R20" s="83">
        <v>0</v>
      </c>
      <c r="S20" s="84">
        <f t="shared" si="6"/>
        <v>0</v>
      </c>
      <c r="T20" s="85">
        <f>分析係数表!F23</f>
        <v>0.44070225725546397</v>
      </c>
      <c r="U20" s="86">
        <f t="shared" si="7"/>
        <v>0</v>
      </c>
      <c r="V20" s="87">
        <f>分析係数表!D23</f>
        <v>7.3450376209243995E-2</v>
      </c>
      <c r="W20" s="88">
        <f t="shared" si="8"/>
        <v>0</v>
      </c>
      <c r="X20" s="76">
        <f>分析係数表!E23</f>
        <v>7.9183088498745974E-2</v>
      </c>
      <c r="Y20" s="89">
        <f t="shared" si="9"/>
        <v>0</v>
      </c>
    </row>
    <row r="21" spans="1:25" x14ac:dyDescent="0.2">
      <c r="A21" s="6" t="s">
        <v>9</v>
      </c>
      <c r="B21" s="5" t="s">
        <v>270</v>
      </c>
      <c r="C21" s="90"/>
      <c r="D21" s="76">
        <f>投入係数表!AE21</f>
        <v>0</v>
      </c>
      <c r="E21" s="77">
        <f t="shared" si="0"/>
        <v>0</v>
      </c>
      <c r="F21" s="76">
        <f>分析係数表!C24</f>
        <v>3.1029619181946355E-2</v>
      </c>
      <c r="G21" s="77">
        <f t="shared" si="1"/>
        <v>0</v>
      </c>
      <c r="H21" s="77">
        <v>9.9522238398154137E-5</v>
      </c>
      <c r="I21" s="77">
        <f t="shared" si="2"/>
        <v>9.9522238398154137E-5</v>
      </c>
      <c r="J21" s="76">
        <f>分析係数表!G24</f>
        <v>0.21333333333333335</v>
      </c>
      <c r="K21" s="78">
        <f t="shared" si="3"/>
        <v>2.1231410858272883E-5</v>
      </c>
      <c r="L21" s="79"/>
      <c r="M21" s="80"/>
      <c r="N21" s="81">
        <f>分析係数表!H24</f>
        <v>3.2255567310917867E-4</v>
      </c>
      <c r="O21" s="82">
        <f t="shared" si="4"/>
        <v>6.6252184593106717E-4</v>
      </c>
      <c r="P21" s="76">
        <f>分析係数表!C24</f>
        <v>3.1029619181946355E-2</v>
      </c>
      <c r="Q21" s="82">
        <f t="shared" si="5"/>
        <v>2.055780057896115E-5</v>
      </c>
      <c r="R21" s="83">
        <v>6.1194443059905967E-5</v>
      </c>
      <c r="S21" s="84">
        <f t="shared" si="6"/>
        <v>1.607166814580601E-4</v>
      </c>
      <c r="T21" s="85">
        <f>分析係数表!F24</f>
        <v>0.4</v>
      </c>
      <c r="U21" s="86">
        <f t="shared" si="7"/>
        <v>6.4286672583224047E-5</v>
      </c>
      <c r="V21" s="87">
        <f>分析係数表!D24</f>
        <v>0</v>
      </c>
      <c r="W21" s="88">
        <f t="shared" si="8"/>
        <v>0</v>
      </c>
      <c r="X21" s="76">
        <f>分析係数表!E24</f>
        <v>0</v>
      </c>
      <c r="Y21" s="89">
        <f t="shared" si="9"/>
        <v>0</v>
      </c>
    </row>
    <row r="22" spans="1:25" x14ac:dyDescent="0.2">
      <c r="A22" s="6" t="s">
        <v>10</v>
      </c>
      <c r="B22" s="5" t="s">
        <v>271</v>
      </c>
      <c r="C22" s="90"/>
      <c r="D22" s="76">
        <f>投入係数表!AE22</f>
        <v>0</v>
      </c>
      <c r="E22" s="77">
        <f t="shared" si="0"/>
        <v>0</v>
      </c>
      <c r="F22" s="76">
        <f>分析係数表!C25</f>
        <v>0.19850187265917607</v>
      </c>
      <c r="G22" s="77">
        <f t="shared" si="1"/>
        <v>0</v>
      </c>
      <c r="H22" s="77">
        <v>1.961777349012526E-3</v>
      </c>
      <c r="I22" s="77">
        <f t="shared" si="2"/>
        <v>1.961777349012526E-3</v>
      </c>
      <c r="J22" s="76">
        <f>分析係数表!G25</f>
        <v>0.19720347155255544</v>
      </c>
      <c r="K22" s="78">
        <f t="shared" si="3"/>
        <v>3.8686930363843929E-4</v>
      </c>
      <c r="L22" s="79"/>
      <c r="M22" s="80"/>
      <c r="N22" s="81">
        <f>分析係数表!H25</f>
        <v>4.5157794235285009E-4</v>
      </c>
      <c r="O22" s="82">
        <f t="shared" si="4"/>
        <v>9.2753058430349391E-4</v>
      </c>
      <c r="P22" s="76">
        <f>分析係数表!C25</f>
        <v>0.19850187265917607</v>
      </c>
      <c r="Q22" s="82">
        <f t="shared" si="5"/>
        <v>1.8411655793290331E-4</v>
      </c>
      <c r="R22" s="83">
        <v>4.3888179270705485E-4</v>
      </c>
      <c r="S22" s="84">
        <f t="shared" si="6"/>
        <v>2.4006591417195808E-3</v>
      </c>
      <c r="T22" s="85">
        <f>分析係数表!F25</f>
        <v>0.35053037608486015</v>
      </c>
      <c r="U22" s="86">
        <f t="shared" si="7"/>
        <v>8.4150395179852222E-4</v>
      </c>
      <c r="V22" s="87">
        <f>分析係数表!D25</f>
        <v>5.2073288331726135E-2</v>
      </c>
      <c r="W22" s="88">
        <f t="shared" si="8"/>
        <v>0</v>
      </c>
      <c r="X22" s="76">
        <f>分析係数表!E25</f>
        <v>4.8216007714561235E-2</v>
      </c>
      <c r="Y22" s="89">
        <f t="shared" si="9"/>
        <v>0</v>
      </c>
    </row>
    <row r="23" spans="1:25" x14ac:dyDescent="0.2">
      <c r="A23" s="6" t="s">
        <v>11</v>
      </c>
      <c r="B23" s="5" t="s">
        <v>35</v>
      </c>
      <c r="C23" s="90"/>
      <c r="D23" s="76">
        <f>投入係数表!AE23</f>
        <v>0</v>
      </c>
      <c r="E23" s="77">
        <f t="shared" si="0"/>
        <v>0</v>
      </c>
      <c r="F23" s="76">
        <f>分析係数表!C26</f>
        <v>2.323462414578592E-2</v>
      </c>
      <c r="G23" s="77">
        <f t="shared" si="1"/>
        <v>0</v>
      </c>
      <c r="H23" s="77">
        <v>3.0212069364786746E-4</v>
      </c>
      <c r="I23" s="77">
        <f t="shared" si="2"/>
        <v>3.0212069364786746E-4</v>
      </c>
      <c r="J23" s="76">
        <f>分析係数表!G26</f>
        <v>0.20198675496688742</v>
      </c>
      <c r="K23" s="78">
        <f t="shared" si="3"/>
        <v>6.1024378518277862E-5</v>
      </c>
      <c r="L23" s="79"/>
      <c r="M23" s="80"/>
      <c r="N23" s="81">
        <f>分析係数表!H26</f>
        <v>9.637963512502257E-3</v>
      </c>
      <c r="O23" s="82">
        <f t="shared" si="4"/>
        <v>1.9796152756420285E-2</v>
      </c>
      <c r="P23" s="76">
        <f>分析係数表!C26</f>
        <v>2.323462414578592E-2</v>
      </c>
      <c r="Q23" s="82">
        <f t="shared" si="5"/>
        <v>4.5995616882798927E-4</v>
      </c>
      <c r="R23" s="83">
        <v>4.7618189652566398E-4</v>
      </c>
      <c r="S23" s="84">
        <f t="shared" si="6"/>
        <v>7.7830259017353139E-4</v>
      </c>
      <c r="T23" s="85">
        <f>分析係数表!F26</f>
        <v>0.3443708609271523</v>
      </c>
      <c r="U23" s="86">
        <f t="shared" si="7"/>
        <v>2.680247330398916E-4</v>
      </c>
      <c r="V23" s="87">
        <f>分析係数表!D26</f>
        <v>3.9735099337748346E-2</v>
      </c>
      <c r="W23" s="88">
        <f t="shared" si="8"/>
        <v>0</v>
      </c>
      <c r="X23" s="76">
        <f>分析係数表!E26</f>
        <v>3.9735099337748346E-2</v>
      </c>
      <c r="Y23" s="89">
        <f t="shared" si="9"/>
        <v>0</v>
      </c>
    </row>
    <row r="24" spans="1:25" x14ac:dyDescent="0.2">
      <c r="A24" s="6" t="s">
        <v>12</v>
      </c>
      <c r="B24" s="5" t="s">
        <v>365</v>
      </c>
      <c r="C24" s="90"/>
      <c r="D24" s="76">
        <f>投入係数表!AE24</f>
        <v>0</v>
      </c>
      <c r="E24" s="77">
        <f t="shared" si="0"/>
        <v>0</v>
      </c>
      <c r="F24" s="76">
        <f>分析係数表!C27</f>
        <v>8.4880636604774962E-3</v>
      </c>
      <c r="G24" s="77">
        <f t="shared" si="1"/>
        <v>0</v>
      </c>
      <c r="H24" s="77">
        <v>2.0773373243702187E-5</v>
      </c>
      <c r="I24" s="77">
        <f t="shared" si="2"/>
        <v>2.0773373243702187E-5</v>
      </c>
      <c r="J24" s="76">
        <f>分析係数表!G27</f>
        <v>0.2</v>
      </c>
      <c r="K24" s="78">
        <f t="shared" si="3"/>
        <v>4.1546746487404378E-6</v>
      </c>
      <c r="L24" s="79"/>
      <c r="M24" s="80"/>
      <c r="N24" s="81">
        <f>分析係数表!H27</f>
        <v>9.6121590586535233E-3</v>
      </c>
      <c r="O24" s="82">
        <f t="shared" si="4"/>
        <v>1.97431510087458E-2</v>
      </c>
      <c r="P24" s="76">
        <f>分析係数表!C27</f>
        <v>8.4880636604774962E-3</v>
      </c>
      <c r="Q24" s="82">
        <f t="shared" si="5"/>
        <v>1.6758112262065485E-4</v>
      </c>
      <c r="R24" s="83">
        <v>1.6899633001132115E-4</v>
      </c>
      <c r="S24" s="84">
        <f t="shared" si="6"/>
        <v>1.8976970325502334E-4</v>
      </c>
      <c r="T24" s="85">
        <f>分析係数表!F27</f>
        <v>0.35</v>
      </c>
      <c r="U24" s="86">
        <f t="shared" si="7"/>
        <v>6.6419396139258158E-5</v>
      </c>
      <c r="V24" s="87">
        <f>分析係数表!D27</f>
        <v>0</v>
      </c>
      <c r="W24" s="88">
        <f t="shared" si="8"/>
        <v>0</v>
      </c>
      <c r="X24" s="76">
        <f>分析係数表!E27</f>
        <v>0</v>
      </c>
      <c r="Y24" s="89">
        <f t="shared" si="9"/>
        <v>0</v>
      </c>
    </row>
    <row r="25" spans="1:25" x14ac:dyDescent="0.2">
      <c r="A25" s="6" t="s">
        <v>13</v>
      </c>
      <c r="B25" s="5" t="s">
        <v>191</v>
      </c>
      <c r="C25" s="90"/>
      <c r="D25" s="76">
        <f>投入係数表!AE25</f>
        <v>0</v>
      </c>
      <c r="E25" s="77">
        <f t="shared" si="0"/>
        <v>0</v>
      </c>
      <c r="F25" s="76">
        <f>分析係数表!C28</f>
        <v>1.1669367909238226E-2</v>
      </c>
      <c r="G25" s="77">
        <f t="shared" si="1"/>
        <v>0</v>
      </c>
      <c r="H25" s="77">
        <v>2.2414115277994754E-4</v>
      </c>
      <c r="I25" s="77">
        <f t="shared" si="2"/>
        <v>2.2414115277994754E-4</v>
      </c>
      <c r="J25" s="76">
        <f>分析係数表!G28</f>
        <v>0.12720848056537101</v>
      </c>
      <c r="K25" s="78">
        <f t="shared" si="3"/>
        <v>2.8512655477307812E-5</v>
      </c>
      <c r="L25" s="79"/>
      <c r="M25" s="80"/>
      <c r="N25" s="81">
        <f>分析係数表!H28</f>
        <v>1.7972802105643435E-2</v>
      </c>
      <c r="O25" s="82">
        <f t="shared" si="4"/>
        <v>3.6915717255279062E-2</v>
      </c>
      <c r="P25" s="76">
        <f>分析係数表!C28</f>
        <v>1.1669367909238226E-2</v>
      </c>
      <c r="Q25" s="82">
        <f t="shared" si="5"/>
        <v>4.3078308628526535E-4</v>
      </c>
      <c r="R25" s="83">
        <v>4.5621285299700219E-4</v>
      </c>
      <c r="S25" s="84">
        <f t="shared" si="6"/>
        <v>6.8035400577694976E-4</v>
      </c>
      <c r="T25" s="85">
        <f>分析係数表!F28</f>
        <v>0.21908127208480566</v>
      </c>
      <c r="U25" s="86">
        <f t="shared" si="7"/>
        <v>1.4905282105360737E-4</v>
      </c>
      <c r="V25" s="87">
        <f>分析係数表!D28</f>
        <v>0.24734982332155478</v>
      </c>
      <c r="W25" s="88">
        <f t="shared" si="8"/>
        <v>0</v>
      </c>
      <c r="X25" s="76">
        <f>分析係数表!E28</f>
        <v>0.24028268551236748</v>
      </c>
      <c r="Y25" s="89">
        <f t="shared" si="9"/>
        <v>0</v>
      </c>
    </row>
    <row r="26" spans="1:25" x14ac:dyDescent="0.2">
      <c r="A26" s="6" t="s">
        <v>14</v>
      </c>
      <c r="B26" s="5" t="s">
        <v>50</v>
      </c>
      <c r="C26" s="90"/>
      <c r="D26" s="76">
        <f>投入係数表!AE26</f>
        <v>0</v>
      </c>
      <c r="E26" s="77">
        <f t="shared" si="0"/>
        <v>0</v>
      </c>
      <c r="F26" s="76">
        <f>分析係数表!C29</f>
        <v>0.21585523481258073</v>
      </c>
      <c r="G26" s="77">
        <f t="shared" si="1"/>
        <v>0</v>
      </c>
      <c r="H26" s="77">
        <v>1.0880583166099564E-2</v>
      </c>
      <c r="I26" s="77">
        <f t="shared" si="2"/>
        <v>1.0880583166099564E-2</v>
      </c>
      <c r="J26" s="76">
        <f>分析係数表!G29</f>
        <v>0.26371215445370777</v>
      </c>
      <c r="K26" s="78">
        <f t="shared" si="3"/>
        <v>2.869342028444861E-3</v>
      </c>
      <c r="L26" s="79"/>
      <c r="M26" s="80"/>
      <c r="N26" s="81">
        <f>分析係数表!H29</f>
        <v>8.6315898124016202E-3</v>
      </c>
      <c r="O26" s="82">
        <f t="shared" si="4"/>
        <v>1.7729084597115356E-2</v>
      </c>
      <c r="P26" s="76">
        <f>分析係数表!C29</f>
        <v>0.21585523481258073</v>
      </c>
      <c r="Q26" s="82">
        <f t="shared" si="5"/>
        <v>3.8269157187224433E-3</v>
      </c>
      <c r="R26" s="83">
        <v>5.8526018035429637E-3</v>
      </c>
      <c r="S26" s="84">
        <f t="shared" si="6"/>
        <v>1.6733184969642528E-2</v>
      </c>
      <c r="T26" s="85">
        <f>分析係数表!F29</f>
        <v>0.49363756033347961</v>
      </c>
      <c r="U26" s="86">
        <f t="shared" si="7"/>
        <v>8.2601286050231881E-3</v>
      </c>
      <c r="V26" s="87">
        <f>分析係数表!D29</f>
        <v>7.6788064940763498E-2</v>
      </c>
      <c r="W26" s="88">
        <f t="shared" si="8"/>
        <v>0</v>
      </c>
      <c r="X26" s="76">
        <f>分析係数表!E29</f>
        <v>5.9236507240017548E-2</v>
      </c>
      <c r="Y26" s="89">
        <f t="shared" si="9"/>
        <v>0</v>
      </c>
    </row>
    <row r="27" spans="1:25" x14ac:dyDescent="0.2">
      <c r="A27" s="6" t="s">
        <v>15</v>
      </c>
      <c r="B27" s="5" t="s">
        <v>36</v>
      </c>
      <c r="C27" s="90"/>
      <c r="D27" s="76">
        <f>投入係数表!AE27</f>
        <v>9.6472716309918601E-3</v>
      </c>
      <c r="E27" s="77">
        <f t="shared" si="0"/>
        <v>0.96472716309918605</v>
      </c>
      <c r="F27" s="76">
        <f>分析係数表!C30</f>
        <v>1</v>
      </c>
      <c r="G27" s="77">
        <f t="shared" si="1"/>
        <v>0.96472716309918605</v>
      </c>
      <c r="H27" s="77">
        <v>0.98646210466922712</v>
      </c>
      <c r="I27" s="77">
        <f t="shared" si="2"/>
        <v>0.98646210466922712</v>
      </c>
      <c r="J27" s="76">
        <f>分析係数表!G30</f>
        <v>0.34449467473756801</v>
      </c>
      <c r="K27" s="78">
        <f t="shared" si="3"/>
        <v>0.33983094188896218</v>
      </c>
      <c r="L27" s="79"/>
      <c r="M27" s="80"/>
      <c r="N27" s="81">
        <f>分析係数表!H30</f>
        <v>0</v>
      </c>
      <c r="O27" s="82">
        <f t="shared" si="4"/>
        <v>0</v>
      </c>
      <c r="P27" s="76">
        <f>分析係数表!C30</f>
        <v>1</v>
      </c>
      <c r="Q27" s="82">
        <f t="shared" si="5"/>
        <v>0</v>
      </c>
      <c r="R27" s="83">
        <v>8.892396920139066E-3</v>
      </c>
      <c r="S27" s="84">
        <f t="shared" si="6"/>
        <v>0.99535450158936623</v>
      </c>
      <c r="T27" s="85">
        <f>分析係数表!F30</f>
        <v>0.44057926595663166</v>
      </c>
      <c r="U27" s="86">
        <f t="shared" si="7"/>
        <v>0.43853255567687194</v>
      </c>
      <c r="V27" s="87">
        <f>分析係数表!D30</f>
        <v>9.4858631522488704E-2</v>
      </c>
      <c r="W27" s="88">
        <f t="shared" si="8"/>
        <v>0</v>
      </c>
      <c r="X27" s="76">
        <f>分析係数表!E30</f>
        <v>6.7427783311623635E-2</v>
      </c>
      <c r="Y27" s="89">
        <f t="shared" si="9"/>
        <v>0</v>
      </c>
    </row>
    <row r="28" spans="1:25" x14ac:dyDescent="0.2">
      <c r="A28" s="6" t="s">
        <v>16</v>
      </c>
      <c r="B28" s="5" t="s">
        <v>192</v>
      </c>
      <c r="C28" s="90"/>
      <c r="D28" s="76">
        <f>投入係数表!AE28</f>
        <v>1.3566475731082302E-3</v>
      </c>
      <c r="E28" s="77">
        <f t="shared" si="0"/>
        <v>0.13566475731082303</v>
      </c>
      <c r="F28" s="76">
        <f>分析係数表!C31</f>
        <v>0.96551367561139545</v>
      </c>
      <c r="G28" s="77">
        <f t="shared" si="1"/>
        <v>0.13098617848210067</v>
      </c>
      <c r="H28" s="77">
        <v>0.1724161442988878</v>
      </c>
      <c r="I28" s="77">
        <f t="shared" si="2"/>
        <v>0.1724161442988878</v>
      </c>
      <c r="J28" s="76">
        <f>分析係数表!G31</f>
        <v>7.0877864624873721E-2</v>
      </c>
      <c r="K28" s="78">
        <f t="shared" si="3"/>
        <v>1.2220488134759263E-2</v>
      </c>
      <c r="L28" s="79"/>
      <c r="M28" s="80"/>
      <c r="N28" s="81">
        <f>分析係数表!H31</f>
        <v>0.19122390524604546</v>
      </c>
      <c r="O28" s="82">
        <f t="shared" si="4"/>
        <v>0.39276945114177381</v>
      </c>
      <c r="P28" s="76">
        <f>分析係数表!C31</f>
        <v>0.96551367561139545</v>
      </c>
      <c r="Q28" s="82">
        <f t="shared" si="5"/>
        <v>0.37922427643976442</v>
      </c>
      <c r="R28" s="83">
        <v>0.43168648907399498</v>
      </c>
      <c r="S28" s="84">
        <f t="shared" si="6"/>
        <v>0.60410263337288272</v>
      </c>
      <c r="T28" s="85">
        <f>分析係数表!F31</f>
        <v>0.34460573190833199</v>
      </c>
      <c r="U28" s="86">
        <f t="shared" si="7"/>
        <v>0.208177230121213</v>
      </c>
      <c r="V28" s="87">
        <f>分析係数表!D31</f>
        <v>1.1857287180305206E-2</v>
      </c>
      <c r="W28" s="88">
        <f t="shared" si="8"/>
        <v>0</v>
      </c>
      <c r="X28" s="76">
        <f>分析係数表!E31</f>
        <v>1.0368479821343117E-2</v>
      </c>
      <c r="Y28" s="89">
        <f t="shared" si="9"/>
        <v>0</v>
      </c>
    </row>
    <row r="29" spans="1:25" x14ac:dyDescent="0.2">
      <c r="A29" s="6" t="s">
        <v>17</v>
      </c>
      <c r="B29" s="5" t="s">
        <v>272</v>
      </c>
      <c r="C29" s="90"/>
      <c r="D29" s="76">
        <f>投入係数表!AE29</f>
        <v>0</v>
      </c>
      <c r="E29" s="77">
        <f t="shared" si="0"/>
        <v>0</v>
      </c>
      <c r="F29" s="76">
        <f>分析係数表!C32</f>
        <v>0.58314087759815236</v>
      </c>
      <c r="G29" s="77">
        <f t="shared" si="1"/>
        <v>0</v>
      </c>
      <c r="H29" s="77">
        <v>3.2045236403406355E-3</v>
      </c>
      <c r="I29" s="77">
        <f t="shared" si="2"/>
        <v>3.2045236403406355E-3</v>
      </c>
      <c r="J29" s="76">
        <f>分析係数表!G32</f>
        <v>0.14173228346456693</v>
      </c>
      <c r="K29" s="78">
        <f t="shared" si="3"/>
        <v>4.5418445296166487E-4</v>
      </c>
      <c r="L29" s="79"/>
      <c r="M29" s="80"/>
      <c r="N29" s="81">
        <f>分析係数表!H32</f>
        <v>5.74149098134338E-3</v>
      </c>
      <c r="O29" s="82">
        <f t="shared" si="4"/>
        <v>1.1792888857572995E-2</v>
      </c>
      <c r="P29" s="76">
        <f>分析係数表!C32</f>
        <v>0.58314087759815236</v>
      </c>
      <c r="Q29" s="82">
        <f t="shared" si="5"/>
        <v>6.8769155578225884E-3</v>
      </c>
      <c r="R29" s="83">
        <v>8.7001098415912109E-3</v>
      </c>
      <c r="S29" s="84">
        <f t="shared" si="6"/>
        <v>1.1904633481931846E-2</v>
      </c>
      <c r="T29" s="85">
        <f>分析係数表!F32</f>
        <v>0.48425196850393698</v>
      </c>
      <c r="U29" s="86">
        <f t="shared" si="7"/>
        <v>5.7648421979433744E-3</v>
      </c>
      <c r="V29" s="87">
        <f>分析係数表!D32</f>
        <v>1.7716535433070866E-2</v>
      </c>
      <c r="W29" s="88">
        <f t="shared" si="8"/>
        <v>0</v>
      </c>
      <c r="X29" s="76">
        <f>分析係数表!E32</f>
        <v>2.5590551181102362E-2</v>
      </c>
      <c r="Y29" s="89">
        <f t="shared" si="9"/>
        <v>0</v>
      </c>
    </row>
    <row r="30" spans="1:25" x14ac:dyDescent="0.2">
      <c r="A30" s="6" t="s">
        <v>18</v>
      </c>
      <c r="B30" s="5" t="s">
        <v>273</v>
      </c>
      <c r="C30" s="90"/>
      <c r="D30" s="76">
        <f>投入係数表!AE30</f>
        <v>0</v>
      </c>
      <c r="E30" s="77">
        <f t="shared" si="0"/>
        <v>0</v>
      </c>
      <c r="F30" s="76">
        <f>分析係数表!C33</f>
        <v>0.65671641791044777</v>
      </c>
      <c r="G30" s="77">
        <f t="shared" si="1"/>
        <v>0</v>
      </c>
      <c r="H30" s="77">
        <v>8.4978206958314564E-3</v>
      </c>
      <c r="I30" s="77">
        <f t="shared" si="2"/>
        <v>8.4978206958314564E-3</v>
      </c>
      <c r="J30" s="76">
        <f>分析係数表!G33</f>
        <v>0.50780141843971627</v>
      </c>
      <c r="K30" s="78">
        <f t="shared" si="3"/>
        <v>4.3152054029895904E-3</v>
      </c>
      <c r="L30" s="79"/>
      <c r="M30" s="80"/>
      <c r="N30" s="81">
        <f>分析係数表!H33</f>
        <v>8.515469770082316E-4</v>
      </c>
      <c r="O30" s="82">
        <f t="shared" si="4"/>
        <v>1.7490576732580171E-3</v>
      </c>
      <c r="P30" s="76">
        <f>分析係数表!C33</f>
        <v>0.65671641791044777</v>
      </c>
      <c r="Q30" s="82">
        <f t="shared" si="5"/>
        <v>1.1486348899007873E-3</v>
      </c>
      <c r="R30" s="83">
        <v>6.5611986727274344E-3</v>
      </c>
      <c r="S30" s="84">
        <f t="shared" si="6"/>
        <v>1.5059019368558892E-2</v>
      </c>
      <c r="T30" s="85">
        <f>分析係数表!F33</f>
        <v>0.64539007092198586</v>
      </c>
      <c r="U30" s="86">
        <f t="shared" si="7"/>
        <v>9.7189415782897824E-3</v>
      </c>
      <c r="V30" s="87">
        <f>分析係数表!D33</f>
        <v>0.13049645390070921</v>
      </c>
      <c r="W30" s="88">
        <f t="shared" si="8"/>
        <v>0</v>
      </c>
      <c r="X30" s="76">
        <f>分析係数表!E33</f>
        <v>0.11063829787234042</v>
      </c>
      <c r="Y30" s="89">
        <f t="shared" si="9"/>
        <v>0</v>
      </c>
    </row>
    <row r="31" spans="1:25" x14ac:dyDescent="0.2">
      <c r="A31" s="6" t="s">
        <v>19</v>
      </c>
      <c r="B31" s="5" t="s">
        <v>274</v>
      </c>
      <c r="C31" s="90"/>
      <c r="D31" s="76">
        <f>投入係数表!AE31</f>
        <v>7.536930961712391E-4</v>
      </c>
      <c r="E31" s="77">
        <f t="shared" si="0"/>
        <v>7.5369309617123903E-2</v>
      </c>
      <c r="F31" s="76">
        <f>分析係数表!C34</f>
        <v>0.31694321814583648</v>
      </c>
      <c r="G31" s="77">
        <f t="shared" si="1"/>
        <v>2.3887791539481191E-2</v>
      </c>
      <c r="H31" s="77">
        <v>5.5663316161873866E-2</v>
      </c>
      <c r="I31" s="77">
        <f t="shared" si="2"/>
        <v>5.5663316161873866E-2</v>
      </c>
      <c r="J31" s="76">
        <f>分析係数表!G34</f>
        <v>0.42500730922911995</v>
      </c>
      <c r="K31" s="78">
        <f t="shared" si="3"/>
        <v>2.3657316224727797E-2</v>
      </c>
      <c r="L31" s="79"/>
      <c r="M31" s="80"/>
      <c r="N31" s="81">
        <f>分析係数表!H34</f>
        <v>0.1424405852450133</v>
      </c>
      <c r="O31" s="82">
        <f t="shared" si="4"/>
        <v>0.29256964716315925</v>
      </c>
      <c r="P31" s="76">
        <f>分析係数表!C34</f>
        <v>0.31694321814583648</v>
      </c>
      <c r="Q31" s="82">
        <f t="shared" si="5"/>
        <v>9.272796550368359E-2</v>
      </c>
      <c r="R31" s="83">
        <v>0.10223461454227752</v>
      </c>
      <c r="S31" s="84">
        <f t="shared" si="6"/>
        <v>0.15789793070415137</v>
      </c>
      <c r="T31" s="85">
        <f>分析係数表!F34</f>
        <v>0.69993178052821359</v>
      </c>
      <c r="U31" s="86">
        <f t="shared" si="7"/>
        <v>0.11051777977947715</v>
      </c>
      <c r="V31" s="87">
        <f>分析係数表!D34</f>
        <v>0.29461066172887634</v>
      </c>
      <c r="W31" s="88">
        <f t="shared" si="8"/>
        <v>0</v>
      </c>
      <c r="X31" s="76">
        <f>分析係数表!E34</f>
        <v>0.2042685898060618</v>
      </c>
      <c r="Y31" s="89">
        <f t="shared" si="9"/>
        <v>0</v>
      </c>
    </row>
    <row r="32" spans="1:25" x14ac:dyDescent="0.2">
      <c r="A32" s="6" t="s">
        <v>20</v>
      </c>
      <c r="B32" s="5" t="s">
        <v>37</v>
      </c>
      <c r="C32" s="90"/>
      <c r="D32" s="76">
        <f>投入係数表!AE32</f>
        <v>7.5821525474826651E-2</v>
      </c>
      <c r="E32" s="77">
        <f t="shared" si="0"/>
        <v>7.5821525474826652</v>
      </c>
      <c r="F32" s="76">
        <f>分析係数表!C35</f>
        <v>0.30004594884362079</v>
      </c>
      <c r="G32" s="77">
        <f t="shared" si="1"/>
        <v>2.274994155386513</v>
      </c>
      <c r="H32" s="77">
        <v>2.3400540461487789</v>
      </c>
      <c r="I32" s="77">
        <f t="shared" si="2"/>
        <v>2.3400540461487789</v>
      </c>
      <c r="J32" s="76">
        <f>分析係数表!G35</f>
        <v>0.31483253588516746</v>
      </c>
      <c r="K32" s="78">
        <f t="shared" si="3"/>
        <v>0.73672514945736678</v>
      </c>
      <c r="L32" s="79"/>
      <c r="M32" s="80"/>
      <c r="N32" s="81">
        <f>分析係数表!H35</f>
        <v>5.3595850643821122E-2</v>
      </c>
      <c r="O32" s="82">
        <f t="shared" si="4"/>
        <v>0.11008462991990611</v>
      </c>
      <c r="P32" s="76">
        <f>分析係数表!C35</f>
        <v>0.30004594884362079</v>
      </c>
      <c r="Q32" s="82">
        <f t="shared" si="5"/>
        <v>3.3030447237417077E-2</v>
      </c>
      <c r="R32" s="83">
        <v>4.1320528415115902E-2</v>
      </c>
      <c r="S32" s="84">
        <f t="shared" si="6"/>
        <v>2.3813745745638948</v>
      </c>
      <c r="T32" s="85">
        <f>分析係数表!F35</f>
        <v>0.64593301435406703</v>
      </c>
      <c r="U32" s="86">
        <f t="shared" si="7"/>
        <v>1.5382084572541905</v>
      </c>
      <c r="V32" s="87">
        <f>分析係数表!D35</f>
        <v>0.12870813397129185</v>
      </c>
      <c r="W32" s="88">
        <f t="shared" si="8"/>
        <v>0</v>
      </c>
      <c r="X32" s="76">
        <f>分析係数表!E35</f>
        <v>0.11674641148325358</v>
      </c>
      <c r="Y32" s="89">
        <f t="shared" si="9"/>
        <v>0</v>
      </c>
    </row>
    <row r="33" spans="1:25" x14ac:dyDescent="0.2">
      <c r="A33" s="6" t="s">
        <v>21</v>
      </c>
      <c r="B33" s="5" t="s">
        <v>38</v>
      </c>
      <c r="C33" s="75">
        <f>最終需要_まとめ!C34</f>
        <v>100</v>
      </c>
      <c r="D33" s="76">
        <f>投入係数表!AE33</f>
        <v>1.5676816400361771E-2</v>
      </c>
      <c r="E33" s="77">
        <f t="shared" si="0"/>
        <v>1.567681640036177</v>
      </c>
      <c r="F33" s="76">
        <f>分析係数表!C36</f>
        <v>0.65263261684085982</v>
      </c>
      <c r="G33" s="77">
        <f t="shared" si="1"/>
        <v>1.0231201711101812</v>
      </c>
      <c r="H33" s="77">
        <v>1.0616315721134622</v>
      </c>
      <c r="I33" s="77">
        <f t="shared" si="2"/>
        <v>101.06163157211346</v>
      </c>
      <c r="J33" s="76">
        <f>分析係数表!G36</f>
        <v>1.8993066023515224E-2</v>
      </c>
      <c r="K33" s="78">
        <f t="shared" si="3"/>
        <v>1.9194702408933215</v>
      </c>
      <c r="L33" s="79"/>
      <c r="M33" s="80"/>
      <c r="N33" s="81">
        <f>分析係数表!H36</f>
        <v>0.10937217763786029</v>
      </c>
      <c r="O33" s="82">
        <f t="shared" si="4"/>
        <v>0.22464790751830624</v>
      </c>
      <c r="P33" s="76">
        <f>分析係数表!C36</f>
        <v>0.65263261684085982</v>
      </c>
      <c r="Q33" s="82">
        <f t="shared" si="5"/>
        <v>0.14661255175149568</v>
      </c>
      <c r="R33" s="83">
        <v>0.15358028956652245</v>
      </c>
      <c r="S33" s="84">
        <f t="shared" si="6"/>
        <v>101.21521186167998</v>
      </c>
      <c r="T33" s="85">
        <f>分析係数表!F36</f>
        <v>0.88362978595116071</v>
      </c>
      <c r="U33" s="86">
        <f t="shared" si="7"/>
        <v>89.436775992337658</v>
      </c>
      <c r="V33" s="87">
        <f>分析係数表!D36</f>
        <v>1.4320168827253543E-2</v>
      </c>
      <c r="W33" s="88">
        <f t="shared" si="8"/>
        <v>1</v>
      </c>
      <c r="X33" s="76">
        <f>分析係数表!E36</f>
        <v>2.7132951462164605E-3</v>
      </c>
      <c r="Y33" s="89">
        <f t="shared" si="9"/>
        <v>0</v>
      </c>
    </row>
    <row r="34" spans="1:25" x14ac:dyDescent="0.2">
      <c r="A34" s="6" t="s">
        <v>22</v>
      </c>
      <c r="B34" s="5" t="s">
        <v>377</v>
      </c>
      <c r="C34" s="90"/>
      <c r="D34" s="76">
        <f>投入係数表!AE34</f>
        <v>0</v>
      </c>
      <c r="E34" s="77">
        <f t="shared" si="0"/>
        <v>0</v>
      </c>
      <c r="F34" s="76">
        <f>分析係数表!C37</f>
        <v>0.3125</v>
      </c>
      <c r="G34" s="77">
        <f t="shared" si="1"/>
        <v>0</v>
      </c>
      <c r="H34" s="77">
        <v>3.4930273346851934E-2</v>
      </c>
      <c r="I34" s="77">
        <f t="shared" si="2"/>
        <v>3.4930273346851934E-2</v>
      </c>
      <c r="J34" s="76">
        <f>分析係数表!G37</f>
        <v>0.41284547738693467</v>
      </c>
      <c r="K34" s="78">
        <f t="shared" si="3"/>
        <v>1.4420805375137206E-2</v>
      </c>
      <c r="L34" s="79"/>
      <c r="M34" s="80"/>
      <c r="N34" s="81">
        <f>分析係数表!H37</f>
        <v>4.2693468892730888E-2</v>
      </c>
      <c r="O34" s="82">
        <f t="shared" si="4"/>
        <v>8.7691391527436047E-2</v>
      </c>
      <c r="P34" s="76">
        <f>分析係数表!C37</f>
        <v>0.3125</v>
      </c>
      <c r="Q34" s="82">
        <f t="shared" si="5"/>
        <v>2.7403559852323765E-2</v>
      </c>
      <c r="R34" s="83">
        <v>3.589365052203497E-2</v>
      </c>
      <c r="S34" s="84">
        <f t="shared" si="6"/>
        <v>7.0823923868886904E-2</v>
      </c>
      <c r="T34" s="85">
        <f>分析係数表!F37</f>
        <v>0.69189698492462315</v>
      </c>
      <c r="U34" s="86">
        <f t="shared" si="7"/>
        <v>4.9002859385413898E-2</v>
      </c>
      <c r="V34" s="87">
        <f>分析係数表!D37</f>
        <v>0.10128768844221106</v>
      </c>
      <c r="W34" s="88">
        <f t="shared" si="8"/>
        <v>0</v>
      </c>
      <c r="X34" s="76">
        <f>分析係数表!E37</f>
        <v>9.3907035175879394E-2</v>
      </c>
      <c r="Y34" s="89">
        <f t="shared" si="9"/>
        <v>0</v>
      </c>
    </row>
    <row r="35" spans="1:25" x14ac:dyDescent="0.2">
      <c r="A35" s="6" t="s">
        <v>23</v>
      </c>
      <c r="B35" s="5" t="s">
        <v>193</v>
      </c>
      <c r="C35" s="90"/>
      <c r="D35" s="76">
        <f>投入係数表!AE35</f>
        <v>6.0295447693699126E-4</v>
      </c>
      <c r="E35" s="77">
        <f t="shared" si="0"/>
        <v>6.0295447693699128E-2</v>
      </c>
      <c r="F35" s="76">
        <f>分析係数表!C38</f>
        <v>4.0005674563767912E-2</v>
      </c>
      <c r="G35" s="77">
        <f t="shared" si="1"/>
        <v>2.4121600581108178E-3</v>
      </c>
      <c r="H35" s="77">
        <v>8.9942997147852578E-3</v>
      </c>
      <c r="I35" s="77">
        <f t="shared" si="2"/>
        <v>8.9942997147852578E-3</v>
      </c>
      <c r="J35" s="76">
        <f>分析係数表!G38</f>
        <v>0.2442528735632184</v>
      </c>
      <c r="K35" s="78">
        <f t="shared" si="3"/>
        <v>2.196883551025135E-3</v>
      </c>
      <c r="L35" s="79"/>
      <c r="M35" s="80"/>
      <c r="N35" s="81">
        <f>分析係数表!H38</f>
        <v>3.7571284803757127E-2</v>
      </c>
      <c r="O35" s="82">
        <f t="shared" si="4"/>
        <v>7.7170544614050693E-2</v>
      </c>
      <c r="P35" s="76">
        <f>分析係数表!C38</f>
        <v>4.0005674563767912E-2</v>
      </c>
      <c r="Q35" s="82">
        <f t="shared" si="5"/>
        <v>3.0872596937384445E-3</v>
      </c>
      <c r="R35" s="83">
        <v>3.8241547010127324E-3</v>
      </c>
      <c r="S35" s="84">
        <f t="shared" si="6"/>
        <v>1.281845441579799E-2</v>
      </c>
      <c r="T35" s="85">
        <f>分析係数表!F38</f>
        <v>0.42528735632183906</v>
      </c>
      <c r="U35" s="86">
        <f t="shared" si="7"/>
        <v>5.4515265906267306E-3</v>
      </c>
      <c r="V35" s="87">
        <f>分析係数表!D38</f>
        <v>0.11494252873563218</v>
      </c>
      <c r="W35" s="88">
        <f t="shared" si="8"/>
        <v>0</v>
      </c>
      <c r="X35" s="76">
        <f>分析係数表!E38</f>
        <v>0.10344827586206896</v>
      </c>
      <c r="Y35" s="89">
        <f t="shared" si="9"/>
        <v>0</v>
      </c>
    </row>
    <row r="36" spans="1:25" x14ac:dyDescent="0.2">
      <c r="A36" s="6" t="s">
        <v>24</v>
      </c>
      <c r="B36" s="5" t="s">
        <v>39</v>
      </c>
      <c r="C36" s="90"/>
      <c r="D36" s="76">
        <f>投入係数表!AE36</f>
        <v>0</v>
      </c>
      <c r="E36" s="77">
        <f t="shared" si="0"/>
        <v>0</v>
      </c>
      <c r="F36" s="76">
        <f>分析係数表!C39</f>
        <v>1</v>
      </c>
      <c r="G36" s="77">
        <f t="shared" si="1"/>
        <v>0</v>
      </c>
      <c r="H36" s="77">
        <v>3.436090461386254E-3</v>
      </c>
      <c r="I36" s="77">
        <f t="shared" si="2"/>
        <v>3.436090461386254E-3</v>
      </c>
      <c r="J36" s="76">
        <f>分析係数表!G39</f>
        <v>0.35369632580787957</v>
      </c>
      <c r="K36" s="78">
        <f t="shared" si="3"/>
        <v>1.2153325713358198E-3</v>
      </c>
      <c r="L36" s="79"/>
      <c r="M36" s="80"/>
      <c r="N36" s="81">
        <f>分析係数表!H39</f>
        <v>3.3932856811085595E-3</v>
      </c>
      <c r="O36" s="82">
        <f t="shared" si="4"/>
        <v>6.9697298191948266E-3</v>
      </c>
      <c r="P36" s="76">
        <f>分析係数表!C39</f>
        <v>1</v>
      </c>
      <c r="Q36" s="82">
        <f t="shared" si="5"/>
        <v>6.9697298191948266E-3</v>
      </c>
      <c r="R36" s="83">
        <v>8.5316766933259697E-3</v>
      </c>
      <c r="S36" s="84">
        <f t="shared" si="6"/>
        <v>1.1967767154712223E-2</v>
      </c>
      <c r="T36" s="85">
        <f>分析係数表!F39</f>
        <v>0.70440460380699421</v>
      </c>
      <c r="U36" s="86">
        <f t="shared" si="7"/>
        <v>8.430150281069422E-3</v>
      </c>
      <c r="V36" s="87">
        <f>分析係数表!D39</f>
        <v>6.0314298362107124E-2</v>
      </c>
      <c r="W36" s="88">
        <f t="shared" si="8"/>
        <v>0</v>
      </c>
      <c r="X36" s="76">
        <f>分析係数表!E39</f>
        <v>7.2598494909251882E-2</v>
      </c>
      <c r="Y36" s="89">
        <f t="shared" si="9"/>
        <v>0</v>
      </c>
    </row>
    <row r="37" spans="1:25" x14ac:dyDescent="0.2">
      <c r="A37" s="6" t="s">
        <v>25</v>
      </c>
      <c r="B37" s="5" t="s">
        <v>40</v>
      </c>
      <c r="C37" s="90"/>
      <c r="D37" s="76">
        <f>投入係数表!AE37</f>
        <v>0</v>
      </c>
      <c r="E37" s="77">
        <f t="shared" si="0"/>
        <v>0</v>
      </c>
      <c r="F37" s="76">
        <f>分析係数表!C40</f>
        <v>0.6708495079895278</v>
      </c>
      <c r="G37" s="77">
        <f t="shared" si="1"/>
        <v>0</v>
      </c>
      <c r="H37" s="77">
        <v>2.1949603230354825E-4</v>
      </c>
      <c r="I37" s="77">
        <f t="shared" si="2"/>
        <v>2.1949603230354825E-4</v>
      </c>
      <c r="J37" s="76">
        <f>分析係数表!G40</f>
        <v>0.531269582654468</v>
      </c>
      <c r="K37" s="78">
        <f t="shared" si="3"/>
        <v>1.166115654762177E-4</v>
      </c>
      <c r="L37" s="79"/>
      <c r="M37" s="80"/>
      <c r="N37" s="81">
        <f>分析係数表!H40</f>
        <v>2.5210951410213404E-2</v>
      </c>
      <c r="O37" s="82">
        <f t="shared" si="4"/>
        <v>5.1782707477972208E-2</v>
      </c>
      <c r="P37" s="76">
        <f>分析係数表!C40</f>
        <v>0.6708495079895278</v>
      </c>
      <c r="Q37" s="82">
        <f t="shared" si="5"/>
        <v>3.4738403833963295E-2</v>
      </c>
      <c r="R37" s="83">
        <v>3.4787356079384879E-2</v>
      </c>
      <c r="S37" s="84">
        <f t="shared" si="6"/>
        <v>3.5006852111688427E-2</v>
      </c>
      <c r="T37" s="85">
        <f>分析係数表!F40</f>
        <v>0.72803609474871533</v>
      </c>
      <c r="U37" s="86">
        <f t="shared" si="7"/>
        <v>2.548625190083946E-2</v>
      </c>
      <c r="V37" s="87">
        <f>分析係数表!D40</f>
        <v>0.11505201153026695</v>
      </c>
      <c r="W37" s="88">
        <f t="shared" si="8"/>
        <v>0</v>
      </c>
      <c r="X37" s="76">
        <f>分析係数表!E40</f>
        <v>6.6173705978192762E-2</v>
      </c>
      <c r="Y37" s="89">
        <f t="shared" si="9"/>
        <v>0</v>
      </c>
    </row>
    <row r="38" spans="1:25" x14ac:dyDescent="0.2">
      <c r="A38" s="6" t="s">
        <v>26</v>
      </c>
      <c r="B38" s="5" t="s">
        <v>276</v>
      </c>
      <c r="C38" s="90"/>
      <c r="D38" s="76">
        <f>投入係数表!AE38</f>
        <v>0</v>
      </c>
      <c r="E38" s="77">
        <f t="shared" si="0"/>
        <v>0</v>
      </c>
      <c r="F38" s="76">
        <f>分析係数表!C41</f>
        <v>0.63576075285795497</v>
      </c>
      <c r="G38" s="77">
        <f t="shared" si="1"/>
        <v>0</v>
      </c>
      <c r="H38" s="77">
        <v>4.5433182004579116E-5</v>
      </c>
      <c r="I38" s="77">
        <f t="shared" si="2"/>
        <v>4.5433182004579116E-5</v>
      </c>
      <c r="J38" s="76">
        <f>分析係数表!G41</f>
        <v>0.45993746335743602</v>
      </c>
      <c r="K38" s="78">
        <f t="shared" si="3"/>
        <v>2.0896422483442827E-5</v>
      </c>
      <c r="L38" s="79"/>
      <c r="M38" s="80"/>
      <c r="N38" s="81">
        <f>分析係数表!H41</f>
        <v>4.510618532758754E-2</v>
      </c>
      <c r="O38" s="82">
        <f t="shared" si="4"/>
        <v>9.2647054935000417E-2</v>
      </c>
      <c r="P38" s="76">
        <f>分析係数表!C41</f>
        <v>0.63576075285795497</v>
      </c>
      <c r="Q38" s="82">
        <f t="shared" si="5"/>
        <v>5.8901361395548177E-2</v>
      </c>
      <c r="R38" s="83">
        <v>5.9728906027071385E-2</v>
      </c>
      <c r="S38" s="84">
        <f t="shared" si="6"/>
        <v>5.9774339209075968E-2</v>
      </c>
      <c r="T38" s="85">
        <f>分析係数表!F41</f>
        <v>0.5626343560680086</v>
      </c>
      <c r="U38" s="86">
        <f t="shared" si="7"/>
        <v>3.3631096850289179E-2</v>
      </c>
      <c r="V38" s="87">
        <f>分析係数表!D41</f>
        <v>0.18145397693961304</v>
      </c>
      <c r="W38" s="88">
        <f t="shared" si="8"/>
        <v>0</v>
      </c>
      <c r="X38" s="76">
        <f>分析係数表!E41</f>
        <v>0.17500488567520031</v>
      </c>
      <c r="Y38" s="89">
        <f t="shared" si="9"/>
        <v>0</v>
      </c>
    </row>
    <row r="39" spans="1:25" x14ac:dyDescent="0.2">
      <c r="A39" s="6" t="s">
        <v>51</v>
      </c>
      <c r="B39" s="5" t="s">
        <v>367</v>
      </c>
      <c r="C39" s="90"/>
      <c r="D39" s="76">
        <f>投入係数表!AE39</f>
        <v>0</v>
      </c>
      <c r="E39" s="77">
        <f>$C$33*D39</f>
        <v>0</v>
      </c>
      <c r="F39" s="76">
        <f>分析係数表!C42</f>
        <v>1</v>
      </c>
      <c r="G39" s="77">
        <f>E39*F39</f>
        <v>0</v>
      </c>
      <c r="H39" s="77">
        <v>8.6253077323603239E-3</v>
      </c>
      <c r="I39" s="77">
        <f>C39+H39</f>
        <v>8.6253077323603239E-3</v>
      </c>
      <c r="J39" s="76">
        <f>分析係数表!G42</f>
        <v>0.48586118251928023</v>
      </c>
      <c r="K39" s="78">
        <f>I39*J39</f>
        <v>4.1907022144372788E-3</v>
      </c>
      <c r="L39" s="79"/>
      <c r="M39" s="80"/>
      <c r="N39" s="81">
        <f>分析係数表!H42</f>
        <v>1.2011973266585813E-2</v>
      </c>
      <c r="O39" s="82">
        <f t="shared" si="4"/>
        <v>2.4672313542472939E-2</v>
      </c>
      <c r="P39" s="76">
        <f>分析係数表!C42</f>
        <v>1</v>
      </c>
      <c r="Q39" s="82">
        <f>O39*P39</f>
        <v>2.4672313542472939E-2</v>
      </c>
      <c r="R39" s="83">
        <v>2.5640777944047004E-2</v>
      </c>
      <c r="S39" s="84">
        <f>I39+R39</f>
        <v>3.4266085676407328E-2</v>
      </c>
      <c r="T39" s="85">
        <f>分析係数表!F42</f>
        <v>0.55826906598114823</v>
      </c>
      <c r="U39" s="86">
        <f>S39*T39</f>
        <v>1.9129695645397921E-2</v>
      </c>
      <c r="V39" s="87">
        <f>分析係数表!D42</f>
        <v>0.12296486718080549</v>
      </c>
      <c r="W39" s="88">
        <f>ROUND(S39*V39,0)</f>
        <v>0</v>
      </c>
      <c r="X39" s="76">
        <f>分析係数表!E42</f>
        <v>7.7120822622107968E-2</v>
      </c>
      <c r="Y39" s="89">
        <f>ROUND(S39*X39,0)</f>
        <v>0</v>
      </c>
    </row>
    <row r="40" spans="1:25" x14ac:dyDescent="0.2">
      <c r="A40" s="6" t="s">
        <v>194</v>
      </c>
      <c r="B40" s="5" t="s">
        <v>41</v>
      </c>
      <c r="C40" s="90"/>
      <c r="D40" s="76">
        <f>投入係数表!AE40</f>
        <v>9.1950557732891174E-3</v>
      </c>
      <c r="E40" s="77">
        <f>$C$33*D40</f>
        <v>0.91950557732891169</v>
      </c>
      <c r="F40" s="76">
        <f>分析係数表!C43</f>
        <v>0.35275161130391675</v>
      </c>
      <c r="G40" s="77">
        <f>E40*F40</f>
        <v>0.32435707400571184</v>
      </c>
      <c r="H40" s="77">
        <v>0.49109281302078162</v>
      </c>
      <c r="I40" s="77">
        <f>C40+H40</f>
        <v>0.49109281302078162</v>
      </c>
      <c r="J40" s="76">
        <f>分析係数表!G43</f>
        <v>0.36383347788378145</v>
      </c>
      <c r="K40" s="78">
        <f>I40*J40</f>
        <v>0.17867600612508056</v>
      </c>
      <c r="L40" s="79"/>
      <c r="M40" s="80"/>
      <c r="N40" s="81">
        <f>分析係数表!H43</f>
        <v>3.2462002941707736E-2</v>
      </c>
      <c r="O40" s="82">
        <f t="shared" si="4"/>
        <v>6.667619857450259E-2</v>
      </c>
      <c r="P40" s="76">
        <f>分析係数表!C43</f>
        <v>0.35275161130391675</v>
      </c>
      <c r="Q40" s="82">
        <f>O40*P40</f>
        <v>2.3520136482775705E-2</v>
      </c>
      <c r="R40" s="83">
        <v>4.8391135779139907E-2</v>
      </c>
      <c r="S40" s="84">
        <f>I40+R40</f>
        <v>0.53948394879992156</v>
      </c>
      <c r="T40" s="85">
        <f>分析係数表!F43</f>
        <v>0.62185602775368609</v>
      </c>
      <c r="U40" s="86">
        <f>S40*T40</f>
        <v>0.33548134543759217</v>
      </c>
      <c r="V40" s="87">
        <f>分析係数表!D43</f>
        <v>0.24869904596704251</v>
      </c>
      <c r="W40" s="88">
        <f>ROUND(S40*V40,0)</f>
        <v>0</v>
      </c>
      <c r="X40" s="76">
        <f>分析係数表!E43</f>
        <v>0.20663486556808325</v>
      </c>
      <c r="Y40" s="89">
        <f>ROUND(S40*X40,0)</f>
        <v>0</v>
      </c>
    </row>
    <row r="41" spans="1:25" x14ac:dyDescent="0.2">
      <c r="A41" s="6" t="s">
        <v>340</v>
      </c>
      <c r="B41" s="5" t="s">
        <v>42</v>
      </c>
      <c r="C41" s="90"/>
      <c r="D41" s="76">
        <f>投入係数表!AE41</f>
        <v>3.0147723846849563E-4</v>
      </c>
      <c r="E41" s="77">
        <f>$C$33*D41</f>
        <v>3.0147723846849564E-2</v>
      </c>
      <c r="F41" s="76">
        <f>分析係数表!C44</f>
        <v>0.44216182048040453</v>
      </c>
      <c r="G41" s="77">
        <f>E41*F41</f>
        <v>1.3330172459463508E-2</v>
      </c>
      <c r="H41" s="77">
        <v>1.3879568342550276E-2</v>
      </c>
      <c r="I41" s="77">
        <f>C41+H41</f>
        <v>1.3879568342550276E-2</v>
      </c>
      <c r="J41" s="76">
        <f>分析係数表!G44</f>
        <v>0.26698361065932691</v>
      </c>
      <c r="K41" s="78">
        <f>I41*J41</f>
        <v>3.7056172704869623E-3</v>
      </c>
      <c r="L41" s="79"/>
      <c r="M41" s="80"/>
      <c r="N41" s="81">
        <f>分析係数表!H44</f>
        <v>9.8960080509896006E-2</v>
      </c>
      <c r="O41" s="82">
        <f t="shared" si="4"/>
        <v>0.20326170233165139</v>
      </c>
      <c r="P41" s="76">
        <f>分析係数表!C44</f>
        <v>0.44216182048040453</v>
      </c>
      <c r="Q41" s="82">
        <f>O41*P41</f>
        <v>8.987456433690906E-2</v>
      </c>
      <c r="R41" s="83">
        <v>9.107487132731025E-2</v>
      </c>
      <c r="S41" s="84">
        <f>I41+R41</f>
        <v>0.10495443966986052</v>
      </c>
      <c r="T41" s="85">
        <f>分析係数表!F44</f>
        <v>0.48855248342299512</v>
      </c>
      <c r="U41" s="86">
        <f>S41*T41</f>
        <v>5.1275752146979277E-2</v>
      </c>
      <c r="V41" s="87">
        <f>分析係数表!D44</f>
        <v>0.23645689978731391</v>
      </c>
      <c r="W41" s="88">
        <f>ROUND(S41*V41,0)</f>
        <v>0</v>
      </c>
      <c r="X41" s="76">
        <f>分析係数表!E44</f>
        <v>0.14913048917803079</v>
      </c>
      <c r="Y41" s="89">
        <f>ROUND(S41*X41,0)</f>
        <v>0</v>
      </c>
    </row>
    <row r="42" spans="1:25" x14ac:dyDescent="0.2">
      <c r="A42" s="6" t="s">
        <v>341</v>
      </c>
      <c r="B42" s="5" t="s">
        <v>278</v>
      </c>
      <c r="C42" s="90"/>
      <c r="D42" s="76">
        <f>投入係数表!AE42</f>
        <v>0</v>
      </c>
      <c r="E42" s="77">
        <f>$C$33*D42</f>
        <v>0</v>
      </c>
      <c r="F42" s="76">
        <f>分析係数表!C45</f>
        <v>1</v>
      </c>
      <c r="G42" s="77">
        <f>E42*F42</f>
        <v>0</v>
      </c>
      <c r="H42" s="77">
        <v>7.1095489227912586E-3</v>
      </c>
      <c r="I42" s="77">
        <f>C42+H42</f>
        <v>7.1095489227912586E-3</v>
      </c>
      <c r="J42" s="76">
        <f>分析係数表!G45</f>
        <v>0</v>
      </c>
      <c r="K42" s="78">
        <f>I42*J42</f>
        <v>0</v>
      </c>
      <c r="L42" s="79"/>
      <c r="M42" s="80"/>
      <c r="N42" s="81">
        <f>分析係数表!H45</f>
        <v>0</v>
      </c>
      <c r="O42" s="82">
        <f t="shared" si="4"/>
        <v>0</v>
      </c>
      <c r="P42" s="76">
        <f>分析係数表!C45</f>
        <v>1</v>
      </c>
      <c r="Q42" s="82">
        <f>O42*P42</f>
        <v>0</v>
      </c>
      <c r="R42" s="83">
        <v>9.0757821905404577E-4</v>
      </c>
      <c r="S42" s="84">
        <f>I42+R42</f>
        <v>8.0171271418453052E-3</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投入係数表!AE43</f>
        <v>6.0295447693699126E-4</v>
      </c>
      <c r="E43" s="77">
        <f>$C$33*D43</f>
        <v>6.0295447693699128E-2</v>
      </c>
      <c r="F43" s="76">
        <f>分析係数表!C46</f>
        <v>0.17935833011209901</v>
      </c>
      <c r="G43" s="77">
        <f>E43*F43</f>
        <v>1.0814490811703287E-2</v>
      </c>
      <c r="H43" s="77">
        <v>1.8156614369825089E-2</v>
      </c>
      <c r="I43" s="77">
        <f>C43+H43</f>
        <v>1.8156614369825089E-2</v>
      </c>
      <c r="J43" s="76">
        <f>分析係数表!G46</f>
        <v>8.6021505376344086E-3</v>
      </c>
      <c r="K43" s="78">
        <f>I43*J43</f>
        <v>1.5618593006301151E-4</v>
      </c>
      <c r="L43" s="79"/>
      <c r="M43" s="80"/>
      <c r="N43" s="81">
        <f>分析係数表!H46</f>
        <v>1.9624287151962429E-2</v>
      </c>
      <c r="O43" s="82">
        <f t="shared" si="4"/>
        <v>4.0307829106446126E-2</v>
      </c>
      <c r="P43" s="76">
        <f>分析係数表!C46</f>
        <v>0.17935833011209901</v>
      </c>
      <c r="Q43" s="82">
        <f>O43*P43</f>
        <v>7.2295449189760368E-3</v>
      </c>
      <c r="R43" s="83">
        <v>8.2534692780793333E-3</v>
      </c>
      <c r="S43" s="84">
        <f>I43+R43</f>
        <v>2.6410083647904422E-2</v>
      </c>
      <c r="T43" s="85">
        <f>分析係数表!F46</f>
        <v>0.31182795698924731</v>
      </c>
      <c r="U43" s="86">
        <f>S43*T43</f>
        <v>8.2354024278411646E-3</v>
      </c>
      <c r="V43" s="87">
        <f>分析係数表!D46</f>
        <v>4.3010752688172043E-3</v>
      </c>
      <c r="W43" s="88">
        <f>ROUND(S43*V43,0)</f>
        <v>0</v>
      </c>
      <c r="X43" s="76">
        <f>分析係数表!E46</f>
        <v>1.0752688172043012E-2</v>
      </c>
      <c r="Y43" s="89">
        <f>ROUND(S43*X43,0)</f>
        <v>0</v>
      </c>
    </row>
    <row r="44" spans="1:25" x14ac:dyDescent="0.2">
      <c r="A44" s="192">
        <v>40</v>
      </c>
      <c r="B44" s="14" t="s">
        <v>150</v>
      </c>
      <c r="C44" s="197">
        <f>SUM(C5:C43)</f>
        <v>100</v>
      </c>
      <c r="D44" s="92">
        <f>投入係数表!AE44</f>
        <v>0.11501356647573108</v>
      </c>
      <c r="E44" s="91">
        <f>SUM(E5:E43)</f>
        <v>11.501356647573107</v>
      </c>
      <c r="F44" s="92">
        <f>分析係数表!C47</f>
        <v>0.45205734847213674</v>
      </c>
      <c r="G44" s="91">
        <f>SUM(G5:G43)</f>
        <v>4.7966657154116064</v>
      </c>
      <c r="H44" s="91">
        <f>SUM(H5:H43)</f>
        <v>5.3545569461013001</v>
      </c>
      <c r="I44" s="91">
        <f>SUM(I5:I43)</f>
        <v>105.35455694610128</v>
      </c>
      <c r="J44" s="92">
        <f>分析係数表!G47</f>
        <v>0.25945463001493158</v>
      </c>
      <c r="K44" s="93">
        <f>SUM(K5:K43)</f>
        <v>3.2758799483721397</v>
      </c>
      <c r="L44" s="94">
        <f>最終需要_まとめ!$L$33</f>
        <v>0.627</v>
      </c>
      <c r="M44" s="91">
        <f>K44*L44</f>
        <v>2.0539767276293315</v>
      </c>
      <c r="N44" s="95">
        <f>分析係数表!H47</f>
        <v>1</v>
      </c>
      <c r="O44" s="96">
        <f>SUM(O5:O43)</f>
        <v>2.0539767276293315</v>
      </c>
      <c r="P44" s="92">
        <f>分析係数表!C47</f>
        <v>0.45205734847213674</v>
      </c>
      <c r="Q44" s="96">
        <f>SUM(Q5:Q43)</f>
        <v>0.98304159072896613</v>
      </c>
      <c r="R44" s="91">
        <f>SUM(R5:R43)</f>
        <v>1.1333596012494851</v>
      </c>
      <c r="S44" s="97">
        <f>SUM(S5:S43)</f>
        <v>106.48791654735076</v>
      </c>
      <c r="T44" s="98">
        <f>分析係数表!F47</f>
        <v>0.49393557388686266</v>
      </c>
      <c r="U44" s="99">
        <f>SUM(U5:U43)</f>
        <v>92.365052530699529</v>
      </c>
      <c r="V44" s="100">
        <f>分析係数表!D47</f>
        <v>0.10430078574400901</v>
      </c>
      <c r="W44" s="101">
        <f>SUM(W5:W43)</f>
        <v>1</v>
      </c>
      <c r="X44" s="92">
        <f>分析係数表!E47</f>
        <v>8.4816292561133821E-2</v>
      </c>
      <c r="Y44" s="102">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377</v>
      </c>
      <c r="S2" s="3" t="s">
        <v>152</v>
      </c>
      <c r="U2" s="64" t="s">
        <v>209</v>
      </c>
      <c r="W2" s="3" t="s">
        <v>130</v>
      </c>
      <c r="Y2" s="3" t="s">
        <v>153</v>
      </c>
    </row>
    <row r="3" spans="1:25" ht="44" x14ac:dyDescent="0.2">
      <c r="B3" s="65"/>
      <c r="C3" s="66" t="s">
        <v>227</v>
      </c>
      <c r="D3" s="66" t="s">
        <v>381</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投入係数表!AF5</f>
        <v>1.5703517587939699E-4</v>
      </c>
      <c r="E5" s="77">
        <f t="shared" ref="E5:E38" si="0">$C$34*D5</f>
        <v>1.5703517587939697E-2</v>
      </c>
      <c r="F5" s="76">
        <f>分析係数表!C8</f>
        <v>0.54693596511361031</v>
      </c>
      <c r="G5" s="77">
        <f t="shared" ref="G5:G38" si="1">E5*F5</f>
        <v>8.5888185476383529E-3</v>
      </c>
      <c r="H5" s="77">
        <f t="array" ref="H5:H43">MMULT(逆行列係数!C5:AO43,'30'!G5:G43)</f>
        <v>1.1286725386316743E-2</v>
      </c>
      <c r="I5" s="77">
        <f t="shared" ref="I5:I38" si="2">C5+H5</f>
        <v>1.1286725386316743E-2</v>
      </c>
      <c r="J5" s="76">
        <f>分析係数表!G8</f>
        <v>0.11998386771526517</v>
      </c>
      <c r="K5" s="78">
        <f t="shared" ref="K5:K38" si="3">I5*J5</f>
        <v>1.3542249656903534E-3</v>
      </c>
      <c r="L5" s="79" t="s">
        <v>186</v>
      </c>
      <c r="M5" s="80" t="s">
        <v>186</v>
      </c>
      <c r="N5" s="81">
        <f>分析係数表!H8</f>
        <v>1.0437901581813021E-2</v>
      </c>
      <c r="O5" s="82">
        <f t="shared" ref="O5:O43" si="4">$M$44*N5</f>
        <v>0.28919284148401614</v>
      </c>
      <c r="P5" s="76">
        <f>分析係数表!C8</f>
        <v>0.54693596511361031</v>
      </c>
      <c r="Q5" s="82">
        <f t="shared" ref="Q5:Q38" si="5">O5*P5</f>
        <v>0.15816996586100768</v>
      </c>
      <c r="R5" s="83">
        <f t="array" ref="R5:R43">MMULT(逆行列係数!C5:AO43,'30'!Q5:Q43)</f>
        <v>0.23236972252335913</v>
      </c>
      <c r="S5" s="84">
        <f t="shared" ref="S5:S38" si="6">I5+R5</f>
        <v>0.24365644790967589</v>
      </c>
      <c r="T5" s="85">
        <f>分析係数表!F8</f>
        <v>0.45210727969348657</v>
      </c>
      <c r="U5" s="86">
        <f t="shared" ref="U5:U38" si="7">S5*T5</f>
        <v>0.11015885384422128</v>
      </c>
      <c r="V5" s="87">
        <f>分析係数表!D8</f>
        <v>0.18995765275257109</v>
      </c>
      <c r="W5" s="88">
        <f t="shared" ref="W5:W38" si="8">ROUND(S5*V5,0)</f>
        <v>0</v>
      </c>
      <c r="X5" s="76">
        <f>分析係数表!E8</f>
        <v>0.14398064125831822</v>
      </c>
      <c r="Y5" s="89">
        <f t="shared" ref="Y5:Y38" si="9">ROUND(S5*X5,0)</f>
        <v>0</v>
      </c>
    </row>
    <row r="6" spans="1:25" x14ac:dyDescent="0.2">
      <c r="A6" s="6" t="s">
        <v>219</v>
      </c>
      <c r="B6" s="5" t="s">
        <v>265</v>
      </c>
      <c r="C6" s="90"/>
      <c r="D6" s="76">
        <f>投入係数表!AF6</f>
        <v>0</v>
      </c>
      <c r="E6" s="77">
        <f t="shared" si="0"/>
        <v>0</v>
      </c>
      <c r="F6" s="76">
        <f>分析係数表!C9</f>
        <v>1</v>
      </c>
      <c r="G6" s="77">
        <f t="shared" si="1"/>
        <v>0</v>
      </c>
      <c r="H6" s="77">
        <v>3.0097029266285529E-3</v>
      </c>
      <c r="I6" s="77">
        <f t="shared" si="2"/>
        <v>3.0097029266285529E-3</v>
      </c>
      <c r="J6" s="76">
        <f>分析係数表!G9</f>
        <v>0.24637681159420291</v>
      </c>
      <c r="K6" s="78">
        <f t="shared" si="3"/>
        <v>7.4152101090848405E-4</v>
      </c>
      <c r="L6" s="79"/>
      <c r="M6" s="80"/>
      <c r="N6" s="81">
        <f>分析係数表!H9</f>
        <v>5.4189353082342016E-4</v>
      </c>
      <c r="O6" s="82">
        <f t="shared" si="4"/>
        <v>1.5013719829825313E-2</v>
      </c>
      <c r="P6" s="76">
        <f>分析係数表!C9</f>
        <v>1</v>
      </c>
      <c r="Q6" s="82">
        <f t="shared" si="5"/>
        <v>1.5013719829825313E-2</v>
      </c>
      <c r="R6" s="83">
        <v>1.96722932427255E-2</v>
      </c>
      <c r="S6" s="84">
        <f t="shared" si="6"/>
        <v>2.2681996169354054E-2</v>
      </c>
      <c r="T6" s="85">
        <f>分析係数表!F9</f>
        <v>0.67101449275362324</v>
      </c>
      <c r="U6" s="86">
        <f t="shared" si="7"/>
        <v>1.5219948154218736E-2</v>
      </c>
      <c r="V6" s="87">
        <f>分析係数表!D9</f>
        <v>0.17826086956521739</v>
      </c>
      <c r="W6" s="88">
        <f t="shared" si="8"/>
        <v>0</v>
      </c>
      <c r="X6" s="76">
        <f>分析係数表!E9</f>
        <v>0.11304347826086956</v>
      </c>
      <c r="Y6" s="89">
        <f t="shared" si="9"/>
        <v>0</v>
      </c>
    </row>
    <row r="7" spans="1:25" x14ac:dyDescent="0.2">
      <c r="A7" s="6" t="s">
        <v>220</v>
      </c>
      <c r="B7" s="5" t="s">
        <v>266</v>
      </c>
      <c r="C7" s="90"/>
      <c r="D7" s="76">
        <f>投入係数表!AF7</f>
        <v>0</v>
      </c>
      <c r="E7" s="77">
        <f t="shared" si="0"/>
        <v>0</v>
      </c>
      <c r="F7" s="76">
        <f>分析係数表!C10</f>
        <v>7.9037800687285276E-2</v>
      </c>
      <c r="G7" s="77">
        <f t="shared" si="1"/>
        <v>0</v>
      </c>
      <c r="H7" s="77">
        <v>3.4060840542765587E-5</v>
      </c>
      <c r="I7" s="77">
        <f t="shared" si="2"/>
        <v>3.4060840542765587E-5</v>
      </c>
      <c r="J7" s="76">
        <f>分析係数表!G10</f>
        <v>0.17857142857142858</v>
      </c>
      <c r="K7" s="78">
        <f t="shared" si="3"/>
        <v>6.0822929540652832E-6</v>
      </c>
      <c r="L7" s="79"/>
      <c r="M7" s="80"/>
      <c r="N7" s="81">
        <f>分析係数表!H10</f>
        <v>1.057982607798106E-3</v>
      </c>
      <c r="O7" s="82">
        <f t="shared" si="4"/>
        <v>2.9312500620135132E-2</v>
      </c>
      <c r="P7" s="76">
        <f>分析係数表!C10</f>
        <v>7.9037800687285276E-2</v>
      </c>
      <c r="Q7" s="82">
        <f t="shared" si="5"/>
        <v>2.3167955816601666E-3</v>
      </c>
      <c r="R7" s="83">
        <v>3.8452147185756851E-3</v>
      </c>
      <c r="S7" s="84">
        <f t="shared" si="6"/>
        <v>3.8792755591184505E-3</v>
      </c>
      <c r="T7" s="85">
        <f>分析係数表!F10</f>
        <v>0.5178571428571429</v>
      </c>
      <c r="U7" s="86">
        <f t="shared" si="7"/>
        <v>2.0089105574006261E-3</v>
      </c>
      <c r="V7" s="87">
        <f>分析係数表!D10</f>
        <v>0.10714285714285714</v>
      </c>
      <c r="W7" s="88">
        <f t="shared" si="8"/>
        <v>0</v>
      </c>
      <c r="X7" s="76">
        <f>分析係数表!E10</f>
        <v>8.9285714285714288E-2</v>
      </c>
      <c r="Y7" s="89">
        <f t="shared" si="9"/>
        <v>0</v>
      </c>
    </row>
    <row r="8" spans="1:25" x14ac:dyDescent="0.2">
      <c r="A8" s="6" t="s">
        <v>221</v>
      </c>
      <c r="B8" s="5" t="s">
        <v>27</v>
      </c>
      <c r="C8" s="90"/>
      <c r="D8" s="76">
        <f>投入係数表!AF8</f>
        <v>0</v>
      </c>
      <c r="E8" s="77">
        <f t="shared" si="0"/>
        <v>0</v>
      </c>
      <c r="F8" s="76">
        <f>分析係数表!C11</f>
        <v>2.9201343261789914E-3</v>
      </c>
      <c r="G8" s="77">
        <f t="shared" si="1"/>
        <v>0</v>
      </c>
      <c r="H8" s="77">
        <v>8.7889390071790082E-4</v>
      </c>
      <c r="I8" s="77">
        <f t="shared" si="2"/>
        <v>8.7889390071790082E-4</v>
      </c>
      <c r="J8" s="76">
        <f>分析係数表!G11</f>
        <v>0.38709677419354838</v>
      </c>
      <c r="K8" s="78">
        <f t="shared" si="3"/>
        <v>3.4021699382628419E-4</v>
      </c>
      <c r="L8" s="79"/>
      <c r="M8" s="80"/>
      <c r="N8" s="81">
        <f>分析係数表!H11</f>
        <v>-1.2902226924367146E-5</v>
      </c>
      <c r="O8" s="82">
        <f t="shared" si="4"/>
        <v>-3.5746951975774554E-4</v>
      </c>
      <c r="P8" s="76">
        <f>分析係数表!C11</f>
        <v>2.9201343261789914E-3</v>
      </c>
      <c r="Q8" s="82">
        <f t="shared" si="5"/>
        <v>-1.0438590152073119E-6</v>
      </c>
      <c r="R8" s="83">
        <v>5.1535436436791447E-3</v>
      </c>
      <c r="S8" s="84">
        <f t="shared" si="6"/>
        <v>6.0324375443970455E-3</v>
      </c>
      <c r="T8" s="85">
        <f>分析係数表!F11</f>
        <v>0.64516129032258063</v>
      </c>
      <c r="U8" s="86">
        <f t="shared" si="7"/>
        <v>3.8918951899335778E-3</v>
      </c>
      <c r="V8" s="87">
        <f>分析係数表!D11</f>
        <v>0.25806451612903225</v>
      </c>
      <c r="W8" s="88">
        <f t="shared" si="8"/>
        <v>0</v>
      </c>
      <c r="X8" s="76">
        <f>分析係数表!E11</f>
        <v>0.22580645161290322</v>
      </c>
      <c r="Y8" s="89">
        <f t="shared" si="9"/>
        <v>0</v>
      </c>
    </row>
    <row r="9" spans="1:25" x14ac:dyDescent="0.2">
      <c r="A9" s="6" t="s">
        <v>222</v>
      </c>
      <c r="B9" s="5" t="s">
        <v>190</v>
      </c>
      <c r="C9" s="90"/>
      <c r="D9" s="76">
        <f>投入係数表!AF9</f>
        <v>3.1407035175879397E-4</v>
      </c>
      <c r="E9" s="77">
        <f t="shared" si="0"/>
        <v>3.1407035175879394E-2</v>
      </c>
      <c r="F9" s="76">
        <f>分析係数表!C12</f>
        <v>0.15436841164909776</v>
      </c>
      <c r="G9" s="77">
        <f t="shared" si="1"/>
        <v>4.8482541347078436E-3</v>
      </c>
      <c r="H9" s="77">
        <v>5.9153035959073185E-3</v>
      </c>
      <c r="I9" s="77">
        <f t="shared" si="2"/>
        <v>5.9153035959073185E-3</v>
      </c>
      <c r="J9" s="76">
        <f>分析係数表!G12</f>
        <v>0.13865952540355575</v>
      </c>
      <c r="K9" s="78">
        <f t="shared" si="3"/>
        <v>8.2021318922645555E-4</v>
      </c>
      <c r="L9" s="79"/>
      <c r="M9" s="80"/>
      <c r="N9" s="81">
        <f>分析係数表!H12</f>
        <v>8.1322736304286117E-2</v>
      </c>
      <c r="O9" s="82">
        <f t="shared" si="4"/>
        <v>2.2531303830330698</v>
      </c>
      <c r="P9" s="76">
        <f>分析係数表!C12</f>
        <v>0.15436841164909776</v>
      </c>
      <c r="Q9" s="82">
        <f t="shared" si="5"/>
        <v>0.3478121584671382</v>
      </c>
      <c r="R9" s="83">
        <v>0.39568072309728869</v>
      </c>
      <c r="S9" s="84">
        <f t="shared" si="6"/>
        <v>0.401596026693196</v>
      </c>
      <c r="T9" s="85">
        <f>分析係数表!F12</f>
        <v>0.32507624786134048</v>
      </c>
      <c r="U9" s="86">
        <f t="shared" si="7"/>
        <v>0.13054932951344689</v>
      </c>
      <c r="V9" s="87">
        <f>分析係数表!D12</f>
        <v>4.5079223387636688E-2</v>
      </c>
      <c r="W9" s="88">
        <f t="shared" si="8"/>
        <v>0</v>
      </c>
      <c r="X9" s="76">
        <f>分析係数表!E12</f>
        <v>4.7459644424607601E-2</v>
      </c>
      <c r="Y9" s="89">
        <f t="shared" si="9"/>
        <v>0</v>
      </c>
    </row>
    <row r="10" spans="1:25" x14ac:dyDescent="0.2">
      <c r="A10" s="6" t="s">
        <v>223</v>
      </c>
      <c r="B10" s="5" t="s">
        <v>28</v>
      </c>
      <c r="C10" s="90"/>
      <c r="D10" s="76">
        <f>投入係数表!AF10</f>
        <v>1.7273869346733669E-3</v>
      </c>
      <c r="E10" s="77">
        <f t="shared" si="0"/>
        <v>0.1727386934673367</v>
      </c>
      <c r="F10" s="76">
        <f>分析係数表!C13</f>
        <v>0</v>
      </c>
      <c r="G10" s="77">
        <f t="shared" si="1"/>
        <v>0</v>
      </c>
      <c r="H10" s="77">
        <v>0</v>
      </c>
      <c r="I10" s="77">
        <f t="shared" si="2"/>
        <v>0</v>
      </c>
      <c r="J10" s="76">
        <f>分析係数表!G13</f>
        <v>0.24519230769230768</v>
      </c>
      <c r="K10" s="78">
        <f t="shared" si="3"/>
        <v>0</v>
      </c>
      <c r="L10" s="79"/>
      <c r="M10" s="80"/>
      <c r="N10" s="81">
        <f>分析係数表!H13</f>
        <v>1.238613784739246E-2</v>
      </c>
      <c r="O10" s="82">
        <f t="shared" si="4"/>
        <v>0.34317073896743572</v>
      </c>
      <c r="P10" s="76">
        <f>分析係数表!C13</f>
        <v>0</v>
      </c>
      <c r="Q10" s="82">
        <f t="shared" si="5"/>
        <v>0</v>
      </c>
      <c r="R10" s="83">
        <v>0</v>
      </c>
      <c r="S10" s="84">
        <f t="shared" si="6"/>
        <v>0</v>
      </c>
      <c r="T10" s="85">
        <f>分析係数表!F13</f>
        <v>0.38350591715976329</v>
      </c>
      <c r="U10" s="86">
        <f t="shared" si="7"/>
        <v>0</v>
      </c>
      <c r="V10" s="87">
        <f>分析係数表!D13</f>
        <v>0.13609467455621302</v>
      </c>
      <c r="W10" s="88">
        <f t="shared" si="8"/>
        <v>0</v>
      </c>
      <c r="X10" s="76">
        <f>分析係数表!E13</f>
        <v>0.13646449704142011</v>
      </c>
      <c r="Y10" s="89">
        <f t="shared" si="9"/>
        <v>0</v>
      </c>
    </row>
    <row r="11" spans="1:25" x14ac:dyDescent="0.2">
      <c r="A11" s="6" t="s">
        <v>224</v>
      </c>
      <c r="B11" s="5" t="s">
        <v>267</v>
      </c>
      <c r="C11" s="90"/>
      <c r="D11" s="76">
        <f>投入係数表!AF11</f>
        <v>1.0207286432160805E-2</v>
      </c>
      <c r="E11" s="77">
        <f t="shared" si="0"/>
        <v>1.0207286432160805</v>
      </c>
      <c r="F11" s="76">
        <f>分析係数表!C14</f>
        <v>5.4896794027228801E-2</v>
      </c>
      <c r="G11" s="77">
        <f t="shared" si="1"/>
        <v>5.6034730084325884E-2</v>
      </c>
      <c r="H11" s="77">
        <v>6.3403319033294922E-2</v>
      </c>
      <c r="I11" s="77">
        <f t="shared" si="2"/>
        <v>6.3403319033294922E-2</v>
      </c>
      <c r="J11" s="76">
        <f>分析係数表!G14</f>
        <v>0.21908893709327548</v>
      </c>
      <c r="K11" s="78">
        <f t="shared" si="3"/>
        <v>1.3890965775190427E-2</v>
      </c>
      <c r="L11" s="79"/>
      <c r="M11" s="80"/>
      <c r="N11" s="81">
        <f>分析係数表!H14</f>
        <v>1.0321781539493716E-3</v>
      </c>
      <c r="O11" s="82">
        <f t="shared" si="4"/>
        <v>2.859756158061964E-2</v>
      </c>
      <c r="P11" s="76">
        <f>分析係数表!C14</f>
        <v>5.4896794027228801E-2</v>
      </c>
      <c r="Q11" s="82">
        <f t="shared" si="5"/>
        <v>1.569914447772268E-3</v>
      </c>
      <c r="R11" s="83">
        <v>7.3381497742826124E-3</v>
      </c>
      <c r="S11" s="84">
        <f t="shared" si="6"/>
        <v>7.0741468807577534E-2</v>
      </c>
      <c r="T11" s="85">
        <f>分析係数表!F14</f>
        <v>0.36550976138828634</v>
      </c>
      <c r="U11" s="86">
        <f t="shared" si="7"/>
        <v>2.5856697384114564E-2</v>
      </c>
      <c r="V11" s="87">
        <f>分析係数表!D14</f>
        <v>0.11713665943600868</v>
      </c>
      <c r="W11" s="88">
        <f t="shared" si="8"/>
        <v>0</v>
      </c>
      <c r="X11" s="76">
        <f>分析係数表!E14</f>
        <v>8.6767895878524945E-2</v>
      </c>
      <c r="Y11" s="89">
        <f t="shared" si="9"/>
        <v>0</v>
      </c>
    </row>
    <row r="12" spans="1:25" x14ac:dyDescent="0.2">
      <c r="A12" s="6" t="s">
        <v>225</v>
      </c>
      <c r="B12" s="5" t="s">
        <v>29</v>
      </c>
      <c r="C12" s="90"/>
      <c r="D12" s="76">
        <f>投入係数表!AF12</f>
        <v>6.2814070351758795E-4</v>
      </c>
      <c r="E12" s="77">
        <f t="shared" si="0"/>
        <v>6.2814070351758788E-2</v>
      </c>
      <c r="F12" s="76">
        <f>分析係数表!C15</f>
        <v>0</v>
      </c>
      <c r="G12" s="77">
        <f t="shared" si="1"/>
        <v>0</v>
      </c>
      <c r="H12" s="77">
        <v>0</v>
      </c>
      <c r="I12" s="77">
        <f t="shared" si="2"/>
        <v>0</v>
      </c>
      <c r="J12" s="76">
        <f>分析係数表!G15</f>
        <v>9.5670602482591585E-2</v>
      </c>
      <c r="K12" s="78">
        <f t="shared" si="3"/>
        <v>0</v>
      </c>
      <c r="L12" s="79"/>
      <c r="M12" s="80"/>
      <c r="N12" s="81">
        <f>分析係数表!H15</f>
        <v>7.5090960699816791E-3</v>
      </c>
      <c r="O12" s="82">
        <f t="shared" si="4"/>
        <v>0.2080472604990079</v>
      </c>
      <c r="P12" s="76">
        <f>分析係数表!C15</f>
        <v>0</v>
      </c>
      <c r="Q12" s="82">
        <f t="shared" si="5"/>
        <v>0</v>
      </c>
      <c r="R12" s="83">
        <v>0</v>
      </c>
      <c r="S12" s="84">
        <f t="shared" si="6"/>
        <v>0</v>
      </c>
      <c r="T12" s="85">
        <f>分析係数表!F15</f>
        <v>0.30426884650317892</v>
      </c>
      <c r="U12" s="86">
        <f t="shared" si="7"/>
        <v>0</v>
      </c>
      <c r="V12" s="87">
        <f>分析係数表!D15</f>
        <v>3.7844383893430214E-2</v>
      </c>
      <c r="W12" s="88">
        <f t="shared" si="8"/>
        <v>0</v>
      </c>
      <c r="X12" s="76">
        <f>分析係数表!E15</f>
        <v>3.511958825310324E-2</v>
      </c>
      <c r="Y12" s="89">
        <f t="shared" si="9"/>
        <v>0</v>
      </c>
    </row>
    <row r="13" spans="1:25" x14ac:dyDescent="0.2">
      <c r="A13" s="6" t="s">
        <v>226</v>
      </c>
      <c r="B13" s="5" t="s">
        <v>30</v>
      </c>
      <c r="C13" s="90"/>
      <c r="D13" s="76">
        <f>投入係数表!AF13</f>
        <v>3.4704773869346735E-2</v>
      </c>
      <c r="E13" s="77">
        <f t="shared" si="0"/>
        <v>3.4704773869346734</v>
      </c>
      <c r="F13" s="76">
        <f>分析係数表!C16</f>
        <v>2.8164924506387967E-2</v>
      </c>
      <c r="G13" s="77">
        <f t="shared" si="1"/>
        <v>9.7745733604141655E-2</v>
      </c>
      <c r="H13" s="77">
        <v>0.10145085434501765</v>
      </c>
      <c r="I13" s="77">
        <f t="shared" si="2"/>
        <v>0.10145085434501765</v>
      </c>
      <c r="J13" s="76">
        <f>分析係数表!G16</f>
        <v>3.3175355450236969E-2</v>
      </c>
      <c r="K13" s="78">
        <f t="shared" si="3"/>
        <v>3.3656681536261782E-3</v>
      </c>
      <c r="L13" s="79"/>
      <c r="M13" s="80"/>
      <c r="N13" s="81">
        <f>分析係数表!H16</f>
        <v>1.4682734239929811E-2</v>
      </c>
      <c r="O13" s="82">
        <f t="shared" si="4"/>
        <v>0.40680031348431439</v>
      </c>
      <c r="P13" s="76">
        <f>分析係数表!C16</f>
        <v>2.8164924506387967E-2</v>
      </c>
      <c r="Q13" s="82">
        <f t="shared" si="5"/>
        <v>1.1457500118460674E-2</v>
      </c>
      <c r="R13" s="83">
        <v>2.1973303620529964E-2</v>
      </c>
      <c r="S13" s="84">
        <f t="shared" si="6"/>
        <v>0.12342415796554761</v>
      </c>
      <c r="T13" s="85">
        <f>分析係数表!F16</f>
        <v>0.28436018957345971</v>
      </c>
      <c r="U13" s="86">
        <f t="shared" si="7"/>
        <v>3.5096916957027754E-2</v>
      </c>
      <c r="V13" s="87">
        <f>分析係数表!D16</f>
        <v>3.7914691943127965E-2</v>
      </c>
      <c r="W13" s="88">
        <f t="shared" si="8"/>
        <v>0</v>
      </c>
      <c r="X13" s="76">
        <f>分析係数表!E16</f>
        <v>3.7914691943127965E-2</v>
      </c>
      <c r="Y13" s="89">
        <f t="shared" si="9"/>
        <v>0</v>
      </c>
    </row>
    <row r="14" spans="1:25" x14ac:dyDescent="0.2">
      <c r="A14" s="6" t="s">
        <v>2</v>
      </c>
      <c r="B14" s="5" t="s">
        <v>364</v>
      </c>
      <c r="C14" s="90"/>
      <c r="D14" s="76">
        <f>投入係数表!AF14</f>
        <v>2.5125628140703518E-3</v>
      </c>
      <c r="E14" s="77">
        <f t="shared" si="0"/>
        <v>0.25125628140703515</v>
      </c>
      <c r="F14" s="76">
        <f>分析係数表!C17</f>
        <v>0.15651736285858076</v>
      </c>
      <c r="G14" s="77">
        <f t="shared" si="1"/>
        <v>3.9325970567482597E-2</v>
      </c>
      <c r="H14" s="77">
        <v>5.6824252909018297E-2</v>
      </c>
      <c r="I14" s="77">
        <f t="shared" si="2"/>
        <v>5.6824252909018297E-2</v>
      </c>
      <c r="J14" s="76">
        <f>分析係数表!G17</f>
        <v>0.21787194841087057</v>
      </c>
      <c r="K14" s="78">
        <f t="shared" si="3"/>
        <v>1.2380410698279895E-2</v>
      </c>
      <c r="L14" s="79"/>
      <c r="M14" s="80"/>
      <c r="N14" s="81">
        <f>分析係数表!H17</f>
        <v>2.4901297964028592E-3</v>
      </c>
      <c r="O14" s="82">
        <f t="shared" si="4"/>
        <v>6.8991617313244893E-2</v>
      </c>
      <c r="P14" s="76">
        <f>分析係数表!C17</f>
        <v>0.15651736285858076</v>
      </c>
      <c r="Q14" s="82">
        <f t="shared" si="5"/>
        <v>1.0798386001217493E-2</v>
      </c>
      <c r="R14" s="83">
        <v>2.0185838628788411E-2</v>
      </c>
      <c r="S14" s="84">
        <f t="shared" si="6"/>
        <v>7.7010091537806705E-2</v>
      </c>
      <c r="T14" s="85">
        <f>分析係数表!F17</f>
        <v>0.3417779824965454</v>
      </c>
      <c r="U14" s="86">
        <f t="shared" si="7"/>
        <v>2.6320353717665858E-2</v>
      </c>
      <c r="V14" s="87">
        <f>分析係数表!D17</f>
        <v>8.7977890373099957E-2</v>
      </c>
      <c r="W14" s="88">
        <f t="shared" si="8"/>
        <v>0</v>
      </c>
      <c r="X14" s="76">
        <f>分析係数表!E17</f>
        <v>8.8438507600184249E-2</v>
      </c>
      <c r="Y14" s="89">
        <f t="shared" si="9"/>
        <v>0</v>
      </c>
    </row>
    <row r="15" spans="1:25" x14ac:dyDescent="0.2">
      <c r="A15" s="6" t="s">
        <v>3</v>
      </c>
      <c r="B15" s="5" t="s">
        <v>31</v>
      </c>
      <c r="C15" s="90"/>
      <c r="D15" s="76">
        <f>投入係数表!AF15</f>
        <v>0</v>
      </c>
      <c r="E15" s="77">
        <f t="shared" si="0"/>
        <v>0</v>
      </c>
      <c r="F15" s="76">
        <f>分析係数表!C18</f>
        <v>0.11725293132328307</v>
      </c>
      <c r="G15" s="77">
        <f t="shared" si="1"/>
        <v>0</v>
      </c>
      <c r="H15" s="77">
        <v>4.9375614307375151E-3</v>
      </c>
      <c r="I15" s="77">
        <f t="shared" si="2"/>
        <v>4.9375614307375151E-3</v>
      </c>
      <c r="J15" s="76">
        <f>分析係数表!G18</f>
        <v>0.21513002364066194</v>
      </c>
      <c r="K15" s="78">
        <f t="shared" si="3"/>
        <v>1.0622177073217822E-3</v>
      </c>
      <c r="L15" s="79"/>
      <c r="M15" s="80"/>
      <c r="N15" s="81">
        <f>分析係数表!H18</f>
        <v>3.999690346553815E-4</v>
      </c>
      <c r="O15" s="82">
        <f t="shared" si="4"/>
        <v>1.1081555112490111E-2</v>
      </c>
      <c r="P15" s="76">
        <f>分析係数表!C18</f>
        <v>0.11725293132328307</v>
      </c>
      <c r="Q15" s="82">
        <f t="shared" si="5"/>
        <v>1.2993448205599794E-3</v>
      </c>
      <c r="R15" s="83">
        <v>3.103579154092611E-3</v>
      </c>
      <c r="S15" s="84">
        <f t="shared" si="6"/>
        <v>8.0411405848301257E-3</v>
      </c>
      <c r="T15" s="85">
        <f>分析係数表!F18</f>
        <v>0.45862884160756501</v>
      </c>
      <c r="U15" s="86">
        <f t="shared" si="7"/>
        <v>3.6878989916242183E-3</v>
      </c>
      <c r="V15" s="87">
        <f>分析係数表!D18</f>
        <v>6.6193853427895979E-2</v>
      </c>
      <c r="W15" s="88">
        <f t="shared" si="8"/>
        <v>0</v>
      </c>
      <c r="X15" s="76">
        <f>分析係数表!E18</f>
        <v>5.4373522458628844E-2</v>
      </c>
      <c r="Y15" s="89">
        <f t="shared" si="9"/>
        <v>0</v>
      </c>
    </row>
    <row r="16" spans="1:25" x14ac:dyDescent="0.2">
      <c r="A16" s="6" t="s">
        <v>4</v>
      </c>
      <c r="B16" s="5" t="s">
        <v>32</v>
      </c>
      <c r="C16" s="90"/>
      <c r="D16" s="76">
        <f>投入係数表!AF16</f>
        <v>6.2814070351758795E-4</v>
      </c>
      <c r="E16" s="77">
        <f t="shared" si="0"/>
        <v>6.2814070351758788E-2</v>
      </c>
      <c r="F16" s="76">
        <f>分析係数表!C19</f>
        <v>0.16093535075653365</v>
      </c>
      <c r="G16" s="77">
        <f t="shared" si="1"/>
        <v>1.0109004444505881E-2</v>
      </c>
      <c r="H16" s="77">
        <v>2.257824508215896E-2</v>
      </c>
      <c r="I16" s="77">
        <f t="shared" si="2"/>
        <v>2.257824508215896E-2</v>
      </c>
      <c r="J16" s="76">
        <f>分析係数表!G19</f>
        <v>5.7622016770586967E-2</v>
      </c>
      <c r="K16" s="78">
        <f t="shared" si="3"/>
        <v>1.3010040167745864E-3</v>
      </c>
      <c r="L16" s="79"/>
      <c r="M16" s="80"/>
      <c r="N16" s="81">
        <f>分析係数表!H19</f>
        <v>-1.0321781539493717E-4</v>
      </c>
      <c r="O16" s="82">
        <f t="shared" si="4"/>
        <v>-2.8597561580619643E-3</v>
      </c>
      <c r="P16" s="76">
        <f>分析係数表!C19</f>
        <v>0.16093535075653365</v>
      </c>
      <c r="Q16" s="82">
        <f t="shared" si="5"/>
        <v>-4.6023586037585929E-4</v>
      </c>
      <c r="R16" s="83">
        <v>1.8540258540164038E-3</v>
      </c>
      <c r="S16" s="84">
        <f t="shared" si="6"/>
        <v>2.4432270936175365E-2</v>
      </c>
      <c r="T16" s="85">
        <f>分析係数表!F19</f>
        <v>0.23994839819393679</v>
      </c>
      <c r="U16" s="86">
        <f t="shared" si="7"/>
        <v>5.8624842753755551E-3</v>
      </c>
      <c r="V16" s="87">
        <f>分析係数表!D19</f>
        <v>2.2575790152655342E-2</v>
      </c>
      <c r="W16" s="88">
        <f t="shared" si="8"/>
        <v>0</v>
      </c>
      <c r="X16" s="76">
        <f>分析係数表!E19</f>
        <v>2.6015910556869491E-2</v>
      </c>
      <c r="Y16" s="89">
        <f t="shared" si="9"/>
        <v>0</v>
      </c>
    </row>
    <row r="17" spans="1:25" x14ac:dyDescent="0.2">
      <c r="A17" s="6" t="s">
        <v>5</v>
      </c>
      <c r="B17" s="5" t="s">
        <v>33</v>
      </c>
      <c r="C17" s="90"/>
      <c r="D17" s="76">
        <f>投入係数表!AF17</f>
        <v>0</v>
      </c>
      <c r="E17" s="77">
        <f t="shared" si="0"/>
        <v>0</v>
      </c>
      <c r="F17" s="76">
        <f>分析係数表!C20</f>
        <v>0.28691066997518611</v>
      </c>
      <c r="G17" s="77">
        <f t="shared" si="1"/>
        <v>0</v>
      </c>
      <c r="H17" s="77">
        <v>8.1809095116985968E-3</v>
      </c>
      <c r="I17" s="77">
        <f t="shared" si="2"/>
        <v>8.1809095116985968E-3</v>
      </c>
      <c r="J17" s="76">
        <f>分析係数表!G20</f>
        <v>9.991079393398751E-2</v>
      </c>
      <c r="K17" s="78">
        <f t="shared" si="3"/>
        <v>8.1736116441591693E-4</v>
      </c>
      <c r="L17" s="79"/>
      <c r="M17" s="80"/>
      <c r="N17" s="81">
        <f>分析係数表!H20</f>
        <v>4.9028462312595156E-4</v>
      </c>
      <c r="O17" s="82">
        <f t="shared" si="4"/>
        <v>1.358384175079433E-2</v>
      </c>
      <c r="P17" s="76">
        <f>分析係数表!C20</f>
        <v>0.28691066997518611</v>
      </c>
      <c r="Q17" s="82">
        <f t="shared" si="5"/>
        <v>3.8973491375573063E-3</v>
      </c>
      <c r="R17" s="83">
        <v>7.7320540808353102E-3</v>
      </c>
      <c r="S17" s="84">
        <f t="shared" si="6"/>
        <v>1.5912963592533906E-2</v>
      </c>
      <c r="T17" s="85">
        <f>分析係数表!F20</f>
        <v>0.22279214986619089</v>
      </c>
      <c r="U17" s="86">
        <f t="shared" si="7"/>
        <v>3.5452833695230534E-3</v>
      </c>
      <c r="V17" s="87">
        <f>分析係数表!D20</f>
        <v>1.4942016057091882E-2</v>
      </c>
      <c r="W17" s="88">
        <f t="shared" si="8"/>
        <v>0</v>
      </c>
      <c r="X17" s="76">
        <f>分析係数表!E20</f>
        <v>1.5834076717216771E-2</v>
      </c>
      <c r="Y17" s="89">
        <f t="shared" si="9"/>
        <v>0</v>
      </c>
    </row>
    <row r="18" spans="1:25" x14ac:dyDescent="0.2">
      <c r="A18" s="6" t="s">
        <v>6</v>
      </c>
      <c r="B18" s="5" t="s">
        <v>34</v>
      </c>
      <c r="C18" s="90"/>
      <c r="D18" s="76">
        <f>投入係数表!AF18</f>
        <v>2.1984924623115578E-3</v>
      </c>
      <c r="E18" s="77">
        <f t="shared" si="0"/>
        <v>0.21984924623115579</v>
      </c>
      <c r="F18" s="76">
        <f>分析係数表!C21</f>
        <v>0.60911510312707917</v>
      </c>
      <c r="G18" s="77">
        <f t="shared" si="1"/>
        <v>0.13391349629050109</v>
      </c>
      <c r="H18" s="77">
        <v>0.18740432951264549</v>
      </c>
      <c r="I18" s="77">
        <f t="shared" si="2"/>
        <v>0.18740432951264549</v>
      </c>
      <c r="J18" s="76">
        <f>分析係数表!G21</f>
        <v>0.2851761577664525</v>
      </c>
      <c r="K18" s="78">
        <f t="shared" si="3"/>
        <v>5.3443246639214438E-2</v>
      </c>
      <c r="L18" s="79"/>
      <c r="M18" s="80"/>
      <c r="N18" s="81">
        <f>分析係数表!H21</f>
        <v>8.1284029623513018E-4</v>
      </c>
      <c r="O18" s="82">
        <f t="shared" si="4"/>
        <v>2.2520579744737968E-2</v>
      </c>
      <c r="P18" s="76">
        <f>分析係数表!C21</f>
        <v>0.60911510312707917</v>
      </c>
      <c r="Q18" s="82">
        <f t="shared" si="5"/>
        <v>1.3717625253697678E-2</v>
      </c>
      <c r="R18" s="83">
        <v>3.4526764226340011E-2</v>
      </c>
      <c r="S18" s="84">
        <f t="shared" si="6"/>
        <v>0.22193109373898551</v>
      </c>
      <c r="T18" s="85">
        <f>分析係数表!F21</f>
        <v>0.42588078883226238</v>
      </c>
      <c r="U18" s="86">
        <f t="shared" si="7"/>
        <v>9.4516189267965914E-2</v>
      </c>
      <c r="V18" s="87">
        <f>分析係数表!D21</f>
        <v>0.10037668956348327</v>
      </c>
      <c r="W18" s="88">
        <f t="shared" si="8"/>
        <v>0</v>
      </c>
      <c r="X18" s="76">
        <f>分析係数表!E21</f>
        <v>9.4837137159317533E-2</v>
      </c>
      <c r="Y18" s="89">
        <f t="shared" si="9"/>
        <v>0</v>
      </c>
    </row>
    <row r="19" spans="1:25" x14ac:dyDescent="0.2">
      <c r="A19" s="6" t="s">
        <v>7</v>
      </c>
      <c r="B19" s="5" t="s">
        <v>268</v>
      </c>
      <c r="C19" s="90"/>
      <c r="D19" s="76">
        <f>投入係数表!AF19</f>
        <v>1.5703517587939699E-4</v>
      </c>
      <c r="E19" s="77">
        <f t="shared" si="0"/>
        <v>1.5703517587939697E-2</v>
      </c>
      <c r="F19" s="76">
        <f>分析係数表!C22</f>
        <v>5.1505016722408037E-2</v>
      </c>
      <c r="G19" s="77">
        <f t="shared" si="1"/>
        <v>8.0880993596746278E-4</v>
      </c>
      <c r="H19" s="77">
        <v>3.0729287033564728E-3</v>
      </c>
      <c r="I19" s="77">
        <f t="shared" si="2"/>
        <v>3.0729287033564728E-3</v>
      </c>
      <c r="J19" s="76">
        <f>分析係数表!G22</f>
        <v>0.19433198380566802</v>
      </c>
      <c r="K19" s="78">
        <f t="shared" si="3"/>
        <v>5.9716833101664251E-4</v>
      </c>
      <c r="L19" s="79"/>
      <c r="M19" s="80"/>
      <c r="N19" s="81">
        <f>分析係数表!H22</f>
        <v>3.8706680773101437E-5</v>
      </c>
      <c r="O19" s="82">
        <f t="shared" si="4"/>
        <v>1.0724085592732366E-3</v>
      </c>
      <c r="P19" s="76">
        <f>分析係数表!C22</f>
        <v>5.1505016722408037E-2</v>
      </c>
      <c r="Q19" s="82">
        <f t="shared" si="5"/>
        <v>5.5234420778621561E-5</v>
      </c>
      <c r="R19" s="83">
        <v>5.487442579909334E-4</v>
      </c>
      <c r="S19" s="84">
        <f t="shared" si="6"/>
        <v>3.6216729613474065E-3</v>
      </c>
      <c r="T19" s="85">
        <f>分析係数表!F22</f>
        <v>0.41295546558704455</v>
      </c>
      <c r="U19" s="86">
        <f t="shared" si="7"/>
        <v>1.4955896439572285E-3</v>
      </c>
      <c r="V19" s="87">
        <f>分析係数表!D22</f>
        <v>6.1740890688259109E-2</v>
      </c>
      <c r="W19" s="88">
        <f t="shared" si="8"/>
        <v>0</v>
      </c>
      <c r="X19" s="76">
        <f>分析係数表!E22</f>
        <v>6.6801619433198386E-2</v>
      </c>
      <c r="Y19" s="89">
        <f t="shared" si="9"/>
        <v>0</v>
      </c>
    </row>
    <row r="20" spans="1:25" x14ac:dyDescent="0.2">
      <c r="A20" s="6" t="s">
        <v>8</v>
      </c>
      <c r="B20" s="5" t="s">
        <v>269</v>
      </c>
      <c r="C20" s="90"/>
      <c r="D20" s="76">
        <f>投入係数表!AF20</f>
        <v>0</v>
      </c>
      <c r="E20" s="77">
        <f t="shared" si="0"/>
        <v>0</v>
      </c>
      <c r="F20" s="76">
        <f>分析係数表!C23</f>
        <v>0</v>
      </c>
      <c r="G20" s="77">
        <f t="shared" si="1"/>
        <v>0</v>
      </c>
      <c r="H20" s="77">
        <v>0</v>
      </c>
      <c r="I20" s="77">
        <f t="shared" si="2"/>
        <v>0</v>
      </c>
      <c r="J20" s="76">
        <f>分析係数表!G23</f>
        <v>0.21569329989251165</v>
      </c>
      <c r="K20" s="78">
        <f t="shared" si="3"/>
        <v>0</v>
      </c>
      <c r="L20" s="79"/>
      <c r="M20" s="80"/>
      <c r="N20" s="81">
        <f>分析係数表!H23</f>
        <v>2.5804453848734292E-5</v>
      </c>
      <c r="O20" s="82">
        <f t="shared" si="4"/>
        <v>7.1493903951549108E-4</v>
      </c>
      <c r="P20" s="76">
        <f>分析係数表!C23</f>
        <v>0</v>
      </c>
      <c r="Q20" s="82">
        <f t="shared" si="5"/>
        <v>0</v>
      </c>
      <c r="R20" s="83">
        <v>0</v>
      </c>
      <c r="S20" s="84">
        <f t="shared" si="6"/>
        <v>0</v>
      </c>
      <c r="T20" s="85">
        <f>分析係数表!F23</f>
        <v>0.44070225725546397</v>
      </c>
      <c r="U20" s="86">
        <f t="shared" si="7"/>
        <v>0</v>
      </c>
      <c r="V20" s="87">
        <f>分析係数表!D23</f>
        <v>7.3450376209243995E-2</v>
      </c>
      <c r="W20" s="88">
        <f t="shared" si="8"/>
        <v>0</v>
      </c>
      <c r="X20" s="76">
        <f>分析係数表!E23</f>
        <v>7.9183088498745974E-2</v>
      </c>
      <c r="Y20" s="89">
        <f t="shared" si="9"/>
        <v>0</v>
      </c>
    </row>
    <row r="21" spans="1:25" x14ac:dyDescent="0.2">
      <c r="A21" s="6" t="s">
        <v>9</v>
      </c>
      <c r="B21" s="5" t="s">
        <v>270</v>
      </c>
      <c r="C21" s="90"/>
      <c r="D21" s="76">
        <f>投入係数表!AF21</f>
        <v>0</v>
      </c>
      <c r="E21" s="77">
        <f t="shared" si="0"/>
        <v>0</v>
      </c>
      <c r="F21" s="76">
        <f>分析係数表!C24</f>
        <v>3.1029619181946355E-2</v>
      </c>
      <c r="G21" s="77">
        <f t="shared" si="1"/>
        <v>0</v>
      </c>
      <c r="H21" s="77">
        <v>7.0719535647299737E-4</v>
      </c>
      <c r="I21" s="77">
        <f t="shared" si="2"/>
        <v>7.0719535647299737E-4</v>
      </c>
      <c r="J21" s="76">
        <f>分析係数表!G24</f>
        <v>0.21333333333333335</v>
      </c>
      <c r="K21" s="78">
        <f t="shared" si="3"/>
        <v>1.5086834271423944E-4</v>
      </c>
      <c r="L21" s="79"/>
      <c r="M21" s="80"/>
      <c r="N21" s="81">
        <f>分析係数表!H24</f>
        <v>3.2255567310917867E-4</v>
      </c>
      <c r="O21" s="82">
        <f t="shared" si="4"/>
        <v>8.9367379939436394E-3</v>
      </c>
      <c r="P21" s="76">
        <f>分析係数表!C24</f>
        <v>3.1029619181946355E-2</v>
      </c>
      <c r="Q21" s="82">
        <f t="shared" si="5"/>
        <v>2.7730357668090232E-4</v>
      </c>
      <c r="R21" s="83">
        <v>8.2545007031901377E-4</v>
      </c>
      <c r="S21" s="84">
        <f t="shared" si="6"/>
        <v>1.532645426792011E-3</v>
      </c>
      <c r="T21" s="85">
        <f>分析係数表!F24</f>
        <v>0.4</v>
      </c>
      <c r="U21" s="86">
        <f t="shared" si="7"/>
        <v>6.130581707168045E-4</v>
      </c>
      <c r="V21" s="87">
        <f>分析係数表!D24</f>
        <v>0</v>
      </c>
      <c r="W21" s="88">
        <f t="shared" si="8"/>
        <v>0</v>
      </c>
      <c r="X21" s="76">
        <f>分析係数表!E24</f>
        <v>0</v>
      </c>
      <c r="Y21" s="89">
        <f t="shared" si="9"/>
        <v>0</v>
      </c>
    </row>
    <row r="22" spans="1:25" x14ac:dyDescent="0.2">
      <c r="A22" s="6" t="s">
        <v>10</v>
      </c>
      <c r="B22" s="5" t="s">
        <v>271</v>
      </c>
      <c r="C22" s="90"/>
      <c r="D22" s="76">
        <f>投入係数表!AF22</f>
        <v>0</v>
      </c>
      <c r="E22" s="77">
        <f t="shared" si="0"/>
        <v>0</v>
      </c>
      <c r="F22" s="76">
        <f>分析係数表!C25</f>
        <v>0.19850187265917607</v>
      </c>
      <c r="G22" s="77">
        <f t="shared" si="1"/>
        <v>0</v>
      </c>
      <c r="H22" s="77">
        <v>1.5739805908756267E-2</v>
      </c>
      <c r="I22" s="77">
        <f t="shared" si="2"/>
        <v>1.5739805908756267E-2</v>
      </c>
      <c r="J22" s="76">
        <f>分析係数表!G25</f>
        <v>0.19720347155255544</v>
      </c>
      <c r="K22" s="78">
        <f t="shared" si="3"/>
        <v>3.1039443667701607E-3</v>
      </c>
      <c r="L22" s="79"/>
      <c r="M22" s="80"/>
      <c r="N22" s="81">
        <f>分析係数表!H25</f>
        <v>4.5157794235285009E-4</v>
      </c>
      <c r="O22" s="82">
        <f t="shared" si="4"/>
        <v>1.2511433191521093E-2</v>
      </c>
      <c r="P22" s="76">
        <f>分析係数表!C25</f>
        <v>0.19850187265917607</v>
      </c>
      <c r="Q22" s="82">
        <f t="shared" si="5"/>
        <v>2.4835429181671088E-3</v>
      </c>
      <c r="R22" s="83">
        <v>5.9200637923467339E-3</v>
      </c>
      <c r="S22" s="84">
        <f t="shared" si="6"/>
        <v>2.1659869701103E-2</v>
      </c>
      <c r="T22" s="85">
        <f>分析係数表!F25</f>
        <v>0.35053037608486015</v>
      </c>
      <c r="U22" s="86">
        <f t="shared" si="7"/>
        <v>7.5924422722767025E-3</v>
      </c>
      <c r="V22" s="87">
        <f>分析係数表!D25</f>
        <v>5.2073288331726135E-2</v>
      </c>
      <c r="W22" s="88">
        <f t="shared" si="8"/>
        <v>0</v>
      </c>
      <c r="X22" s="76">
        <f>分析係数表!E25</f>
        <v>4.8216007714561235E-2</v>
      </c>
      <c r="Y22" s="89">
        <f t="shared" si="9"/>
        <v>0</v>
      </c>
    </row>
    <row r="23" spans="1:25" x14ac:dyDescent="0.2">
      <c r="A23" s="6" t="s">
        <v>11</v>
      </c>
      <c r="B23" s="5" t="s">
        <v>35</v>
      </c>
      <c r="C23" s="90"/>
      <c r="D23" s="76">
        <f>投入係数表!AF23</f>
        <v>1.5703517587939699E-4</v>
      </c>
      <c r="E23" s="77">
        <f t="shared" si="0"/>
        <v>1.5703517587939697E-2</v>
      </c>
      <c r="F23" s="76">
        <f>分析係数表!C26</f>
        <v>2.323462414578592E-2</v>
      </c>
      <c r="G23" s="77">
        <f t="shared" si="1"/>
        <v>3.6486532892251756E-4</v>
      </c>
      <c r="H23" s="77">
        <v>1.2434483113373598E-3</v>
      </c>
      <c r="I23" s="77">
        <f t="shared" si="2"/>
        <v>1.2434483113373598E-3</v>
      </c>
      <c r="J23" s="76">
        <f>分析係数表!G26</f>
        <v>0.20198675496688742</v>
      </c>
      <c r="K23" s="78">
        <f t="shared" si="3"/>
        <v>2.5116008937608927E-4</v>
      </c>
      <c r="L23" s="79"/>
      <c r="M23" s="80"/>
      <c r="N23" s="81">
        <f>分析係数表!H26</f>
        <v>9.637963512502257E-3</v>
      </c>
      <c r="O23" s="82">
        <f t="shared" si="4"/>
        <v>0.2670297312590359</v>
      </c>
      <c r="P23" s="76">
        <f>分析係数表!C26</f>
        <v>2.323462414578592E-2</v>
      </c>
      <c r="Q23" s="82">
        <f t="shared" si="5"/>
        <v>6.2043354415539211E-3</v>
      </c>
      <c r="R23" s="83">
        <v>6.4232038125906707E-3</v>
      </c>
      <c r="S23" s="84">
        <f t="shared" si="6"/>
        <v>7.6666521239280305E-3</v>
      </c>
      <c r="T23" s="85">
        <f>分析係数表!F26</f>
        <v>0.3443708609271523</v>
      </c>
      <c r="U23" s="86">
        <f t="shared" si="7"/>
        <v>2.6401715923460765E-3</v>
      </c>
      <c r="V23" s="87">
        <f>分析係数表!D26</f>
        <v>3.9735099337748346E-2</v>
      </c>
      <c r="W23" s="88">
        <f t="shared" si="8"/>
        <v>0</v>
      </c>
      <c r="X23" s="76">
        <f>分析係数表!E26</f>
        <v>3.9735099337748346E-2</v>
      </c>
      <c r="Y23" s="89">
        <f t="shared" si="9"/>
        <v>0</v>
      </c>
    </row>
    <row r="24" spans="1:25" x14ac:dyDescent="0.2">
      <c r="A24" s="6" t="s">
        <v>12</v>
      </c>
      <c r="B24" s="5" t="s">
        <v>365</v>
      </c>
      <c r="C24" s="90"/>
      <c r="D24" s="76">
        <f>投入係数表!AF24</f>
        <v>1.5703517587939699E-4</v>
      </c>
      <c r="E24" s="77">
        <f t="shared" si="0"/>
        <v>1.5703517587939697E-2</v>
      </c>
      <c r="F24" s="76">
        <f>分析係数表!C27</f>
        <v>8.4880636604774962E-3</v>
      </c>
      <c r="G24" s="77">
        <f t="shared" si="1"/>
        <v>1.3329245697986017E-4</v>
      </c>
      <c r="H24" s="77">
        <v>1.9071992224596642E-4</v>
      </c>
      <c r="I24" s="77">
        <f t="shared" si="2"/>
        <v>1.9071992224596642E-4</v>
      </c>
      <c r="J24" s="76">
        <f>分析係数表!G27</f>
        <v>0.2</v>
      </c>
      <c r="K24" s="78">
        <f t="shared" si="3"/>
        <v>3.8143984449193284E-5</v>
      </c>
      <c r="L24" s="79"/>
      <c r="M24" s="80"/>
      <c r="N24" s="81">
        <f>分析係数表!H27</f>
        <v>9.6121590586535233E-3</v>
      </c>
      <c r="O24" s="82">
        <f t="shared" si="4"/>
        <v>0.26631479221952042</v>
      </c>
      <c r="P24" s="76">
        <f>分析係数表!C27</f>
        <v>8.4880636604774962E-3</v>
      </c>
      <c r="Q24" s="82">
        <f t="shared" si="5"/>
        <v>2.2604969100861265E-3</v>
      </c>
      <c r="R24" s="83">
        <v>2.2795866015961532E-3</v>
      </c>
      <c r="S24" s="84">
        <f t="shared" si="6"/>
        <v>2.4703065238421197E-3</v>
      </c>
      <c r="T24" s="85">
        <f>分析係数表!F27</f>
        <v>0.35</v>
      </c>
      <c r="U24" s="86">
        <f t="shared" si="7"/>
        <v>8.6460728334474186E-4</v>
      </c>
      <c r="V24" s="87">
        <f>分析係数表!D27</f>
        <v>0</v>
      </c>
      <c r="W24" s="88">
        <f t="shared" si="8"/>
        <v>0</v>
      </c>
      <c r="X24" s="76">
        <f>分析係数表!E27</f>
        <v>0</v>
      </c>
      <c r="Y24" s="89">
        <f t="shared" si="9"/>
        <v>0</v>
      </c>
    </row>
    <row r="25" spans="1:25" x14ac:dyDescent="0.2">
      <c r="A25" s="6" t="s">
        <v>13</v>
      </c>
      <c r="B25" s="5" t="s">
        <v>191</v>
      </c>
      <c r="C25" s="90"/>
      <c r="D25" s="76">
        <f>投入係数表!AF25</f>
        <v>6.2814070351758795E-4</v>
      </c>
      <c r="E25" s="77">
        <f t="shared" si="0"/>
        <v>6.2814070351758788E-2</v>
      </c>
      <c r="F25" s="76">
        <f>分析係数表!C28</f>
        <v>1.1669367909238226E-2</v>
      </c>
      <c r="G25" s="77">
        <f t="shared" si="1"/>
        <v>7.3300049681144629E-4</v>
      </c>
      <c r="H25" s="77">
        <v>2.3453696586107345E-3</v>
      </c>
      <c r="I25" s="77">
        <f t="shared" si="2"/>
        <v>2.3453696586107345E-3</v>
      </c>
      <c r="J25" s="76">
        <f>分析係数表!G28</f>
        <v>0.12720848056537101</v>
      </c>
      <c r="K25" s="78">
        <f t="shared" si="3"/>
        <v>2.9835091063599447E-4</v>
      </c>
      <c r="L25" s="79"/>
      <c r="M25" s="80"/>
      <c r="N25" s="81">
        <f>分析係数表!H28</f>
        <v>1.7972802105643435E-2</v>
      </c>
      <c r="O25" s="82">
        <f t="shared" si="4"/>
        <v>0.49795504102253951</v>
      </c>
      <c r="P25" s="76">
        <f>分析係数表!C28</f>
        <v>1.1669367909238226E-2</v>
      </c>
      <c r="Q25" s="82">
        <f t="shared" si="5"/>
        <v>5.8108205759518274E-3</v>
      </c>
      <c r="R25" s="83">
        <v>6.153841962711573E-3</v>
      </c>
      <c r="S25" s="84">
        <f t="shared" si="6"/>
        <v>8.4992116213223074E-3</v>
      </c>
      <c r="T25" s="85">
        <f>分析係数表!F28</f>
        <v>0.21908127208480566</v>
      </c>
      <c r="U25" s="86">
        <f t="shared" si="7"/>
        <v>1.8620180937172547E-3</v>
      </c>
      <c r="V25" s="87">
        <f>分析係数表!D28</f>
        <v>0.24734982332155478</v>
      </c>
      <c r="W25" s="88">
        <f t="shared" si="8"/>
        <v>0</v>
      </c>
      <c r="X25" s="76">
        <f>分析係数表!E28</f>
        <v>0.24028268551236748</v>
      </c>
      <c r="Y25" s="89">
        <f t="shared" si="9"/>
        <v>0</v>
      </c>
    </row>
    <row r="26" spans="1:25" x14ac:dyDescent="0.2">
      <c r="A26" s="6" t="s">
        <v>14</v>
      </c>
      <c r="B26" s="5" t="s">
        <v>50</v>
      </c>
      <c r="C26" s="90"/>
      <c r="D26" s="76">
        <f>投入係数表!AF26</f>
        <v>4.2399497487437187E-3</v>
      </c>
      <c r="E26" s="77">
        <f t="shared" si="0"/>
        <v>0.42399497487437188</v>
      </c>
      <c r="F26" s="76">
        <f>分析係数表!C29</f>
        <v>0.21585523481258073</v>
      </c>
      <c r="G26" s="77">
        <f t="shared" si="1"/>
        <v>9.1521534860861814E-2</v>
      </c>
      <c r="H26" s="77">
        <v>0.10836508919612836</v>
      </c>
      <c r="I26" s="77">
        <f t="shared" si="2"/>
        <v>0.10836508919612836</v>
      </c>
      <c r="J26" s="76">
        <f>分析係数表!G29</f>
        <v>0.26371215445370777</v>
      </c>
      <c r="K26" s="78">
        <f t="shared" si="3"/>
        <v>2.8577191139479222E-2</v>
      </c>
      <c r="L26" s="79"/>
      <c r="M26" s="80"/>
      <c r="N26" s="81">
        <f>分析係数表!H29</f>
        <v>8.6315898124016202E-3</v>
      </c>
      <c r="O26" s="82">
        <f t="shared" si="4"/>
        <v>0.23914710871793174</v>
      </c>
      <c r="P26" s="76">
        <f>分析係数表!C29</f>
        <v>0.21585523481258073</v>
      </c>
      <c r="Q26" s="82">
        <f t="shared" si="5"/>
        <v>5.1621155307058929E-2</v>
      </c>
      <c r="R26" s="83">
        <v>7.8945576243817012E-2</v>
      </c>
      <c r="S26" s="84">
        <f t="shared" si="6"/>
        <v>0.18731066543994537</v>
      </c>
      <c r="T26" s="85">
        <f>分析係数表!F29</f>
        <v>0.49363756033347961</v>
      </c>
      <c r="U26" s="86">
        <f t="shared" si="7"/>
        <v>9.2463579912215252E-2</v>
      </c>
      <c r="V26" s="87">
        <f>分析係数表!D29</f>
        <v>7.6788064940763498E-2</v>
      </c>
      <c r="W26" s="88">
        <f t="shared" si="8"/>
        <v>0</v>
      </c>
      <c r="X26" s="76">
        <f>分析係数表!E29</f>
        <v>5.9236507240017548E-2</v>
      </c>
      <c r="Y26" s="89">
        <f t="shared" si="9"/>
        <v>0</v>
      </c>
    </row>
    <row r="27" spans="1:25" x14ac:dyDescent="0.2">
      <c r="A27" s="6" t="s">
        <v>15</v>
      </c>
      <c r="B27" s="5" t="s">
        <v>36</v>
      </c>
      <c r="C27" s="90"/>
      <c r="D27" s="76">
        <f>投入係数表!AF27</f>
        <v>5.1821608040201004E-3</v>
      </c>
      <c r="E27" s="77">
        <f t="shared" si="0"/>
        <v>0.51821608040201006</v>
      </c>
      <c r="F27" s="76">
        <f>分析係数表!C30</f>
        <v>1</v>
      </c>
      <c r="G27" s="77">
        <f t="shared" si="1"/>
        <v>0.51821608040201006</v>
      </c>
      <c r="H27" s="77">
        <v>0.56385143870662846</v>
      </c>
      <c r="I27" s="77">
        <f t="shared" si="2"/>
        <v>0.56385143870662846</v>
      </c>
      <c r="J27" s="76">
        <f>分析係数表!G30</f>
        <v>0.34449467473756801</v>
      </c>
      <c r="K27" s="78">
        <f t="shared" si="3"/>
        <v>0.19424381797754975</v>
      </c>
      <c r="L27" s="79"/>
      <c r="M27" s="80"/>
      <c r="N27" s="81">
        <f>分析係数表!H30</f>
        <v>0</v>
      </c>
      <c r="O27" s="82">
        <f t="shared" si="4"/>
        <v>0</v>
      </c>
      <c r="P27" s="76">
        <f>分析係数表!C30</f>
        <v>1</v>
      </c>
      <c r="Q27" s="82">
        <f t="shared" si="5"/>
        <v>0</v>
      </c>
      <c r="R27" s="83">
        <v>0.1199492845428415</v>
      </c>
      <c r="S27" s="84">
        <f t="shared" si="6"/>
        <v>0.68380072324946994</v>
      </c>
      <c r="T27" s="85">
        <f>分析係数表!F30</f>
        <v>0.44057926595663166</v>
      </c>
      <c r="U27" s="86">
        <f t="shared" si="7"/>
        <v>0.30126842070986531</v>
      </c>
      <c r="V27" s="87">
        <f>分析係数表!D30</f>
        <v>9.4858631522488704E-2</v>
      </c>
      <c r="W27" s="88">
        <f t="shared" si="8"/>
        <v>0</v>
      </c>
      <c r="X27" s="76">
        <f>分析係数表!E30</f>
        <v>6.7427783311623635E-2</v>
      </c>
      <c r="Y27" s="89">
        <f t="shared" si="9"/>
        <v>0</v>
      </c>
    </row>
    <row r="28" spans="1:25" x14ac:dyDescent="0.2">
      <c r="A28" s="6" t="s">
        <v>16</v>
      </c>
      <c r="B28" s="5" t="s">
        <v>192</v>
      </c>
      <c r="C28" s="90"/>
      <c r="D28" s="76">
        <f>投入係数表!AF28</f>
        <v>6.4384422110552765E-3</v>
      </c>
      <c r="E28" s="77">
        <f t="shared" si="0"/>
        <v>0.64384422110552764</v>
      </c>
      <c r="F28" s="76">
        <f>分析係数表!C31</f>
        <v>0.96551367561139545</v>
      </c>
      <c r="G28" s="77">
        <f t="shared" si="1"/>
        <v>0.62164040044075397</v>
      </c>
      <c r="H28" s="77">
        <v>0.78289940217654286</v>
      </c>
      <c r="I28" s="77">
        <f t="shared" si="2"/>
        <v>0.78289940217654286</v>
      </c>
      <c r="J28" s="76">
        <f>分析係数表!G31</f>
        <v>7.0877864624873721E-2</v>
      </c>
      <c r="K28" s="78">
        <f t="shared" si="3"/>
        <v>5.5490237842363573E-2</v>
      </c>
      <c r="L28" s="79"/>
      <c r="M28" s="80"/>
      <c r="N28" s="81">
        <f>分析係数表!H31</f>
        <v>0.19122390524604546</v>
      </c>
      <c r="O28" s="82">
        <f t="shared" si="4"/>
        <v>5.298055752329546</v>
      </c>
      <c r="P28" s="76">
        <f>分析係数表!C31</f>
        <v>0.96551367561139545</v>
      </c>
      <c r="Q28" s="82">
        <f t="shared" si="5"/>
        <v>5.1153452830257971</v>
      </c>
      <c r="R28" s="83">
        <v>5.8230065500075634</v>
      </c>
      <c r="S28" s="84">
        <f t="shared" si="6"/>
        <v>6.6059059521841066</v>
      </c>
      <c r="T28" s="85">
        <f>分析係数表!F31</f>
        <v>0.34460573190833199</v>
      </c>
      <c r="U28" s="86">
        <f t="shared" si="7"/>
        <v>2.2764330555700107</v>
      </c>
      <c r="V28" s="87">
        <f>分析係数表!D31</f>
        <v>1.1857287180305206E-2</v>
      </c>
      <c r="W28" s="88">
        <f t="shared" si="8"/>
        <v>0</v>
      </c>
      <c r="X28" s="76">
        <f>分析係数表!E31</f>
        <v>1.0368479821343117E-2</v>
      </c>
      <c r="Y28" s="89">
        <f t="shared" si="9"/>
        <v>0</v>
      </c>
    </row>
    <row r="29" spans="1:25" x14ac:dyDescent="0.2">
      <c r="A29" s="6" t="s">
        <v>17</v>
      </c>
      <c r="B29" s="5" t="s">
        <v>272</v>
      </c>
      <c r="C29" s="90"/>
      <c r="D29" s="76">
        <f>投入係数表!AF29</f>
        <v>2.041457286432161E-3</v>
      </c>
      <c r="E29" s="77">
        <f t="shared" si="0"/>
        <v>0.20414572864321609</v>
      </c>
      <c r="F29" s="76">
        <f>分析係数表!C32</f>
        <v>0.58314087759815236</v>
      </c>
      <c r="G29" s="77">
        <f t="shared" si="1"/>
        <v>0.11904571935891931</v>
      </c>
      <c r="H29" s="77">
        <v>0.13364284465437326</v>
      </c>
      <c r="I29" s="77">
        <f t="shared" si="2"/>
        <v>0.13364284465437326</v>
      </c>
      <c r="J29" s="76">
        <f>分析係数表!G32</f>
        <v>0.14173228346456693</v>
      </c>
      <c r="K29" s="78">
        <f t="shared" si="3"/>
        <v>1.8941505541564714E-2</v>
      </c>
      <c r="L29" s="79"/>
      <c r="M29" s="80"/>
      <c r="N29" s="81">
        <f>分析係数表!H32</f>
        <v>5.74149098134338E-3</v>
      </c>
      <c r="O29" s="82">
        <f t="shared" si="4"/>
        <v>0.15907393629219677</v>
      </c>
      <c r="P29" s="76">
        <f>分析係数表!C32</f>
        <v>0.58314087759815236</v>
      </c>
      <c r="Q29" s="82">
        <f t="shared" si="5"/>
        <v>9.2762514812424202E-2</v>
      </c>
      <c r="R29" s="83">
        <v>0.11735552970870762</v>
      </c>
      <c r="S29" s="84">
        <f t="shared" si="6"/>
        <v>0.25099837436308087</v>
      </c>
      <c r="T29" s="85">
        <f>分析係数表!F32</f>
        <v>0.48425196850393698</v>
      </c>
      <c r="U29" s="86">
        <f t="shared" si="7"/>
        <v>0.12154645687661002</v>
      </c>
      <c r="V29" s="87">
        <f>分析係数表!D32</f>
        <v>1.7716535433070866E-2</v>
      </c>
      <c r="W29" s="88">
        <f t="shared" si="8"/>
        <v>0</v>
      </c>
      <c r="X29" s="76">
        <f>分析係数表!E32</f>
        <v>2.5590551181102362E-2</v>
      </c>
      <c r="Y29" s="89">
        <f t="shared" si="9"/>
        <v>0</v>
      </c>
    </row>
    <row r="30" spans="1:25" x14ac:dyDescent="0.2">
      <c r="A30" s="6" t="s">
        <v>18</v>
      </c>
      <c r="B30" s="5" t="s">
        <v>273</v>
      </c>
      <c r="C30" s="90"/>
      <c r="D30" s="76">
        <f>投入係数表!AF30</f>
        <v>3.7688442211055275E-3</v>
      </c>
      <c r="E30" s="77">
        <f t="shared" si="0"/>
        <v>0.37688442211055273</v>
      </c>
      <c r="F30" s="76">
        <f>分析係数表!C33</f>
        <v>0.65671641791044777</v>
      </c>
      <c r="G30" s="77">
        <f t="shared" si="1"/>
        <v>0.24750618765469135</v>
      </c>
      <c r="H30" s="77">
        <v>0.26381476843560514</v>
      </c>
      <c r="I30" s="77">
        <f t="shared" si="2"/>
        <v>0.26381476843560514</v>
      </c>
      <c r="J30" s="76">
        <f>分析係数表!G33</f>
        <v>0.50780141843971627</v>
      </c>
      <c r="K30" s="78">
        <f t="shared" si="3"/>
        <v>0.13396551361694559</v>
      </c>
      <c r="L30" s="79"/>
      <c r="M30" s="80"/>
      <c r="N30" s="81">
        <f>分析係数表!H33</f>
        <v>8.515469770082316E-4</v>
      </c>
      <c r="O30" s="82">
        <f t="shared" si="4"/>
        <v>2.3592988304011204E-2</v>
      </c>
      <c r="P30" s="76">
        <f>分析係数表!C33</f>
        <v>0.65671641791044777</v>
      </c>
      <c r="Q30" s="82">
        <f t="shared" si="5"/>
        <v>1.5493902766813328E-2</v>
      </c>
      <c r="R30" s="83">
        <v>8.8503818892149644E-2</v>
      </c>
      <c r="S30" s="84">
        <f t="shared" si="6"/>
        <v>0.35231858732775478</v>
      </c>
      <c r="T30" s="85">
        <f>分析係数表!F33</f>
        <v>0.64539007092198586</v>
      </c>
      <c r="U30" s="86">
        <f t="shared" si="7"/>
        <v>0.22738291806259353</v>
      </c>
      <c r="V30" s="87">
        <f>分析係数表!D33</f>
        <v>0.13049645390070921</v>
      </c>
      <c r="W30" s="88">
        <f t="shared" si="8"/>
        <v>0</v>
      </c>
      <c r="X30" s="76">
        <f>分析係数表!E33</f>
        <v>0.11063829787234042</v>
      </c>
      <c r="Y30" s="89">
        <f t="shared" si="9"/>
        <v>0</v>
      </c>
    </row>
    <row r="31" spans="1:25" x14ac:dyDescent="0.2">
      <c r="A31" s="6" t="s">
        <v>19</v>
      </c>
      <c r="B31" s="5" t="s">
        <v>274</v>
      </c>
      <c r="C31" s="90"/>
      <c r="D31" s="76">
        <f>投入係数表!AF31</f>
        <v>1.1620603015075377E-2</v>
      </c>
      <c r="E31" s="77">
        <f t="shared" si="0"/>
        <v>1.1620603015075377</v>
      </c>
      <c r="F31" s="76">
        <f>分析係数表!C34</f>
        <v>0.31694321814583648</v>
      </c>
      <c r="G31" s="77">
        <f t="shared" si="1"/>
        <v>0.36830713163932005</v>
      </c>
      <c r="H31" s="77">
        <v>0.45292206115231443</v>
      </c>
      <c r="I31" s="77">
        <f t="shared" si="2"/>
        <v>0.45292206115231443</v>
      </c>
      <c r="J31" s="76">
        <f>分析係数表!G34</f>
        <v>0.42500730922911995</v>
      </c>
      <c r="K31" s="78">
        <f t="shared" si="3"/>
        <v>0.19249518650085207</v>
      </c>
      <c r="L31" s="79"/>
      <c r="M31" s="80"/>
      <c r="N31" s="81">
        <f>分析係数表!H34</f>
        <v>0.1424405852450133</v>
      </c>
      <c r="O31" s="82">
        <f t="shared" si="4"/>
        <v>3.9464634981255107</v>
      </c>
      <c r="P31" s="76">
        <f>分析係数表!C34</f>
        <v>0.31694321814583648</v>
      </c>
      <c r="Q31" s="82">
        <f t="shared" si="5"/>
        <v>1.2508048413909747</v>
      </c>
      <c r="R31" s="83">
        <v>1.3790397549716655</v>
      </c>
      <c r="S31" s="84">
        <f t="shared" si="6"/>
        <v>1.8319618161239799</v>
      </c>
      <c r="T31" s="85">
        <f>分析係数表!F34</f>
        <v>0.69993178052821359</v>
      </c>
      <c r="U31" s="86">
        <f t="shared" si="7"/>
        <v>1.2822482958193571</v>
      </c>
      <c r="V31" s="87">
        <f>分析係数表!D34</f>
        <v>0.29461066172887634</v>
      </c>
      <c r="W31" s="88">
        <f t="shared" si="8"/>
        <v>1</v>
      </c>
      <c r="X31" s="76">
        <f>分析係数表!E34</f>
        <v>0.2042685898060618</v>
      </c>
      <c r="Y31" s="89">
        <f t="shared" si="9"/>
        <v>0</v>
      </c>
    </row>
    <row r="32" spans="1:25" x14ac:dyDescent="0.2">
      <c r="A32" s="6" t="s">
        <v>20</v>
      </c>
      <c r="B32" s="5" t="s">
        <v>37</v>
      </c>
      <c r="C32" s="90"/>
      <c r="D32" s="76">
        <f>投入係数表!AF32</f>
        <v>1.0364321608040201E-2</v>
      </c>
      <c r="E32" s="77">
        <f t="shared" si="0"/>
        <v>1.0364321608040201</v>
      </c>
      <c r="F32" s="76">
        <f>分析係数表!C35</f>
        <v>0.30004594884362079</v>
      </c>
      <c r="G32" s="77">
        <f t="shared" si="1"/>
        <v>0.3109772711004864</v>
      </c>
      <c r="H32" s="77">
        <v>0.37369480293446455</v>
      </c>
      <c r="I32" s="77">
        <f t="shared" si="2"/>
        <v>0.37369480293446455</v>
      </c>
      <c r="J32" s="76">
        <f>分析係数表!G35</f>
        <v>0.31483253588516746</v>
      </c>
      <c r="K32" s="78">
        <f t="shared" si="3"/>
        <v>0.11765128245496539</v>
      </c>
      <c r="L32" s="79"/>
      <c r="M32" s="80"/>
      <c r="N32" s="81">
        <f>分析係数表!H35</f>
        <v>5.3595850643821122E-2</v>
      </c>
      <c r="O32" s="82">
        <f t="shared" si="4"/>
        <v>1.484928385073675</v>
      </c>
      <c r="P32" s="76">
        <f>分析係数表!C35</f>
        <v>0.30004594884362079</v>
      </c>
      <c r="Q32" s="82">
        <f t="shared" si="5"/>
        <v>0.44554674626425633</v>
      </c>
      <c r="R32" s="83">
        <v>0.55737141119964717</v>
      </c>
      <c r="S32" s="84">
        <f t="shared" si="6"/>
        <v>0.93106621413411172</v>
      </c>
      <c r="T32" s="85">
        <f>分析係数表!F35</f>
        <v>0.64593301435406703</v>
      </c>
      <c r="U32" s="86">
        <f t="shared" si="7"/>
        <v>0.60140640625887598</v>
      </c>
      <c r="V32" s="87">
        <f>分析係数表!D35</f>
        <v>0.12870813397129185</v>
      </c>
      <c r="W32" s="88">
        <f t="shared" si="8"/>
        <v>0</v>
      </c>
      <c r="X32" s="76">
        <f>分析係数表!E35</f>
        <v>0.11674641148325358</v>
      </c>
      <c r="Y32" s="89">
        <f t="shared" si="9"/>
        <v>0</v>
      </c>
    </row>
    <row r="33" spans="1:25" x14ac:dyDescent="0.2">
      <c r="A33" s="6" t="s">
        <v>21</v>
      </c>
      <c r="B33" s="5" t="s">
        <v>38</v>
      </c>
      <c r="C33" s="90"/>
      <c r="D33" s="76">
        <f>投入係数表!AF33</f>
        <v>1.8059045226130652E-2</v>
      </c>
      <c r="E33" s="77">
        <f t="shared" si="0"/>
        <v>1.8059045226130652</v>
      </c>
      <c r="F33" s="76">
        <f>分析係数表!C36</f>
        <v>0.65263261684085982</v>
      </c>
      <c r="G33" s="77">
        <f t="shared" si="1"/>
        <v>1.1785921943577085</v>
      </c>
      <c r="H33" s="77">
        <v>1.2438992011065848</v>
      </c>
      <c r="I33" s="77">
        <f t="shared" si="2"/>
        <v>1.2438992011065848</v>
      </c>
      <c r="J33" s="76">
        <f>分析係数表!G36</f>
        <v>1.8993066023515224E-2</v>
      </c>
      <c r="K33" s="78">
        <f t="shared" si="3"/>
        <v>2.3625459653215206E-2</v>
      </c>
      <c r="L33" s="79"/>
      <c r="M33" s="80"/>
      <c r="N33" s="81">
        <f>分析係数表!H36</f>
        <v>0.10937217763786029</v>
      </c>
      <c r="O33" s="82">
        <f t="shared" si="4"/>
        <v>3.0302691189864088</v>
      </c>
      <c r="P33" s="76">
        <f>分析係数表!C36</f>
        <v>0.65263261684085982</v>
      </c>
      <c r="Q33" s="82">
        <f t="shared" si="5"/>
        <v>1.9776524648561469</v>
      </c>
      <c r="R33" s="83">
        <v>2.0716400784658964</v>
      </c>
      <c r="S33" s="84">
        <f t="shared" si="6"/>
        <v>3.315539279572481</v>
      </c>
      <c r="T33" s="85">
        <f>分析係数表!F36</f>
        <v>0.88362978595116071</v>
      </c>
      <c r="U33" s="86">
        <f t="shared" si="7"/>
        <v>2.9297092639212967</v>
      </c>
      <c r="V33" s="87">
        <f>分析係数表!D36</f>
        <v>1.4320168827253543E-2</v>
      </c>
      <c r="W33" s="88">
        <f t="shared" si="8"/>
        <v>0</v>
      </c>
      <c r="X33" s="76">
        <f>分析係数表!E36</f>
        <v>2.7132951462164605E-3</v>
      </c>
      <c r="Y33" s="89">
        <f t="shared" si="9"/>
        <v>0</v>
      </c>
    </row>
    <row r="34" spans="1:25" x14ac:dyDescent="0.2">
      <c r="A34" s="6" t="s">
        <v>22</v>
      </c>
      <c r="B34" s="5" t="s">
        <v>377</v>
      </c>
      <c r="C34" s="75">
        <f>最終需要_まとめ!C35</f>
        <v>100</v>
      </c>
      <c r="D34" s="76">
        <f>投入係数表!AF34</f>
        <v>4.6482412060301508E-2</v>
      </c>
      <c r="E34" s="77">
        <f t="shared" si="0"/>
        <v>4.6482412060301508</v>
      </c>
      <c r="F34" s="76">
        <f>分析係数表!C37</f>
        <v>0.3125</v>
      </c>
      <c r="G34" s="77">
        <f t="shared" si="1"/>
        <v>1.4525753768844221</v>
      </c>
      <c r="H34" s="77">
        <v>1.5278355557014176</v>
      </c>
      <c r="I34" s="77">
        <f t="shared" si="2"/>
        <v>101.52783555570142</v>
      </c>
      <c r="J34" s="76">
        <f>分析係数表!G37</f>
        <v>0.41284547738693467</v>
      </c>
      <c r="K34" s="78">
        <f t="shared" si="3"/>
        <v>41.915307738055752</v>
      </c>
      <c r="L34" s="79"/>
      <c r="M34" s="80"/>
      <c r="N34" s="81">
        <f>分析係数表!H37</f>
        <v>4.2693468892730888E-2</v>
      </c>
      <c r="O34" s="82">
        <f t="shared" si="4"/>
        <v>1.1828666408783799</v>
      </c>
      <c r="P34" s="76">
        <f>分析係数表!C37</f>
        <v>0.3125</v>
      </c>
      <c r="Q34" s="82">
        <f t="shared" si="5"/>
        <v>0.36964582527449374</v>
      </c>
      <c r="R34" s="83">
        <v>0.48416841245560982</v>
      </c>
      <c r="S34" s="84">
        <f t="shared" si="6"/>
        <v>102.01200396815703</v>
      </c>
      <c r="T34" s="85">
        <f>分析係数表!F37</f>
        <v>0.69189698492462315</v>
      </c>
      <c r="U34" s="86">
        <f t="shared" si="7"/>
        <v>70.581797971686541</v>
      </c>
      <c r="V34" s="87">
        <f>分析係数表!D37</f>
        <v>0.10128768844221106</v>
      </c>
      <c r="W34" s="88">
        <f t="shared" si="8"/>
        <v>10</v>
      </c>
      <c r="X34" s="76">
        <f>分析係数表!E37</f>
        <v>9.3907035175879394E-2</v>
      </c>
      <c r="Y34" s="89">
        <f t="shared" si="9"/>
        <v>10</v>
      </c>
    </row>
    <row r="35" spans="1:25" x14ac:dyDescent="0.2">
      <c r="A35" s="6" t="s">
        <v>23</v>
      </c>
      <c r="B35" s="5" t="s">
        <v>193</v>
      </c>
      <c r="C35" s="90"/>
      <c r="D35" s="76">
        <f>投入係数表!AF35</f>
        <v>1.5232412060301508E-2</v>
      </c>
      <c r="E35" s="77">
        <f t="shared" si="0"/>
        <v>1.5232412060301508</v>
      </c>
      <c r="F35" s="76">
        <f>分析係数表!C38</f>
        <v>4.0005674563767912E-2</v>
      </c>
      <c r="G35" s="77">
        <f t="shared" si="1"/>
        <v>6.0938291970563559E-2</v>
      </c>
      <c r="H35" s="77">
        <v>6.9568097852615612E-2</v>
      </c>
      <c r="I35" s="77">
        <f t="shared" si="2"/>
        <v>6.9568097852615612E-2</v>
      </c>
      <c r="J35" s="76">
        <f>分析係数表!G38</f>
        <v>0.2442528735632184</v>
      </c>
      <c r="K35" s="78">
        <f t="shared" si="3"/>
        <v>1.6992207808828527E-2</v>
      </c>
      <c r="L35" s="79"/>
      <c r="M35" s="80"/>
      <c r="N35" s="81">
        <f>分析係数表!H38</f>
        <v>3.7571284803757127E-2</v>
      </c>
      <c r="O35" s="82">
        <f t="shared" si="4"/>
        <v>1.040951241534555</v>
      </c>
      <c r="P35" s="76">
        <f>分析係数表!C38</f>
        <v>4.0005674563767912E-2</v>
      </c>
      <c r="Q35" s="82">
        <f t="shared" si="5"/>
        <v>4.1643956605581574E-2</v>
      </c>
      <c r="R35" s="83">
        <v>5.1583912019128333E-2</v>
      </c>
      <c r="S35" s="84">
        <f t="shared" si="6"/>
        <v>0.12115200987174395</v>
      </c>
      <c r="T35" s="85">
        <f>分析係数表!F38</f>
        <v>0.42528735632183906</v>
      </c>
      <c r="U35" s="86">
        <f t="shared" si="7"/>
        <v>5.1524417991431329E-2</v>
      </c>
      <c r="V35" s="87">
        <f>分析係数表!D38</f>
        <v>0.11494252873563218</v>
      </c>
      <c r="W35" s="88">
        <f t="shared" si="8"/>
        <v>0</v>
      </c>
      <c r="X35" s="76">
        <f>分析係数表!E38</f>
        <v>0.10344827586206896</v>
      </c>
      <c r="Y35" s="89">
        <f t="shared" si="9"/>
        <v>0</v>
      </c>
    </row>
    <row r="36" spans="1:25" x14ac:dyDescent="0.2">
      <c r="A36" s="6" t="s">
        <v>24</v>
      </c>
      <c r="B36" s="5" t="s">
        <v>39</v>
      </c>
      <c r="C36" s="90"/>
      <c r="D36" s="76">
        <f>投入係数表!AF36</f>
        <v>0</v>
      </c>
      <c r="E36" s="77">
        <f t="shared" si="0"/>
        <v>0</v>
      </c>
      <c r="F36" s="76">
        <f>分析係数表!C39</f>
        <v>1</v>
      </c>
      <c r="G36" s="77">
        <f t="shared" si="1"/>
        <v>0</v>
      </c>
      <c r="H36" s="77">
        <v>4.761653147460139E-2</v>
      </c>
      <c r="I36" s="77">
        <f t="shared" si="2"/>
        <v>4.761653147460139E-2</v>
      </c>
      <c r="J36" s="76">
        <f>分析係数表!G39</f>
        <v>0.35369632580787957</v>
      </c>
      <c r="K36" s="78">
        <f t="shared" si="3"/>
        <v>1.6841792230281767E-2</v>
      </c>
      <c r="L36" s="79"/>
      <c r="M36" s="80"/>
      <c r="N36" s="81">
        <f>分析係数表!H39</f>
        <v>3.3932856811085595E-3</v>
      </c>
      <c r="O36" s="82">
        <f t="shared" si="4"/>
        <v>9.4014483696287079E-2</v>
      </c>
      <c r="P36" s="76">
        <f>分析係数表!C39</f>
        <v>1</v>
      </c>
      <c r="Q36" s="82">
        <f t="shared" si="5"/>
        <v>9.4014483696287079E-2</v>
      </c>
      <c r="R36" s="83">
        <v>0.11508353984937525</v>
      </c>
      <c r="S36" s="84">
        <f t="shared" si="6"/>
        <v>0.16270007132397662</v>
      </c>
      <c r="T36" s="85">
        <f>分析係数表!F39</f>
        <v>0.70440460380699421</v>
      </c>
      <c r="U36" s="86">
        <f t="shared" si="7"/>
        <v>0.11460667928033545</v>
      </c>
      <c r="V36" s="87">
        <f>分析係数表!D39</f>
        <v>6.0314298362107124E-2</v>
      </c>
      <c r="W36" s="88">
        <f t="shared" si="8"/>
        <v>0</v>
      </c>
      <c r="X36" s="76">
        <f>分析係数表!E39</f>
        <v>7.2598494909251882E-2</v>
      </c>
      <c r="Y36" s="89">
        <f t="shared" si="9"/>
        <v>0</v>
      </c>
    </row>
    <row r="37" spans="1:25" x14ac:dyDescent="0.2">
      <c r="A37" s="6" t="s">
        <v>25</v>
      </c>
      <c r="B37" s="5" t="s">
        <v>40</v>
      </c>
      <c r="C37" s="90"/>
      <c r="D37" s="76">
        <f>投入係数表!AF37</f>
        <v>1.5703517587939699E-4</v>
      </c>
      <c r="E37" s="77">
        <f t="shared" si="0"/>
        <v>1.5703517587939697E-2</v>
      </c>
      <c r="F37" s="76">
        <f>分析係数表!C40</f>
        <v>0.6708495079895278</v>
      </c>
      <c r="G37" s="77">
        <f t="shared" si="1"/>
        <v>1.0534697047574242E-2</v>
      </c>
      <c r="H37" s="77">
        <v>1.1479963380846742E-2</v>
      </c>
      <c r="I37" s="77">
        <f t="shared" si="2"/>
        <v>1.1479963380846742E-2</v>
      </c>
      <c r="J37" s="76">
        <f>分析係数表!G40</f>
        <v>0.531269582654468</v>
      </c>
      <c r="K37" s="78">
        <f t="shared" si="3"/>
        <v>6.0989553542310244E-3</v>
      </c>
      <c r="L37" s="79"/>
      <c r="M37" s="80"/>
      <c r="N37" s="81">
        <f>分析係数表!H40</f>
        <v>2.5210951410213404E-2</v>
      </c>
      <c r="O37" s="82">
        <f t="shared" si="4"/>
        <v>0.69849544160663479</v>
      </c>
      <c r="P37" s="76">
        <f>分析係数表!C40</f>
        <v>0.6708495079895278</v>
      </c>
      <c r="Q37" s="82">
        <f t="shared" si="5"/>
        <v>0.4685853233347389</v>
      </c>
      <c r="R37" s="83">
        <v>0.46924563875563358</v>
      </c>
      <c r="S37" s="84">
        <f t="shared" si="6"/>
        <v>0.4807256021364803</v>
      </c>
      <c r="T37" s="85">
        <f>分析係数表!F40</f>
        <v>0.72803609474871533</v>
      </c>
      <c r="U37" s="86">
        <f t="shared" si="7"/>
        <v>0.34998559002516783</v>
      </c>
      <c r="V37" s="87">
        <f>分析係数表!D40</f>
        <v>0.11505201153026695</v>
      </c>
      <c r="W37" s="88">
        <f t="shared" si="8"/>
        <v>0</v>
      </c>
      <c r="X37" s="76">
        <f>分析係数表!E40</f>
        <v>6.6173705978192762E-2</v>
      </c>
      <c r="Y37" s="89">
        <f t="shared" si="9"/>
        <v>0</v>
      </c>
    </row>
    <row r="38" spans="1:25" x14ac:dyDescent="0.2">
      <c r="A38" s="6" t="s">
        <v>26</v>
      </c>
      <c r="B38" s="5" t="s">
        <v>276</v>
      </c>
      <c r="C38" s="90"/>
      <c r="D38" s="76">
        <f>投入係数表!AF38</f>
        <v>6.2814070351758795E-4</v>
      </c>
      <c r="E38" s="77">
        <f t="shared" si="0"/>
        <v>6.2814070351758788E-2</v>
      </c>
      <c r="F38" s="76">
        <f>分析係数表!C41</f>
        <v>0.63576075285795497</v>
      </c>
      <c r="G38" s="77">
        <f t="shared" si="1"/>
        <v>3.9934720656906716E-2</v>
      </c>
      <c r="H38" s="77">
        <v>4.1461698053484743E-2</v>
      </c>
      <c r="I38" s="77">
        <f t="shared" si="2"/>
        <v>4.1461698053484743E-2</v>
      </c>
      <c r="J38" s="76">
        <f>分析係数表!G41</f>
        <v>0.45993746335743602</v>
      </c>
      <c r="K38" s="78">
        <f t="shared" si="3"/>
        <v>1.9069788229211716E-2</v>
      </c>
      <c r="L38" s="79"/>
      <c r="M38" s="80"/>
      <c r="N38" s="81">
        <f>分析係数表!H41</f>
        <v>4.510618532758754E-2</v>
      </c>
      <c r="O38" s="82">
        <f t="shared" si="4"/>
        <v>1.2497134410730784</v>
      </c>
      <c r="P38" s="76">
        <f>分析係数表!C41</f>
        <v>0.63576075285795497</v>
      </c>
      <c r="Q38" s="82">
        <f t="shared" si="5"/>
        <v>0.79451875815332584</v>
      </c>
      <c r="R38" s="83">
        <v>0.80568148372326442</v>
      </c>
      <c r="S38" s="84">
        <f t="shared" si="6"/>
        <v>0.84714318177674919</v>
      </c>
      <c r="T38" s="85">
        <f>分析係数表!F41</f>
        <v>0.5626343560680086</v>
      </c>
      <c r="U38" s="86">
        <f t="shared" si="7"/>
        <v>0.47663185857636525</v>
      </c>
      <c r="V38" s="87">
        <f>分析係数表!D41</f>
        <v>0.18145397693961304</v>
      </c>
      <c r="W38" s="88">
        <f t="shared" si="8"/>
        <v>0</v>
      </c>
      <c r="X38" s="76">
        <f>分析係数表!E41</f>
        <v>0.17500488567520031</v>
      </c>
      <c r="Y38" s="89">
        <f t="shared" si="9"/>
        <v>0</v>
      </c>
    </row>
    <row r="39" spans="1:25" x14ac:dyDescent="0.2">
      <c r="A39" s="6" t="s">
        <v>51</v>
      </c>
      <c r="B39" s="5" t="s">
        <v>367</v>
      </c>
      <c r="C39" s="90"/>
      <c r="D39" s="76">
        <f>投入係数表!AF39</f>
        <v>1.4133165829145729E-3</v>
      </c>
      <c r="E39" s="77">
        <f>$C$34*D39</f>
        <v>0.1413316582914573</v>
      </c>
      <c r="F39" s="76">
        <f>分析係数表!C42</f>
        <v>1</v>
      </c>
      <c r="G39" s="77">
        <f>E39*F39</f>
        <v>0.1413316582914573</v>
      </c>
      <c r="H39" s="77">
        <v>0.15464019343513183</v>
      </c>
      <c r="I39" s="77">
        <f>C39+H39</f>
        <v>0.15464019343513183</v>
      </c>
      <c r="J39" s="76">
        <f>分析係数表!G42</f>
        <v>0.48586118251928023</v>
      </c>
      <c r="K39" s="78">
        <f>I39*J39</f>
        <v>7.5133667247403391E-2</v>
      </c>
      <c r="L39" s="79"/>
      <c r="M39" s="80"/>
      <c r="N39" s="81">
        <f>分析係数表!H42</f>
        <v>1.2011973266585813E-2</v>
      </c>
      <c r="O39" s="82">
        <f t="shared" si="4"/>
        <v>0.3328041228944611</v>
      </c>
      <c r="P39" s="76">
        <f>分析係数表!C42</f>
        <v>1</v>
      </c>
      <c r="Q39" s="82">
        <f>O39*P39</f>
        <v>0.3328041228944611</v>
      </c>
      <c r="R39" s="83">
        <v>0.34586771116175175</v>
      </c>
      <c r="S39" s="84">
        <f>I39+R39</f>
        <v>0.50050790459688355</v>
      </c>
      <c r="T39" s="85">
        <f>分析係数表!F42</f>
        <v>0.55826906598114823</v>
      </c>
      <c r="U39" s="86">
        <f>S39*T39</f>
        <v>0.27941808041548383</v>
      </c>
      <c r="V39" s="87">
        <f>分析係数表!D42</f>
        <v>0.12296486718080549</v>
      </c>
      <c r="W39" s="88">
        <f>ROUND(S39*V39,0)</f>
        <v>0</v>
      </c>
      <c r="X39" s="76">
        <f>分析係数表!E42</f>
        <v>7.7120822622107968E-2</v>
      </c>
      <c r="Y39" s="89">
        <f>ROUND(S39*X39,0)</f>
        <v>0</v>
      </c>
    </row>
    <row r="40" spans="1:25" x14ac:dyDescent="0.2">
      <c r="A40" s="6" t="s">
        <v>194</v>
      </c>
      <c r="B40" s="5" t="s">
        <v>41</v>
      </c>
      <c r="C40" s="90"/>
      <c r="D40" s="76">
        <f>投入係数表!AF40</f>
        <v>8.998115577889447E-2</v>
      </c>
      <c r="E40" s="77">
        <f>$C$34*D40</f>
        <v>8.9981155778894468</v>
      </c>
      <c r="F40" s="76">
        <f>分析係数表!C43</f>
        <v>0.35275161130391675</v>
      </c>
      <c r="G40" s="77">
        <f>E40*F40</f>
        <v>3.1740997687993762</v>
      </c>
      <c r="H40" s="77">
        <v>3.499852230925554</v>
      </c>
      <c r="I40" s="77">
        <f>C40+H40</f>
        <v>3.499852230925554</v>
      </c>
      <c r="J40" s="76">
        <f>分析係数表!G43</f>
        <v>0.36383347788378145</v>
      </c>
      <c r="K40" s="78">
        <f>I40*J40</f>
        <v>1.2733634092569557</v>
      </c>
      <c r="L40" s="79"/>
      <c r="M40" s="80"/>
      <c r="N40" s="81">
        <f>分析係数表!H43</f>
        <v>3.2462002941707736E-2</v>
      </c>
      <c r="O40" s="82">
        <f t="shared" si="4"/>
        <v>0.89939331171048764</v>
      </c>
      <c r="P40" s="76">
        <f>分析係数表!C43</f>
        <v>0.35275161130391675</v>
      </c>
      <c r="Q40" s="82">
        <f>O40*P40</f>
        <v>0.31726243990184039</v>
      </c>
      <c r="R40" s="83">
        <v>0.65274662917684489</v>
      </c>
      <c r="S40" s="84">
        <f>I40+R40</f>
        <v>4.1525988601023993</v>
      </c>
      <c r="T40" s="85">
        <f>分析係数表!F43</f>
        <v>0.62185602775368609</v>
      </c>
      <c r="U40" s="86">
        <f>S40*T40</f>
        <v>2.5823186319977629</v>
      </c>
      <c r="V40" s="87">
        <f>分析係数表!D43</f>
        <v>0.24869904596704251</v>
      </c>
      <c r="W40" s="88">
        <f>ROUND(S40*V40,0)</f>
        <v>1</v>
      </c>
      <c r="X40" s="76">
        <f>分析係数表!E43</f>
        <v>0.20663486556808325</v>
      </c>
      <c r="Y40" s="89">
        <f>ROUND(S40*X40,0)</f>
        <v>1</v>
      </c>
    </row>
    <row r="41" spans="1:25" x14ac:dyDescent="0.2">
      <c r="A41" s="6" t="s">
        <v>340</v>
      </c>
      <c r="B41" s="5" t="s">
        <v>42</v>
      </c>
      <c r="C41" s="90"/>
      <c r="D41" s="76">
        <f>投入係数表!AF41</f>
        <v>3.1407035175879397E-4</v>
      </c>
      <c r="E41" s="77">
        <f>$C$34*D41</f>
        <v>3.1407035175879394E-2</v>
      </c>
      <c r="F41" s="76">
        <f>分析係数表!C44</f>
        <v>0.44216182048040453</v>
      </c>
      <c r="G41" s="77">
        <f>E41*F41</f>
        <v>1.3886991849258935E-2</v>
      </c>
      <c r="H41" s="77">
        <v>1.619892987867207E-2</v>
      </c>
      <c r="I41" s="77">
        <f>C41+H41</f>
        <v>1.619892987867207E-2</v>
      </c>
      <c r="J41" s="76">
        <f>分析係数表!G44</f>
        <v>0.26698361065932691</v>
      </c>
      <c r="K41" s="78">
        <f>I41*J41</f>
        <v>4.3248487878251212E-3</v>
      </c>
      <c r="L41" s="79"/>
      <c r="M41" s="80"/>
      <c r="N41" s="81">
        <f>分析係数表!H44</f>
        <v>9.8960080509896006E-2</v>
      </c>
      <c r="O41" s="82">
        <f t="shared" si="4"/>
        <v>2.741791216541908</v>
      </c>
      <c r="P41" s="76">
        <f>分析係数表!C44</f>
        <v>0.44216182048040453</v>
      </c>
      <c r="Q41" s="82">
        <f>O41*P41</f>
        <v>1.212315395683353</v>
      </c>
      <c r="R41" s="83">
        <v>1.2285063019174558</v>
      </c>
      <c r="S41" s="84">
        <f>I41+R41</f>
        <v>1.2447052317961278</v>
      </c>
      <c r="T41" s="85">
        <f>分析係数表!F44</f>
        <v>0.48855248342299512</v>
      </c>
      <c r="U41" s="86">
        <f>S41*T41</f>
        <v>0.60810383212359298</v>
      </c>
      <c r="V41" s="87">
        <f>分析係数表!D44</f>
        <v>0.23645689978731391</v>
      </c>
      <c r="W41" s="88">
        <f>ROUND(S41*V41,0)</f>
        <v>0</v>
      </c>
      <c r="X41" s="76">
        <f>分析係数表!E44</f>
        <v>0.14913048917803079</v>
      </c>
      <c r="Y41" s="89">
        <f>ROUND(S41*X41,0)</f>
        <v>0</v>
      </c>
    </row>
    <row r="42" spans="1:25" x14ac:dyDescent="0.2">
      <c r="A42" s="6" t="s">
        <v>341</v>
      </c>
      <c r="B42" s="5" t="s">
        <v>278</v>
      </c>
      <c r="C42" s="90"/>
      <c r="D42" s="76">
        <f>投入係数表!AF42</f>
        <v>1.5703517587939699E-3</v>
      </c>
      <c r="E42" s="77">
        <f>$C$34*D42</f>
        <v>0.157035175879397</v>
      </c>
      <c r="F42" s="76">
        <f>分析係数表!C45</f>
        <v>1</v>
      </c>
      <c r="G42" s="77">
        <f>E42*F42</f>
        <v>0.157035175879397</v>
      </c>
      <c r="H42" s="77">
        <v>0.16734853174746239</v>
      </c>
      <c r="I42" s="77">
        <f>C42+H42</f>
        <v>0.16734853174746239</v>
      </c>
      <c r="J42" s="76">
        <f>分析係数表!G45</f>
        <v>0</v>
      </c>
      <c r="K42" s="78">
        <f>I42*J42</f>
        <v>0</v>
      </c>
      <c r="L42" s="79"/>
      <c r="M42" s="80"/>
      <c r="N42" s="81">
        <f>分析係数表!H45</f>
        <v>0</v>
      </c>
      <c r="O42" s="82">
        <f t="shared" si="4"/>
        <v>0</v>
      </c>
      <c r="P42" s="76">
        <f>分析係数表!C45</f>
        <v>1</v>
      </c>
      <c r="Q42" s="82">
        <f>O42*P42</f>
        <v>0</v>
      </c>
      <c r="R42" s="83">
        <v>1.2242296314467329E-2</v>
      </c>
      <c r="S42" s="84">
        <f>I42+R42</f>
        <v>0.17959082806192972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投入係数表!AF43</f>
        <v>1.3347989949748744E-2</v>
      </c>
      <c r="E43" s="77">
        <f>$C$34*D43</f>
        <v>1.3347989949748744</v>
      </c>
      <c r="F43" s="76">
        <f>分析係数表!C46</f>
        <v>0.17935833011209901</v>
      </c>
      <c r="G43" s="77">
        <f>E43*F43</f>
        <v>0.23940731877400151</v>
      </c>
      <c r="H43" s="77">
        <v>0.25161008108738231</v>
      </c>
      <c r="I43" s="77">
        <f>C43+H43</f>
        <v>0.25161008108738231</v>
      </c>
      <c r="J43" s="76">
        <f>分析係数表!G46</f>
        <v>8.6021505376344086E-3</v>
      </c>
      <c r="K43" s="78">
        <f>I43*J43</f>
        <v>2.164387794300063E-3</v>
      </c>
      <c r="L43" s="79"/>
      <c r="M43" s="80"/>
      <c r="N43" s="81">
        <f>分析係数表!H46</f>
        <v>1.9624287151962429E-2</v>
      </c>
      <c r="O43" s="82">
        <f t="shared" si="4"/>
        <v>0.54371113955153094</v>
      </c>
      <c r="P43" s="76">
        <f>分析係数表!C46</f>
        <v>0.17935833011209901</v>
      </c>
      <c r="Q43" s="82">
        <f>O43*P43</f>
        <v>9.7519122053309024E-2</v>
      </c>
      <c r="R43" s="83">
        <v>0.1113308080816591</v>
      </c>
      <c r="S43" s="84">
        <f>I43+R43</f>
        <v>0.36294088916904144</v>
      </c>
      <c r="T43" s="85">
        <f>分析係数表!F46</f>
        <v>0.31182795698924731</v>
      </c>
      <c r="U43" s="86">
        <f>S43*T43</f>
        <v>0.11317511597744302</v>
      </c>
      <c r="V43" s="87">
        <f>分析係数表!D46</f>
        <v>4.3010752688172043E-3</v>
      </c>
      <c r="W43" s="88">
        <f>ROUND(S43*V43,0)</f>
        <v>0</v>
      </c>
      <c r="X43" s="76">
        <f>分析係数表!E46</f>
        <v>1.0752688172043012E-2</v>
      </c>
      <c r="Y43" s="89">
        <f>ROUND(S43*X43,0)</f>
        <v>0</v>
      </c>
    </row>
    <row r="44" spans="1:25" x14ac:dyDescent="0.2">
      <c r="A44" s="192">
        <v>40</v>
      </c>
      <c r="B44" s="14" t="s">
        <v>150</v>
      </c>
      <c r="C44" s="197">
        <f>SUM(C5:C43)</f>
        <v>100</v>
      </c>
      <c r="D44" s="92">
        <f>投入係数表!AF44</f>
        <v>0.28501884422110552</v>
      </c>
      <c r="E44" s="91">
        <f>SUM(E5:E43)</f>
        <v>28.501884422110553</v>
      </c>
      <c r="F44" s="92">
        <f>分析係数表!C47</f>
        <v>0.45205734847213674</v>
      </c>
      <c r="G44" s="91">
        <f>SUM(G5:G43)</f>
        <v>9.0981564958596906</v>
      </c>
      <c r="H44" s="91">
        <f>SUM(H5:H43)</f>
        <v>10.199905048235275</v>
      </c>
      <c r="I44" s="91">
        <f>SUM(I5:I43)</f>
        <v>110.19990504823527</v>
      </c>
      <c r="J44" s="92">
        <f>分析係数表!G47</f>
        <v>0.25945463001493158</v>
      </c>
      <c r="K44" s="93">
        <f>SUM(K5:K43)</f>
        <v>44.188249758124122</v>
      </c>
      <c r="L44" s="94">
        <f>最終需要_まとめ!$L$33</f>
        <v>0.627</v>
      </c>
      <c r="M44" s="91">
        <f>K44*L44</f>
        <v>27.706032598343825</v>
      </c>
      <c r="N44" s="95">
        <f>分析係数表!H47</f>
        <v>1</v>
      </c>
      <c r="O44" s="96">
        <f>SUM(O5:O43)</f>
        <v>27.706032598343825</v>
      </c>
      <c r="P44" s="92">
        <f>分析係数表!C47</f>
        <v>0.45205734847213674</v>
      </c>
      <c r="Q44" s="96">
        <f>SUM(Q5:Q43)</f>
        <v>13.260219549663587</v>
      </c>
      <c r="R44" s="91">
        <f>SUM(R5:R43)</f>
        <v>15.287854840549546</v>
      </c>
      <c r="S44" s="97">
        <f>SUM(S5:S43)</f>
        <v>125.48775988878484</v>
      </c>
      <c r="T44" s="98">
        <f>分析係数表!F47</f>
        <v>0.49393557388686266</v>
      </c>
      <c r="U44" s="99">
        <f>SUM(U5:U43)</f>
        <v>83.461803223483827</v>
      </c>
      <c r="V44" s="100">
        <f>分析係数表!D47</f>
        <v>0.10430078574400901</v>
      </c>
      <c r="W44" s="101">
        <f>SUM(W5:W43)</f>
        <v>12</v>
      </c>
      <c r="X44" s="92">
        <f>分析係数表!E47</f>
        <v>8.4816292561133821E-2</v>
      </c>
      <c r="Y44" s="102">
        <f>SUM(Y5:Y43)</f>
        <v>11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289</v>
      </c>
      <c r="S2" s="3" t="s">
        <v>152</v>
      </c>
      <c r="U2" s="64" t="s">
        <v>209</v>
      </c>
      <c r="W2" s="3" t="s">
        <v>130</v>
      </c>
      <c r="Y2" s="3" t="s">
        <v>153</v>
      </c>
    </row>
    <row r="3" spans="1:25" ht="44" x14ac:dyDescent="0.2">
      <c r="B3" s="65"/>
      <c r="C3" s="66" t="s">
        <v>227</v>
      </c>
      <c r="D3" s="66" t="s">
        <v>231</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投入係数表!AG5</f>
        <v>0</v>
      </c>
      <c r="E5" s="77">
        <f t="shared" ref="E5:E38" si="0">$C$35*D5</f>
        <v>0</v>
      </c>
      <c r="F5" s="76">
        <f>分析係数表!C8</f>
        <v>0.54693596511361031</v>
      </c>
      <c r="G5" s="77">
        <f t="shared" ref="G5:G38" si="1">E5*F5</f>
        <v>0</v>
      </c>
      <c r="H5" s="77">
        <f t="array" ref="H5:H43">MMULT(逆行列係数!C5:AO43,'31'!G5:G43)</f>
        <v>2.9798827044525268E-3</v>
      </c>
      <c r="I5" s="77">
        <f t="shared" ref="I5:I38" si="2">C5+H5</f>
        <v>2.9798827044525268E-3</v>
      </c>
      <c r="J5" s="76">
        <f>分析係数表!G8</f>
        <v>0.11998386771526517</v>
      </c>
      <c r="K5" s="78">
        <f t="shared" ref="K5:K38" si="3">I5*J5</f>
        <v>3.575378522180386E-4</v>
      </c>
      <c r="L5" s="79" t="s">
        <v>187</v>
      </c>
      <c r="M5" s="80" t="s">
        <v>187</v>
      </c>
      <c r="N5" s="81">
        <f>分析係数表!H8</f>
        <v>1.0437901581813021E-2</v>
      </c>
      <c r="O5" s="82">
        <f t="shared" ref="O5:O43" si="4">$M$44*N5</f>
        <v>0.18766553256295959</v>
      </c>
      <c r="P5" s="76">
        <f>分析係数表!C8</f>
        <v>0.54693596511361031</v>
      </c>
      <c r="Q5" s="82">
        <f t="shared" ref="Q5:Q38" si="5">O5*P5</f>
        <v>0.10264102917088197</v>
      </c>
      <c r="R5" s="83">
        <f t="array" ref="R5:R43">MMULT(逆行列係数!C5:AO43,'31'!Q5:Q43)</f>
        <v>0.15079138026057809</v>
      </c>
      <c r="S5" s="84">
        <f t="shared" ref="S5:S38" si="6">I5+R5</f>
        <v>0.1537712629650306</v>
      </c>
      <c r="T5" s="85">
        <f>分析係数表!F8</f>
        <v>0.45210727969348657</v>
      </c>
      <c r="U5" s="86">
        <f t="shared" ref="U5:U38" si="7">S5*T5</f>
        <v>6.9521107394151765E-2</v>
      </c>
      <c r="V5" s="87">
        <f>分析係数表!D8</f>
        <v>0.18995765275257109</v>
      </c>
      <c r="W5" s="88">
        <f t="shared" ref="W5:W38" si="8">ROUND(S5*V5,0)</f>
        <v>0</v>
      </c>
      <c r="X5" s="76">
        <f>分析係数表!E8</f>
        <v>0.14398064125831822</v>
      </c>
      <c r="Y5" s="89">
        <f t="shared" ref="Y5:Y38" si="9">ROUND(S5*X5,0)</f>
        <v>0</v>
      </c>
    </row>
    <row r="6" spans="1:25" x14ac:dyDescent="0.2">
      <c r="A6" s="6" t="s">
        <v>219</v>
      </c>
      <c r="B6" s="5" t="s">
        <v>265</v>
      </c>
      <c r="C6" s="90"/>
      <c r="D6" s="76">
        <f>投入係数表!AG6</f>
        <v>0</v>
      </c>
      <c r="E6" s="77">
        <f t="shared" si="0"/>
        <v>0</v>
      </c>
      <c r="F6" s="76">
        <f>分析係数表!C9</f>
        <v>1</v>
      </c>
      <c r="G6" s="77">
        <f t="shared" si="1"/>
        <v>0</v>
      </c>
      <c r="H6" s="77">
        <v>2.7254142075072707E-3</v>
      </c>
      <c r="I6" s="77">
        <f t="shared" si="2"/>
        <v>2.7254142075072707E-3</v>
      </c>
      <c r="J6" s="76">
        <f>分析係数表!G9</f>
        <v>0.24637681159420291</v>
      </c>
      <c r="K6" s="78">
        <f t="shared" si="3"/>
        <v>6.7147886271918264E-4</v>
      </c>
      <c r="L6" s="79"/>
      <c r="M6" s="80"/>
      <c r="N6" s="81">
        <f>分析係数表!H9</f>
        <v>5.4189353082342016E-4</v>
      </c>
      <c r="O6" s="82">
        <f t="shared" si="4"/>
        <v>9.7428335817605731E-3</v>
      </c>
      <c r="P6" s="76">
        <f>分析係数表!C9</f>
        <v>1</v>
      </c>
      <c r="Q6" s="82">
        <f t="shared" si="5"/>
        <v>9.7428335817605731E-3</v>
      </c>
      <c r="R6" s="83">
        <v>1.2765915536449542E-2</v>
      </c>
      <c r="S6" s="84">
        <f t="shared" si="6"/>
        <v>1.5491329743956813E-2</v>
      </c>
      <c r="T6" s="85">
        <f>分析係数表!F9</f>
        <v>0.67101449275362324</v>
      </c>
      <c r="U6" s="86">
        <f t="shared" si="7"/>
        <v>1.0394906770220296E-2</v>
      </c>
      <c r="V6" s="87">
        <f>分析係数表!D9</f>
        <v>0.17826086956521739</v>
      </c>
      <c r="W6" s="88">
        <f t="shared" si="8"/>
        <v>0</v>
      </c>
      <c r="X6" s="76">
        <f>分析係数表!E9</f>
        <v>0.11304347826086956</v>
      </c>
      <c r="Y6" s="89">
        <f t="shared" si="9"/>
        <v>0</v>
      </c>
    </row>
    <row r="7" spans="1:25" x14ac:dyDescent="0.2">
      <c r="A7" s="6" t="s">
        <v>220</v>
      </c>
      <c r="B7" s="5" t="s">
        <v>266</v>
      </c>
      <c r="C7" s="90"/>
      <c r="D7" s="76">
        <f>投入係数表!AG7</f>
        <v>0</v>
      </c>
      <c r="E7" s="77">
        <f t="shared" si="0"/>
        <v>0</v>
      </c>
      <c r="F7" s="76">
        <f>分析係数表!C10</f>
        <v>7.9037800687285276E-2</v>
      </c>
      <c r="G7" s="77">
        <f t="shared" si="1"/>
        <v>0</v>
      </c>
      <c r="H7" s="77">
        <v>8.3965983662133748E-5</v>
      </c>
      <c r="I7" s="77">
        <f t="shared" si="2"/>
        <v>8.3965983662133748E-5</v>
      </c>
      <c r="J7" s="76">
        <f>分析係数表!G10</f>
        <v>0.17857142857142858</v>
      </c>
      <c r="K7" s="78">
        <f t="shared" si="3"/>
        <v>1.4993925653952455E-5</v>
      </c>
      <c r="L7" s="79"/>
      <c r="M7" s="80"/>
      <c r="N7" s="81">
        <f>分析係数表!H10</f>
        <v>1.057982607798106E-3</v>
      </c>
      <c r="O7" s="82">
        <f t="shared" si="4"/>
        <v>1.9021722707246832E-2</v>
      </c>
      <c r="P7" s="76">
        <f>分析係数表!C10</f>
        <v>7.9037800687285276E-2</v>
      </c>
      <c r="Q7" s="82">
        <f t="shared" si="5"/>
        <v>1.5034351280641836E-3</v>
      </c>
      <c r="R7" s="83">
        <v>2.4952701604832807E-3</v>
      </c>
      <c r="S7" s="84">
        <f t="shared" si="6"/>
        <v>2.5792361441454143E-3</v>
      </c>
      <c r="T7" s="85">
        <f>分析係数表!F10</f>
        <v>0.5178571428571429</v>
      </c>
      <c r="U7" s="86">
        <f t="shared" si="7"/>
        <v>1.3356758603610182E-3</v>
      </c>
      <c r="V7" s="87">
        <f>分析係数表!D10</f>
        <v>0.10714285714285714</v>
      </c>
      <c r="W7" s="88">
        <f t="shared" si="8"/>
        <v>0</v>
      </c>
      <c r="X7" s="76">
        <f>分析係数表!E10</f>
        <v>8.9285714285714288E-2</v>
      </c>
      <c r="Y7" s="89">
        <f t="shared" si="9"/>
        <v>0</v>
      </c>
    </row>
    <row r="8" spans="1:25" x14ac:dyDescent="0.2">
      <c r="A8" s="6" t="s">
        <v>221</v>
      </c>
      <c r="B8" s="5" t="s">
        <v>27</v>
      </c>
      <c r="C8" s="90"/>
      <c r="D8" s="76">
        <f>投入係数表!AG8</f>
        <v>0</v>
      </c>
      <c r="E8" s="77">
        <f t="shared" si="0"/>
        <v>0</v>
      </c>
      <c r="F8" s="76">
        <f>分析係数表!C11</f>
        <v>2.9201343261789914E-3</v>
      </c>
      <c r="G8" s="77">
        <f t="shared" si="1"/>
        <v>0</v>
      </c>
      <c r="H8" s="77">
        <v>3.6950861962596843E-4</v>
      </c>
      <c r="I8" s="77">
        <f t="shared" si="2"/>
        <v>3.6950861962596843E-4</v>
      </c>
      <c r="J8" s="76">
        <f>分析係数表!G11</f>
        <v>0.38709677419354838</v>
      </c>
      <c r="K8" s="78">
        <f t="shared" si="3"/>
        <v>1.4303559469392324E-4</v>
      </c>
      <c r="L8" s="79"/>
      <c r="M8" s="80"/>
      <c r="N8" s="81">
        <f>分析係数表!H11</f>
        <v>-1.2902226924367146E-5</v>
      </c>
      <c r="O8" s="82">
        <f t="shared" si="4"/>
        <v>-2.3197222813715649E-4</v>
      </c>
      <c r="P8" s="76">
        <f>分析係数表!C11</f>
        <v>2.9201343261789914E-3</v>
      </c>
      <c r="Q8" s="82">
        <f t="shared" si="5"/>
        <v>-6.7739006610353467E-7</v>
      </c>
      <c r="R8" s="83">
        <v>3.344282339474701E-3</v>
      </c>
      <c r="S8" s="84">
        <f t="shared" si="6"/>
        <v>3.7137909591006693E-3</v>
      </c>
      <c r="T8" s="85">
        <f>分析係数表!F11</f>
        <v>0.64516129032258063</v>
      </c>
      <c r="U8" s="86">
        <f t="shared" si="7"/>
        <v>2.3959941671617222E-3</v>
      </c>
      <c r="V8" s="87">
        <f>分析係数表!D11</f>
        <v>0.25806451612903225</v>
      </c>
      <c r="W8" s="88">
        <f t="shared" si="8"/>
        <v>0</v>
      </c>
      <c r="X8" s="76">
        <f>分析係数表!E11</f>
        <v>0.22580645161290322</v>
      </c>
      <c r="Y8" s="89">
        <f t="shared" si="9"/>
        <v>0</v>
      </c>
    </row>
    <row r="9" spans="1:25" x14ac:dyDescent="0.2">
      <c r="A9" s="6" t="s">
        <v>222</v>
      </c>
      <c r="B9" s="5" t="s">
        <v>190</v>
      </c>
      <c r="C9" s="90"/>
      <c r="D9" s="76">
        <f>投入係数表!AG9</f>
        <v>0</v>
      </c>
      <c r="E9" s="77">
        <f t="shared" si="0"/>
        <v>0</v>
      </c>
      <c r="F9" s="76">
        <f>分析係数表!C12</f>
        <v>0.15436841164909776</v>
      </c>
      <c r="G9" s="77">
        <f t="shared" si="1"/>
        <v>0</v>
      </c>
      <c r="H9" s="77">
        <v>3.59088066200593E-3</v>
      </c>
      <c r="I9" s="77">
        <f t="shared" si="2"/>
        <v>3.59088066200593E-3</v>
      </c>
      <c r="J9" s="76">
        <f>分析係数表!G12</f>
        <v>0.13865952540355575</v>
      </c>
      <c r="K9" s="78">
        <f t="shared" si="3"/>
        <v>4.9790980837454834E-4</v>
      </c>
      <c r="L9" s="79"/>
      <c r="M9" s="80"/>
      <c r="N9" s="81">
        <f>分析係数表!H12</f>
        <v>8.1322736304286117E-2</v>
      </c>
      <c r="O9" s="82">
        <f t="shared" si="4"/>
        <v>1.4621209539484974</v>
      </c>
      <c r="P9" s="76">
        <f>分析係数表!C12</f>
        <v>0.15436841164909776</v>
      </c>
      <c r="Q9" s="82">
        <f t="shared" si="5"/>
        <v>0.22570528929989314</v>
      </c>
      <c r="R9" s="83">
        <v>0.25676857436685124</v>
      </c>
      <c r="S9" s="84">
        <f t="shared" si="6"/>
        <v>0.26035945502885716</v>
      </c>
      <c r="T9" s="85">
        <f>分析係数表!F12</f>
        <v>0.32507624786134048</v>
      </c>
      <c r="U9" s="86">
        <f t="shared" si="7"/>
        <v>8.4636674736004294E-2</v>
      </c>
      <c r="V9" s="87">
        <f>分析係数表!D12</f>
        <v>4.5079223387636688E-2</v>
      </c>
      <c r="W9" s="88">
        <f t="shared" si="8"/>
        <v>0</v>
      </c>
      <c r="X9" s="76">
        <f>分析係数表!E12</f>
        <v>4.7459644424607601E-2</v>
      </c>
      <c r="Y9" s="89">
        <f t="shared" si="9"/>
        <v>0</v>
      </c>
    </row>
    <row r="10" spans="1:25" x14ac:dyDescent="0.2">
      <c r="A10" s="6" t="s">
        <v>223</v>
      </c>
      <c r="B10" s="5" t="s">
        <v>28</v>
      </c>
      <c r="C10" s="90"/>
      <c r="D10" s="76">
        <f>投入係数表!AG10</f>
        <v>0</v>
      </c>
      <c r="E10" s="77">
        <f t="shared" si="0"/>
        <v>0</v>
      </c>
      <c r="F10" s="76">
        <f>分析係数表!C13</f>
        <v>0</v>
      </c>
      <c r="G10" s="77">
        <f t="shared" si="1"/>
        <v>0</v>
      </c>
      <c r="H10" s="77">
        <v>0</v>
      </c>
      <c r="I10" s="77">
        <f t="shared" si="2"/>
        <v>0</v>
      </c>
      <c r="J10" s="76">
        <f>分析係数表!G13</f>
        <v>0.24519230769230768</v>
      </c>
      <c r="K10" s="78">
        <f t="shared" si="3"/>
        <v>0</v>
      </c>
      <c r="L10" s="79"/>
      <c r="M10" s="80"/>
      <c r="N10" s="81">
        <f>分析係数表!H13</f>
        <v>1.238613784739246E-2</v>
      </c>
      <c r="O10" s="82">
        <f t="shared" si="4"/>
        <v>0.22269333901167024</v>
      </c>
      <c r="P10" s="76">
        <f>分析係数表!C13</f>
        <v>0</v>
      </c>
      <c r="Q10" s="82">
        <f t="shared" si="5"/>
        <v>0</v>
      </c>
      <c r="R10" s="83">
        <v>0</v>
      </c>
      <c r="S10" s="84">
        <f t="shared" si="6"/>
        <v>0</v>
      </c>
      <c r="T10" s="85">
        <f>分析係数表!F13</f>
        <v>0.38350591715976329</v>
      </c>
      <c r="U10" s="86">
        <f t="shared" si="7"/>
        <v>0</v>
      </c>
      <c r="V10" s="87">
        <f>分析係数表!D13</f>
        <v>0.13609467455621302</v>
      </c>
      <c r="W10" s="88">
        <f t="shared" si="8"/>
        <v>0</v>
      </c>
      <c r="X10" s="76">
        <f>分析係数表!E13</f>
        <v>0.13646449704142011</v>
      </c>
      <c r="Y10" s="89">
        <f t="shared" si="9"/>
        <v>0</v>
      </c>
    </row>
    <row r="11" spans="1:25" x14ac:dyDescent="0.2">
      <c r="A11" s="6" t="s">
        <v>224</v>
      </c>
      <c r="B11" s="5" t="s">
        <v>267</v>
      </c>
      <c r="C11" s="90"/>
      <c r="D11" s="76">
        <f>投入係数表!AG11</f>
        <v>8.6206896551724137E-3</v>
      </c>
      <c r="E11" s="77">
        <f t="shared" si="0"/>
        <v>0.86206896551724133</v>
      </c>
      <c r="F11" s="76">
        <f>分析係数表!C14</f>
        <v>5.4896794027228801E-2</v>
      </c>
      <c r="G11" s="77">
        <f t="shared" si="1"/>
        <v>4.7324822437266205E-2</v>
      </c>
      <c r="H11" s="77">
        <v>5.4114397105896585E-2</v>
      </c>
      <c r="I11" s="77">
        <f t="shared" si="2"/>
        <v>5.4114397105896585E-2</v>
      </c>
      <c r="J11" s="76">
        <f>分析係数表!G14</f>
        <v>0.21908893709327548</v>
      </c>
      <c r="K11" s="78">
        <f t="shared" si="3"/>
        <v>1.1855865743374305E-2</v>
      </c>
      <c r="L11" s="79"/>
      <c r="M11" s="80"/>
      <c r="N11" s="81">
        <f>分析係数表!H14</f>
        <v>1.0321781539493716E-3</v>
      </c>
      <c r="O11" s="82">
        <f t="shared" si="4"/>
        <v>1.8557778250972518E-2</v>
      </c>
      <c r="P11" s="76">
        <f>分析係数表!C14</f>
        <v>5.4896794027228801E-2</v>
      </c>
      <c r="Q11" s="82">
        <f t="shared" si="5"/>
        <v>1.0187625302466247E-3</v>
      </c>
      <c r="R11" s="83">
        <v>4.7619359398756852E-3</v>
      </c>
      <c r="S11" s="84">
        <f t="shared" si="6"/>
        <v>5.8876333045772271E-2</v>
      </c>
      <c r="T11" s="85">
        <f>分析係数表!F14</f>
        <v>0.36550976138828634</v>
      </c>
      <c r="U11" s="86">
        <f t="shared" si="7"/>
        <v>2.15198744429775E-2</v>
      </c>
      <c r="V11" s="87">
        <f>分析係数表!D14</f>
        <v>0.11713665943600868</v>
      </c>
      <c r="W11" s="88">
        <f t="shared" si="8"/>
        <v>0</v>
      </c>
      <c r="X11" s="76">
        <f>分析係数表!E14</f>
        <v>8.6767895878524945E-2</v>
      </c>
      <c r="Y11" s="89">
        <f t="shared" si="9"/>
        <v>0</v>
      </c>
    </row>
    <row r="12" spans="1:25" x14ac:dyDescent="0.2">
      <c r="A12" s="6" t="s">
        <v>225</v>
      </c>
      <c r="B12" s="5" t="s">
        <v>29</v>
      </c>
      <c r="C12" s="90"/>
      <c r="D12" s="76">
        <f>投入係数表!AG12</f>
        <v>0</v>
      </c>
      <c r="E12" s="77">
        <f t="shared" si="0"/>
        <v>0</v>
      </c>
      <c r="F12" s="76">
        <f>分析係数表!C15</f>
        <v>0</v>
      </c>
      <c r="G12" s="77">
        <f t="shared" si="1"/>
        <v>0</v>
      </c>
      <c r="H12" s="77">
        <v>0</v>
      </c>
      <c r="I12" s="77">
        <f t="shared" si="2"/>
        <v>0</v>
      </c>
      <c r="J12" s="76">
        <f>分析係数表!G15</f>
        <v>9.5670602482591585E-2</v>
      </c>
      <c r="K12" s="78">
        <f t="shared" si="3"/>
        <v>0</v>
      </c>
      <c r="L12" s="79"/>
      <c r="M12" s="80"/>
      <c r="N12" s="81">
        <f>分析係数表!H15</f>
        <v>7.5090960699816791E-3</v>
      </c>
      <c r="O12" s="82">
        <f t="shared" si="4"/>
        <v>0.13500783677582509</v>
      </c>
      <c r="P12" s="76">
        <f>分析係数表!C15</f>
        <v>0</v>
      </c>
      <c r="Q12" s="82">
        <f t="shared" si="5"/>
        <v>0</v>
      </c>
      <c r="R12" s="83">
        <v>0</v>
      </c>
      <c r="S12" s="84">
        <f t="shared" si="6"/>
        <v>0</v>
      </c>
      <c r="T12" s="85">
        <f>分析係数表!F15</f>
        <v>0.30426884650317892</v>
      </c>
      <c r="U12" s="86">
        <f t="shared" si="7"/>
        <v>0</v>
      </c>
      <c r="V12" s="87">
        <f>分析係数表!D15</f>
        <v>3.7844383893430214E-2</v>
      </c>
      <c r="W12" s="88">
        <f t="shared" si="8"/>
        <v>0</v>
      </c>
      <c r="X12" s="76">
        <f>分析係数表!E15</f>
        <v>3.511958825310324E-2</v>
      </c>
      <c r="Y12" s="89">
        <f t="shared" si="9"/>
        <v>0</v>
      </c>
    </row>
    <row r="13" spans="1:25" x14ac:dyDescent="0.2">
      <c r="A13" s="6" t="s">
        <v>226</v>
      </c>
      <c r="B13" s="5" t="s">
        <v>30</v>
      </c>
      <c r="C13" s="90"/>
      <c r="D13" s="76">
        <f>投入係数表!AG13</f>
        <v>0</v>
      </c>
      <c r="E13" s="77">
        <f t="shared" si="0"/>
        <v>0</v>
      </c>
      <c r="F13" s="76">
        <f>分析係数表!C16</f>
        <v>2.8164924506387967E-2</v>
      </c>
      <c r="G13" s="77">
        <f t="shared" si="1"/>
        <v>0</v>
      </c>
      <c r="H13" s="77">
        <v>1.8787500442551564E-3</v>
      </c>
      <c r="I13" s="77">
        <f t="shared" si="2"/>
        <v>1.8787500442551564E-3</v>
      </c>
      <c r="J13" s="76">
        <f>分析係数表!G16</f>
        <v>3.3175355450236969E-2</v>
      </c>
      <c r="K13" s="78">
        <f t="shared" si="3"/>
        <v>6.2328200520313248E-5</v>
      </c>
      <c r="L13" s="79"/>
      <c r="M13" s="80"/>
      <c r="N13" s="81">
        <f>分析係数表!H16</f>
        <v>1.4682734239929811E-2</v>
      </c>
      <c r="O13" s="82">
        <f t="shared" si="4"/>
        <v>0.26398439562008408</v>
      </c>
      <c r="P13" s="76">
        <f>分析係数表!C16</f>
        <v>2.8164924506387967E-2</v>
      </c>
      <c r="Q13" s="82">
        <f t="shared" si="5"/>
        <v>7.4351005735041227E-3</v>
      </c>
      <c r="R13" s="83">
        <v>1.4259107192811616E-2</v>
      </c>
      <c r="S13" s="84">
        <f t="shared" si="6"/>
        <v>1.6137857237066771E-2</v>
      </c>
      <c r="T13" s="85">
        <f>分析係数表!F16</f>
        <v>0.28436018957345971</v>
      </c>
      <c r="U13" s="86">
        <f t="shared" si="7"/>
        <v>4.5889641432417354E-3</v>
      </c>
      <c r="V13" s="87">
        <f>分析係数表!D16</f>
        <v>3.7914691943127965E-2</v>
      </c>
      <c r="W13" s="88">
        <f t="shared" si="8"/>
        <v>0</v>
      </c>
      <c r="X13" s="76">
        <f>分析係数表!E16</f>
        <v>3.7914691943127965E-2</v>
      </c>
      <c r="Y13" s="89">
        <f t="shared" si="9"/>
        <v>0</v>
      </c>
    </row>
    <row r="14" spans="1:25" x14ac:dyDescent="0.2">
      <c r="A14" s="6" t="s">
        <v>2</v>
      </c>
      <c r="B14" s="5" t="s">
        <v>364</v>
      </c>
      <c r="C14" s="90"/>
      <c r="D14" s="76">
        <f>投入係数表!AG14</f>
        <v>2.8735632183908046E-3</v>
      </c>
      <c r="E14" s="77">
        <f t="shared" si="0"/>
        <v>0.28735632183908044</v>
      </c>
      <c r="F14" s="76">
        <f>分析係数表!C17</f>
        <v>0.15651736285858076</v>
      </c>
      <c r="G14" s="77">
        <f t="shared" si="1"/>
        <v>4.4976253694994466E-2</v>
      </c>
      <c r="H14" s="77">
        <v>7.0555958280429723E-2</v>
      </c>
      <c r="I14" s="77">
        <f t="shared" si="2"/>
        <v>7.0555958280429723E-2</v>
      </c>
      <c r="J14" s="76">
        <f>分析係数表!G17</f>
        <v>0.21787194841087057</v>
      </c>
      <c r="K14" s="78">
        <f t="shared" si="3"/>
        <v>1.5372164102553321E-2</v>
      </c>
      <c r="L14" s="79"/>
      <c r="M14" s="80"/>
      <c r="N14" s="81">
        <f>分析係数表!H17</f>
        <v>2.4901297964028592E-3</v>
      </c>
      <c r="O14" s="82">
        <f t="shared" si="4"/>
        <v>4.4770640030471202E-2</v>
      </c>
      <c r="P14" s="76">
        <f>分析係数表!C17</f>
        <v>0.15651736285858076</v>
      </c>
      <c r="Q14" s="82">
        <f t="shared" si="5"/>
        <v>7.0073825110601624E-3</v>
      </c>
      <c r="R14" s="83">
        <v>1.3099169872470428E-2</v>
      </c>
      <c r="S14" s="84">
        <f t="shared" si="6"/>
        <v>8.3655128152900146E-2</v>
      </c>
      <c r="T14" s="85">
        <f>分析係数表!F17</f>
        <v>0.3417779824965454</v>
      </c>
      <c r="U14" s="86">
        <f t="shared" si="7"/>
        <v>2.8591480925588168E-2</v>
      </c>
      <c r="V14" s="87">
        <f>分析係数表!D17</f>
        <v>8.7977890373099957E-2</v>
      </c>
      <c r="W14" s="88">
        <f t="shared" si="8"/>
        <v>0</v>
      </c>
      <c r="X14" s="76">
        <f>分析係数表!E17</f>
        <v>8.8438507600184249E-2</v>
      </c>
      <c r="Y14" s="89">
        <f t="shared" si="9"/>
        <v>0</v>
      </c>
    </row>
    <row r="15" spans="1:25" x14ac:dyDescent="0.2">
      <c r="A15" s="6" t="s">
        <v>3</v>
      </c>
      <c r="B15" s="5" t="s">
        <v>31</v>
      </c>
      <c r="C15" s="90"/>
      <c r="D15" s="76">
        <f>投入係数表!AG15</f>
        <v>0</v>
      </c>
      <c r="E15" s="77">
        <f t="shared" si="0"/>
        <v>0</v>
      </c>
      <c r="F15" s="76">
        <f>分析係数表!C18</f>
        <v>0.11725293132328307</v>
      </c>
      <c r="G15" s="77">
        <f t="shared" si="1"/>
        <v>0</v>
      </c>
      <c r="H15" s="77">
        <v>3.8709123988106471E-3</v>
      </c>
      <c r="I15" s="77">
        <f t="shared" si="2"/>
        <v>3.8709123988106471E-3</v>
      </c>
      <c r="J15" s="76">
        <f>分析係数表!G18</f>
        <v>0.21513002364066194</v>
      </c>
      <c r="K15" s="78">
        <f t="shared" si="3"/>
        <v>8.3274947586706595E-4</v>
      </c>
      <c r="L15" s="79"/>
      <c r="M15" s="80"/>
      <c r="N15" s="81">
        <f>分析係数表!H18</f>
        <v>3.999690346553815E-4</v>
      </c>
      <c r="O15" s="82">
        <f t="shared" si="4"/>
        <v>7.1911390722518504E-3</v>
      </c>
      <c r="P15" s="76">
        <f>分析係数表!C18</f>
        <v>0.11725293132328307</v>
      </c>
      <c r="Q15" s="82">
        <f t="shared" si="5"/>
        <v>8.4318213577492379E-4</v>
      </c>
      <c r="R15" s="83">
        <v>2.0140015631620704E-3</v>
      </c>
      <c r="S15" s="84">
        <f t="shared" si="6"/>
        <v>5.8849139619727171E-3</v>
      </c>
      <c r="T15" s="85">
        <f>分析係数表!F18</f>
        <v>0.45862884160756501</v>
      </c>
      <c r="U15" s="86">
        <f t="shared" si="7"/>
        <v>2.6989912733397332E-3</v>
      </c>
      <c r="V15" s="87">
        <f>分析係数表!D18</f>
        <v>6.6193853427895979E-2</v>
      </c>
      <c r="W15" s="88">
        <f t="shared" si="8"/>
        <v>0</v>
      </c>
      <c r="X15" s="76">
        <f>分析係数表!E18</f>
        <v>5.4373522458628844E-2</v>
      </c>
      <c r="Y15" s="89">
        <f t="shared" si="9"/>
        <v>0</v>
      </c>
    </row>
    <row r="16" spans="1:25" x14ac:dyDescent="0.2">
      <c r="A16" s="6" t="s">
        <v>4</v>
      </c>
      <c r="B16" s="5" t="s">
        <v>32</v>
      </c>
      <c r="C16" s="90"/>
      <c r="D16" s="76">
        <f>投入係数表!AG16</f>
        <v>0</v>
      </c>
      <c r="E16" s="77">
        <f t="shared" si="0"/>
        <v>0</v>
      </c>
      <c r="F16" s="76">
        <f>分析係数表!C19</f>
        <v>0.16093535075653365</v>
      </c>
      <c r="G16" s="77">
        <f t="shared" si="1"/>
        <v>0</v>
      </c>
      <c r="H16" s="77">
        <v>4.3790736613201729E-3</v>
      </c>
      <c r="I16" s="77">
        <f t="shared" si="2"/>
        <v>4.3790736613201729E-3</v>
      </c>
      <c r="J16" s="76">
        <f>分析係数表!G19</f>
        <v>5.7622016770586967E-2</v>
      </c>
      <c r="K16" s="78">
        <f t="shared" si="3"/>
        <v>2.5233105595222669E-4</v>
      </c>
      <c r="L16" s="79"/>
      <c r="M16" s="80"/>
      <c r="N16" s="81">
        <f>分析係数表!H19</f>
        <v>-1.0321781539493717E-4</v>
      </c>
      <c r="O16" s="82">
        <f t="shared" si="4"/>
        <v>-1.8557778250972519E-3</v>
      </c>
      <c r="P16" s="76">
        <f>分析係数表!C19</f>
        <v>0.16093535075653365</v>
      </c>
      <c r="Q16" s="82">
        <f t="shared" si="5"/>
        <v>-2.9866025520822339E-4</v>
      </c>
      <c r="R16" s="83">
        <v>1.2031305736823197E-3</v>
      </c>
      <c r="S16" s="84">
        <f t="shared" si="6"/>
        <v>5.5822042350024926E-3</v>
      </c>
      <c r="T16" s="85">
        <f>分析係数表!F19</f>
        <v>0.23994839819393679</v>
      </c>
      <c r="U16" s="86">
        <f t="shared" si="7"/>
        <v>1.3394409645802585E-3</v>
      </c>
      <c r="V16" s="87">
        <f>分析係数表!D19</f>
        <v>2.2575790152655342E-2</v>
      </c>
      <c r="W16" s="88">
        <f t="shared" si="8"/>
        <v>0</v>
      </c>
      <c r="X16" s="76">
        <f>分析係数表!E19</f>
        <v>2.6015910556869491E-2</v>
      </c>
      <c r="Y16" s="89">
        <f t="shared" si="9"/>
        <v>0</v>
      </c>
    </row>
    <row r="17" spans="1:25" x14ac:dyDescent="0.2">
      <c r="A17" s="6" t="s">
        <v>5</v>
      </c>
      <c r="B17" s="5" t="s">
        <v>33</v>
      </c>
      <c r="C17" s="90"/>
      <c r="D17" s="76">
        <f>投入係数表!AG17</f>
        <v>0</v>
      </c>
      <c r="E17" s="77">
        <f t="shared" si="0"/>
        <v>0</v>
      </c>
      <c r="F17" s="76">
        <f>分析係数表!C20</f>
        <v>0.28691066997518611</v>
      </c>
      <c r="G17" s="77">
        <f t="shared" si="1"/>
        <v>0</v>
      </c>
      <c r="H17" s="77">
        <v>5.0803688075558486E-3</v>
      </c>
      <c r="I17" s="77">
        <f t="shared" si="2"/>
        <v>5.0803688075558486E-3</v>
      </c>
      <c r="J17" s="76">
        <f>分析係数表!G20</f>
        <v>9.991079393398751E-2</v>
      </c>
      <c r="K17" s="78">
        <f t="shared" si="3"/>
        <v>5.0758368104037029E-4</v>
      </c>
      <c r="L17" s="79"/>
      <c r="M17" s="80"/>
      <c r="N17" s="81">
        <f>分析係数表!H20</f>
        <v>4.9028462312595156E-4</v>
      </c>
      <c r="O17" s="82">
        <f t="shared" si="4"/>
        <v>8.8149446692119462E-3</v>
      </c>
      <c r="P17" s="76">
        <f>分析係数表!C20</f>
        <v>0.28691066997518611</v>
      </c>
      <c r="Q17" s="82">
        <f t="shared" si="5"/>
        <v>2.5291016808377947E-3</v>
      </c>
      <c r="R17" s="83">
        <v>5.0175517465765587E-3</v>
      </c>
      <c r="S17" s="84">
        <f t="shared" si="6"/>
        <v>1.0097920554132406E-2</v>
      </c>
      <c r="T17" s="85">
        <f>分析係数表!F20</f>
        <v>0.22279214986619089</v>
      </c>
      <c r="U17" s="86">
        <f t="shared" si="7"/>
        <v>2.2497374294331565E-3</v>
      </c>
      <c r="V17" s="87">
        <f>分析係数表!D20</f>
        <v>1.4942016057091882E-2</v>
      </c>
      <c r="W17" s="88">
        <f t="shared" si="8"/>
        <v>0</v>
      </c>
      <c r="X17" s="76">
        <f>分析係数表!E20</f>
        <v>1.5834076717216771E-2</v>
      </c>
      <c r="Y17" s="89">
        <f t="shared" si="9"/>
        <v>0</v>
      </c>
    </row>
    <row r="18" spans="1:25" x14ac:dyDescent="0.2">
      <c r="A18" s="6" t="s">
        <v>6</v>
      </c>
      <c r="B18" s="5" t="s">
        <v>34</v>
      </c>
      <c r="C18" s="90"/>
      <c r="D18" s="76">
        <f>投入係数表!AG18</f>
        <v>0</v>
      </c>
      <c r="E18" s="77">
        <f t="shared" si="0"/>
        <v>0</v>
      </c>
      <c r="F18" s="76">
        <f>分析係数表!C21</f>
        <v>0.60911510312707917</v>
      </c>
      <c r="G18" s="77">
        <f t="shared" si="1"/>
        <v>0</v>
      </c>
      <c r="H18" s="77">
        <v>3.6062243653156537E-2</v>
      </c>
      <c r="I18" s="77">
        <f t="shared" si="2"/>
        <v>3.6062243653156537E-2</v>
      </c>
      <c r="J18" s="76">
        <f>分析係数表!G21</f>
        <v>0.2851761577664525</v>
      </c>
      <c r="K18" s="78">
        <f t="shared" si="3"/>
        <v>1.028409208544482E-2</v>
      </c>
      <c r="L18" s="79"/>
      <c r="M18" s="80"/>
      <c r="N18" s="81">
        <f>分析係数表!H21</f>
        <v>8.1284029623513018E-4</v>
      </c>
      <c r="O18" s="82">
        <f t="shared" si="4"/>
        <v>1.4614250372640858E-2</v>
      </c>
      <c r="P18" s="76">
        <f>分析係数表!C21</f>
        <v>0.60911510312707917</v>
      </c>
      <c r="Q18" s="82">
        <f t="shared" si="5"/>
        <v>8.9017606228560912E-3</v>
      </c>
      <c r="R18" s="83">
        <v>2.2405407972624258E-2</v>
      </c>
      <c r="S18" s="84">
        <f t="shared" si="6"/>
        <v>5.8467651625780798E-2</v>
      </c>
      <c r="T18" s="85">
        <f>分析係数表!F21</f>
        <v>0.42588078883226238</v>
      </c>
      <c r="U18" s="86">
        <f t="shared" si="7"/>
        <v>2.4900249595557433E-2</v>
      </c>
      <c r="V18" s="87">
        <f>分析係数表!D21</f>
        <v>0.10037668956348327</v>
      </c>
      <c r="W18" s="88">
        <f t="shared" si="8"/>
        <v>0</v>
      </c>
      <c r="X18" s="76">
        <f>分析係数表!E21</f>
        <v>9.4837137159317533E-2</v>
      </c>
      <c r="Y18" s="89">
        <f t="shared" si="9"/>
        <v>0</v>
      </c>
    </row>
    <row r="19" spans="1:25" x14ac:dyDescent="0.2">
      <c r="A19" s="6" t="s">
        <v>7</v>
      </c>
      <c r="B19" s="5" t="s">
        <v>268</v>
      </c>
      <c r="C19" s="90"/>
      <c r="D19" s="76">
        <f>投入係数表!AG19</f>
        <v>0</v>
      </c>
      <c r="E19" s="77">
        <f t="shared" si="0"/>
        <v>0</v>
      </c>
      <c r="F19" s="76">
        <f>分析係数表!C22</f>
        <v>5.1505016722408037E-2</v>
      </c>
      <c r="G19" s="77">
        <f t="shared" si="1"/>
        <v>0</v>
      </c>
      <c r="H19" s="77">
        <v>4.7786634916905631E-3</v>
      </c>
      <c r="I19" s="77">
        <f t="shared" si="2"/>
        <v>4.7786634916905631E-3</v>
      </c>
      <c r="J19" s="76">
        <f>分析係数表!G22</f>
        <v>0.19433198380566802</v>
      </c>
      <c r="K19" s="78">
        <f t="shared" si="3"/>
        <v>9.2864715627994753E-4</v>
      </c>
      <c r="L19" s="79"/>
      <c r="M19" s="80"/>
      <c r="N19" s="81">
        <f>分析係数表!H22</f>
        <v>3.8706680773101437E-5</v>
      </c>
      <c r="O19" s="82">
        <f t="shared" si="4"/>
        <v>6.9591668441146943E-4</v>
      </c>
      <c r="P19" s="76">
        <f>分析係数表!C22</f>
        <v>5.1505016722408037E-2</v>
      </c>
      <c r="Q19" s="82">
        <f t="shared" si="5"/>
        <v>3.5843200468015488E-5</v>
      </c>
      <c r="R19" s="83">
        <v>3.5609589396571006E-4</v>
      </c>
      <c r="S19" s="84">
        <f t="shared" si="6"/>
        <v>5.1347593856562734E-3</v>
      </c>
      <c r="T19" s="85">
        <f>分析係数表!F22</f>
        <v>0.41295546558704455</v>
      </c>
      <c r="U19" s="86">
        <f t="shared" si="7"/>
        <v>2.1204269527811334E-3</v>
      </c>
      <c r="V19" s="87">
        <f>分析係数表!D22</f>
        <v>6.1740890688259109E-2</v>
      </c>
      <c r="W19" s="88">
        <f t="shared" si="8"/>
        <v>0</v>
      </c>
      <c r="X19" s="76">
        <f>分析係数表!E22</f>
        <v>6.6801619433198386E-2</v>
      </c>
      <c r="Y19" s="89">
        <f t="shared" si="9"/>
        <v>0</v>
      </c>
    </row>
    <row r="20" spans="1:25" x14ac:dyDescent="0.2">
      <c r="A20" s="6" t="s">
        <v>8</v>
      </c>
      <c r="B20" s="5" t="s">
        <v>269</v>
      </c>
      <c r="C20" s="90"/>
      <c r="D20" s="76">
        <f>投入係数表!AG20</f>
        <v>0</v>
      </c>
      <c r="E20" s="77">
        <f t="shared" si="0"/>
        <v>0</v>
      </c>
      <c r="F20" s="76">
        <f>分析係数表!C23</f>
        <v>0</v>
      </c>
      <c r="G20" s="77">
        <f t="shared" si="1"/>
        <v>0</v>
      </c>
      <c r="H20" s="77">
        <v>0</v>
      </c>
      <c r="I20" s="77">
        <f t="shared" si="2"/>
        <v>0</v>
      </c>
      <c r="J20" s="76">
        <f>分析係数表!G23</f>
        <v>0.21569329989251165</v>
      </c>
      <c r="K20" s="78">
        <f t="shared" si="3"/>
        <v>0</v>
      </c>
      <c r="L20" s="79"/>
      <c r="M20" s="80"/>
      <c r="N20" s="81">
        <f>分析係数表!H23</f>
        <v>2.5804453848734292E-5</v>
      </c>
      <c r="O20" s="82">
        <f t="shared" si="4"/>
        <v>4.6394445627431297E-4</v>
      </c>
      <c r="P20" s="76">
        <f>分析係数表!C23</f>
        <v>0</v>
      </c>
      <c r="Q20" s="82">
        <f t="shared" si="5"/>
        <v>0</v>
      </c>
      <c r="R20" s="83">
        <v>0</v>
      </c>
      <c r="S20" s="84">
        <f t="shared" si="6"/>
        <v>0</v>
      </c>
      <c r="T20" s="85">
        <f>分析係数表!F23</f>
        <v>0.44070225725546397</v>
      </c>
      <c r="U20" s="86">
        <f t="shared" si="7"/>
        <v>0</v>
      </c>
      <c r="V20" s="87">
        <f>分析係数表!D23</f>
        <v>7.3450376209243995E-2</v>
      </c>
      <c r="W20" s="88">
        <f t="shared" si="8"/>
        <v>0</v>
      </c>
      <c r="X20" s="76">
        <f>分析係数表!E23</f>
        <v>7.9183088498745974E-2</v>
      </c>
      <c r="Y20" s="89">
        <f t="shared" si="9"/>
        <v>0</v>
      </c>
    </row>
    <row r="21" spans="1:25" x14ac:dyDescent="0.2">
      <c r="A21" s="6" t="s">
        <v>9</v>
      </c>
      <c r="B21" s="5" t="s">
        <v>270</v>
      </c>
      <c r="C21" s="90"/>
      <c r="D21" s="76">
        <f>投入係数表!AG21</f>
        <v>0</v>
      </c>
      <c r="E21" s="77">
        <f t="shared" si="0"/>
        <v>0</v>
      </c>
      <c r="F21" s="76">
        <f>分析係数表!C24</f>
        <v>3.1029619181946355E-2</v>
      </c>
      <c r="G21" s="77">
        <f t="shared" si="1"/>
        <v>0</v>
      </c>
      <c r="H21" s="77">
        <v>1.509476122650402E-3</v>
      </c>
      <c r="I21" s="77">
        <f t="shared" si="2"/>
        <v>1.509476122650402E-3</v>
      </c>
      <c r="J21" s="76">
        <f>分析係数表!G24</f>
        <v>0.21333333333333335</v>
      </c>
      <c r="K21" s="78">
        <f t="shared" si="3"/>
        <v>3.2202157283208577E-4</v>
      </c>
      <c r="L21" s="79"/>
      <c r="M21" s="80"/>
      <c r="N21" s="81">
        <f>分析係数表!H24</f>
        <v>3.2255567310917867E-4</v>
      </c>
      <c r="O21" s="82">
        <f t="shared" si="4"/>
        <v>5.7993057034289126E-3</v>
      </c>
      <c r="P21" s="76">
        <f>分析係数表!C24</f>
        <v>3.1029619181946355E-2</v>
      </c>
      <c r="Q21" s="82">
        <f t="shared" si="5"/>
        <v>1.799502474970887E-4</v>
      </c>
      <c r="R21" s="83">
        <v>5.3565823502277831E-4</v>
      </c>
      <c r="S21" s="84">
        <f t="shared" si="6"/>
        <v>2.0451343576731802E-3</v>
      </c>
      <c r="T21" s="85">
        <f>分析係数表!F24</f>
        <v>0.4</v>
      </c>
      <c r="U21" s="86">
        <f t="shared" si="7"/>
        <v>8.1805374306927214E-4</v>
      </c>
      <c r="V21" s="87">
        <f>分析係数表!D24</f>
        <v>0</v>
      </c>
      <c r="W21" s="88">
        <f t="shared" si="8"/>
        <v>0</v>
      </c>
      <c r="X21" s="76">
        <f>分析係数表!E24</f>
        <v>0</v>
      </c>
      <c r="Y21" s="89">
        <f t="shared" si="9"/>
        <v>0</v>
      </c>
    </row>
    <row r="22" spans="1:25" x14ac:dyDescent="0.2">
      <c r="A22" s="6" t="s">
        <v>10</v>
      </c>
      <c r="B22" s="5" t="s">
        <v>271</v>
      </c>
      <c r="C22" s="90"/>
      <c r="D22" s="76">
        <f>投入係数表!AG22</f>
        <v>0</v>
      </c>
      <c r="E22" s="77">
        <f t="shared" si="0"/>
        <v>0</v>
      </c>
      <c r="F22" s="76">
        <f>分析係数表!C25</f>
        <v>0.19850187265917607</v>
      </c>
      <c r="G22" s="77">
        <f t="shared" si="1"/>
        <v>0</v>
      </c>
      <c r="H22" s="77">
        <v>2.905774784177163E-2</v>
      </c>
      <c r="I22" s="77">
        <f t="shared" si="2"/>
        <v>2.905774784177163E-2</v>
      </c>
      <c r="J22" s="76">
        <f>分析係数表!G25</f>
        <v>0.19720347155255544</v>
      </c>
      <c r="K22" s="78">
        <f t="shared" si="3"/>
        <v>5.7302887498961409E-3</v>
      </c>
      <c r="L22" s="79"/>
      <c r="M22" s="80"/>
      <c r="N22" s="81">
        <f>分析係数表!H25</f>
        <v>4.5157794235285009E-4</v>
      </c>
      <c r="O22" s="82">
        <f t="shared" si="4"/>
        <v>8.1190279848004764E-3</v>
      </c>
      <c r="P22" s="76">
        <f>分析係数表!C25</f>
        <v>0.19850187265917607</v>
      </c>
      <c r="Q22" s="82">
        <f t="shared" si="5"/>
        <v>1.6116422591551511E-3</v>
      </c>
      <c r="R22" s="83">
        <v>3.8416992574791978E-3</v>
      </c>
      <c r="S22" s="84">
        <f t="shared" si="6"/>
        <v>3.2899447099250828E-2</v>
      </c>
      <c r="T22" s="85">
        <f>分析係数表!F25</f>
        <v>0.35053037608486015</v>
      </c>
      <c r="U22" s="86">
        <f t="shared" si="7"/>
        <v>1.1532255564684355E-2</v>
      </c>
      <c r="V22" s="87">
        <f>分析係数表!D25</f>
        <v>5.2073288331726135E-2</v>
      </c>
      <c r="W22" s="88">
        <f t="shared" si="8"/>
        <v>0</v>
      </c>
      <c r="X22" s="76">
        <f>分析係数表!E25</f>
        <v>4.8216007714561235E-2</v>
      </c>
      <c r="Y22" s="89">
        <f t="shared" si="9"/>
        <v>0</v>
      </c>
    </row>
    <row r="23" spans="1:25" x14ac:dyDescent="0.2">
      <c r="A23" s="6" t="s">
        <v>11</v>
      </c>
      <c r="B23" s="5" t="s">
        <v>35</v>
      </c>
      <c r="C23" s="90"/>
      <c r="D23" s="76">
        <f>投入係数表!AG23</f>
        <v>0</v>
      </c>
      <c r="E23" s="77">
        <f t="shared" si="0"/>
        <v>0</v>
      </c>
      <c r="F23" s="76">
        <f>分析係数表!C26</f>
        <v>2.323462414578592E-2</v>
      </c>
      <c r="G23" s="77">
        <f t="shared" si="1"/>
        <v>0</v>
      </c>
      <c r="H23" s="77">
        <v>1.8400083475627015E-3</v>
      </c>
      <c r="I23" s="77">
        <f t="shared" si="2"/>
        <v>1.8400083475627015E-3</v>
      </c>
      <c r="J23" s="76">
        <f>分析係数表!G26</f>
        <v>0.20198675496688742</v>
      </c>
      <c r="K23" s="78">
        <f t="shared" si="3"/>
        <v>3.7165731523617479E-4</v>
      </c>
      <c r="L23" s="79"/>
      <c r="M23" s="80"/>
      <c r="N23" s="81">
        <f>分析係数表!H26</f>
        <v>9.637963512502257E-3</v>
      </c>
      <c r="O23" s="82">
        <f t="shared" si="4"/>
        <v>0.17328325441845588</v>
      </c>
      <c r="P23" s="76">
        <f>分析係数表!C26</f>
        <v>2.323462414578592E-2</v>
      </c>
      <c r="Q23" s="82">
        <f t="shared" si="5"/>
        <v>4.0261712871714197E-3</v>
      </c>
      <c r="R23" s="83">
        <v>4.1682012530620842E-3</v>
      </c>
      <c r="S23" s="84">
        <f t="shared" si="6"/>
        <v>6.0082096006247856E-3</v>
      </c>
      <c r="T23" s="85">
        <f>分析係数表!F26</f>
        <v>0.3443708609271523</v>
      </c>
      <c r="U23" s="86">
        <f t="shared" si="7"/>
        <v>2.0690523127979395E-3</v>
      </c>
      <c r="V23" s="87">
        <f>分析係数表!D26</f>
        <v>3.9735099337748346E-2</v>
      </c>
      <c r="W23" s="88">
        <f t="shared" si="8"/>
        <v>0</v>
      </c>
      <c r="X23" s="76">
        <f>分析係数表!E26</f>
        <v>3.9735099337748346E-2</v>
      </c>
      <c r="Y23" s="89">
        <f t="shared" si="9"/>
        <v>0</v>
      </c>
    </row>
    <row r="24" spans="1:25" x14ac:dyDescent="0.2">
      <c r="A24" s="6" t="s">
        <v>12</v>
      </c>
      <c r="B24" s="5" t="s">
        <v>365</v>
      </c>
      <c r="C24" s="90"/>
      <c r="D24" s="76">
        <f>投入係数表!AG24</f>
        <v>0</v>
      </c>
      <c r="E24" s="77">
        <f t="shared" si="0"/>
        <v>0</v>
      </c>
      <c r="F24" s="76">
        <f>分析係数表!C27</f>
        <v>8.4880636604774962E-3</v>
      </c>
      <c r="G24" s="77">
        <f t="shared" si="1"/>
        <v>0</v>
      </c>
      <c r="H24" s="77">
        <v>1.156641075056784E-4</v>
      </c>
      <c r="I24" s="77">
        <f t="shared" si="2"/>
        <v>1.156641075056784E-4</v>
      </c>
      <c r="J24" s="76">
        <f>分析係数表!G27</f>
        <v>0.2</v>
      </c>
      <c r="K24" s="78">
        <f t="shared" si="3"/>
        <v>2.313282150113568E-5</v>
      </c>
      <c r="L24" s="79"/>
      <c r="M24" s="80"/>
      <c r="N24" s="81">
        <f>分析係数表!H27</f>
        <v>9.6121590586535233E-3</v>
      </c>
      <c r="O24" s="82">
        <f t="shared" si="4"/>
        <v>0.17281930996218159</v>
      </c>
      <c r="P24" s="76">
        <f>分析係数表!C27</f>
        <v>8.4880636604774962E-3</v>
      </c>
      <c r="Q24" s="82">
        <f t="shared" si="5"/>
        <v>1.46690130471879E-3</v>
      </c>
      <c r="R24" s="83">
        <v>1.4792891532744731E-3</v>
      </c>
      <c r="S24" s="84">
        <f t="shared" si="6"/>
        <v>1.5949532607801515E-3</v>
      </c>
      <c r="T24" s="85">
        <f>分析係数表!F27</f>
        <v>0.35</v>
      </c>
      <c r="U24" s="86">
        <f t="shared" si="7"/>
        <v>5.5823364127305299E-4</v>
      </c>
      <c r="V24" s="87">
        <f>分析係数表!D27</f>
        <v>0</v>
      </c>
      <c r="W24" s="88">
        <f t="shared" si="8"/>
        <v>0</v>
      </c>
      <c r="X24" s="76">
        <f>分析係数表!E27</f>
        <v>0</v>
      </c>
      <c r="Y24" s="89">
        <f t="shared" si="9"/>
        <v>0</v>
      </c>
    </row>
    <row r="25" spans="1:25" x14ac:dyDescent="0.2">
      <c r="A25" s="6" t="s">
        <v>13</v>
      </c>
      <c r="B25" s="5" t="s">
        <v>191</v>
      </c>
      <c r="C25" s="90"/>
      <c r="D25" s="76">
        <f>投入係数表!AG25</f>
        <v>0</v>
      </c>
      <c r="E25" s="77">
        <f t="shared" si="0"/>
        <v>0</v>
      </c>
      <c r="F25" s="76">
        <f>分析係数表!C28</f>
        <v>1.1669367909238226E-2</v>
      </c>
      <c r="G25" s="77">
        <f t="shared" si="1"/>
        <v>0</v>
      </c>
      <c r="H25" s="77">
        <v>3.8204962792741065E-3</v>
      </c>
      <c r="I25" s="77">
        <f t="shared" si="2"/>
        <v>3.8204962792741065E-3</v>
      </c>
      <c r="J25" s="76">
        <f>分析係数表!G28</f>
        <v>0.12720848056537101</v>
      </c>
      <c r="K25" s="78">
        <f t="shared" si="3"/>
        <v>4.8599952669211243E-4</v>
      </c>
      <c r="L25" s="79"/>
      <c r="M25" s="80"/>
      <c r="N25" s="81">
        <f>分析係数表!H28</f>
        <v>1.7972802105643435E-2</v>
      </c>
      <c r="O25" s="82">
        <f t="shared" si="4"/>
        <v>0.323137313795059</v>
      </c>
      <c r="P25" s="76">
        <f>分析係数表!C28</f>
        <v>1.1669367909238226E-2</v>
      </c>
      <c r="Q25" s="82">
        <f t="shared" si="5"/>
        <v>3.7708081998775044E-3</v>
      </c>
      <c r="R25" s="83">
        <v>3.9934046199562867E-3</v>
      </c>
      <c r="S25" s="84">
        <f t="shared" si="6"/>
        <v>7.8139008992303936E-3</v>
      </c>
      <c r="T25" s="85">
        <f>分析係数表!F28</f>
        <v>0.21908127208480566</v>
      </c>
      <c r="U25" s="86">
        <f t="shared" si="7"/>
        <v>1.7118793489480015E-3</v>
      </c>
      <c r="V25" s="87">
        <f>分析係数表!D28</f>
        <v>0.24734982332155478</v>
      </c>
      <c r="W25" s="88">
        <f t="shared" si="8"/>
        <v>0</v>
      </c>
      <c r="X25" s="76">
        <f>分析係数表!E28</f>
        <v>0.24028268551236748</v>
      </c>
      <c r="Y25" s="89">
        <f t="shared" si="9"/>
        <v>0</v>
      </c>
    </row>
    <row r="26" spans="1:25" x14ac:dyDescent="0.2">
      <c r="A26" s="6" t="s">
        <v>14</v>
      </c>
      <c r="B26" s="5" t="s">
        <v>50</v>
      </c>
      <c r="C26" s="90"/>
      <c r="D26" s="76">
        <f>投入係数表!AG26</f>
        <v>1.1494252873563218E-2</v>
      </c>
      <c r="E26" s="77">
        <f t="shared" si="0"/>
        <v>1.1494252873563218</v>
      </c>
      <c r="F26" s="76">
        <f>分析係数表!C29</f>
        <v>0.21585523481258073</v>
      </c>
      <c r="G26" s="77">
        <f t="shared" si="1"/>
        <v>0.24810946530181691</v>
      </c>
      <c r="H26" s="77">
        <v>0.27042199660360261</v>
      </c>
      <c r="I26" s="77">
        <f t="shared" si="2"/>
        <v>0.27042199660360261</v>
      </c>
      <c r="J26" s="76">
        <f>分析係数表!G29</f>
        <v>0.26371215445370777</v>
      </c>
      <c r="K26" s="78">
        <f t="shared" si="3"/>
        <v>7.1313567336009284E-2</v>
      </c>
      <c r="L26" s="79"/>
      <c r="M26" s="80"/>
      <c r="N26" s="81">
        <f>分析係数表!H29</f>
        <v>8.6315898124016202E-3</v>
      </c>
      <c r="O26" s="82">
        <f t="shared" si="4"/>
        <v>0.15518942062375768</v>
      </c>
      <c r="P26" s="76">
        <f>分析係数表!C29</f>
        <v>0.21585523481258073</v>
      </c>
      <c r="Q26" s="82">
        <f t="shared" si="5"/>
        <v>3.3498448829169573E-2</v>
      </c>
      <c r="R26" s="83">
        <v>5.1230049586495394E-2</v>
      </c>
      <c r="S26" s="84">
        <f t="shared" si="6"/>
        <v>0.32165204619009802</v>
      </c>
      <c r="T26" s="85">
        <f>分析係数表!F29</f>
        <v>0.49363756033347961</v>
      </c>
      <c r="U26" s="86">
        <f t="shared" si="7"/>
        <v>0.15877953135755168</v>
      </c>
      <c r="V26" s="87">
        <f>分析係数表!D29</f>
        <v>7.6788064940763498E-2</v>
      </c>
      <c r="W26" s="88">
        <f t="shared" si="8"/>
        <v>0</v>
      </c>
      <c r="X26" s="76">
        <f>分析係数表!E29</f>
        <v>5.9236507240017548E-2</v>
      </c>
      <c r="Y26" s="89">
        <f t="shared" si="9"/>
        <v>0</v>
      </c>
    </row>
    <row r="27" spans="1:25" x14ac:dyDescent="0.2">
      <c r="A27" s="6" t="s">
        <v>15</v>
      </c>
      <c r="B27" s="5" t="s">
        <v>36</v>
      </c>
      <c r="C27" s="90"/>
      <c r="D27" s="76">
        <f>投入係数表!AG27</f>
        <v>2.8735632183908046E-3</v>
      </c>
      <c r="E27" s="77">
        <f t="shared" si="0"/>
        <v>0.28735632183908044</v>
      </c>
      <c r="F27" s="76">
        <f>分析係数表!C30</f>
        <v>1</v>
      </c>
      <c r="G27" s="77">
        <f t="shared" si="1"/>
        <v>0.28735632183908044</v>
      </c>
      <c r="H27" s="77">
        <v>0.34218373042708089</v>
      </c>
      <c r="I27" s="77">
        <f t="shared" si="2"/>
        <v>0.34218373042708089</v>
      </c>
      <c r="J27" s="76">
        <f>分析係数表!G30</f>
        <v>0.34449467473756801</v>
      </c>
      <c r="K27" s="78">
        <f t="shared" si="3"/>
        <v>0.11788047291396489</v>
      </c>
      <c r="L27" s="79"/>
      <c r="M27" s="80"/>
      <c r="N27" s="81">
        <f>分析係数表!H30</f>
        <v>0</v>
      </c>
      <c r="O27" s="82">
        <f t="shared" si="4"/>
        <v>0</v>
      </c>
      <c r="P27" s="76">
        <f>分析係数表!C30</f>
        <v>1</v>
      </c>
      <c r="Q27" s="82">
        <f t="shared" si="5"/>
        <v>0</v>
      </c>
      <c r="R27" s="83">
        <v>7.7838532408909894E-2</v>
      </c>
      <c r="S27" s="84">
        <f t="shared" si="6"/>
        <v>0.42002226283599076</v>
      </c>
      <c r="T27" s="85">
        <f>分析係数表!F30</f>
        <v>0.44057926595663166</v>
      </c>
      <c r="U27" s="86">
        <f t="shared" si="7"/>
        <v>0.18505310024572422</v>
      </c>
      <c r="V27" s="87">
        <f>分析係数表!D30</f>
        <v>9.4858631522488704E-2</v>
      </c>
      <c r="W27" s="88">
        <f t="shared" si="8"/>
        <v>0</v>
      </c>
      <c r="X27" s="76">
        <f>分析係数表!E30</f>
        <v>6.7427783311623635E-2</v>
      </c>
      <c r="Y27" s="89">
        <f t="shared" si="9"/>
        <v>0</v>
      </c>
    </row>
    <row r="28" spans="1:25" x14ac:dyDescent="0.2">
      <c r="A28" s="6" t="s">
        <v>16</v>
      </c>
      <c r="B28" s="5" t="s">
        <v>192</v>
      </c>
      <c r="C28" s="90"/>
      <c r="D28" s="76">
        <f>投入係数表!AG28</f>
        <v>2.8735632183908046E-3</v>
      </c>
      <c r="E28" s="77">
        <f t="shared" si="0"/>
        <v>0.28735632183908044</v>
      </c>
      <c r="F28" s="76">
        <f>分析係数表!C31</f>
        <v>0.96551367561139545</v>
      </c>
      <c r="G28" s="77">
        <f t="shared" si="1"/>
        <v>0.27744645850902167</v>
      </c>
      <c r="H28" s="77">
        <v>0.40553020343078872</v>
      </c>
      <c r="I28" s="77">
        <f t="shared" si="2"/>
        <v>0.40553020343078872</v>
      </c>
      <c r="J28" s="76">
        <f>分析係数表!G31</f>
        <v>7.0877864624873721E-2</v>
      </c>
      <c r="K28" s="78">
        <f t="shared" si="3"/>
        <v>2.8743114860064943E-2</v>
      </c>
      <c r="L28" s="79"/>
      <c r="M28" s="80"/>
      <c r="N28" s="81">
        <f>分析係数表!H31</f>
        <v>0.19122390524604546</v>
      </c>
      <c r="O28" s="82">
        <f t="shared" si="4"/>
        <v>3.438060393220796</v>
      </c>
      <c r="P28" s="76">
        <f>分析係数表!C31</f>
        <v>0.96551367561139545</v>
      </c>
      <c r="Q28" s="82">
        <f t="shared" si="5"/>
        <v>3.3194943272325705</v>
      </c>
      <c r="R28" s="83">
        <v>3.7787160280907934</v>
      </c>
      <c r="S28" s="84">
        <f t="shared" si="6"/>
        <v>4.1842462315215823</v>
      </c>
      <c r="T28" s="85">
        <f>分析係数表!F31</f>
        <v>0.34460573190833199</v>
      </c>
      <c r="U28" s="86">
        <f t="shared" si="7"/>
        <v>1.4419152350981748</v>
      </c>
      <c r="V28" s="87">
        <f>分析係数表!D31</f>
        <v>1.1857287180305206E-2</v>
      </c>
      <c r="W28" s="88">
        <f t="shared" si="8"/>
        <v>0</v>
      </c>
      <c r="X28" s="76">
        <f>分析係数表!E31</f>
        <v>1.0368479821343117E-2</v>
      </c>
      <c r="Y28" s="89">
        <f t="shared" si="9"/>
        <v>0</v>
      </c>
    </row>
    <row r="29" spans="1:25" x14ac:dyDescent="0.2">
      <c r="A29" s="6" t="s">
        <v>17</v>
      </c>
      <c r="B29" s="5" t="s">
        <v>272</v>
      </c>
      <c r="C29" s="90"/>
      <c r="D29" s="76">
        <f>投入係数表!AG29</f>
        <v>0</v>
      </c>
      <c r="E29" s="77">
        <f t="shared" si="0"/>
        <v>0</v>
      </c>
      <c r="F29" s="76">
        <f>分析係数表!C32</f>
        <v>0.58314087759815236</v>
      </c>
      <c r="G29" s="77">
        <f t="shared" si="1"/>
        <v>0</v>
      </c>
      <c r="H29" s="77">
        <v>8.635406577354978E-3</v>
      </c>
      <c r="I29" s="77">
        <f t="shared" si="2"/>
        <v>8.635406577354978E-3</v>
      </c>
      <c r="J29" s="76">
        <f>分析係数表!G32</f>
        <v>0.14173228346456693</v>
      </c>
      <c r="K29" s="78">
        <f t="shared" si="3"/>
        <v>1.2239158928534614E-3</v>
      </c>
      <c r="L29" s="79"/>
      <c r="M29" s="80"/>
      <c r="N29" s="81">
        <f>分析係数表!H32</f>
        <v>5.74149098134338E-3</v>
      </c>
      <c r="O29" s="82">
        <f t="shared" si="4"/>
        <v>0.10322764152103464</v>
      </c>
      <c r="P29" s="76">
        <f>分析係数表!C32</f>
        <v>0.58314087759815236</v>
      </c>
      <c r="Q29" s="82">
        <f t="shared" si="5"/>
        <v>6.0196257468963614E-2</v>
      </c>
      <c r="R29" s="83">
        <v>7.6155370475206208E-2</v>
      </c>
      <c r="S29" s="84">
        <f t="shared" si="6"/>
        <v>8.4790777052561189E-2</v>
      </c>
      <c r="T29" s="85">
        <f>分析係数表!F32</f>
        <v>0.48425196850393698</v>
      </c>
      <c r="U29" s="86">
        <f t="shared" si="7"/>
        <v>4.1060100698681205E-2</v>
      </c>
      <c r="V29" s="87">
        <f>分析係数表!D32</f>
        <v>1.7716535433070866E-2</v>
      </c>
      <c r="W29" s="88">
        <f t="shared" si="8"/>
        <v>0</v>
      </c>
      <c r="X29" s="76">
        <f>分析係数表!E32</f>
        <v>2.5590551181102362E-2</v>
      </c>
      <c r="Y29" s="89">
        <f t="shared" si="9"/>
        <v>0</v>
      </c>
    </row>
    <row r="30" spans="1:25" x14ac:dyDescent="0.2">
      <c r="A30" s="6" t="s">
        <v>18</v>
      </c>
      <c r="B30" s="5" t="s">
        <v>273</v>
      </c>
      <c r="C30" s="90"/>
      <c r="D30" s="76">
        <f>投入係数表!AG30</f>
        <v>0</v>
      </c>
      <c r="E30" s="77">
        <f t="shared" si="0"/>
        <v>0</v>
      </c>
      <c r="F30" s="76">
        <f>分析係数表!C33</f>
        <v>0.65671641791044777</v>
      </c>
      <c r="G30" s="77">
        <f t="shared" si="1"/>
        <v>0</v>
      </c>
      <c r="H30" s="77">
        <v>1.1319113639180266E-2</v>
      </c>
      <c r="I30" s="77">
        <f t="shared" si="2"/>
        <v>1.1319113639180266E-2</v>
      </c>
      <c r="J30" s="76">
        <f>分析係数表!G33</f>
        <v>0.50780141843971627</v>
      </c>
      <c r="K30" s="78">
        <f t="shared" si="3"/>
        <v>5.7478619614560779E-3</v>
      </c>
      <c r="L30" s="79"/>
      <c r="M30" s="80"/>
      <c r="N30" s="81">
        <f>分析係数表!H33</f>
        <v>8.515469770082316E-4</v>
      </c>
      <c r="O30" s="82">
        <f t="shared" si="4"/>
        <v>1.5310167057052328E-2</v>
      </c>
      <c r="P30" s="76">
        <f>分析係数表!C33</f>
        <v>0.65671641791044777</v>
      </c>
      <c r="Q30" s="82">
        <f t="shared" si="5"/>
        <v>1.0054438067317947E-2</v>
      </c>
      <c r="R30" s="83">
        <v>5.7432667492805088E-2</v>
      </c>
      <c r="S30" s="84">
        <f t="shared" si="6"/>
        <v>6.8751781131985351E-2</v>
      </c>
      <c r="T30" s="85">
        <f>分析係数表!F33</f>
        <v>0.64539007092198586</v>
      </c>
      <c r="U30" s="86">
        <f t="shared" si="7"/>
        <v>4.4371716900784876E-2</v>
      </c>
      <c r="V30" s="87">
        <f>分析係数表!D33</f>
        <v>0.13049645390070921</v>
      </c>
      <c r="W30" s="88">
        <f t="shared" si="8"/>
        <v>0</v>
      </c>
      <c r="X30" s="76">
        <f>分析係数表!E33</f>
        <v>0.11063829787234042</v>
      </c>
      <c r="Y30" s="89">
        <f t="shared" si="9"/>
        <v>0</v>
      </c>
    </row>
    <row r="31" spans="1:25" x14ac:dyDescent="0.2">
      <c r="A31" s="6" t="s">
        <v>19</v>
      </c>
      <c r="B31" s="5" t="s">
        <v>274</v>
      </c>
      <c r="C31" s="90"/>
      <c r="D31" s="76">
        <f>投入係数表!AG31</f>
        <v>1.4367816091954023E-2</v>
      </c>
      <c r="E31" s="77">
        <f t="shared" si="0"/>
        <v>1.4367816091954022</v>
      </c>
      <c r="F31" s="76">
        <f>分析係数表!C34</f>
        <v>0.31694321814583648</v>
      </c>
      <c r="G31" s="77">
        <f t="shared" si="1"/>
        <v>0.45537818699114435</v>
      </c>
      <c r="H31" s="77">
        <v>0.55607228432637024</v>
      </c>
      <c r="I31" s="77">
        <f t="shared" si="2"/>
        <v>0.55607228432637024</v>
      </c>
      <c r="J31" s="76">
        <f>分析係数表!G34</f>
        <v>0.42500730922911995</v>
      </c>
      <c r="K31" s="78">
        <f t="shared" si="3"/>
        <v>0.23633478529844074</v>
      </c>
      <c r="L31" s="79"/>
      <c r="M31" s="80"/>
      <c r="N31" s="81">
        <f>分析係数表!H34</f>
        <v>0.1424405852450133</v>
      </c>
      <c r="O31" s="82">
        <f t="shared" si="4"/>
        <v>2.5609733986342076</v>
      </c>
      <c r="P31" s="76">
        <f>分析係数表!C34</f>
        <v>0.31694321814583648</v>
      </c>
      <c r="Q31" s="82">
        <f t="shared" si="5"/>
        <v>0.81168315054900586</v>
      </c>
      <c r="R31" s="83">
        <v>0.89489846537765994</v>
      </c>
      <c r="S31" s="84">
        <f t="shared" si="6"/>
        <v>1.4509707497040303</v>
      </c>
      <c r="T31" s="85">
        <f>分析係数表!F34</f>
        <v>0.69993178052821359</v>
      </c>
      <c r="U31" s="86">
        <f t="shared" si="7"/>
        <v>1.0155805403346989</v>
      </c>
      <c r="V31" s="87">
        <f>分析係数表!D34</f>
        <v>0.29461066172887634</v>
      </c>
      <c r="W31" s="88">
        <f t="shared" si="8"/>
        <v>0</v>
      </c>
      <c r="X31" s="76">
        <f>分析係数表!E34</f>
        <v>0.2042685898060618</v>
      </c>
      <c r="Y31" s="89">
        <f t="shared" si="9"/>
        <v>0</v>
      </c>
    </row>
    <row r="32" spans="1:25" x14ac:dyDescent="0.2">
      <c r="A32" s="6" t="s">
        <v>20</v>
      </c>
      <c r="B32" s="5" t="s">
        <v>37</v>
      </c>
      <c r="C32" s="90"/>
      <c r="D32" s="76">
        <f>投入係数表!AG32</f>
        <v>5.7471264367816091E-3</v>
      </c>
      <c r="E32" s="77">
        <f t="shared" si="0"/>
        <v>0.57471264367816088</v>
      </c>
      <c r="F32" s="76">
        <f>分析係数表!C35</f>
        <v>0.30004594884362079</v>
      </c>
      <c r="G32" s="77">
        <f t="shared" si="1"/>
        <v>0.17244020048483952</v>
      </c>
      <c r="H32" s="77">
        <v>0.27118671052608329</v>
      </c>
      <c r="I32" s="77">
        <f t="shared" si="2"/>
        <v>0.27118671052608329</v>
      </c>
      <c r="J32" s="76">
        <f>分析係数表!G35</f>
        <v>0.31483253588516746</v>
      </c>
      <c r="K32" s="78">
        <f t="shared" si="3"/>
        <v>8.5378399773283639E-2</v>
      </c>
      <c r="L32" s="79"/>
      <c r="M32" s="80"/>
      <c r="N32" s="81">
        <f>分析係数表!H35</f>
        <v>5.3595850643821122E-2</v>
      </c>
      <c r="O32" s="82">
        <f t="shared" si="4"/>
        <v>0.96361263568174804</v>
      </c>
      <c r="P32" s="76">
        <f>分析係数表!C35</f>
        <v>0.30004594884362079</v>
      </c>
      <c r="Q32" s="82">
        <f t="shared" si="5"/>
        <v>0.28912806759083237</v>
      </c>
      <c r="R32" s="83">
        <v>0.36169430121917934</v>
      </c>
      <c r="S32" s="84">
        <f t="shared" si="6"/>
        <v>0.63288101174526257</v>
      </c>
      <c r="T32" s="85">
        <f>分析係数表!F35</f>
        <v>0.64593301435406703</v>
      </c>
      <c r="U32" s="86">
        <f t="shared" si="7"/>
        <v>0.40879873964406915</v>
      </c>
      <c r="V32" s="87">
        <f>分析係数表!D35</f>
        <v>0.12870813397129185</v>
      </c>
      <c r="W32" s="88">
        <f t="shared" si="8"/>
        <v>0</v>
      </c>
      <c r="X32" s="76">
        <f>分析係数表!E35</f>
        <v>0.11674641148325358</v>
      </c>
      <c r="Y32" s="89">
        <f t="shared" si="9"/>
        <v>0</v>
      </c>
    </row>
    <row r="33" spans="1:25" x14ac:dyDescent="0.2">
      <c r="A33" s="6" t="s">
        <v>21</v>
      </c>
      <c r="B33" s="5" t="s">
        <v>38</v>
      </c>
      <c r="C33" s="90"/>
      <c r="D33" s="76">
        <f>投入係数表!AG33</f>
        <v>4.0229885057471264E-2</v>
      </c>
      <c r="E33" s="77">
        <f t="shared" si="0"/>
        <v>4.0229885057471266</v>
      </c>
      <c r="F33" s="76">
        <f>分析係数表!C36</f>
        <v>0.65263261684085982</v>
      </c>
      <c r="G33" s="77">
        <f t="shared" si="1"/>
        <v>2.6255335160264477</v>
      </c>
      <c r="H33" s="77">
        <v>2.7285653787708219</v>
      </c>
      <c r="I33" s="77">
        <f t="shared" si="2"/>
        <v>2.7285653787708219</v>
      </c>
      <c r="J33" s="76">
        <f>分析係数表!G36</f>
        <v>1.8993066023515224E-2</v>
      </c>
      <c r="K33" s="78">
        <f t="shared" si="3"/>
        <v>5.1823822388472045E-2</v>
      </c>
      <c r="L33" s="79"/>
      <c r="M33" s="80"/>
      <c r="N33" s="81">
        <f>分析係数表!H36</f>
        <v>0.10937217763786029</v>
      </c>
      <c r="O33" s="82">
        <f t="shared" si="4"/>
        <v>1.9664285779186754</v>
      </c>
      <c r="P33" s="76">
        <f>分析係数表!C36</f>
        <v>0.65263261684085982</v>
      </c>
      <c r="Q33" s="82">
        <f t="shared" si="5"/>
        <v>1.2833554286377158</v>
      </c>
      <c r="R33" s="83">
        <v>1.3443466878676589</v>
      </c>
      <c r="S33" s="84">
        <f t="shared" si="6"/>
        <v>4.072912066638481</v>
      </c>
      <c r="T33" s="85">
        <f>分析係数表!F36</f>
        <v>0.88362978595116071</v>
      </c>
      <c r="U33" s="86">
        <f t="shared" si="7"/>
        <v>3.5989464176416606</v>
      </c>
      <c r="V33" s="87">
        <f>分析係数表!D36</f>
        <v>1.4320168827253543E-2</v>
      </c>
      <c r="W33" s="88">
        <f t="shared" si="8"/>
        <v>0</v>
      </c>
      <c r="X33" s="76">
        <f>分析係数表!E36</f>
        <v>2.7132951462164605E-3</v>
      </c>
      <c r="Y33" s="89">
        <f t="shared" si="9"/>
        <v>0</v>
      </c>
    </row>
    <row r="34" spans="1:25" x14ac:dyDescent="0.2">
      <c r="A34" s="6" t="s">
        <v>22</v>
      </c>
      <c r="B34" s="5" t="s">
        <v>377</v>
      </c>
      <c r="C34" s="90"/>
      <c r="D34" s="76">
        <f>投入係数表!AG34</f>
        <v>1.1494252873563218E-2</v>
      </c>
      <c r="E34" s="77">
        <f t="shared" si="0"/>
        <v>1.1494252873563218</v>
      </c>
      <c r="F34" s="76">
        <f>分析係数表!C37</f>
        <v>0.3125</v>
      </c>
      <c r="G34" s="77">
        <f t="shared" si="1"/>
        <v>0.35919540229885055</v>
      </c>
      <c r="H34" s="77">
        <v>0.41418624654911873</v>
      </c>
      <c r="I34" s="77">
        <f t="shared" si="2"/>
        <v>0.41418624654911873</v>
      </c>
      <c r="J34" s="76">
        <f>分析係数表!G37</f>
        <v>0.41284547738693467</v>
      </c>
      <c r="K34" s="78">
        <f t="shared" si="3"/>
        <v>0.17099491868367353</v>
      </c>
      <c r="L34" s="79"/>
      <c r="M34" s="80"/>
      <c r="N34" s="81">
        <f>分析係数表!H37</f>
        <v>4.2693468892730888E-2</v>
      </c>
      <c r="O34" s="82">
        <f t="shared" si="4"/>
        <v>0.7675961029058509</v>
      </c>
      <c r="P34" s="76">
        <f>分析係数表!C37</f>
        <v>0.3125</v>
      </c>
      <c r="Q34" s="82">
        <f t="shared" si="5"/>
        <v>0.23987378215807842</v>
      </c>
      <c r="R34" s="83">
        <v>0.31419077494235514</v>
      </c>
      <c r="S34" s="84">
        <f t="shared" si="6"/>
        <v>0.72837702149147387</v>
      </c>
      <c r="T34" s="85">
        <f>分析係数表!F37</f>
        <v>0.69189698492462315</v>
      </c>
      <c r="U34" s="86">
        <f t="shared" si="7"/>
        <v>0.50396186505832818</v>
      </c>
      <c r="V34" s="87">
        <f>分析係数表!D37</f>
        <v>0.10128768844221106</v>
      </c>
      <c r="W34" s="88">
        <f t="shared" si="8"/>
        <v>0</v>
      </c>
      <c r="X34" s="76">
        <f>分析係数表!E37</f>
        <v>9.3907035175879394E-2</v>
      </c>
      <c r="Y34" s="89">
        <f t="shared" si="9"/>
        <v>0</v>
      </c>
    </row>
    <row r="35" spans="1:25" x14ac:dyDescent="0.2">
      <c r="A35" s="6" t="s">
        <v>23</v>
      </c>
      <c r="B35" s="5" t="s">
        <v>193</v>
      </c>
      <c r="C35" s="75">
        <f>最終需要_まとめ!C36</f>
        <v>100</v>
      </c>
      <c r="D35" s="76">
        <f>投入係数表!AG35</f>
        <v>0.22988505747126436</v>
      </c>
      <c r="E35" s="77">
        <f t="shared" si="0"/>
        <v>22.988505747126435</v>
      </c>
      <c r="F35" s="76">
        <f>分析係数表!C38</f>
        <v>4.0005674563767912E-2</v>
      </c>
      <c r="G35" s="77">
        <f t="shared" si="1"/>
        <v>0.91967067962684845</v>
      </c>
      <c r="H35" s="77">
        <v>0.93940183439491698</v>
      </c>
      <c r="I35" s="77">
        <f t="shared" si="2"/>
        <v>100.93940183439491</v>
      </c>
      <c r="J35" s="76">
        <f>分析係数表!G38</f>
        <v>0.2442528735632184</v>
      </c>
      <c r="K35" s="78">
        <f t="shared" si="3"/>
        <v>24.654738953803356</v>
      </c>
      <c r="L35" s="79"/>
      <c r="M35" s="80"/>
      <c r="N35" s="81">
        <f>分析係数表!H38</f>
        <v>3.7571284803757127E-2</v>
      </c>
      <c r="O35" s="82">
        <f t="shared" si="4"/>
        <v>0.67550312833539961</v>
      </c>
      <c r="P35" s="76">
        <f>分析係数表!C38</f>
        <v>4.0005674563767912E-2</v>
      </c>
      <c r="Q35" s="82">
        <f t="shared" si="5"/>
        <v>2.7023958318993149E-2</v>
      </c>
      <c r="R35" s="83">
        <v>3.3474280591020852E-2</v>
      </c>
      <c r="S35" s="84">
        <f t="shared" si="6"/>
        <v>100.97287611498594</v>
      </c>
      <c r="T35" s="85">
        <f>分析係数表!F38</f>
        <v>0.42528735632183906</v>
      </c>
      <c r="U35" s="86">
        <f t="shared" si="7"/>
        <v>42.94248754315494</v>
      </c>
      <c r="V35" s="87">
        <f>分析係数表!D38</f>
        <v>0.11494252873563218</v>
      </c>
      <c r="W35" s="88">
        <f t="shared" si="8"/>
        <v>12</v>
      </c>
      <c r="X35" s="76">
        <f>分析係数表!E38</f>
        <v>0.10344827586206896</v>
      </c>
      <c r="Y35" s="89">
        <f t="shared" si="9"/>
        <v>10</v>
      </c>
    </row>
    <row r="36" spans="1:25" x14ac:dyDescent="0.2">
      <c r="A36" s="6" t="s">
        <v>24</v>
      </c>
      <c r="B36" s="5" t="s">
        <v>39</v>
      </c>
      <c r="C36" s="90"/>
      <c r="D36" s="76">
        <f>投入係数表!AG36</f>
        <v>0</v>
      </c>
      <c r="E36" s="77">
        <f t="shared" si="0"/>
        <v>0</v>
      </c>
      <c r="F36" s="76">
        <f>分析係数表!C39</f>
        <v>1</v>
      </c>
      <c r="G36" s="77">
        <f t="shared" si="1"/>
        <v>0</v>
      </c>
      <c r="H36" s="77">
        <v>1.2051505437960238E-2</v>
      </c>
      <c r="I36" s="77">
        <f t="shared" si="2"/>
        <v>1.2051505437960238E-2</v>
      </c>
      <c r="J36" s="76">
        <f>分析係数表!G39</f>
        <v>0.35369632580787957</v>
      </c>
      <c r="K36" s="78">
        <f t="shared" si="3"/>
        <v>4.2625731938602165E-3</v>
      </c>
      <c r="L36" s="79"/>
      <c r="M36" s="80"/>
      <c r="N36" s="81">
        <f>分析係数表!H39</f>
        <v>3.3932856811085595E-3</v>
      </c>
      <c r="O36" s="82">
        <f t="shared" si="4"/>
        <v>6.1008696000072159E-2</v>
      </c>
      <c r="P36" s="76">
        <f>分析係数表!C39</f>
        <v>1</v>
      </c>
      <c r="Q36" s="82">
        <f t="shared" si="5"/>
        <v>6.1008696000072159E-2</v>
      </c>
      <c r="R36" s="83">
        <v>7.4681011065957814E-2</v>
      </c>
      <c r="S36" s="84">
        <f t="shared" si="6"/>
        <v>8.6732516503918056E-2</v>
      </c>
      <c r="T36" s="85">
        <f>分析係数表!F39</f>
        <v>0.70440460380699421</v>
      </c>
      <c r="U36" s="86">
        <f t="shared" si="7"/>
        <v>6.1094783925125982E-2</v>
      </c>
      <c r="V36" s="87">
        <f>分析係数表!D39</f>
        <v>6.0314298362107124E-2</v>
      </c>
      <c r="W36" s="88">
        <f t="shared" si="8"/>
        <v>0</v>
      </c>
      <c r="X36" s="76">
        <f>分析係数表!E39</f>
        <v>7.2598494909251882E-2</v>
      </c>
      <c r="Y36" s="89">
        <f t="shared" si="9"/>
        <v>0</v>
      </c>
    </row>
    <row r="37" spans="1:25" x14ac:dyDescent="0.2">
      <c r="A37" s="6" t="s">
        <v>25</v>
      </c>
      <c r="B37" s="5" t="s">
        <v>40</v>
      </c>
      <c r="C37" s="90"/>
      <c r="D37" s="76">
        <f>投入係数表!AG37</f>
        <v>2.8735632183908046E-3</v>
      </c>
      <c r="E37" s="77">
        <f t="shared" si="0"/>
        <v>0.28735632183908044</v>
      </c>
      <c r="F37" s="76">
        <f>分析係数表!C40</f>
        <v>0.6708495079895278</v>
      </c>
      <c r="G37" s="77">
        <f t="shared" si="1"/>
        <v>0.19277284712342752</v>
      </c>
      <c r="H37" s="77">
        <v>0.19593418235671481</v>
      </c>
      <c r="I37" s="77">
        <f t="shared" si="2"/>
        <v>0.19593418235671481</v>
      </c>
      <c r="J37" s="76">
        <f>分析係数表!G40</f>
        <v>0.531269582654468</v>
      </c>
      <c r="K37" s="78">
        <f t="shared" si="3"/>
        <v>0.1040938712883963</v>
      </c>
      <c r="L37" s="79"/>
      <c r="M37" s="80"/>
      <c r="N37" s="81">
        <f>分析係数表!H40</f>
        <v>2.5210951410213404E-2</v>
      </c>
      <c r="O37" s="82">
        <f t="shared" si="4"/>
        <v>0.4532737337800038</v>
      </c>
      <c r="P37" s="76">
        <f>分析係数表!C40</f>
        <v>0.6708495079895278</v>
      </c>
      <c r="Q37" s="82">
        <f t="shared" si="5"/>
        <v>0.30407846129089178</v>
      </c>
      <c r="R37" s="83">
        <v>0.30450695891374385</v>
      </c>
      <c r="S37" s="84">
        <f t="shared" si="6"/>
        <v>0.50044114127045869</v>
      </c>
      <c r="T37" s="85">
        <f>分析係数表!F40</f>
        <v>0.72803609474871533</v>
      </c>
      <c r="U37" s="86">
        <f t="shared" si="7"/>
        <v>0.36433921414213488</v>
      </c>
      <c r="V37" s="87">
        <f>分析係数表!D40</f>
        <v>0.11505201153026695</v>
      </c>
      <c r="W37" s="88">
        <f t="shared" si="8"/>
        <v>0</v>
      </c>
      <c r="X37" s="76">
        <f>分析係数表!E40</f>
        <v>6.6173705978192762E-2</v>
      </c>
      <c r="Y37" s="89">
        <f t="shared" si="9"/>
        <v>0</v>
      </c>
    </row>
    <row r="38" spans="1:25" x14ac:dyDescent="0.2">
      <c r="A38" s="6" t="s">
        <v>26</v>
      </c>
      <c r="B38" s="5" t="s">
        <v>276</v>
      </c>
      <c r="C38" s="90"/>
      <c r="D38" s="76">
        <f>投入係数表!AG38</f>
        <v>0</v>
      </c>
      <c r="E38" s="77">
        <f t="shared" si="0"/>
        <v>0</v>
      </c>
      <c r="F38" s="76">
        <f>分析係数表!C41</f>
        <v>0.63576075285795497</v>
      </c>
      <c r="G38" s="77">
        <f t="shared" si="1"/>
        <v>0</v>
      </c>
      <c r="H38" s="77">
        <v>2.7048919628301919E-4</v>
      </c>
      <c r="I38" s="77">
        <f t="shared" si="2"/>
        <v>2.7048919628301919E-4</v>
      </c>
      <c r="J38" s="76">
        <f>分析係数表!G41</f>
        <v>0.45993746335743602</v>
      </c>
      <c r="K38" s="78">
        <f t="shared" si="3"/>
        <v>1.2440811480400347E-4</v>
      </c>
      <c r="L38" s="79"/>
      <c r="M38" s="80"/>
      <c r="N38" s="81">
        <f>分析係数表!H41</f>
        <v>4.510618532758754E-2</v>
      </c>
      <c r="O38" s="82">
        <f t="shared" si="4"/>
        <v>0.81097490956749907</v>
      </c>
      <c r="P38" s="76">
        <f>分析係数表!C41</f>
        <v>0.63576075285795497</v>
      </c>
      <c r="Q38" s="82">
        <f t="shared" si="5"/>
        <v>0.51558601905554513</v>
      </c>
      <c r="R38" s="83">
        <v>0.52282983196663513</v>
      </c>
      <c r="S38" s="84">
        <f t="shared" si="6"/>
        <v>0.52310032116291816</v>
      </c>
      <c r="T38" s="85">
        <f>分析係数表!F41</f>
        <v>0.5626343560680086</v>
      </c>
      <c r="U38" s="86">
        <f t="shared" si="7"/>
        <v>0.29431421235646693</v>
      </c>
      <c r="V38" s="87">
        <f>分析係数表!D41</f>
        <v>0.18145397693961304</v>
      </c>
      <c r="W38" s="88">
        <f t="shared" si="8"/>
        <v>0</v>
      </c>
      <c r="X38" s="76">
        <f>分析係数表!E41</f>
        <v>0.17500488567520031</v>
      </c>
      <c r="Y38" s="89">
        <f t="shared" si="9"/>
        <v>0</v>
      </c>
    </row>
    <row r="39" spans="1:25" x14ac:dyDescent="0.2">
      <c r="A39" s="6" t="s">
        <v>51</v>
      </c>
      <c r="B39" s="5" t="s">
        <v>367</v>
      </c>
      <c r="C39" s="90"/>
      <c r="D39" s="76">
        <f>投入係数表!AG39</f>
        <v>0</v>
      </c>
      <c r="E39" s="77">
        <f>$C$35*D39</f>
        <v>0</v>
      </c>
      <c r="F39" s="76">
        <f>分析係数表!C42</f>
        <v>1</v>
      </c>
      <c r="G39" s="77">
        <f>E39*F39</f>
        <v>0</v>
      </c>
      <c r="H39" s="77">
        <v>1.7808539820918928E-2</v>
      </c>
      <c r="I39" s="77">
        <f>C39+H39</f>
        <v>1.7808539820918928E-2</v>
      </c>
      <c r="J39" s="76">
        <f>分析係数表!G42</f>
        <v>0.48586118251928023</v>
      </c>
      <c r="K39" s="78">
        <f>I39*J39</f>
        <v>8.6524782163333609E-3</v>
      </c>
      <c r="L39" s="79"/>
      <c r="M39" s="80"/>
      <c r="N39" s="81">
        <f>分析係数表!H42</f>
        <v>1.2011973266585813E-2</v>
      </c>
      <c r="O39" s="82">
        <f t="shared" si="4"/>
        <v>0.2159661443956927</v>
      </c>
      <c r="P39" s="76">
        <f>分析係数表!C42</f>
        <v>1</v>
      </c>
      <c r="Q39" s="82">
        <f>O39*P39</f>
        <v>0.2159661443956927</v>
      </c>
      <c r="R39" s="83">
        <v>0.22444348165198102</v>
      </c>
      <c r="S39" s="84">
        <f>I39+R39</f>
        <v>0.24225202147289995</v>
      </c>
      <c r="T39" s="85">
        <f>分析係数表!F42</f>
        <v>0.55826906598114823</v>
      </c>
      <c r="U39" s="86">
        <f>S39*T39</f>
        <v>0.13524180975972092</v>
      </c>
      <c r="V39" s="87">
        <f>分析係数表!D42</f>
        <v>0.12296486718080549</v>
      </c>
      <c r="W39" s="88">
        <f>ROUND(S39*V39,0)</f>
        <v>0</v>
      </c>
      <c r="X39" s="76">
        <f>分析係数表!E42</f>
        <v>7.7120822622107968E-2</v>
      </c>
      <c r="Y39" s="89">
        <f>ROUND(S39*X39,0)</f>
        <v>0</v>
      </c>
    </row>
    <row r="40" spans="1:25" x14ac:dyDescent="0.2">
      <c r="A40" s="6" t="s">
        <v>194</v>
      </c>
      <c r="B40" s="5" t="s">
        <v>41</v>
      </c>
      <c r="C40" s="90"/>
      <c r="D40" s="76">
        <f>投入係数表!AG40</f>
        <v>0.22126436781609196</v>
      </c>
      <c r="E40" s="77">
        <f>$C$35*D40</f>
        <v>22.126436781609197</v>
      </c>
      <c r="F40" s="76">
        <f>分析係数表!C43</f>
        <v>0.35275161130391675</v>
      </c>
      <c r="G40" s="77">
        <f>E40*F40</f>
        <v>7.8051362271268943</v>
      </c>
      <c r="H40" s="77">
        <v>8.3803120618764755</v>
      </c>
      <c r="I40" s="77">
        <f>C40+H40</f>
        <v>8.3803120618764755</v>
      </c>
      <c r="J40" s="76">
        <f>分析係数表!G43</f>
        <v>0.36383347788378145</v>
      </c>
      <c r="K40" s="78">
        <f>I40*J40</f>
        <v>3.0490380832239214</v>
      </c>
      <c r="L40" s="79"/>
      <c r="M40" s="80"/>
      <c r="N40" s="81">
        <f>分析係数表!H43</f>
        <v>3.2462002941707736E-2</v>
      </c>
      <c r="O40" s="82">
        <f t="shared" si="4"/>
        <v>0.58364212599308563</v>
      </c>
      <c r="P40" s="76">
        <f>分析係数表!C43</f>
        <v>0.35275161130391675</v>
      </c>
      <c r="Q40" s="82">
        <f>O40*P40</f>
        <v>0.20588070036890455</v>
      </c>
      <c r="R40" s="83">
        <v>0.42358601673727753</v>
      </c>
      <c r="S40" s="84">
        <f>I40+R40</f>
        <v>8.8038980786137522</v>
      </c>
      <c r="T40" s="85">
        <f>分析係数表!F43</f>
        <v>0.62185602775368609</v>
      </c>
      <c r="U40" s="86">
        <f>S40*T40</f>
        <v>5.4747570879150569</v>
      </c>
      <c r="V40" s="87">
        <f>分析係数表!D43</f>
        <v>0.24869904596704251</v>
      </c>
      <c r="W40" s="88">
        <f>ROUND(S40*V40,0)</f>
        <v>2</v>
      </c>
      <c r="X40" s="76">
        <f>分析係数表!E43</f>
        <v>0.20663486556808325</v>
      </c>
      <c r="Y40" s="89">
        <f>ROUND(S40*X40,0)</f>
        <v>2</v>
      </c>
    </row>
    <row r="41" spans="1:25" x14ac:dyDescent="0.2">
      <c r="A41" s="6" t="s">
        <v>340</v>
      </c>
      <c r="B41" s="5" t="s">
        <v>42</v>
      </c>
      <c r="C41" s="90"/>
      <c r="D41" s="76">
        <f>投入係数表!AG41</f>
        <v>2.8735632183908046E-3</v>
      </c>
      <c r="E41" s="77">
        <f>$C$35*D41</f>
        <v>0.28735632183908044</v>
      </c>
      <c r="F41" s="76">
        <f>分析係数表!C44</f>
        <v>0.44216182048040453</v>
      </c>
      <c r="G41" s="77">
        <f>E41*F41</f>
        <v>0.12705799439092083</v>
      </c>
      <c r="H41" s="77">
        <v>0.13263101826354939</v>
      </c>
      <c r="I41" s="77">
        <f>C41+H41</f>
        <v>0.13263101826354939</v>
      </c>
      <c r="J41" s="76">
        <f>分析係数表!G44</f>
        <v>0.26698361065932691</v>
      </c>
      <c r="K41" s="78">
        <f>I41*J41</f>
        <v>3.5410308141425546E-2</v>
      </c>
      <c r="L41" s="79"/>
      <c r="M41" s="80"/>
      <c r="N41" s="81">
        <f>分析係数表!H44</f>
        <v>9.8960080509896006E-2</v>
      </c>
      <c r="O41" s="82">
        <f t="shared" si="4"/>
        <v>1.7792269898119901</v>
      </c>
      <c r="P41" s="76">
        <f>分析係数表!C44</f>
        <v>0.44216182048040453</v>
      </c>
      <c r="Q41" s="82">
        <f>O41*P41</f>
        <v>0.78670624486313967</v>
      </c>
      <c r="R41" s="83">
        <v>0.79721298847929434</v>
      </c>
      <c r="S41" s="84">
        <f>I41+R41</f>
        <v>0.92984400674284373</v>
      </c>
      <c r="T41" s="85">
        <f>分析係数表!F44</f>
        <v>0.48855248342299512</v>
      </c>
      <c r="U41" s="86">
        <f>S41*T41</f>
        <v>0.45427759869020451</v>
      </c>
      <c r="V41" s="87">
        <f>分析係数表!D44</f>
        <v>0.23645689978731391</v>
      </c>
      <c r="W41" s="88">
        <f>ROUND(S41*V41,0)</f>
        <v>0</v>
      </c>
      <c r="X41" s="76">
        <f>分析係数表!E44</f>
        <v>0.14913048917803079</v>
      </c>
      <c r="Y41" s="89">
        <f>ROUND(S41*X41,0)</f>
        <v>0</v>
      </c>
    </row>
    <row r="42" spans="1:25" x14ac:dyDescent="0.2">
      <c r="A42" s="6" t="s">
        <v>341</v>
      </c>
      <c r="B42" s="5" t="s">
        <v>278</v>
      </c>
      <c r="C42" s="90"/>
      <c r="D42" s="76">
        <f>投入係数表!AG42</f>
        <v>0</v>
      </c>
      <c r="E42" s="77">
        <f>$C$35*D42</f>
        <v>0</v>
      </c>
      <c r="F42" s="76">
        <f>分析係数表!C45</f>
        <v>1</v>
      </c>
      <c r="G42" s="77">
        <f>E42*F42</f>
        <v>0</v>
      </c>
      <c r="H42" s="77">
        <v>1.2688490792853117E-2</v>
      </c>
      <c r="I42" s="77">
        <f>C42+H42</f>
        <v>1.2688490792853117E-2</v>
      </c>
      <c r="J42" s="76">
        <f>分析係数表!G45</f>
        <v>0</v>
      </c>
      <c r="K42" s="78">
        <f>I42*J42</f>
        <v>0</v>
      </c>
      <c r="L42" s="79"/>
      <c r="M42" s="80"/>
      <c r="N42" s="81">
        <f>分析係数表!H45</f>
        <v>0</v>
      </c>
      <c r="O42" s="82">
        <f t="shared" si="4"/>
        <v>0</v>
      </c>
      <c r="P42" s="76">
        <f>分析係数表!C45</f>
        <v>1</v>
      </c>
      <c r="Q42" s="82">
        <f>O42*P42</f>
        <v>0</v>
      </c>
      <c r="R42" s="83">
        <v>7.9443773430161145E-3</v>
      </c>
      <c r="S42" s="84">
        <f>I42+R42</f>
        <v>2.0632868135869231E-2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投入係数表!AG43</f>
        <v>2.8735632183908046E-3</v>
      </c>
      <c r="E43" s="77">
        <f>$C$35*D43</f>
        <v>0.28735632183908044</v>
      </c>
      <c r="F43" s="76">
        <f>分析係数表!C46</f>
        <v>0.17935833011209901</v>
      </c>
      <c r="G43" s="77">
        <f>E43*F43</f>
        <v>5.1539750032212353E-2</v>
      </c>
      <c r="H43" s="77">
        <v>6.3681250325585345E-2</v>
      </c>
      <c r="I43" s="77">
        <f>C43+H43</f>
        <v>6.3681250325585345E-2</v>
      </c>
      <c r="J43" s="76">
        <f>分析係数表!G46</f>
        <v>8.6021505376344086E-3</v>
      </c>
      <c r="K43" s="78">
        <f>I43*J43</f>
        <v>5.4779570172546529E-4</v>
      </c>
      <c r="L43" s="79"/>
      <c r="M43" s="80"/>
      <c r="N43" s="81">
        <f>分析係数表!H46</f>
        <v>1.9624287151962429E-2</v>
      </c>
      <c r="O43" s="82">
        <f t="shared" si="4"/>
        <v>0.35282975899661501</v>
      </c>
      <c r="P43" s="76">
        <f>分析係数表!C46</f>
        <v>0.17935833011209901</v>
      </c>
      <c r="Q43" s="82">
        <f>O43*P43</f>
        <v>6.328295638748721E-2</v>
      </c>
      <c r="R43" s="83">
        <v>7.2245755745873011E-2</v>
      </c>
      <c r="S43" s="84">
        <f>I43+R43</f>
        <v>0.13592700607145836</v>
      </c>
      <c r="T43" s="85">
        <f>分析係数表!F46</f>
        <v>0.31182795698924731</v>
      </c>
      <c r="U43" s="86">
        <f>S43*T43</f>
        <v>4.2385840602927875E-2</v>
      </c>
      <c r="V43" s="87">
        <f>分析係数表!D46</f>
        <v>4.3010752688172043E-3</v>
      </c>
      <c r="W43" s="88">
        <f>ROUND(S43*V43,0)</f>
        <v>0</v>
      </c>
      <c r="X43" s="76">
        <f>分析係数表!E46</f>
        <v>1.0752688172043012E-2</v>
      </c>
      <c r="Y43" s="89">
        <f>ROUND(S43*X43,0)</f>
        <v>0</v>
      </c>
    </row>
    <row r="44" spans="1:25" x14ac:dyDescent="0.2">
      <c r="A44" s="192">
        <v>40</v>
      </c>
      <c r="B44" s="14" t="s">
        <v>150</v>
      </c>
      <c r="C44" s="197">
        <f>SUM(C5:C43)</f>
        <v>100</v>
      </c>
      <c r="D44" s="92">
        <f>投入係数表!AG44</f>
        <v>0.56034482758620685</v>
      </c>
      <c r="E44" s="91">
        <f>SUM(E5:E43)</f>
        <v>56.034482758620683</v>
      </c>
      <c r="F44" s="92">
        <f>分析係数表!C47</f>
        <v>0.45205734847213674</v>
      </c>
      <c r="G44" s="91">
        <f>SUM(G5:G43)</f>
        <v>13.613938125883765</v>
      </c>
      <c r="H44" s="91">
        <f>SUM(H5:H43)</f>
        <v>14.989693855634791</v>
      </c>
      <c r="I44" s="91">
        <f>SUM(I5:I43)</f>
        <v>114.9896938556348</v>
      </c>
      <c r="J44" s="92">
        <f>分析係数表!G47</f>
        <v>0.25945463001493158</v>
      </c>
      <c r="K44" s="93">
        <f>SUM(K5:K43)</f>
        <v>28.675023148322886</v>
      </c>
      <c r="L44" s="94">
        <f>最終需要_まとめ!$L$33</f>
        <v>0.627</v>
      </c>
      <c r="M44" s="91">
        <f>K44*L44</f>
        <v>17.979239513998451</v>
      </c>
      <c r="N44" s="95">
        <f>分析係数表!H47</f>
        <v>1</v>
      </c>
      <c r="O44" s="96">
        <f>SUM(O5:O43)</f>
        <v>17.979239513998451</v>
      </c>
      <c r="P44" s="92">
        <f>分析係数表!C47</f>
        <v>0.45205734847213674</v>
      </c>
      <c r="Q44" s="96">
        <f>SUM(Q5:Q43)</f>
        <v>8.6049369373028721</v>
      </c>
      <c r="R44" s="91">
        <f>SUM(R5:R43)</f>
        <v>9.9207276558936641</v>
      </c>
      <c r="S44" s="97">
        <f>SUM(S5:S43)</f>
        <v>124.91042151152843</v>
      </c>
      <c r="T44" s="98">
        <f>分析係数表!F47</f>
        <v>0.49393557388686266</v>
      </c>
      <c r="U44" s="99">
        <f>SUM(U5:U43)</f>
        <v>57.440348336792425</v>
      </c>
      <c r="V44" s="100">
        <f>分析係数表!D47</f>
        <v>0.10430078574400901</v>
      </c>
      <c r="W44" s="101">
        <f>SUM(W5:W43)</f>
        <v>14</v>
      </c>
      <c r="X44" s="92">
        <f>分析係数表!E47</f>
        <v>8.4816292561133821E-2</v>
      </c>
      <c r="Y44" s="102">
        <f>SUM(Y5:Y43)</f>
        <v>12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288</v>
      </c>
      <c r="S2" s="3" t="s">
        <v>152</v>
      </c>
      <c r="U2" s="64" t="s">
        <v>209</v>
      </c>
      <c r="W2" s="3" t="s">
        <v>130</v>
      </c>
      <c r="Y2" s="3" t="s">
        <v>153</v>
      </c>
    </row>
    <row r="3" spans="1:25" ht="44" x14ac:dyDescent="0.2">
      <c r="B3" s="65"/>
      <c r="C3" s="66" t="s">
        <v>227</v>
      </c>
      <c r="D3" s="66" t="s">
        <v>230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投入係数表!AH5</f>
        <v>0</v>
      </c>
      <c r="E5" s="77">
        <f t="shared" ref="E5:E38" si="0">$C$36*D5</f>
        <v>0</v>
      </c>
      <c r="F5" s="76">
        <f>分析係数表!C8</f>
        <v>0.54693596511361031</v>
      </c>
      <c r="G5" s="77">
        <f t="shared" ref="G5:G38" si="1">E5*F5</f>
        <v>0</v>
      </c>
      <c r="H5" s="77">
        <f t="array" ref="H5:H43">MMULT(逆行列係数!C5:AO43,'32'!G5:G43)</f>
        <v>2.0237128763085049E-3</v>
      </c>
      <c r="I5" s="77">
        <f t="shared" ref="I5:I38" si="2">C5+H5</f>
        <v>2.0237128763085049E-3</v>
      </c>
      <c r="J5" s="76">
        <f>分析係数表!G8</f>
        <v>0.11998386771526517</v>
      </c>
      <c r="K5" s="78">
        <f t="shared" ref="K5:K38" si="3">I5*J5</f>
        <v>2.4281289804467846E-4</v>
      </c>
      <c r="L5" s="79" t="s">
        <v>187</v>
      </c>
      <c r="M5" s="80" t="s">
        <v>187</v>
      </c>
      <c r="N5" s="81">
        <f>分析係数表!H8</f>
        <v>1.0437901581813021E-2</v>
      </c>
      <c r="O5" s="82">
        <f t="shared" ref="O5:O43" si="4">$M$44*N5</f>
        <v>0.25568600737878733</v>
      </c>
      <c r="P5" s="76">
        <f>分析係数表!C8</f>
        <v>0.54693596511361031</v>
      </c>
      <c r="Q5" s="82">
        <f t="shared" ref="Q5:Q38" si="5">O5*P5</f>
        <v>0.13984387321176273</v>
      </c>
      <c r="R5" s="83">
        <f t="array" ref="R5:R43">MMULT(逆行列係数!C5:AO43,'32'!Q5:Q43)</f>
        <v>0.20544660193809888</v>
      </c>
      <c r="S5" s="84">
        <f t="shared" ref="S5:S38" si="6">I5+R5</f>
        <v>0.20747031481440739</v>
      </c>
      <c r="T5" s="85">
        <f>分析係数表!F8</f>
        <v>0.45210727969348657</v>
      </c>
      <c r="U5" s="86">
        <f t="shared" ref="U5:U38" si="7">S5*T5</f>
        <v>9.3798839647892998E-2</v>
      </c>
      <c r="V5" s="87">
        <f>分析係数表!D8</f>
        <v>0.18995765275257109</v>
      </c>
      <c r="W5" s="88">
        <f t="shared" ref="W5:W38" si="8">ROUND(S5*V5,0)</f>
        <v>0</v>
      </c>
      <c r="X5" s="76">
        <f>分析係数表!E8</f>
        <v>0.14398064125831822</v>
      </c>
      <c r="Y5" s="89">
        <f t="shared" ref="Y5:Y38" si="9">ROUND(S5*X5,0)</f>
        <v>0</v>
      </c>
    </row>
    <row r="6" spans="1:25" x14ac:dyDescent="0.2">
      <c r="A6" s="6" t="s">
        <v>219</v>
      </c>
      <c r="B6" s="5" t="s">
        <v>265</v>
      </c>
      <c r="C6" s="90"/>
      <c r="D6" s="76">
        <f>投入係数表!AH6</f>
        <v>0</v>
      </c>
      <c r="E6" s="77">
        <f t="shared" si="0"/>
        <v>0</v>
      </c>
      <c r="F6" s="76">
        <f>分析係数表!C9</f>
        <v>1</v>
      </c>
      <c r="G6" s="77">
        <f t="shared" si="1"/>
        <v>0</v>
      </c>
      <c r="H6" s="77">
        <v>7.8964730780030877E-4</v>
      </c>
      <c r="I6" s="77">
        <f t="shared" si="2"/>
        <v>7.8964730780030877E-4</v>
      </c>
      <c r="J6" s="76">
        <f>分析係数表!G9</f>
        <v>0.24637681159420291</v>
      </c>
      <c r="K6" s="78">
        <f t="shared" si="3"/>
        <v>1.9455078597978623E-4</v>
      </c>
      <c r="L6" s="79"/>
      <c r="M6" s="80"/>
      <c r="N6" s="81">
        <f>分析係数表!H9</f>
        <v>5.4189353082342016E-4</v>
      </c>
      <c r="O6" s="82">
        <f t="shared" si="4"/>
        <v>1.3274180852792422E-2</v>
      </c>
      <c r="P6" s="76">
        <f>分析係数表!C9</f>
        <v>1</v>
      </c>
      <c r="Q6" s="82">
        <f t="shared" si="5"/>
        <v>1.3274180852792422E-2</v>
      </c>
      <c r="R6" s="83">
        <v>1.7392996622619332E-2</v>
      </c>
      <c r="S6" s="84">
        <f t="shared" si="6"/>
        <v>1.8182643930419642E-2</v>
      </c>
      <c r="T6" s="85">
        <f>分析係数表!F9</f>
        <v>0.67101449275362324</v>
      </c>
      <c r="U6" s="86">
        <f t="shared" si="7"/>
        <v>1.2200817593890283E-2</v>
      </c>
      <c r="V6" s="87">
        <f>分析係数表!D9</f>
        <v>0.17826086956521739</v>
      </c>
      <c r="W6" s="88">
        <f t="shared" si="8"/>
        <v>0</v>
      </c>
      <c r="X6" s="76">
        <f>分析係数表!E9</f>
        <v>0.11304347826086956</v>
      </c>
      <c r="Y6" s="89">
        <f t="shared" si="9"/>
        <v>0</v>
      </c>
    </row>
    <row r="7" spans="1:25" x14ac:dyDescent="0.2">
      <c r="A7" s="6" t="s">
        <v>220</v>
      </c>
      <c r="B7" s="5" t="s">
        <v>266</v>
      </c>
      <c r="C7" s="90"/>
      <c r="D7" s="76">
        <f>投入係数表!AH7</f>
        <v>0</v>
      </c>
      <c r="E7" s="77">
        <f t="shared" si="0"/>
        <v>0</v>
      </c>
      <c r="F7" s="76">
        <f>分析係数表!C10</f>
        <v>7.9037800687285276E-2</v>
      </c>
      <c r="G7" s="77">
        <f t="shared" si="1"/>
        <v>0</v>
      </c>
      <c r="H7" s="77">
        <v>4.769299603618512E-5</v>
      </c>
      <c r="I7" s="77">
        <f t="shared" si="2"/>
        <v>4.769299603618512E-5</v>
      </c>
      <c r="J7" s="76">
        <f>分析係数表!G10</f>
        <v>0.17857142857142858</v>
      </c>
      <c r="K7" s="78">
        <f t="shared" si="3"/>
        <v>8.5166064350330576E-6</v>
      </c>
      <c r="L7" s="79"/>
      <c r="M7" s="80"/>
      <c r="N7" s="81">
        <f>分析係数表!H10</f>
        <v>1.057982607798106E-3</v>
      </c>
      <c r="O7" s="82">
        <f t="shared" si="4"/>
        <v>2.5916257855451871E-2</v>
      </c>
      <c r="P7" s="76">
        <f>分析係数表!C10</f>
        <v>7.9037800687285276E-2</v>
      </c>
      <c r="Q7" s="82">
        <f t="shared" si="5"/>
        <v>2.0483640229394962E-3</v>
      </c>
      <c r="R7" s="83">
        <v>3.3996954899075706E-3</v>
      </c>
      <c r="S7" s="84">
        <f t="shared" si="6"/>
        <v>3.4473884859437557E-3</v>
      </c>
      <c r="T7" s="85">
        <f>分析係数表!F10</f>
        <v>0.5178571428571429</v>
      </c>
      <c r="U7" s="86">
        <f t="shared" si="7"/>
        <v>1.7852547516494452E-3</v>
      </c>
      <c r="V7" s="87">
        <f>分析係数表!D10</f>
        <v>0.10714285714285714</v>
      </c>
      <c r="W7" s="88">
        <f t="shared" si="8"/>
        <v>0</v>
      </c>
      <c r="X7" s="76">
        <f>分析係数表!E10</f>
        <v>8.9285714285714288E-2</v>
      </c>
      <c r="Y7" s="89">
        <f t="shared" si="9"/>
        <v>0</v>
      </c>
    </row>
    <row r="8" spans="1:25" x14ac:dyDescent="0.2">
      <c r="A8" s="6" t="s">
        <v>221</v>
      </c>
      <c r="B8" s="5" t="s">
        <v>27</v>
      </c>
      <c r="C8" s="90"/>
      <c r="D8" s="76">
        <f>投入係数表!AH8</f>
        <v>0</v>
      </c>
      <c r="E8" s="77">
        <f t="shared" si="0"/>
        <v>0</v>
      </c>
      <c r="F8" s="76">
        <f>分析係数表!C11</f>
        <v>2.9201343261789914E-3</v>
      </c>
      <c r="G8" s="77">
        <f t="shared" si="1"/>
        <v>0</v>
      </c>
      <c r="H8" s="77">
        <v>1.4394797486545344E-3</v>
      </c>
      <c r="I8" s="77">
        <f t="shared" si="2"/>
        <v>1.4394797486545344E-3</v>
      </c>
      <c r="J8" s="76">
        <f>分析係数表!G11</f>
        <v>0.38709677419354838</v>
      </c>
      <c r="K8" s="78">
        <f t="shared" si="3"/>
        <v>5.572179672211101E-4</v>
      </c>
      <c r="L8" s="79"/>
      <c r="M8" s="80"/>
      <c r="N8" s="81">
        <f>分析係数表!H11</f>
        <v>-1.2902226924367146E-5</v>
      </c>
      <c r="O8" s="82">
        <f t="shared" si="4"/>
        <v>-3.1605192506648622E-4</v>
      </c>
      <c r="P8" s="76">
        <f>分析係数表!C11</f>
        <v>2.9201343261789914E-3</v>
      </c>
      <c r="Q8" s="82">
        <f t="shared" si="5"/>
        <v>-9.2291407524159678E-7</v>
      </c>
      <c r="R8" s="83">
        <v>4.5564371211362703E-3</v>
      </c>
      <c r="S8" s="84">
        <f t="shared" si="6"/>
        <v>5.9959168697908049E-3</v>
      </c>
      <c r="T8" s="85">
        <f>分析係数表!F11</f>
        <v>0.64516129032258063</v>
      </c>
      <c r="U8" s="86">
        <f t="shared" si="7"/>
        <v>3.8683334643811644E-3</v>
      </c>
      <c r="V8" s="87">
        <f>分析係数表!D11</f>
        <v>0.25806451612903225</v>
      </c>
      <c r="W8" s="88">
        <f t="shared" si="8"/>
        <v>0</v>
      </c>
      <c r="X8" s="76">
        <f>分析係数表!E11</f>
        <v>0.22580645161290322</v>
      </c>
      <c r="Y8" s="89">
        <f t="shared" si="9"/>
        <v>0</v>
      </c>
    </row>
    <row r="9" spans="1:25" x14ac:dyDescent="0.2">
      <c r="A9" s="6" t="s">
        <v>222</v>
      </c>
      <c r="B9" s="5" t="s">
        <v>190</v>
      </c>
      <c r="C9" s="90"/>
      <c r="D9" s="76">
        <f>投入係数表!AH9</f>
        <v>3.3200531208499334E-4</v>
      </c>
      <c r="E9" s="77">
        <f t="shared" si="0"/>
        <v>3.3200531208499334E-2</v>
      </c>
      <c r="F9" s="76">
        <f>分析係数表!C12</f>
        <v>0.15436841164909776</v>
      </c>
      <c r="G9" s="77">
        <f t="shared" si="1"/>
        <v>5.1251132685623422E-3</v>
      </c>
      <c r="H9" s="77">
        <v>6.0770875274719742E-3</v>
      </c>
      <c r="I9" s="77">
        <f t="shared" si="2"/>
        <v>6.0770875274719742E-3</v>
      </c>
      <c r="J9" s="76">
        <f>分析係数表!G12</f>
        <v>0.13865952540355575</v>
      </c>
      <c r="K9" s="78">
        <f t="shared" si="3"/>
        <v>8.4264607239513205E-4</v>
      </c>
      <c r="L9" s="79"/>
      <c r="M9" s="80"/>
      <c r="N9" s="81">
        <f>分析係数表!H12</f>
        <v>8.1322736304286117E-2</v>
      </c>
      <c r="O9" s="82">
        <f t="shared" si="4"/>
        <v>1.9920752836940625</v>
      </c>
      <c r="P9" s="76">
        <f>分析係数表!C12</f>
        <v>0.15436841164909776</v>
      </c>
      <c r="Q9" s="82">
        <f t="shared" si="5"/>
        <v>0.30751349742927825</v>
      </c>
      <c r="R9" s="83">
        <v>0.34983585266611467</v>
      </c>
      <c r="S9" s="84">
        <f t="shared" si="6"/>
        <v>0.35591294019358666</v>
      </c>
      <c r="T9" s="85">
        <f>分析係数表!F12</f>
        <v>0.32507624786134048</v>
      </c>
      <c r="U9" s="86">
        <f t="shared" si="7"/>
        <v>0.11569884316342882</v>
      </c>
      <c r="V9" s="87">
        <f>分析係数表!D12</f>
        <v>4.5079223387636688E-2</v>
      </c>
      <c r="W9" s="88">
        <f t="shared" si="8"/>
        <v>0</v>
      </c>
      <c r="X9" s="76">
        <f>分析係数表!E12</f>
        <v>4.7459644424607601E-2</v>
      </c>
      <c r="Y9" s="89">
        <f t="shared" si="9"/>
        <v>0</v>
      </c>
    </row>
    <row r="10" spans="1:25" x14ac:dyDescent="0.2">
      <c r="A10" s="6" t="s">
        <v>223</v>
      </c>
      <c r="B10" s="5" t="s">
        <v>28</v>
      </c>
      <c r="C10" s="90"/>
      <c r="D10" s="76">
        <f>投入係数表!AH10</f>
        <v>3.3200531208499337E-3</v>
      </c>
      <c r="E10" s="77">
        <f t="shared" si="0"/>
        <v>0.33200531208499334</v>
      </c>
      <c r="F10" s="76">
        <f>分析係数表!C13</f>
        <v>0</v>
      </c>
      <c r="G10" s="77">
        <f t="shared" si="1"/>
        <v>0</v>
      </c>
      <c r="H10" s="77">
        <v>0</v>
      </c>
      <c r="I10" s="77">
        <f t="shared" si="2"/>
        <v>0</v>
      </c>
      <c r="J10" s="76">
        <f>分析係数表!G13</f>
        <v>0.24519230769230768</v>
      </c>
      <c r="K10" s="78">
        <f t="shared" si="3"/>
        <v>0</v>
      </c>
      <c r="L10" s="79"/>
      <c r="M10" s="80"/>
      <c r="N10" s="81">
        <f>分析係数表!H13</f>
        <v>1.238613784739246E-2</v>
      </c>
      <c r="O10" s="82">
        <f t="shared" si="4"/>
        <v>0.30340984806382676</v>
      </c>
      <c r="P10" s="76">
        <f>分析係数表!C13</f>
        <v>0</v>
      </c>
      <c r="Q10" s="82">
        <f t="shared" si="5"/>
        <v>0</v>
      </c>
      <c r="R10" s="83">
        <v>0</v>
      </c>
      <c r="S10" s="84">
        <f t="shared" si="6"/>
        <v>0</v>
      </c>
      <c r="T10" s="85">
        <f>分析係数表!F13</f>
        <v>0.38350591715976329</v>
      </c>
      <c r="U10" s="86">
        <f t="shared" si="7"/>
        <v>0</v>
      </c>
      <c r="V10" s="87">
        <f>分析係数表!D13</f>
        <v>0.13609467455621302</v>
      </c>
      <c r="W10" s="88">
        <f t="shared" si="8"/>
        <v>0</v>
      </c>
      <c r="X10" s="76">
        <f>分析係数表!E13</f>
        <v>0.13646449704142011</v>
      </c>
      <c r="Y10" s="89">
        <f t="shared" si="9"/>
        <v>0</v>
      </c>
    </row>
    <row r="11" spans="1:25" x14ac:dyDescent="0.2">
      <c r="A11" s="6" t="s">
        <v>224</v>
      </c>
      <c r="B11" s="5" t="s">
        <v>267</v>
      </c>
      <c r="C11" s="90"/>
      <c r="D11" s="76">
        <f>投入係数表!AH11</f>
        <v>1.2173528109783089E-3</v>
      </c>
      <c r="E11" s="77">
        <f t="shared" si="0"/>
        <v>0.1217352810978309</v>
      </c>
      <c r="F11" s="76">
        <f>分析係数表!C14</f>
        <v>5.4896794027228801E-2</v>
      </c>
      <c r="G11" s="77">
        <f t="shared" si="1"/>
        <v>6.6828766522744228E-3</v>
      </c>
      <c r="H11" s="77">
        <v>1.4519077766674821E-2</v>
      </c>
      <c r="I11" s="77">
        <f t="shared" si="2"/>
        <v>1.4519077766674821E-2</v>
      </c>
      <c r="J11" s="76">
        <f>分析係数表!G14</f>
        <v>0.21908893709327548</v>
      </c>
      <c r="K11" s="78">
        <f t="shared" si="3"/>
        <v>3.1809693154753946E-3</v>
      </c>
      <c r="L11" s="79"/>
      <c r="M11" s="80"/>
      <c r="N11" s="81">
        <f>分析係数表!H14</f>
        <v>1.0321781539493716E-3</v>
      </c>
      <c r="O11" s="82">
        <f t="shared" si="4"/>
        <v>2.5284154005318898E-2</v>
      </c>
      <c r="P11" s="76">
        <f>分析係数表!C14</f>
        <v>5.4896794027228801E-2</v>
      </c>
      <c r="Q11" s="82">
        <f t="shared" si="5"/>
        <v>1.3880189945827237E-3</v>
      </c>
      <c r="R11" s="83">
        <v>6.4879275977430218E-3</v>
      </c>
      <c r="S11" s="84">
        <f t="shared" si="6"/>
        <v>2.1007005364417842E-2</v>
      </c>
      <c r="T11" s="85">
        <f>分析係数表!F14</f>
        <v>0.36550976138828634</v>
      </c>
      <c r="U11" s="86">
        <f t="shared" si="7"/>
        <v>7.6782655182308169E-3</v>
      </c>
      <c r="V11" s="87">
        <f>分析係数表!D14</f>
        <v>0.11713665943600868</v>
      </c>
      <c r="W11" s="88">
        <f t="shared" si="8"/>
        <v>0</v>
      </c>
      <c r="X11" s="76">
        <f>分析係数表!E14</f>
        <v>8.6767895878524945E-2</v>
      </c>
      <c r="Y11" s="89">
        <f t="shared" si="9"/>
        <v>0</v>
      </c>
    </row>
    <row r="12" spans="1:25" x14ac:dyDescent="0.2">
      <c r="A12" s="6" t="s">
        <v>225</v>
      </c>
      <c r="B12" s="5" t="s">
        <v>29</v>
      </c>
      <c r="C12" s="90"/>
      <c r="D12" s="76">
        <f>投入係数表!AH12</f>
        <v>8.8534749889331564E-4</v>
      </c>
      <c r="E12" s="77">
        <f t="shared" si="0"/>
        <v>8.8534749889331563E-2</v>
      </c>
      <c r="F12" s="76">
        <f>分析係数表!C15</f>
        <v>0</v>
      </c>
      <c r="G12" s="77">
        <f t="shared" si="1"/>
        <v>0</v>
      </c>
      <c r="H12" s="77">
        <v>0</v>
      </c>
      <c r="I12" s="77">
        <f t="shared" si="2"/>
        <v>0</v>
      </c>
      <c r="J12" s="76">
        <f>分析係数表!G15</f>
        <v>9.5670602482591585E-2</v>
      </c>
      <c r="K12" s="78">
        <f t="shared" si="3"/>
        <v>0</v>
      </c>
      <c r="L12" s="79"/>
      <c r="M12" s="80"/>
      <c r="N12" s="81">
        <f>分析係数表!H15</f>
        <v>7.5090960699816791E-3</v>
      </c>
      <c r="O12" s="82">
        <f t="shared" si="4"/>
        <v>0.18394222038869498</v>
      </c>
      <c r="P12" s="76">
        <f>分析係数表!C15</f>
        <v>0</v>
      </c>
      <c r="Q12" s="82">
        <f t="shared" si="5"/>
        <v>0</v>
      </c>
      <c r="R12" s="83">
        <v>0</v>
      </c>
      <c r="S12" s="84">
        <f t="shared" si="6"/>
        <v>0</v>
      </c>
      <c r="T12" s="85">
        <f>分析係数表!F15</f>
        <v>0.30426884650317892</v>
      </c>
      <c r="U12" s="86">
        <f t="shared" si="7"/>
        <v>0</v>
      </c>
      <c r="V12" s="87">
        <f>分析係数表!D15</f>
        <v>3.7844383893430214E-2</v>
      </c>
      <c r="W12" s="88">
        <f t="shared" si="8"/>
        <v>0</v>
      </c>
      <c r="X12" s="76">
        <f>分析係数表!E15</f>
        <v>3.511958825310324E-2</v>
      </c>
      <c r="Y12" s="89">
        <f t="shared" si="9"/>
        <v>0</v>
      </c>
    </row>
    <row r="13" spans="1:25" x14ac:dyDescent="0.2">
      <c r="A13" s="6" t="s">
        <v>226</v>
      </c>
      <c r="B13" s="5" t="s">
        <v>30</v>
      </c>
      <c r="C13" s="90"/>
      <c r="D13" s="76">
        <f>投入係数表!AH13</f>
        <v>1.0845506861443116E-2</v>
      </c>
      <c r="E13" s="77">
        <f t="shared" si="0"/>
        <v>1.0845506861443117</v>
      </c>
      <c r="F13" s="76">
        <f>分析係数表!C16</f>
        <v>2.8164924506387967E-2</v>
      </c>
      <c r="G13" s="77">
        <f t="shared" si="1"/>
        <v>3.054628819860581E-2</v>
      </c>
      <c r="H13" s="77">
        <v>3.5239594839852478E-2</v>
      </c>
      <c r="I13" s="77">
        <f t="shared" si="2"/>
        <v>3.5239594839852478E-2</v>
      </c>
      <c r="J13" s="76">
        <f>分析係数表!G16</f>
        <v>3.3175355450236969E-2</v>
      </c>
      <c r="K13" s="78">
        <f t="shared" si="3"/>
        <v>1.1690860847344425E-3</v>
      </c>
      <c r="L13" s="79"/>
      <c r="M13" s="80"/>
      <c r="N13" s="81">
        <f>分析係数表!H16</f>
        <v>1.4682734239929811E-2</v>
      </c>
      <c r="O13" s="82">
        <f t="shared" si="4"/>
        <v>0.35966709072566133</v>
      </c>
      <c r="P13" s="76">
        <f>分析係数表!C16</f>
        <v>2.8164924506387967E-2</v>
      </c>
      <c r="Q13" s="82">
        <f t="shared" si="5"/>
        <v>1.0129996457720444E-2</v>
      </c>
      <c r="R13" s="83">
        <v>1.9427404367357709E-2</v>
      </c>
      <c r="S13" s="84">
        <f t="shared" si="6"/>
        <v>5.4666999207210187E-2</v>
      </c>
      <c r="T13" s="85">
        <f>分析係数表!F16</f>
        <v>0.28436018957345971</v>
      </c>
      <c r="U13" s="86">
        <f t="shared" si="7"/>
        <v>1.5545118257974461E-2</v>
      </c>
      <c r="V13" s="87">
        <f>分析係数表!D16</f>
        <v>3.7914691943127965E-2</v>
      </c>
      <c r="W13" s="88">
        <f t="shared" si="8"/>
        <v>0</v>
      </c>
      <c r="X13" s="76">
        <f>分析係数表!E16</f>
        <v>3.7914691943127965E-2</v>
      </c>
      <c r="Y13" s="89">
        <f t="shared" si="9"/>
        <v>0</v>
      </c>
    </row>
    <row r="14" spans="1:25" x14ac:dyDescent="0.2">
      <c r="A14" s="6" t="s">
        <v>2</v>
      </c>
      <c r="B14" s="5" t="s">
        <v>364</v>
      </c>
      <c r="C14" s="90"/>
      <c r="D14" s="76">
        <f>投入係数表!AH14</f>
        <v>1.8813634351482957E-3</v>
      </c>
      <c r="E14" s="77">
        <f t="shared" si="0"/>
        <v>0.18813634351482958</v>
      </c>
      <c r="F14" s="76">
        <f>分析係数表!C17</f>
        <v>0.15651736285858076</v>
      </c>
      <c r="G14" s="77">
        <f t="shared" si="1"/>
        <v>2.9446604344797178E-2</v>
      </c>
      <c r="H14" s="77">
        <v>5.3121572099704299E-2</v>
      </c>
      <c r="I14" s="77">
        <f t="shared" si="2"/>
        <v>5.3121572099704299E-2</v>
      </c>
      <c r="J14" s="76">
        <f>分析係数表!G17</f>
        <v>0.21787194841087057</v>
      </c>
      <c r="K14" s="78">
        <f t="shared" si="3"/>
        <v>1.1573700416011117E-2</v>
      </c>
      <c r="L14" s="79"/>
      <c r="M14" s="80"/>
      <c r="N14" s="81">
        <f>分析係数表!H17</f>
        <v>2.4901297964028592E-3</v>
      </c>
      <c r="O14" s="82">
        <f t="shared" si="4"/>
        <v>6.0998021537831841E-2</v>
      </c>
      <c r="P14" s="76">
        <f>分析係数表!C17</f>
        <v>0.15651736285858076</v>
      </c>
      <c r="Q14" s="82">
        <f t="shared" si="5"/>
        <v>9.5472494706923504E-3</v>
      </c>
      <c r="R14" s="83">
        <v>1.7847040950606203E-2</v>
      </c>
      <c r="S14" s="84">
        <f t="shared" si="6"/>
        <v>7.0968613050310506E-2</v>
      </c>
      <c r="T14" s="85">
        <f>分析係数表!F17</f>
        <v>0.3417779824965454</v>
      </c>
      <c r="U14" s="86">
        <f t="shared" si="7"/>
        <v>2.4255509388913129E-2</v>
      </c>
      <c r="V14" s="87">
        <f>分析係数表!D17</f>
        <v>8.7977890373099957E-2</v>
      </c>
      <c r="W14" s="88">
        <f t="shared" si="8"/>
        <v>0</v>
      </c>
      <c r="X14" s="76">
        <f>分析係数表!E17</f>
        <v>8.8438507600184249E-2</v>
      </c>
      <c r="Y14" s="89">
        <f t="shared" si="9"/>
        <v>0</v>
      </c>
    </row>
    <row r="15" spans="1:25" x14ac:dyDescent="0.2">
      <c r="A15" s="6" t="s">
        <v>3</v>
      </c>
      <c r="B15" s="5" t="s">
        <v>31</v>
      </c>
      <c r="C15" s="90"/>
      <c r="D15" s="76">
        <f>投入係数表!AH15</f>
        <v>2.2133687472332891E-4</v>
      </c>
      <c r="E15" s="77">
        <f t="shared" si="0"/>
        <v>2.2133687472332891E-2</v>
      </c>
      <c r="F15" s="76">
        <f>分析係数表!C18</f>
        <v>0.11725293132328307</v>
      </c>
      <c r="G15" s="77">
        <f t="shared" si="1"/>
        <v>2.5952397371244592E-3</v>
      </c>
      <c r="H15" s="77">
        <v>9.9347701425331475E-3</v>
      </c>
      <c r="I15" s="77">
        <f t="shared" si="2"/>
        <v>9.9347701425331475E-3</v>
      </c>
      <c r="J15" s="76">
        <f>分析係数表!G18</f>
        <v>0.21513002364066194</v>
      </c>
      <c r="K15" s="78">
        <f t="shared" si="3"/>
        <v>2.1372673356276984E-3</v>
      </c>
      <c r="L15" s="79"/>
      <c r="M15" s="80"/>
      <c r="N15" s="81">
        <f>分析係数表!H18</f>
        <v>3.999690346553815E-4</v>
      </c>
      <c r="O15" s="82">
        <f t="shared" si="4"/>
        <v>9.7976096770610727E-3</v>
      </c>
      <c r="P15" s="76">
        <f>分析係数表!C18</f>
        <v>0.11725293132328307</v>
      </c>
      <c r="Q15" s="82">
        <f t="shared" si="5"/>
        <v>1.1487984545967755E-3</v>
      </c>
      <c r="R15" s="83">
        <v>2.7439882620256123E-3</v>
      </c>
      <c r="S15" s="84">
        <f t="shared" si="6"/>
        <v>1.267875840455876E-2</v>
      </c>
      <c r="T15" s="85">
        <f>分析係数表!F18</f>
        <v>0.45862884160756501</v>
      </c>
      <c r="U15" s="86">
        <f t="shared" si="7"/>
        <v>5.8148442801049631E-3</v>
      </c>
      <c r="V15" s="87">
        <f>分析係数表!D18</f>
        <v>6.6193853427895979E-2</v>
      </c>
      <c r="W15" s="88">
        <f t="shared" si="8"/>
        <v>0</v>
      </c>
      <c r="X15" s="76">
        <f>分析係数表!E18</f>
        <v>5.4373522458628844E-2</v>
      </c>
      <c r="Y15" s="89">
        <f t="shared" si="9"/>
        <v>0</v>
      </c>
    </row>
    <row r="16" spans="1:25" x14ac:dyDescent="0.2">
      <c r="A16" s="6" t="s">
        <v>4</v>
      </c>
      <c r="B16" s="5" t="s">
        <v>32</v>
      </c>
      <c r="C16" s="90"/>
      <c r="D16" s="76">
        <f>投入係数表!AH16</f>
        <v>0</v>
      </c>
      <c r="E16" s="77">
        <f t="shared" si="0"/>
        <v>0</v>
      </c>
      <c r="F16" s="76">
        <f>分析係数表!C19</f>
        <v>0.16093535075653365</v>
      </c>
      <c r="G16" s="77">
        <f t="shared" si="1"/>
        <v>0</v>
      </c>
      <c r="H16" s="77">
        <v>1.9193280280012007E-2</v>
      </c>
      <c r="I16" s="77">
        <f t="shared" si="2"/>
        <v>1.9193280280012007E-2</v>
      </c>
      <c r="J16" s="76">
        <f>分析係数表!G19</f>
        <v>5.7622016770586967E-2</v>
      </c>
      <c r="K16" s="78">
        <f t="shared" si="3"/>
        <v>1.1059555181774279E-3</v>
      </c>
      <c r="L16" s="79"/>
      <c r="M16" s="80"/>
      <c r="N16" s="81">
        <f>分析係数表!H19</f>
        <v>-1.0321781539493717E-4</v>
      </c>
      <c r="O16" s="82">
        <f t="shared" si="4"/>
        <v>-2.5284154005318898E-3</v>
      </c>
      <c r="P16" s="76">
        <f>分析係数表!C19</f>
        <v>0.16093535075653365</v>
      </c>
      <c r="Q16" s="82">
        <f t="shared" si="5"/>
        <v>-4.0691141934282119E-4</v>
      </c>
      <c r="R16" s="83">
        <v>1.6392123185272613E-3</v>
      </c>
      <c r="S16" s="84">
        <f t="shared" si="6"/>
        <v>2.0832492598539268E-2</v>
      </c>
      <c r="T16" s="85">
        <f>分析係数表!F19</f>
        <v>0.23994839819393679</v>
      </c>
      <c r="U16" s="86">
        <f t="shared" si="7"/>
        <v>4.9987232294065416E-3</v>
      </c>
      <c r="V16" s="87">
        <f>分析係数表!D19</f>
        <v>2.2575790152655342E-2</v>
      </c>
      <c r="W16" s="88">
        <f t="shared" si="8"/>
        <v>0</v>
      </c>
      <c r="X16" s="76">
        <f>分析係数表!E19</f>
        <v>2.6015910556869491E-2</v>
      </c>
      <c r="Y16" s="89">
        <f t="shared" si="9"/>
        <v>0</v>
      </c>
    </row>
    <row r="17" spans="1:25" x14ac:dyDescent="0.2">
      <c r="A17" s="6" t="s">
        <v>5</v>
      </c>
      <c r="B17" s="5" t="s">
        <v>33</v>
      </c>
      <c r="C17" s="90"/>
      <c r="D17" s="76">
        <f>投入係数表!AH17</f>
        <v>2.2133687472332891E-4</v>
      </c>
      <c r="E17" s="77">
        <f t="shared" si="0"/>
        <v>2.2133687472332891E-2</v>
      </c>
      <c r="F17" s="76">
        <f>分析係数表!C20</f>
        <v>0.28691066997518611</v>
      </c>
      <c r="G17" s="77">
        <f t="shared" si="1"/>
        <v>6.3503911017084129E-3</v>
      </c>
      <c r="H17" s="77">
        <v>2.1099722568525783E-2</v>
      </c>
      <c r="I17" s="77">
        <f t="shared" si="2"/>
        <v>2.1099722568525783E-2</v>
      </c>
      <c r="J17" s="76">
        <f>分析係数表!G20</f>
        <v>9.991079393398751E-2</v>
      </c>
      <c r="K17" s="78">
        <f t="shared" si="3"/>
        <v>2.1080900336082854E-3</v>
      </c>
      <c r="L17" s="79"/>
      <c r="M17" s="80"/>
      <c r="N17" s="81">
        <f>分析係数表!H20</f>
        <v>4.9028462312595156E-4</v>
      </c>
      <c r="O17" s="82">
        <f t="shared" si="4"/>
        <v>1.2009973152526478E-2</v>
      </c>
      <c r="P17" s="76">
        <f>分析係数表!C20</f>
        <v>0.28691066997518611</v>
      </c>
      <c r="Q17" s="82">
        <f t="shared" si="5"/>
        <v>3.4457894435753699E-3</v>
      </c>
      <c r="R17" s="83">
        <v>6.8361928553300963E-3</v>
      </c>
      <c r="S17" s="84">
        <f t="shared" si="6"/>
        <v>2.793591542385588E-2</v>
      </c>
      <c r="T17" s="85">
        <f>分析係数表!F20</f>
        <v>0.22279214986619089</v>
      </c>
      <c r="U17" s="86">
        <f t="shared" si="7"/>
        <v>6.2239026557609324E-3</v>
      </c>
      <c r="V17" s="87">
        <f>分析係数表!D20</f>
        <v>1.4942016057091882E-2</v>
      </c>
      <c r="W17" s="88">
        <f t="shared" si="8"/>
        <v>0</v>
      </c>
      <c r="X17" s="76">
        <f>分析係数表!E20</f>
        <v>1.5834076717216771E-2</v>
      </c>
      <c r="Y17" s="89">
        <f t="shared" si="9"/>
        <v>0</v>
      </c>
    </row>
    <row r="18" spans="1:25" x14ac:dyDescent="0.2">
      <c r="A18" s="6" t="s">
        <v>6</v>
      </c>
      <c r="B18" s="5" t="s">
        <v>34</v>
      </c>
      <c r="C18" s="90"/>
      <c r="D18" s="76">
        <f>投入係数表!AH18</f>
        <v>4.426737494466578E-3</v>
      </c>
      <c r="E18" s="77">
        <f t="shared" si="0"/>
        <v>0.44267374944665777</v>
      </c>
      <c r="F18" s="76">
        <f>分析係数表!C21</f>
        <v>0.60911510312707917</v>
      </c>
      <c r="G18" s="77">
        <f t="shared" si="1"/>
        <v>0.26963926654585174</v>
      </c>
      <c r="H18" s="77">
        <v>0.34770900998856663</v>
      </c>
      <c r="I18" s="77">
        <f t="shared" si="2"/>
        <v>0.34770900998856663</v>
      </c>
      <c r="J18" s="76">
        <f>分析係数表!G21</f>
        <v>0.2851761577664525</v>
      </c>
      <c r="K18" s="78">
        <f t="shared" si="3"/>
        <v>9.9158319489316485E-2</v>
      </c>
      <c r="L18" s="79"/>
      <c r="M18" s="80"/>
      <c r="N18" s="81">
        <f>分析係数表!H21</f>
        <v>8.1284029623513018E-4</v>
      </c>
      <c r="O18" s="82">
        <f t="shared" si="4"/>
        <v>1.9911271279188632E-2</v>
      </c>
      <c r="P18" s="76">
        <f>分析係数表!C21</f>
        <v>0.60911510312707917</v>
      </c>
      <c r="Q18" s="82">
        <f t="shared" si="5"/>
        <v>1.2128256058614234E-2</v>
      </c>
      <c r="R18" s="83">
        <v>3.0526379724477203E-2</v>
      </c>
      <c r="S18" s="84">
        <f t="shared" si="6"/>
        <v>0.37823538971304382</v>
      </c>
      <c r="T18" s="85">
        <f>分析係数表!F21</f>
        <v>0.42588078883226238</v>
      </c>
      <c r="U18" s="86">
        <f t="shared" si="7"/>
        <v>0.16108318613526929</v>
      </c>
      <c r="V18" s="87">
        <f>分析係数表!D21</f>
        <v>0.10037668956348327</v>
      </c>
      <c r="W18" s="88">
        <f t="shared" si="8"/>
        <v>0</v>
      </c>
      <c r="X18" s="76">
        <f>分析係数表!E21</f>
        <v>9.4837137159317533E-2</v>
      </c>
      <c r="Y18" s="89">
        <f t="shared" si="9"/>
        <v>0</v>
      </c>
    </row>
    <row r="19" spans="1:25" x14ac:dyDescent="0.2">
      <c r="A19" s="6" t="s">
        <v>7</v>
      </c>
      <c r="B19" s="5" t="s">
        <v>268</v>
      </c>
      <c r="C19" s="90"/>
      <c r="D19" s="76">
        <f>投入係数表!AH19</f>
        <v>3.3200531208499334E-4</v>
      </c>
      <c r="E19" s="77">
        <f t="shared" si="0"/>
        <v>3.3200531208499334E-2</v>
      </c>
      <c r="F19" s="76">
        <f>分析係数表!C22</f>
        <v>5.1505016722408037E-2</v>
      </c>
      <c r="G19" s="77">
        <f t="shared" si="1"/>
        <v>1.709993915086588E-3</v>
      </c>
      <c r="H19" s="77">
        <v>4.2579433252303194E-3</v>
      </c>
      <c r="I19" s="77">
        <f t="shared" si="2"/>
        <v>4.2579433252303194E-3</v>
      </c>
      <c r="J19" s="76">
        <f>分析係数表!G22</f>
        <v>0.19433198380566802</v>
      </c>
      <c r="K19" s="78">
        <f t="shared" si="3"/>
        <v>8.2745457332411066E-4</v>
      </c>
      <c r="L19" s="79"/>
      <c r="M19" s="80"/>
      <c r="N19" s="81">
        <f>分析係数表!H22</f>
        <v>3.8706680773101437E-5</v>
      </c>
      <c r="O19" s="82">
        <f t="shared" si="4"/>
        <v>9.4815577519945867E-4</v>
      </c>
      <c r="P19" s="76">
        <f>分析係数表!C22</f>
        <v>5.1505016722408037E-2</v>
      </c>
      <c r="Q19" s="82">
        <f t="shared" si="5"/>
        <v>4.8834779057095873E-5</v>
      </c>
      <c r="R19" s="83">
        <v>4.8516494280337092E-4</v>
      </c>
      <c r="S19" s="84">
        <f t="shared" si="6"/>
        <v>4.7431082680336901E-3</v>
      </c>
      <c r="T19" s="85">
        <f>分析係数表!F22</f>
        <v>0.41295546558704455</v>
      </c>
      <c r="U19" s="86">
        <f t="shared" si="7"/>
        <v>1.9586924831556129E-3</v>
      </c>
      <c r="V19" s="87">
        <f>分析係数表!D22</f>
        <v>6.1740890688259109E-2</v>
      </c>
      <c r="W19" s="88">
        <f t="shared" si="8"/>
        <v>0</v>
      </c>
      <c r="X19" s="76">
        <f>分析係数表!E22</f>
        <v>6.6801619433198386E-2</v>
      </c>
      <c r="Y19" s="89">
        <f t="shared" si="9"/>
        <v>0</v>
      </c>
    </row>
    <row r="20" spans="1:25" x14ac:dyDescent="0.2">
      <c r="A20" s="6" t="s">
        <v>8</v>
      </c>
      <c r="B20" s="5" t="s">
        <v>269</v>
      </c>
      <c r="C20" s="90"/>
      <c r="D20" s="76">
        <f>投入係数表!AH20</f>
        <v>0</v>
      </c>
      <c r="E20" s="77">
        <f t="shared" si="0"/>
        <v>0</v>
      </c>
      <c r="F20" s="76">
        <f>分析係数表!C23</f>
        <v>0</v>
      </c>
      <c r="G20" s="77">
        <f t="shared" si="1"/>
        <v>0</v>
      </c>
      <c r="H20" s="77">
        <v>0</v>
      </c>
      <c r="I20" s="77">
        <f t="shared" si="2"/>
        <v>0</v>
      </c>
      <c r="J20" s="76">
        <f>分析係数表!G23</f>
        <v>0.21569329989251165</v>
      </c>
      <c r="K20" s="78">
        <f t="shared" si="3"/>
        <v>0</v>
      </c>
      <c r="L20" s="79"/>
      <c r="M20" s="80"/>
      <c r="N20" s="81">
        <f>分析係数表!H23</f>
        <v>2.5804453848734292E-5</v>
      </c>
      <c r="O20" s="82">
        <f t="shared" si="4"/>
        <v>6.3210385013297244E-4</v>
      </c>
      <c r="P20" s="76">
        <f>分析係数表!C23</f>
        <v>0</v>
      </c>
      <c r="Q20" s="82">
        <f t="shared" si="5"/>
        <v>0</v>
      </c>
      <c r="R20" s="83">
        <v>0</v>
      </c>
      <c r="S20" s="84">
        <f t="shared" si="6"/>
        <v>0</v>
      </c>
      <c r="T20" s="85">
        <f>分析係数表!F23</f>
        <v>0.44070225725546397</v>
      </c>
      <c r="U20" s="86">
        <f t="shared" si="7"/>
        <v>0</v>
      </c>
      <c r="V20" s="87">
        <f>分析係数表!D23</f>
        <v>7.3450376209243995E-2</v>
      </c>
      <c r="W20" s="88">
        <f t="shared" si="8"/>
        <v>0</v>
      </c>
      <c r="X20" s="76">
        <f>分析係数表!E23</f>
        <v>7.9183088498745974E-2</v>
      </c>
      <c r="Y20" s="89">
        <f t="shared" si="9"/>
        <v>0</v>
      </c>
    </row>
    <row r="21" spans="1:25" x14ac:dyDescent="0.2">
      <c r="A21" s="6" t="s">
        <v>9</v>
      </c>
      <c r="B21" s="5" t="s">
        <v>270</v>
      </c>
      <c r="C21" s="90"/>
      <c r="D21" s="76">
        <f>投入係数表!AH21</f>
        <v>3.209384683488269E-3</v>
      </c>
      <c r="E21" s="77">
        <f t="shared" si="0"/>
        <v>0.32093846834882689</v>
      </c>
      <c r="F21" s="76">
        <f>分析係数表!C24</f>
        <v>3.1029619181946355E-2</v>
      </c>
      <c r="G21" s="77">
        <f t="shared" si="1"/>
        <v>9.9585984537012423E-3</v>
      </c>
      <c r="H21" s="77">
        <v>1.0667629455849162E-2</v>
      </c>
      <c r="I21" s="77">
        <f t="shared" si="2"/>
        <v>1.0667629455849162E-2</v>
      </c>
      <c r="J21" s="76">
        <f>分析係数表!G24</f>
        <v>0.21333333333333335</v>
      </c>
      <c r="K21" s="78">
        <f t="shared" si="3"/>
        <v>2.2757609505811545E-3</v>
      </c>
      <c r="L21" s="79"/>
      <c r="M21" s="80"/>
      <c r="N21" s="81">
        <f>分析係数表!H24</f>
        <v>3.2255567310917867E-4</v>
      </c>
      <c r="O21" s="82">
        <f t="shared" si="4"/>
        <v>7.9012981266621558E-3</v>
      </c>
      <c r="P21" s="76">
        <f>分析係数表!C24</f>
        <v>3.1029619181946355E-2</v>
      </c>
      <c r="Q21" s="82">
        <f t="shared" si="5"/>
        <v>2.451742719133528E-4</v>
      </c>
      <c r="R21" s="83">
        <v>7.2981070930856035E-4</v>
      </c>
      <c r="S21" s="84">
        <f t="shared" si="6"/>
        <v>1.1397440165157723E-2</v>
      </c>
      <c r="T21" s="85">
        <f>分析係数表!F24</f>
        <v>0.4</v>
      </c>
      <c r="U21" s="86">
        <f t="shared" si="7"/>
        <v>4.5589760660630892E-3</v>
      </c>
      <c r="V21" s="87">
        <f>分析係数表!D24</f>
        <v>0</v>
      </c>
      <c r="W21" s="88">
        <f t="shared" si="8"/>
        <v>0</v>
      </c>
      <c r="X21" s="76">
        <f>分析係数表!E24</f>
        <v>0</v>
      </c>
      <c r="Y21" s="89">
        <f t="shared" si="9"/>
        <v>0</v>
      </c>
    </row>
    <row r="22" spans="1:25" x14ac:dyDescent="0.2">
      <c r="A22" s="6" t="s">
        <v>10</v>
      </c>
      <c r="B22" s="5" t="s">
        <v>271</v>
      </c>
      <c r="C22" s="90"/>
      <c r="D22" s="76">
        <f>投入係数表!AH22</f>
        <v>2.213368747233289E-3</v>
      </c>
      <c r="E22" s="77">
        <f t="shared" si="0"/>
        <v>0.22133687472332889</v>
      </c>
      <c r="F22" s="76">
        <f>分析係数表!C25</f>
        <v>0.19850187265917607</v>
      </c>
      <c r="G22" s="77">
        <f t="shared" si="1"/>
        <v>4.3935784121110238E-2</v>
      </c>
      <c r="H22" s="77">
        <v>6.4504894472889485E-2</v>
      </c>
      <c r="I22" s="77">
        <f t="shared" si="2"/>
        <v>6.4504894472889485E-2</v>
      </c>
      <c r="J22" s="76">
        <f>分析係数表!G25</f>
        <v>0.19720347155255544</v>
      </c>
      <c r="K22" s="78">
        <f t="shared" si="3"/>
        <v>1.2720589122185051E-2</v>
      </c>
      <c r="L22" s="79"/>
      <c r="M22" s="80"/>
      <c r="N22" s="81">
        <f>分析係数表!H25</f>
        <v>4.5157794235285009E-4</v>
      </c>
      <c r="O22" s="82">
        <f t="shared" si="4"/>
        <v>1.1061817377327017E-2</v>
      </c>
      <c r="P22" s="76">
        <f>分析係数表!C25</f>
        <v>0.19850187265917607</v>
      </c>
      <c r="Q22" s="82">
        <f t="shared" si="5"/>
        <v>2.1957914644132287E-3</v>
      </c>
      <c r="R22" s="83">
        <v>5.2341457234048473E-3</v>
      </c>
      <c r="S22" s="84">
        <f t="shared" si="6"/>
        <v>6.973904019629433E-2</v>
      </c>
      <c r="T22" s="85">
        <f>分析係数表!F25</f>
        <v>0.35053037608486015</v>
      </c>
      <c r="U22" s="86">
        <f t="shared" si="7"/>
        <v>2.444565198780423E-2</v>
      </c>
      <c r="V22" s="87">
        <f>分析係数表!D25</f>
        <v>5.2073288331726135E-2</v>
      </c>
      <c r="W22" s="88">
        <f t="shared" si="8"/>
        <v>0</v>
      </c>
      <c r="X22" s="76">
        <f>分析係数表!E25</f>
        <v>4.8216007714561235E-2</v>
      </c>
      <c r="Y22" s="89">
        <f t="shared" si="9"/>
        <v>0</v>
      </c>
    </row>
    <row r="23" spans="1:25" x14ac:dyDescent="0.2">
      <c r="A23" s="6" t="s">
        <v>11</v>
      </c>
      <c r="B23" s="5" t="s">
        <v>35</v>
      </c>
      <c r="C23" s="90"/>
      <c r="D23" s="76">
        <f>投入係数表!AH23</f>
        <v>1.8813634351482957E-3</v>
      </c>
      <c r="E23" s="77">
        <f t="shared" si="0"/>
        <v>0.18813634351482958</v>
      </c>
      <c r="F23" s="76">
        <f>分析係数表!C26</f>
        <v>2.323462414578592E-2</v>
      </c>
      <c r="G23" s="77">
        <f t="shared" si="1"/>
        <v>4.3712772297295338E-3</v>
      </c>
      <c r="H23" s="77">
        <v>5.3778440578759867E-3</v>
      </c>
      <c r="I23" s="77">
        <f t="shared" si="2"/>
        <v>5.3778440578759867E-3</v>
      </c>
      <c r="J23" s="76">
        <f>分析係数表!G26</f>
        <v>0.20198675496688742</v>
      </c>
      <c r="K23" s="78">
        <f t="shared" si="3"/>
        <v>1.0862532699683284E-3</v>
      </c>
      <c r="L23" s="79"/>
      <c r="M23" s="80"/>
      <c r="N23" s="81">
        <f>分析係数表!H26</f>
        <v>9.637963512502257E-3</v>
      </c>
      <c r="O23" s="82">
        <f t="shared" si="4"/>
        <v>0.23609078802466518</v>
      </c>
      <c r="P23" s="76">
        <f>分析係数表!C26</f>
        <v>2.323462414578592E-2</v>
      </c>
      <c r="Q23" s="82">
        <f t="shared" si="5"/>
        <v>5.4854807240355113E-3</v>
      </c>
      <c r="R23" s="83">
        <v>5.6789902854918559E-3</v>
      </c>
      <c r="S23" s="84">
        <f t="shared" si="6"/>
        <v>1.1056834343367843E-2</v>
      </c>
      <c r="T23" s="85">
        <f>分析係数表!F26</f>
        <v>0.3443708609271523</v>
      </c>
      <c r="U23" s="86">
        <f t="shared" si="7"/>
        <v>3.8076515619544886E-3</v>
      </c>
      <c r="V23" s="87">
        <f>分析係数表!D26</f>
        <v>3.9735099337748346E-2</v>
      </c>
      <c r="W23" s="88">
        <f t="shared" si="8"/>
        <v>0</v>
      </c>
      <c r="X23" s="76">
        <f>分析係数表!E26</f>
        <v>3.9735099337748346E-2</v>
      </c>
      <c r="Y23" s="89">
        <f t="shared" si="9"/>
        <v>0</v>
      </c>
    </row>
    <row r="24" spans="1:25" x14ac:dyDescent="0.2">
      <c r="A24" s="6" t="s">
        <v>12</v>
      </c>
      <c r="B24" s="5" t="s">
        <v>365</v>
      </c>
      <c r="C24" s="90"/>
      <c r="D24" s="76">
        <f>投入係数表!AH24</f>
        <v>1.7706949977866313E-3</v>
      </c>
      <c r="E24" s="77">
        <f t="shared" si="0"/>
        <v>0.17706949977866313</v>
      </c>
      <c r="F24" s="76">
        <f>分析係数表!C27</f>
        <v>8.4880636604774962E-3</v>
      </c>
      <c r="G24" s="77">
        <f t="shared" si="1"/>
        <v>1.5029771864501986E-3</v>
      </c>
      <c r="H24" s="77">
        <v>1.5661334249916625E-3</v>
      </c>
      <c r="I24" s="77">
        <f t="shared" si="2"/>
        <v>1.5661334249916625E-3</v>
      </c>
      <c r="J24" s="76">
        <f>分析係数表!G27</f>
        <v>0.2</v>
      </c>
      <c r="K24" s="78">
        <f t="shared" si="3"/>
        <v>3.1322668499833252E-4</v>
      </c>
      <c r="L24" s="79"/>
      <c r="M24" s="80"/>
      <c r="N24" s="81">
        <f>分析係数表!H27</f>
        <v>9.6121590586535233E-3</v>
      </c>
      <c r="O24" s="82">
        <f t="shared" si="4"/>
        <v>0.23545868417453222</v>
      </c>
      <c r="P24" s="76">
        <f>分析係数表!C27</f>
        <v>8.4880636604774962E-3</v>
      </c>
      <c r="Q24" s="82">
        <f t="shared" si="5"/>
        <v>1.9985883006856946E-3</v>
      </c>
      <c r="R24" s="83">
        <v>2.0154661977292189E-3</v>
      </c>
      <c r="S24" s="84">
        <f t="shared" si="6"/>
        <v>3.5815996227208814E-3</v>
      </c>
      <c r="T24" s="85">
        <f>分析係数表!F27</f>
        <v>0.35</v>
      </c>
      <c r="U24" s="86">
        <f t="shared" si="7"/>
        <v>1.2535598679523083E-3</v>
      </c>
      <c r="V24" s="87">
        <f>分析係数表!D27</f>
        <v>0</v>
      </c>
      <c r="W24" s="88">
        <f t="shared" si="8"/>
        <v>0</v>
      </c>
      <c r="X24" s="76">
        <f>分析係数表!E27</f>
        <v>0</v>
      </c>
      <c r="Y24" s="89">
        <f t="shared" si="9"/>
        <v>0</v>
      </c>
    </row>
    <row r="25" spans="1:25" x14ac:dyDescent="0.2">
      <c r="A25" s="6" t="s">
        <v>13</v>
      </c>
      <c r="B25" s="5" t="s">
        <v>191</v>
      </c>
      <c r="C25" s="90"/>
      <c r="D25" s="76">
        <f>投入係数表!AH25</f>
        <v>5.5334218680832227E-3</v>
      </c>
      <c r="E25" s="77">
        <f t="shared" si="0"/>
        <v>0.55334218680832226</v>
      </c>
      <c r="F25" s="76">
        <f>分析係数表!C28</f>
        <v>1.1669367909238226E-2</v>
      </c>
      <c r="G25" s="77">
        <f t="shared" si="1"/>
        <v>6.4571535575687396E-3</v>
      </c>
      <c r="H25" s="77">
        <v>8.1564087050108071E-3</v>
      </c>
      <c r="I25" s="77">
        <f t="shared" si="2"/>
        <v>8.1564087050108071E-3</v>
      </c>
      <c r="J25" s="76">
        <f>分析係数表!G28</f>
        <v>0.12720848056537101</v>
      </c>
      <c r="K25" s="78">
        <f t="shared" si="3"/>
        <v>1.0375643582345901E-3</v>
      </c>
      <c r="L25" s="79"/>
      <c r="M25" s="80"/>
      <c r="N25" s="81">
        <f>分析係数表!H28</f>
        <v>1.7972802105643435E-2</v>
      </c>
      <c r="O25" s="82">
        <f t="shared" si="4"/>
        <v>0.4402603316176153</v>
      </c>
      <c r="P25" s="76">
        <f>分析係数表!C28</f>
        <v>1.1669367909238226E-2</v>
      </c>
      <c r="Q25" s="82">
        <f t="shared" si="5"/>
        <v>5.1375597854891797E-3</v>
      </c>
      <c r="R25" s="83">
        <v>5.4408375857834916E-3</v>
      </c>
      <c r="S25" s="84">
        <f t="shared" si="6"/>
        <v>1.3597246290794299E-2</v>
      </c>
      <c r="T25" s="85">
        <f>分析係数表!F28</f>
        <v>0.21908127208480566</v>
      </c>
      <c r="U25" s="86">
        <f t="shared" si="7"/>
        <v>2.97890201423762E-3</v>
      </c>
      <c r="V25" s="87">
        <f>分析係数表!D28</f>
        <v>0.24734982332155478</v>
      </c>
      <c r="W25" s="88">
        <f t="shared" si="8"/>
        <v>0</v>
      </c>
      <c r="X25" s="76">
        <f>分析係数表!E28</f>
        <v>0.24028268551236748</v>
      </c>
      <c r="Y25" s="89">
        <f t="shared" si="9"/>
        <v>0</v>
      </c>
    </row>
    <row r="26" spans="1:25" x14ac:dyDescent="0.2">
      <c r="A26" s="6" t="s">
        <v>14</v>
      </c>
      <c r="B26" s="5" t="s">
        <v>50</v>
      </c>
      <c r="C26" s="90"/>
      <c r="D26" s="76">
        <f>投入係数表!AH26</f>
        <v>8.9641434262948214E-3</v>
      </c>
      <c r="E26" s="77">
        <f t="shared" si="0"/>
        <v>0.89641434262948216</v>
      </c>
      <c r="F26" s="76">
        <f>分析係数表!C29</f>
        <v>0.21585523481258073</v>
      </c>
      <c r="G26" s="77">
        <f t="shared" si="1"/>
        <v>0.19349572841765206</v>
      </c>
      <c r="H26" s="77">
        <v>0.21291784926135277</v>
      </c>
      <c r="I26" s="77">
        <f t="shared" si="2"/>
        <v>0.21291784926135277</v>
      </c>
      <c r="J26" s="76">
        <f>分析係数表!G29</f>
        <v>0.26371215445370777</v>
      </c>
      <c r="K26" s="78">
        <f t="shared" si="3"/>
        <v>5.6149024750361126E-2</v>
      </c>
      <c r="L26" s="79"/>
      <c r="M26" s="80"/>
      <c r="N26" s="81">
        <f>分析係数表!H29</f>
        <v>8.6315898124016202E-3</v>
      </c>
      <c r="O26" s="82">
        <f t="shared" si="4"/>
        <v>0.21143873786947928</v>
      </c>
      <c r="P26" s="76">
        <f>分析係数表!C29</f>
        <v>0.21585523481258073</v>
      </c>
      <c r="Q26" s="82">
        <f t="shared" si="5"/>
        <v>4.5640158411292153E-2</v>
      </c>
      <c r="R26" s="83">
        <v>6.9798682036584472E-2</v>
      </c>
      <c r="S26" s="84">
        <f t="shared" si="6"/>
        <v>0.28271653129793722</v>
      </c>
      <c r="T26" s="85">
        <f>分析係数表!F29</f>
        <v>0.49363756033347961</v>
      </c>
      <c r="U26" s="86">
        <f t="shared" si="7"/>
        <v>0.13955949877585755</v>
      </c>
      <c r="V26" s="87">
        <f>分析係数表!D29</f>
        <v>7.6788064940763498E-2</v>
      </c>
      <c r="W26" s="88">
        <f t="shared" si="8"/>
        <v>0</v>
      </c>
      <c r="X26" s="76">
        <f>分析係数表!E29</f>
        <v>5.9236507240017548E-2</v>
      </c>
      <c r="Y26" s="89">
        <f t="shared" si="9"/>
        <v>0</v>
      </c>
    </row>
    <row r="27" spans="1:25" x14ac:dyDescent="0.2">
      <c r="A27" s="6" t="s">
        <v>15</v>
      </c>
      <c r="B27" s="5" t="s">
        <v>36</v>
      </c>
      <c r="C27" s="90"/>
      <c r="D27" s="76">
        <f>投入係数表!AH27</f>
        <v>8.1894643647631698E-3</v>
      </c>
      <c r="E27" s="77">
        <f t="shared" si="0"/>
        <v>0.81894643647631693</v>
      </c>
      <c r="F27" s="76">
        <f>分析係数表!C30</f>
        <v>1</v>
      </c>
      <c r="G27" s="77">
        <f t="shared" si="1"/>
        <v>0.81894643647631693</v>
      </c>
      <c r="H27" s="77">
        <v>0.8705396367439141</v>
      </c>
      <c r="I27" s="77">
        <f t="shared" si="2"/>
        <v>0.8705396367439141</v>
      </c>
      <c r="J27" s="76">
        <f>分析係数表!G30</f>
        <v>0.34449467473756801</v>
      </c>
      <c r="K27" s="78">
        <f t="shared" si="3"/>
        <v>0.29989626900625532</v>
      </c>
      <c r="L27" s="79"/>
      <c r="M27" s="80"/>
      <c r="N27" s="81">
        <f>分析係数表!H30</f>
        <v>0</v>
      </c>
      <c r="O27" s="82">
        <f t="shared" si="4"/>
        <v>0</v>
      </c>
      <c r="P27" s="76">
        <f>分析係数表!C30</f>
        <v>1</v>
      </c>
      <c r="Q27" s="82">
        <f t="shared" si="5"/>
        <v>0</v>
      </c>
      <c r="R27" s="83">
        <v>0.10605156578329879</v>
      </c>
      <c r="S27" s="84">
        <f t="shared" si="6"/>
        <v>0.97659120252721288</v>
      </c>
      <c r="T27" s="85">
        <f>分析係数表!F30</f>
        <v>0.44057926595663166</v>
      </c>
      <c r="U27" s="86">
        <f t="shared" si="7"/>
        <v>0.43026583514914368</v>
      </c>
      <c r="V27" s="87">
        <f>分析係数表!D30</f>
        <v>9.4858631522488704E-2</v>
      </c>
      <c r="W27" s="88">
        <f t="shared" si="8"/>
        <v>0</v>
      </c>
      <c r="X27" s="76">
        <f>分析係数表!E30</f>
        <v>6.7427783311623635E-2</v>
      </c>
      <c r="Y27" s="89">
        <f t="shared" si="9"/>
        <v>0</v>
      </c>
    </row>
    <row r="28" spans="1:25" x14ac:dyDescent="0.2">
      <c r="A28" s="6" t="s">
        <v>16</v>
      </c>
      <c r="B28" s="5" t="s">
        <v>192</v>
      </c>
      <c r="C28" s="90"/>
      <c r="D28" s="76">
        <f>投入係数表!AH28</f>
        <v>1.217352810978309E-2</v>
      </c>
      <c r="E28" s="77">
        <f t="shared" si="0"/>
        <v>1.2173528109783089</v>
      </c>
      <c r="F28" s="76">
        <f>分析係数表!C31</f>
        <v>0.96551367561139545</v>
      </c>
      <c r="G28" s="77">
        <f t="shared" si="1"/>
        <v>1.1753707870435315</v>
      </c>
      <c r="H28" s="77">
        <v>1.5364668521259075</v>
      </c>
      <c r="I28" s="77">
        <f t="shared" si="2"/>
        <v>1.5364668521259075</v>
      </c>
      <c r="J28" s="76">
        <f>分析係数表!G31</f>
        <v>7.0877864624873721E-2</v>
      </c>
      <c r="K28" s="78">
        <f t="shared" si="3"/>
        <v>0.10890148954558594</v>
      </c>
      <c r="L28" s="79"/>
      <c r="M28" s="80"/>
      <c r="N28" s="81">
        <f>分析係数表!H31</f>
        <v>0.19122390524604546</v>
      </c>
      <c r="O28" s="82">
        <f t="shared" si="4"/>
        <v>4.6842055814103922</v>
      </c>
      <c r="P28" s="76">
        <f>分析係数表!C31</f>
        <v>0.96551367561139545</v>
      </c>
      <c r="Q28" s="82">
        <f t="shared" si="5"/>
        <v>4.5226645482269614</v>
      </c>
      <c r="R28" s="83">
        <v>5.148333852497009</v>
      </c>
      <c r="S28" s="84">
        <f t="shared" si="6"/>
        <v>6.6848007046229165</v>
      </c>
      <c r="T28" s="85">
        <f>分析係数表!F31</f>
        <v>0.34460573190833199</v>
      </c>
      <c r="U28" s="86">
        <f t="shared" si="7"/>
        <v>2.3036206394779137</v>
      </c>
      <c r="V28" s="87">
        <f>分析係数表!D31</f>
        <v>1.1857287180305206E-2</v>
      </c>
      <c r="W28" s="88">
        <f t="shared" si="8"/>
        <v>0</v>
      </c>
      <c r="X28" s="76">
        <f>分析係数表!E31</f>
        <v>1.0368479821343117E-2</v>
      </c>
      <c r="Y28" s="89">
        <f t="shared" si="9"/>
        <v>0</v>
      </c>
    </row>
    <row r="29" spans="1:25" x14ac:dyDescent="0.2">
      <c r="A29" s="6" t="s">
        <v>17</v>
      </c>
      <c r="B29" s="5" t="s">
        <v>272</v>
      </c>
      <c r="C29" s="90"/>
      <c r="D29" s="76">
        <f>投入係数表!AH29</f>
        <v>4.0947321823815849E-3</v>
      </c>
      <c r="E29" s="77">
        <f t="shared" si="0"/>
        <v>0.40947321823815847</v>
      </c>
      <c r="F29" s="76">
        <f>分析係数表!C32</f>
        <v>0.58314087759815236</v>
      </c>
      <c r="G29" s="77">
        <f t="shared" si="1"/>
        <v>0.23878057183633949</v>
      </c>
      <c r="H29" s="77">
        <v>0.26776689984196694</v>
      </c>
      <c r="I29" s="77">
        <f t="shared" si="2"/>
        <v>0.26776689984196694</v>
      </c>
      <c r="J29" s="76">
        <f>分析係数表!G32</f>
        <v>0.14173228346456693</v>
      </c>
      <c r="K29" s="78">
        <f t="shared" si="3"/>
        <v>3.7951214150829957E-2</v>
      </c>
      <c r="L29" s="79"/>
      <c r="M29" s="80"/>
      <c r="N29" s="81">
        <f>分析係数表!H32</f>
        <v>5.74149098134338E-3</v>
      </c>
      <c r="O29" s="82">
        <f t="shared" si="4"/>
        <v>0.14064310665458638</v>
      </c>
      <c r="P29" s="76">
        <f>分析係数表!C32</f>
        <v>0.58314087759815236</v>
      </c>
      <c r="Q29" s="82">
        <f t="shared" si="5"/>
        <v>8.2014744642686044E-2</v>
      </c>
      <c r="R29" s="83">
        <v>0.10375833191811761</v>
      </c>
      <c r="S29" s="84">
        <f t="shared" si="6"/>
        <v>0.37152523176008456</v>
      </c>
      <c r="T29" s="85">
        <f>分析係数表!F32</f>
        <v>0.48425196850393698</v>
      </c>
      <c r="U29" s="86">
        <f t="shared" si="7"/>
        <v>0.17991182482870235</v>
      </c>
      <c r="V29" s="87">
        <f>分析係数表!D32</f>
        <v>1.7716535433070866E-2</v>
      </c>
      <c r="W29" s="88">
        <f t="shared" si="8"/>
        <v>0</v>
      </c>
      <c r="X29" s="76">
        <f>分析係数表!E32</f>
        <v>2.5590551181102362E-2</v>
      </c>
      <c r="Y29" s="89">
        <f t="shared" si="9"/>
        <v>0</v>
      </c>
    </row>
    <row r="30" spans="1:25" x14ac:dyDescent="0.2">
      <c r="A30" s="6" t="s">
        <v>18</v>
      </c>
      <c r="B30" s="5" t="s">
        <v>273</v>
      </c>
      <c r="C30" s="90"/>
      <c r="D30" s="76">
        <f>投入係数表!AH30</f>
        <v>2.7556440903054449E-2</v>
      </c>
      <c r="E30" s="77">
        <f t="shared" si="0"/>
        <v>2.7556440903054447</v>
      </c>
      <c r="F30" s="76">
        <f>分析係数表!C33</f>
        <v>0.65671641791044777</v>
      </c>
      <c r="G30" s="77">
        <f t="shared" si="1"/>
        <v>1.8096767160214862</v>
      </c>
      <c r="H30" s="77">
        <v>1.8300103936736829</v>
      </c>
      <c r="I30" s="77">
        <f t="shared" si="2"/>
        <v>1.8300103936736829</v>
      </c>
      <c r="J30" s="76">
        <f>分析係数表!G33</f>
        <v>0.50780141843971627</v>
      </c>
      <c r="K30" s="78">
        <f t="shared" si="3"/>
        <v>0.92928187366691972</v>
      </c>
      <c r="L30" s="79"/>
      <c r="M30" s="80"/>
      <c r="N30" s="81">
        <f>分析係数表!H33</f>
        <v>8.515469770082316E-4</v>
      </c>
      <c r="O30" s="82">
        <f t="shared" si="4"/>
        <v>2.0859427054388091E-2</v>
      </c>
      <c r="P30" s="76">
        <f>分析係数表!C33</f>
        <v>0.65671641791044777</v>
      </c>
      <c r="Q30" s="82">
        <f t="shared" si="5"/>
        <v>1.369872821482203E-2</v>
      </c>
      <c r="R30" s="83">
        <v>7.8249475243527988E-2</v>
      </c>
      <c r="S30" s="84">
        <f t="shared" si="6"/>
        <v>1.9082598689172108</v>
      </c>
      <c r="T30" s="85">
        <f>分析係数表!F33</f>
        <v>0.64539007092198586</v>
      </c>
      <c r="U30" s="86">
        <f t="shared" si="7"/>
        <v>1.231571972138058</v>
      </c>
      <c r="V30" s="87">
        <f>分析係数表!D33</f>
        <v>0.13049645390070921</v>
      </c>
      <c r="W30" s="88">
        <f t="shared" si="8"/>
        <v>0</v>
      </c>
      <c r="X30" s="76">
        <f>分析係数表!E33</f>
        <v>0.11063829787234042</v>
      </c>
      <c r="Y30" s="89">
        <f t="shared" si="9"/>
        <v>0</v>
      </c>
    </row>
    <row r="31" spans="1:25" x14ac:dyDescent="0.2">
      <c r="A31" s="6" t="s">
        <v>19</v>
      </c>
      <c r="B31" s="5" t="s">
        <v>274</v>
      </c>
      <c r="C31" s="90"/>
      <c r="D31" s="76">
        <f>投入係数表!AH31</f>
        <v>9.9601593625498006E-3</v>
      </c>
      <c r="E31" s="77">
        <f t="shared" si="0"/>
        <v>0.99601593625498008</v>
      </c>
      <c r="F31" s="76">
        <f>分析係数表!C34</f>
        <v>0.31694321814583648</v>
      </c>
      <c r="G31" s="77">
        <f t="shared" si="1"/>
        <v>0.3156804961611917</v>
      </c>
      <c r="H31" s="77">
        <v>0.42230570334751194</v>
      </c>
      <c r="I31" s="77">
        <f t="shared" si="2"/>
        <v>0.42230570334751194</v>
      </c>
      <c r="J31" s="76">
        <f>分析係数表!G34</f>
        <v>0.42500730922911995</v>
      </c>
      <c r="K31" s="78">
        <f t="shared" si="3"/>
        <v>0.179483010651837</v>
      </c>
      <c r="L31" s="79"/>
      <c r="M31" s="80"/>
      <c r="N31" s="81">
        <f>分析係数表!H34</f>
        <v>0.1424405852450133</v>
      </c>
      <c r="O31" s="82">
        <f t="shared" si="4"/>
        <v>3.4892132527340078</v>
      </c>
      <c r="P31" s="76">
        <f>分析係数表!C34</f>
        <v>0.31694321814583648</v>
      </c>
      <c r="Q31" s="82">
        <f t="shared" si="5"/>
        <v>1.1058824771186184</v>
      </c>
      <c r="R31" s="83">
        <v>1.2192596716983912</v>
      </c>
      <c r="S31" s="84">
        <f t="shared" si="6"/>
        <v>1.6415653750459032</v>
      </c>
      <c r="T31" s="85">
        <f>分析係数表!F34</f>
        <v>0.69993178052821359</v>
      </c>
      <c r="U31" s="86">
        <f t="shared" si="7"/>
        <v>1.1489837758093437</v>
      </c>
      <c r="V31" s="87">
        <f>分析係数表!D34</f>
        <v>0.29461066172887634</v>
      </c>
      <c r="W31" s="88">
        <f t="shared" si="8"/>
        <v>0</v>
      </c>
      <c r="X31" s="76">
        <f>分析係数表!E34</f>
        <v>0.2042685898060618</v>
      </c>
      <c r="Y31" s="89">
        <f t="shared" si="9"/>
        <v>0</v>
      </c>
    </row>
    <row r="32" spans="1:25" x14ac:dyDescent="0.2">
      <c r="A32" s="6" t="s">
        <v>20</v>
      </c>
      <c r="B32" s="5" t="s">
        <v>37</v>
      </c>
      <c r="C32" s="90"/>
      <c r="D32" s="76">
        <f>投入係数表!AH32</f>
        <v>2.1248339973439574E-2</v>
      </c>
      <c r="E32" s="77">
        <f t="shared" si="0"/>
        <v>2.1248339973439574</v>
      </c>
      <c r="F32" s="76">
        <f>分析係数表!C35</f>
        <v>0.30004594884362079</v>
      </c>
      <c r="G32" s="77">
        <f t="shared" si="1"/>
        <v>0.63754783286825134</v>
      </c>
      <c r="H32" s="77">
        <v>0.69602456841339466</v>
      </c>
      <c r="I32" s="77">
        <f t="shared" si="2"/>
        <v>0.69602456841339466</v>
      </c>
      <c r="J32" s="76">
        <f>分析係数表!G35</f>
        <v>0.31483253588516746</v>
      </c>
      <c r="K32" s="78">
        <f t="shared" si="3"/>
        <v>0.21913117991196826</v>
      </c>
      <c r="L32" s="79"/>
      <c r="M32" s="80"/>
      <c r="N32" s="81">
        <f>分析係数表!H35</f>
        <v>5.3595850643821122E-2</v>
      </c>
      <c r="O32" s="82">
        <f t="shared" si="4"/>
        <v>1.3128796967261838</v>
      </c>
      <c r="P32" s="76">
        <f>分析係数表!C35</f>
        <v>0.30004594884362079</v>
      </c>
      <c r="Q32" s="82">
        <f t="shared" si="5"/>
        <v>0.3939242343217329</v>
      </c>
      <c r="R32" s="83">
        <v>0.49279252565660336</v>
      </c>
      <c r="S32" s="84">
        <f t="shared" si="6"/>
        <v>1.188817094069998</v>
      </c>
      <c r="T32" s="85">
        <f>分析係数表!F35</f>
        <v>0.64593301435406703</v>
      </c>
      <c r="U32" s="86">
        <f t="shared" si="7"/>
        <v>0.76789620908827627</v>
      </c>
      <c r="V32" s="87">
        <f>分析係数表!D35</f>
        <v>0.12870813397129185</v>
      </c>
      <c r="W32" s="88">
        <f t="shared" si="8"/>
        <v>0</v>
      </c>
      <c r="X32" s="76">
        <f>分析係数表!E35</f>
        <v>0.11674641148325358</v>
      </c>
      <c r="Y32" s="89">
        <f t="shared" si="9"/>
        <v>0</v>
      </c>
    </row>
    <row r="33" spans="1:25" x14ac:dyDescent="0.2">
      <c r="A33" s="6" t="s">
        <v>21</v>
      </c>
      <c r="B33" s="5" t="s">
        <v>38</v>
      </c>
      <c r="C33" s="90"/>
      <c r="D33" s="76">
        <f>投入係数表!AH33</f>
        <v>1.6600265604249668E-3</v>
      </c>
      <c r="E33" s="77">
        <f t="shared" si="0"/>
        <v>0.16600265604249667</v>
      </c>
      <c r="F33" s="76">
        <f>分析係数表!C36</f>
        <v>0.65263261684085982</v>
      </c>
      <c r="G33" s="77">
        <f t="shared" si="1"/>
        <v>0.10833874781554777</v>
      </c>
      <c r="H33" s="77">
        <v>0.15801602637545717</v>
      </c>
      <c r="I33" s="77">
        <f t="shared" si="2"/>
        <v>0.15801602637545717</v>
      </c>
      <c r="J33" s="76">
        <f>分析係数表!G36</f>
        <v>1.8993066023515224E-2</v>
      </c>
      <c r="K33" s="78">
        <f t="shared" si="3"/>
        <v>3.001208821722581E-3</v>
      </c>
      <c r="L33" s="79"/>
      <c r="M33" s="80"/>
      <c r="N33" s="81">
        <f>分析係数表!H36</f>
        <v>0.10937217763786029</v>
      </c>
      <c r="O33" s="82">
        <f t="shared" si="4"/>
        <v>2.6791721687886039</v>
      </c>
      <c r="P33" s="76">
        <f>分析係数表!C36</f>
        <v>0.65263261684085982</v>
      </c>
      <c r="Q33" s="82">
        <f t="shared" si="5"/>
        <v>1.7485151434837083</v>
      </c>
      <c r="R33" s="83">
        <v>1.8316130429462907</v>
      </c>
      <c r="S33" s="84">
        <f t="shared" si="6"/>
        <v>1.9896290693217478</v>
      </c>
      <c r="T33" s="85">
        <f>分析係数表!F36</f>
        <v>0.88362978595116071</v>
      </c>
      <c r="U33" s="86">
        <f t="shared" si="7"/>
        <v>1.7580955086469832</v>
      </c>
      <c r="V33" s="87">
        <f>分析係数表!D36</f>
        <v>1.4320168827253543E-2</v>
      </c>
      <c r="W33" s="88">
        <f t="shared" si="8"/>
        <v>0</v>
      </c>
      <c r="X33" s="76">
        <f>分析係数表!E36</f>
        <v>2.7132951462164605E-3</v>
      </c>
      <c r="Y33" s="89">
        <f t="shared" si="9"/>
        <v>0</v>
      </c>
    </row>
    <row r="34" spans="1:25" x14ac:dyDescent="0.2">
      <c r="A34" s="6" t="s">
        <v>22</v>
      </c>
      <c r="B34" s="5" t="s">
        <v>377</v>
      </c>
      <c r="C34" s="90"/>
      <c r="D34" s="76">
        <f>投入係数表!AH34</f>
        <v>2.3351040283311201E-2</v>
      </c>
      <c r="E34" s="77">
        <f t="shared" si="0"/>
        <v>2.33510402833112</v>
      </c>
      <c r="F34" s="76">
        <f>分析係数表!C37</f>
        <v>0.3125</v>
      </c>
      <c r="G34" s="77">
        <f t="shared" si="1"/>
        <v>0.72972000885347499</v>
      </c>
      <c r="H34" s="77">
        <v>0.82867995150199403</v>
      </c>
      <c r="I34" s="77">
        <f t="shared" si="2"/>
        <v>0.82867995150199403</v>
      </c>
      <c r="J34" s="76">
        <f>分析係数表!G37</f>
        <v>0.41284547738693467</v>
      </c>
      <c r="K34" s="78">
        <f t="shared" si="3"/>
        <v>0.34211677017882258</v>
      </c>
      <c r="L34" s="79"/>
      <c r="M34" s="80"/>
      <c r="N34" s="81">
        <f>分析係数表!H37</f>
        <v>4.2693468892730888E-2</v>
      </c>
      <c r="O34" s="82">
        <f t="shared" si="4"/>
        <v>1.045815820045003</v>
      </c>
      <c r="P34" s="76">
        <f>分析係数表!C37</f>
        <v>0.3125</v>
      </c>
      <c r="Q34" s="82">
        <f t="shared" si="5"/>
        <v>0.32681744376406341</v>
      </c>
      <c r="R34" s="83">
        <v>0.42807106719667215</v>
      </c>
      <c r="S34" s="84">
        <f t="shared" si="6"/>
        <v>1.2567510186986661</v>
      </c>
      <c r="T34" s="85">
        <f>分析係数表!F37</f>
        <v>0.69189698492462315</v>
      </c>
      <c r="U34" s="86">
        <f t="shared" si="7"/>
        <v>0.86954224063855579</v>
      </c>
      <c r="V34" s="87">
        <f>分析係数表!D37</f>
        <v>0.10128768844221106</v>
      </c>
      <c r="W34" s="88">
        <f t="shared" si="8"/>
        <v>0</v>
      </c>
      <c r="X34" s="76">
        <f>分析係数表!E37</f>
        <v>9.3907035175879394E-2</v>
      </c>
      <c r="Y34" s="89">
        <f t="shared" si="9"/>
        <v>0</v>
      </c>
    </row>
    <row r="35" spans="1:25" x14ac:dyDescent="0.2">
      <c r="A35" s="6" t="s">
        <v>23</v>
      </c>
      <c r="B35" s="5" t="s">
        <v>193</v>
      </c>
      <c r="C35" s="90"/>
      <c r="D35" s="76">
        <f>投入係数表!AH35</f>
        <v>3.0765825586542717E-2</v>
      </c>
      <c r="E35" s="77">
        <f t="shared" si="0"/>
        <v>3.0765825586542719</v>
      </c>
      <c r="F35" s="76">
        <f>分析係数表!C38</f>
        <v>4.0005674563767912E-2</v>
      </c>
      <c r="G35" s="77">
        <f t="shared" si="1"/>
        <v>0.1230807606100872</v>
      </c>
      <c r="H35" s="77">
        <v>0.13313237320380258</v>
      </c>
      <c r="I35" s="77">
        <f t="shared" si="2"/>
        <v>0.13313237320380258</v>
      </c>
      <c r="J35" s="76">
        <f>分析係数表!G38</f>
        <v>0.2442528735632184</v>
      </c>
      <c r="K35" s="78">
        <f t="shared" si="3"/>
        <v>3.25179647193196E-2</v>
      </c>
      <c r="L35" s="79"/>
      <c r="M35" s="80"/>
      <c r="N35" s="81">
        <f>分析係数表!H38</f>
        <v>3.7571284803757127E-2</v>
      </c>
      <c r="O35" s="82">
        <f t="shared" si="4"/>
        <v>0.92034320579360784</v>
      </c>
      <c r="P35" s="76">
        <f>分析係数表!C38</f>
        <v>4.0005674563767912E-2</v>
      </c>
      <c r="Q35" s="82">
        <f t="shared" si="5"/>
        <v>3.6818950777953954E-2</v>
      </c>
      <c r="R35" s="83">
        <v>4.5607230253237596E-2</v>
      </c>
      <c r="S35" s="84">
        <f t="shared" si="6"/>
        <v>0.17873960345704018</v>
      </c>
      <c r="T35" s="85">
        <f>分析係数表!F38</f>
        <v>0.42528735632183906</v>
      </c>
      <c r="U35" s="86">
        <f t="shared" si="7"/>
        <v>7.6015693424258471E-2</v>
      </c>
      <c r="V35" s="87">
        <f>分析係数表!D38</f>
        <v>0.11494252873563218</v>
      </c>
      <c r="W35" s="88">
        <f t="shared" si="8"/>
        <v>0</v>
      </c>
      <c r="X35" s="76">
        <f>分析係数表!E38</f>
        <v>0.10344827586206896</v>
      </c>
      <c r="Y35" s="89">
        <f t="shared" si="9"/>
        <v>0</v>
      </c>
    </row>
    <row r="36" spans="1:25" x14ac:dyDescent="0.2">
      <c r="A36" s="6" t="s">
        <v>24</v>
      </c>
      <c r="B36" s="5" t="s">
        <v>39</v>
      </c>
      <c r="C36" s="75">
        <f>最終需要_まとめ!C37</f>
        <v>100</v>
      </c>
      <c r="D36" s="76">
        <f>投入係数表!AH36</f>
        <v>0</v>
      </c>
      <c r="E36" s="77">
        <f t="shared" si="0"/>
        <v>0</v>
      </c>
      <c r="F36" s="76">
        <f>分析係数表!C39</f>
        <v>1</v>
      </c>
      <c r="G36" s="77">
        <f t="shared" si="1"/>
        <v>0</v>
      </c>
      <c r="H36" s="77">
        <v>1.6849920243235096E-2</v>
      </c>
      <c r="I36" s="77">
        <f t="shared" si="2"/>
        <v>100.01684992024323</v>
      </c>
      <c r="J36" s="76">
        <f>分析係数表!G39</f>
        <v>0.35369632580787957</v>
      </c>
      <c r="K36" s="78">
        <f t="shared" si="3"/>
        <v>35.375592335668145</v>
      </c>
      <c r="L36" s="79"/>
      <c r="M36" s="80"/>
      <c r="N36" s="81">
        <f>分析係数表!H39</f>
        <v>3.3932856811085595E-3</v>
      </c>
      <c r="O36" s="82">
        <f t="shared" si="4"/>
        <v>8.3121656292485885E-2</v>
      </c>
      <c r="P36" s="76">
        <f>分析係数表!C39</f>
        <v>1</v>
      </c>
      <c r="Q36" s="82">
        <f t="shared" si="5"/>
        <v>8.3121656292485885E-2</v>
      </c>
      <c r="R36" s="83">
        <v>0.10174958227909899</v>
      </c>
      <c r="S36" s="84">
        <f t="shared" si="6"/>
        <v>100.11859950252233</v>
      </c>
      <c r="T36" s="85">
        <f>分析係数表!F39</f>
        <v>0.70440460380699421</v>
      </c>
      <c r="U36" s="86">
        <f t="shared" si="7"/>
        <v>70.52400241628537</v>
      </c>
      <c r="V36" s="87">
        <f>分析係数表!D39</f>
        <v>6.0314298362107124E-2</v>
      </c>
      <c r="W36" s="88">
        <f t="shared" si="8"/>
        <v>6</v>
      </c>
      <c r="X36" s="76">
        <f>分析係数表!E39</f>
        <v>7.2598494909251882E-2</v>
      </c>
      <c r="Y36" s="89">
        <f t="shared" si="9"/>
        <v>7</v>
      </c>
    </row>
    <row r="37" spans="1:25" x14ac:dyDescent="0.2">
      <c r="A37" s="6" t="s">
        <v>25</v>
      </c>
      <c r="B37" s="5" t="s">
        <v>40</v>
      </c>
      <c r="C37" s="90"/>
      <c r="D37" s="76">
        <f>投入係数表!AH37</f>
        <v>1.1066843736166445E-4</v>
      </c>
      <c r="E37" s="77">
        <f t="shared" si="0"/>
        <v>1.1066843736166445E-2</v>
      </c>
      <c r="F37" s="76">
        <f>分析係数表!C40</f>
        <v>0.6708495079895278</v>
      </c>
      <c r="G37" s="77">
        <f t="shared" si="1"/>
        <v>7.4241866754042474E-3</v>
      </c>
      <c r="H37" s="77">
        <v>8.5558308059618705E-3</v>
      </c>
      <c r="I37" s="77">
        <f t="shared" si="2"/>
        <v>8.5558308059618705E-3</v>
      </c>
      <c r="J37" s="76">
        <f>分析係数表!G40</f>
        <v>0.531269582654468</v>
      </c>
      <c r="K37" s="78">
        <f t="shared" si="3"/>
        <v>4.5454526615456032E-3</v>
      </c>
      <c r="L37" s="79"/>
      <c r="M37" s="80"/>
      <c r="N37" s="81">
        <f>分析係数表!H40</f>
        <v>2.5210951410213404E-2</v>
      </c>
      <c r="O37" s="82">
        <f t="shared" si="4"/>
        <v>0.6175654615799141</v>
      </c>
      <c r="P37" s="76">
        <f>分析係数表!C40</f>
        <v>0.6708495079895278</v>
      </c>
      <c r="Q37" s="82">
        <f t="shared" si="5"/>
        <v>0.414293486052211</v>
      </c>
      <c r="R37" s="83">
        <v>0.414877295155897</v>
      </c>
      <c r="S37" s="84">
        <f t="shared" si="6"/>
        <v>0.42343312596185889</v>
      </c>
      <c r="T37" s="85">
        <f>分析係数表!F40</f>
        <v>0.72803609474871533</v>
      </c>
      <c r="U37" s="86">
        <f t="shared" si="7"/>
        <v>0.30827459941251262</v>
      </c>
      <c r="V37" s="87">
        <f>分析係数表!D40</f>
        <v>0.11505201153026695</v>
      </c>
      <c r="W37" s="88">
        <f t="shared" si="8"/>
        <v>0</v>
      </c>
      <c r="X37" s="76">
        <f>分析係数表!E40</f>
        <v>6.6173705978192762E-2</v>
      </c>
      <c r="Y37" s="89">
        <f t="shared" si="9"/>
        <v>0</v>
      </c>
    </row>
    <row r="38" spans="1:25" x14ac:dyDescent="0.2">
      <c r="A38" s="6" t="s">
        <v>26</v>
      </c>
      <c r="B38" s="5" t="s">
        <v>276</v>
      </c>
      <c r="C38" s="90"/>
      <c r="D38" s="76">
        <f>投入係数表!AH38</f>
        <v>0</v>
      </c>
      <c r="E38" s="77">
        <f t="shared" si="0"/>
        <v>0</v>
      </c>
      <c r="F38" s="76">
        <f>分析係数表!C41</f>
        <v>0.63576075285795497</v>
      </c>
      <c r="G38" s="77">
        <f t="shared" si="1"/>
        <v>0</v>
      </c>
      <c r="H38" s="77">
        <v>5.1183153107612245E-4</v>
      </c>
      <c r="I38" s="77">
        <f t="shared" si="2"/>
        <v>5.1183153107612245E-4</v>
      </c>
      <c r="J38" s="76">
        <f>分析係数表!G41</f>
        <v>0.45993746335743602</v>
      </c>
      <c r="K38" s="78">
        <f t="shared" si="3"/>
        <v>2.3541049606950446E-4</v>
      </c>
      <c r="L38" s="79"/>
      <c r="M38" s="80"/>
      <c r="N38" s="81">
        <f>分析係数表!H41</f>
        <v>4.510618532758754E-2</v>
      </c>
      <c r="O38" s="82">
        <f t="shared" si="4"/>
        <v>1.1049175300324359</v>
      </c>
      <c r="P38" s="76">
        <f>分析係数表!C41</f>
        <v>0.63576075285795497</v>
      </c>
      <c r="Q38" s="82">
        <f t="shared" si="5"/>
        <v>0.70246320073937352</v>
      </c>
      <c r="R38" s="83">
        <v>0.71233257619761914</v>
      </c>
      <c r="S38" s="84">
        <f t="shared" si="6"/>
        <v>0.71284440772869528</v>
      </c>
      <c r="T38" s="85">
        <f>分析係数表!F41</f>
        <v>0.5626343560680086</v>
      </c>
      <c r="U38" s="86">
        <f t="shared" si="7"/>
        <v>0.40107075431911543</v>
      </c>
      <c r="V38" s="87">
        <f>分析係数表!D41</f>
        <v>0.18145397693961304</v>
      </c>
      <c r="W38" s="88">
        <f t="shared" si="8"/>
        <v>0</v>
      </c>
      <c r="X38" s="76">
        <f>分析係数表!E41</f>
        <v>0.17500488567520031</v>
      </c>
      <c r="Y38" s="89">
        <f t="shared" si="9"/>
        <v>0</v>
      </c>
    </row>
    <row r="39" spans="1:25" x14ac:dyDescent="0.2">
      <c r="A39" s="6" t="s">
        <v>51</v>
      </c>
      <c r="B39" s="5" t="s">
        <v>367</v>
      </c>
      <c r="C39" s="90"/>
      <c r="D39" s="76">
        <f>投入係数表!AH39</f>
        <v>0</v>
      </c>
      <c r="E39" s="77">
        <f>$C$36*D39</f>
        <v>0</v>
      </c>
      <c r="F39" s="76">
        <f>分析係数表!C42</f>
        <v>1</v>
      </c>
      <c r="G39" s="77">
        <f>E39*F39</f>
        <v>0</v>
      </c>
      <c r="H39" s="77">
        <v>1.6923875238717034E-2</v>
      </c>
      <c r="I39" s="77">
        <f>C39+H39</f>
        <v>1.6923875238717034E-2</v>
      </c>
      <c r="J39" s="76">
        <f>分析係数表!G42</f>
        <v>0.48586118251928023</v>
      </c>
      <c r="K39" s="78">
        <f>I39*J39</f>
        <v>8.2226540362918248E-3</v>
      </c>
      <c r="L39" s="79"/>
      <c r="M39" s="80"/>
      <c r="N39" s="81">
        <f>分析係数表!H42</f>
        <v>1.2011973266585813E-2</v>
      </c>
      <c r="O39" s="82">
        <f t="shared" si="4"/>
        <v>0.29424434223689866</v>
      </c>
      <c r="P39" s="76">
        <f>分析係数表!C42</f>
        <v>1</v>
      </c>
      <c r="Q39" s="82">
        <f>O39*P39</f>
        <v>0.29424434223689866</v>
      </c>
      <c r="R39" s="83">
        <v>0.30579434018623775</v>
      </c>
      <c r="S39" s="84">
        <f>I39+R39</f>
        <v>0.32271821542495477</v>
      </c>
      <c r="T39" s="85">
        <f>分析係数表!F42</f>
        <v>0.55826906598114823</v>
      </c>
      <c r="U39" s="86">
        <f>S39*T39</f>
        <v>0.18016359670039248</v>
      </c>
      <c r="V39" s="87">
        <f>分析係数表!D42</f>
        <v>0.12296486718080549</v>
      </c>
      <c r="W39" s="88">
        <f>ROUND(S39*V39,0)</f>
        <v>0</v>
      </c>
      <c r="X39" s="76">
        <f>分析係数表!E42</f>
        <v>7.7120822622107968E-2</v>
      </c>
      <c r="Y39" s="89">
        <f>ROUND(S39*X39,0)</f>
        <v>0</v>
      </c>
    </row>
    <row r="40" spans="1:25" x14ac:dyDescent="0.2">
      <c r="A40" s="6" t="s">
        <v>194</v>
      </c>
      <c r="B40" s="5" t="s">
        <v>41</v>
      </c>
      <c r="C40" s="90"/>
      <c r="D40" s="76">
        <f>投入係数表!AH40</f>
        <v>9.2076139884904831E-2</v>
      </c>
      <c r="E40" s="77">
        <f>$C$36*D40</f>
        <v>9.2076139884904826</v>
      </c>
      <c r="F40" s="76">
        <f>分析係数表!C43</f>
        <v>0.35275161130391675</v>
      </c>
      <c r="G40" s="77">
        <f>E40*F40</f>
        <v>3.2480006707045015</v>
      </c>
      <c r="H40" s="77">
        <v>3.6364811073595584</v>
      </c>
      <c r="I40" s="77">
        <f>C40+H40</f>
        <v>3.6364811073595584</v>
      </c>
      <c r="J40" s="76">
        <f>分析係数表!G43</f>
        <v>0.36383347788378145</v>
      </c>
      <c r="K40" s="78">
        <f>I40*J40</f>
        <v>1.3230735685492929</v>
      </c>
      <c r="L40" s="79"/>
      <c r="M40" s="80"/>
      <c r="N40" s="81">
        <f>分析係数表!H43</f>
        <v>3.2462002941707736E-2</v>
      </c>
      <c r="O40" s="82">
        <f t="shared" si="4"/>
        <v>0.7951866434672793</v>
      </c>
      <c r="P40" s="76">
        <f>分析係数表!C43</f>
        <v>0.35275161130391675</v>
      </c>
      <c r="Q40" s="82">
        <f>O40*P40</f>
        <v>0.28050336977043594</v>
      </c>
      <c r="R40" s="83">
        <v>0.57711725707917949</v>
      </c>
      <c r="S40" s="84">
        <f>I40+R40</f>
        <v>4.213598364438738</v>
      </c>
      <c r="T40" s="85">
        <f>分析係数表!F43</f>
        <v>0.62185602775368609</v>
      </c>
      <c r="U40" s="86">
        <f>S40*T40</f>
        <v>2.6202515414593024</v>
      </c>
      <c r="V40" s="87">
        <f>分析係数表!D43</f>
        <v>0.24869904596704251</v>
      </c>
      <c r="W40" s="88">
        <f>ROUND(S40*V40,0)</f>
        <v>1</v>
      </c>
      <c r="X40" s="76">
        <f>分析係数表!E43</f>
        <v>0.20663486556808325</v>
      </c>
      <c r="Y40" s="89">
        <f>ROUND(S40*X40,0)</f>
        <v>1</v>
      </c>
    </row>
    <row r="41" spans="1:25" x14ac:dyDescent="0.2">
      <c r="A41" s="6" t="s">
        <v>340</v>
      </c>
      <c r="B41" s="5" t="s">
        <v>42</v>
      </c>
      <c r="C41" s="90"/>
      <c r="D41" s="76">
        <f>投入係数表!AH41</f>
        <v>5.5334218680832224E-4</v>
      </c>
      <c r="E41" s="77">
        <f>$C$36*D41</f>
        <v>5.5334218680832221E-2</v>
      </c>
      <c r="F41" s="76">
        <f>分析係数表!C44</f>
        <v>0.44216182048040453</v>
      </c>
      <c r="G41" s="77">
        <f>E41*F41</f>
        <v>2.4466678866777582E-2</v>
      </c>
      <c r="H41" s="77">
        <v>2.6400275768115891E-2</v>
      </c>
      <c r="I41" s="77">
        <f>C41+H41</f>
        <v>2.6400275768115891E-2</v>
      </c>
      <c r="J41" s="76">
        <f>分析係数表!G44</f>
        <v>0.26698361065932691</v>
      </c>
      <c r="K41" s="78">
        <f>I41*J41</f>
        <v>7.0484409469735157E-3</v>
      </c>
      <c r="L41" s="79"/>
      <c r="M41" s="80"/>
      <c r="N41" s="81">
        <f>分析係数表!H44</f>
        <v>9.8960080509896006E-2</v>
      </c>
      <c r="O41" s="82">
        <f t="shared" si="4"/>
        <v>2.4241182652599491</v>
      </c>
      <c r="P41" s="76">
        <f>分析係数表!C44</f>
        <v>0.44216182048040453</v>
      </c>
      <c r="Q41" s="82">
        <f>O41*P41</f>
        <v>1.0718525452271392</v>
      </c>
      <c r="R41" s="83">
        <v>1.0861675197942771</v>
      </c>
      <c r="S41" s="84">
        <f>I41+R41</f>
        <v>1.1125677955623929</v>
      </c>
      <c r="T41" s="85">
        <f>分析係数表!F44</f>
        <v>0.48855248342299512</v>
      </c>
      <c r="U41" s="86">
        <f>S41*T41</f>
        <v>0.54354775949845424</v>
      </c>
      <c r="V41" s="87">
        <f>分析係数表!D44</f>
        <v>0.23645689978731391</v>
      </c>
      <c r="W41" s="88">
        <f>ROUND(S41*V41,0)</f>
        <v>0</v>
      </c>
      <c r="X41" s="76">
        <f>分析係数表!E44</f>
        <v>0.14913048917803079</v>
      </c>
      <c r="Y41" s="89">
        <f>ROUND(S41*X41,0)</f>
        <v>0</v>
      </c>
    </row>
    <row r="42" spans="1:25" x14ac:dyDescent="0.2">
      <c r="A42" s="6" t="s">
        <v>341</v>
      </c>
      <c r="B42" s="5" t="s">
        <v>278</v>
      </c>
      <c r="C42" s="90"/>
      <c r="D42" s="76">
        <f>投入係数表!AH42</f>
        <v>2.213368747233289E-3</v>
      </c>
      <c r="E42" s="77">
        <f>$C$36*D42</f>
        <v>0.22133687472332889</v>
      </c>
      <c r="F42" s="76">
        <f>分析係数表!C45</f>
        <v>1</v>
      </c>
      <c r="G42" s="77">
        <f>E42*F42</f>
        <v>0.22133687472332889</v>
      </c>
      <c r="H42" s="77">
        <v>0.23581315667201824</v>
      </c>
      <c r="I42" s="77">
        <f>C42+H42</f>
        <v>0.23581315667201824</v>
      </c>
      <c r="J42" s="76">
        <f>分析係数表!G45</f>
        <v>0</v>
      </c>
      <c r="K42" s="78">
        <f>I42*J42</f>
        <v>0</v>
      </c>
      <c r="L42" s="79"/>
      <c r="M42" s="80"/>
      <c r="N42" s="81">
        <f>分析係数表!H45</f>
        <v>0</v>
      </c>
      <c r="O42" s="82">
        <f t="shared" si="4"/>
        <v>0</v>
      </c>
      <c r="P42" s="76">
        <f>分析係数表!C45</f>
        <v>1</v>
      </c>
      <c r="Q42" s="82">
        <f>O42*P42</f>
        <v>0</v>
      </c>
      <c r="R42" s="83">
        <v>1.0823863584352247E-2</v>
      </c>
      <c r="S42" s="84">
        <f>I42+R42</f>
        <v>0.24663702025637049</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投入係数表!AH43</f>
        <v>3.873395307658256E-3</v>
      </c>
      <c r="E43" s="77">
        <f>$C$36*D43</f>
        <v>0.38733953076582561</v>
      </c>
      <c r="F43" s="76">
        <f>分析係数表!C46</f>
        <v>0.17935833011209901</v>
      </c>
      <c r="G43" s="77">
        <f>E43*F43</f>
        <v>6.9472571424562479E-2</v>
      </c>
      <c r="H43" s="77">
        <v>8.9036510376185457E-2</v>
      </c>
      <c r="I43" s="77">
        <f>C43+H43</f>
        <v>8.9036510376185457E-2</v>
      </c>
      <c r="J43" s="76">
        <f>分析係数表!G46</f>
        <v>8.6021505376344086E-3</v>
      </c>
      <c r="K43" s="78">
        <f>I43*J43</f>
        <v>7.6590546560159536E-4</v>
      </c>
      <c r="L43" s="79"/>
      <c r="M43" s="80"/>
      <c r="N43" s="81">
        <f>分析係数表!H46</f>
        <v>1.9624287151962429E-2</v>
      </c>
      <c r="O43" s="82">
        <f t="shared" si="4"/>
        <v>0.48071497802612556</v>
      </c>
      <c r="P43" s="76">
        <f>分析係数表!C46</f>
        <v>0.17935833011209901</v>
      </c>
      <c r="Q43" s="82">
        <f>O43*P43</f>
        <v>8.6220235718640251E-2</v>
      </c>
      <c r="R43" s="83">
        <v>9.8431654361080603E-2</v>
      </c>
      <c r="S43" s="84">
        <f>I43+R43</f>
        <v>0.18746816473726607</v>
      </c>
      <c r="T43" s="85">
        <f>分析係数表!F46</f>
        <v>0.31182795698924731</v>
      </c>
      <c r="U43" s="86">
        <f>S43*T43</f>
        <v>5.8457814810545336E-2</v>
      </c>
      <c r="V43" s="87">
        <f>分析係数表!D46</f>
        <v>4.3010752688172043E-3</v>
      </c>
      <c r="W43" s="88">
        <f>ROUND(S43*V43,0)</f>
        <v>0</v>
      </c>
      <c r="X43" s="76">
        <f>分析係数表!E46</f>
        <v>1.0752688172043012E-2</v>
      </c>
      <c r="Y43" s="89">
        <f>ROUND(S43*X43,0)</f>
        <v>0</v>
      </c>
    </row>
    <row r="44" spans="1:25" x14ac:dyDescent="0.2">
      <c r="A44" s="192">
        <v>40</v>
      </c>
      <c r="B44" s="14" t="s">
        <v>150</v>
      </c>
      <c r="C44" s="197">
        <f>SUM(C5:C43)</f>
        <v>100</v>
      </c>
      <c r="D44" s="92">
        <f>投入係数表!AH44</f>
        <v>0.28508189464364764</v>
      </c>
      <c r="E44" s="91">
        <f>SUM(E5:E43)</f>
        <v>28.508189464364762</v>
      </c>
      <c r="F44" s="92">
        <f>分析係数表!C47</f>
        <v>0.45205734847213674</v>
      </c>
      <c r="G44" s="91">
        <f>SUM(G5:G43)</f>
        <v>10.139660632811024</v>
      </c>
      <c r="H44" s="91">
        <f>SUM(H5:H43)</f>
        <v>11.592158264067844</v>
      </c>
      <c r="I44" s="91">
        <f>SUM(I5:I43)</f>
        <v>111.59215826406783</v>
      </c>
      <c r="J44" s="92">
        <f>分析係数表!G47</f>
        <v>0.25945463001493158</v>
      </c>
      <c r="K44" s="93">
        <f>SUM(K5:K43)</f>
        <v>39.068453754709857</v>
      </c>
      <c r="L44" s="94">
        <f>最終需要_まとめ!$L$33</f>
        <v>0.627</v>
      </c>
      <c r="M44" s="91">
        <f>K44*L44</f>
        <v>24.495920504203081</v>
      </c>
      <c r="N44" s="95">
        <f>分析係数表!H47</f>
        <v>1</v>
      </c>
      <c r="O44" s="96">
        <f>SUM(O5:O43)</f>
        <v>24.495920504203077</v>
      </c>
      <c r="P44" s="92">
        <f>分析係数表!C47</f>
        <v>0.45205734847213674</v>
      </c>
      <c r="Q44" s="96">
        <f>SUM(Q5:Q43)</f>
        <v>11.723846884387756</v>
      </c>
      <c r="R44" s="91">
        <f>SUM(R5:R43)</f>
        <v>13.51655367922594</v>
      </c>
      <c r="S44" s="97">
        <f>SUM(S5:S43)</f>
        <v>125.10871194329378</v>
      </c>
      <c r="T44" s="98">
        <f>分析係数表!F47</f>
        <v>0.49393557388686266</v>
      </c>
      <c r="U44" s="99">
        <f>SUM(U5:U43)</f>
        <v>84.033186752530867</v>
      </c>
      <c r="V44" s="100">
        <f>分析係数表!D47</f>
        <v>0.10430078574400901</v>
      </c>
      <c r="W44" s="101">
        <f>SUM(W5:W43)</f>
        <v>7</v>
      </c>
      <c r="X44" s="92">
        <f>分析係数表!E47</f>
        <v>8.4816292561133821E-2</v>
      </c>
      <c r="Y44" s="102">
        <f>SUM(Y5:Y43)</f>
        <v>8</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287</v>
      </c>
      <c r="S2" s="3" t="s">
        <v>152</v>
      </c>
      <c r="U2" s="64" t="s">
        <v>209</v>
      </c>
      <c r="W2" s="3" t="s">
        <v>130</v>
      </c>
      <c r="Y2" s="3" t="s">
        <v>153</v>
      </c>
    </row>
    <row r="3" spans="1:25" ht="44" x14ac:dyDescent="0.2">
      <c r="B3" s="65"/>
      <c r="C3" s="66" t="s">
        <v>227</v>
      </c>
      <c r="D3" s="66" t="s">
        <v>229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投入係数表!AI5</f>
        <v>2.2559217947111165E-3</v>
      </c>
      <c r="E5" s="77">
        <f>$C$37*D5</f>
        <v>0.22559217947111165</v>
      </c>
      <c r="F5" s="76">
        <f>分析係数表!C8</f>
        <v>0.54693596511361031</v>
      </c>
      <c r="G5" s="77">
        <f t="shared" ref="G5:G38" si="0">E5*F5</f>
        <v>0.12338447640111525</v>
      </c>
      <c r="H5" s="77">
        <f t="array" ref="H5:H43">MMULT(逆行列係数!C5:AO43,'33'!G5:G43)</f>
        <v>0.14856719906149618</v>
      </c>
      <c r="I5" s="77">
        <f t="shared" ref="I5:I38" si="1">C5+H5</f>
        <v>0.14856719906149618</v>
      </c>
      <c r="J5" s="76">
        <f>分析係数表!G8</f>
        <v>0.11998386771526517</v>
      </c>
      <c r="K5" s="78">
        <f t="shared" ref="K5:K38" si="2">I5*J5</f>
        <v>1.7825667159022025E-2</v>
      </c>
      <c r="L5" s="79" t="s">
        <v>187</v>
      </c>
      <c r="M5" s="80" t="s">
        <v>187</v>
      </c>
      <c r="N5" s="81">
        <f>分析係数表!H8</f>
        <v>1.0437901581813021E-2</v>
      </c>
      <c r="O5" s="82">
        <f t="shared" ref="O5:O43" si="3">$M$44*N5</f>
        <v>0.36554206846706433</v>
      </c>
      <c r="P5" s="76">
        <f>分析係数表!C8</f>
        <v>0.54693596511361031</v>
      </c>
      <c r="Q5" s="82">
        <f t="shared" ref="Q5:Q38" si="4">O5*P5</f>
        <v>0.19992810400665925</v>
      </c>
      <c r="R5" s="83">
        <f t="array" ref="R5:R43">MMULT(逆行列係数!C5:AO43,'33'!Q5:Q43)</f>
        <v>0.29371719086968212</v>
      </c>
      <c r="S5" s="84">
        <f t="shared" ref="S5:S38" si="5">I5+R5</f>
        <v>0.4422843899311783</v>
      </c>
      <c r="T5" s="85">
        <f>分析係数表!F8</f>
        <v>0.45210727969348657</v>
      </c>
      <c r="U5" s="86">
        <f t="shared" ref="U5:U38" si="6">S5*T5</f>
        <v>0.19995999238267831</v>
      </c>
      <c r="V5" s="87">
        <f>分析係数表!D8</f>
        <v>0.18995765275257109</v>
      </c>
      <c r="W5" s="88">
        <f t="shared" ref="W5:W38" si="7">ROUND(S5*V5,0)</f>
        <v>0</v>
      </c>
      <c r="X5" s="76">
        <f>分析係数表!E8</f>
        <v>0.14398064125831822</v>
      </c>
      <c r="Y5" s="89">
        <f t="shared" ref="Y5:Y38" si="8">ROUND(S5*X5,0)</f>
        <v>0</v>
      </c>
    </row>
    <row r="6" spans="1:25" x14ac:dyDescent="0.2">
      <c r="A6" s="6" t="s">
        <v>219</v>
      </c>
      <c r="B6" s="5" t="s">
        <v>265</v>
      </c>
      <c r="C6" s="90"/>
      <c r="D6" s="76">
        <f>投入係数表!AI6</f>
        <v>0</v>
      </c>
      <c r="E6" s="77">
        <f t="shared" ref="E6:E43" si="9">$C$37*D6</f>
        <v>0</v>
      </c>
      <c r="F6" s="76">
        <f>分析係数表!C9</f>
        <v>1</v>
      </c>
      <c r="G6" s="77">
        <f t="shared" si="0"/>
        <v>0</v>
      </c>
      <c r="H6" s="77">
        <v>2.5686985577112746E-3</v>
      </c>
      <c r="I6" s="77">
        <f t="shared" si="1"/>
        <v>2.5686985577112746E-3</v>
      </c>
      <c r="J6" s="76">
        <f>分析係数表!G9</f>
        <v>0.24637681159420291</v>
      </c>
      <c r="K6" s="78">
        <f t="shared" si="2"/>
        <v>6.328677605955315E-4</v>
      </c>
      <c r="L6" s="79"/>
      <c r="M6" s="80"/>
      <c r="N6" s="81">
        <f>分析係数表!H9</f>
        <v>5.4189353082342016E-4</v>
      </c>
      <c r="O6" s="82">
        <f t="shared" si="3"/>
        <v>1.8977462145385291E-2</v>
      </c>
      <c r="P6" s="76">
        <f>分析係数表!C9</f>
        <v>1</v>
      </c>
      <c r="Q6" s="82">
        <f t="shared" si="4"/>
        <v>1.8977462145385291E-2</v>
      </c>
      <c r="R6" s="83">
        <v>2.4865936260853053E-2</v>
      </c>
      <c r="S6" s="84">
        <f t="shared" si="5"/>
        <v>2.7434634818564327E-2</v>
      </c>
      <c r="T6" s="85">
        <f>分析係数表!F9</f>
        <v>0.67101449275362324</v>
      </c>
      <c r="U6" s="86">
        <f t="shared" si="6"/>
        <v>1.8409037566659833E-2</v>
      </c>
      <c r="V6" s="87">
        <f>分析係数表!D9</f>
        <v>0.17826086956521739</v>
      </c>
      <c r="W6" s="88">
        <f t="shared" si="7"/>
        <v>0</v>
      </c>
      <c r="X6" s="76">
        <f>分析係数表!E9</f>
        <v>0.11304347826086956</v>
      </c>
      <c r="Y6" s="89">
        <f t="shared" si="8"/>
        <v>0</v>
      </c>
    </row>
    <row r="7" spans="1:25" x14ac:dyDescent="0.2">
      <c r="A7" s="6" t="s">
        <v>220</v>
      </c>
      <c r="B7" s="5" t="s">
        <v>266</v>
      </c>
      <c r="C7" s="90"/>
      <c r="D7" s="76">
        <f>投入係数表!AI7</f>
        <v>0</v>
      </c>
      <c r="E7" s="77">
        <f t="shared" si="9"/>
        <v>0</v>
      </c>
      <c r="F7" s="76">
        <f>分析係数表!C10</f>
        <v>7.9037800687285276E-2</v>
      </c>
      <c r="G7" s="77">
        <f t="shared" si="0"/>
        <v>0</v>
      </c>
      <c r="H7" s="77">
        <v>3.7348612980333022E-4</v>
      </c>
      <c r="I7" s="77">
        <f t="shared" si="1"/>
        <v>3.7348612980333022E-4</v>
      </c>
      <c r="J7" s="76">
        <f>分析係数表!G10</f>
        <v>0.17857142857142858</v>
      </c>
      <c r="K7" s="78">
        <f t="shared" si="2"/>
        <v>6.6693951750594683E-5</v>
      </c>
      <c r="L7" s="79"/>
      <c r="M7" s="80"/>
      <c r="N7" s="81">
        <f>分析係数表!H10</f>
        <v>1.057982607798106E-3</v>
      </c>
      <c r="O7" s="82">
        <f t="shared" si="3"/>
        <v>3.7051235617180808E-2</v>
      </c>
      <c r="P7" s="76">
        <f>分析係数表!C10</f>
        <v>7.9037800687285276E-2</v>
      </c>
      <c r="Q7" s="82">
        <f t="shared" si="4"/>
        <v>2.9284481759283818E-3</v>
      </c>
      <c r="R7" s="83">
        <v>4.8603822097230054E-3</v>
      </c>
      <c r="S7" s="84">
        <f t="shared" si="5"/>
        <v>5.2338683395263359E-3</v>
      </c>
      <c r="T7" s="85">
        <f>分析係数表!F10</f>
        <v>0.5178571428571429</v>
      </c>
      <c r="U7" s="86">
        <f t="shared" si="6"/>
        <v>2.7103961043975669E-3</v>
      </c>
      <c r="V7" s="87">
        <f>分析係数表!D10</f>
        <v>0.10714285714285714</v>
      </c>
      <c r="W7" s="88">
        <f t="shared" si="7"/>
        <v>0</v>
      </c>
      <c r="X7" s="76">
        <f>分析係数表!E10</f>
        <v>8.9285714285714288E-2</v>
      </c>
      <c r="Y7" s="89">
        <f t="shared" si="8"/>
        <v>0</v>
      </c>
    </row>
    <row r="8" spans="1:25" x14ac:dyDescent="0.2">
      <c r="A8" s="6" t="s">
        <v>221</v>
      </c>
      <c r="B8" s="5" t="s">
        <v>27</v>
      </c>
      <c r="C8" s="90"/>
      <c r="D8" s="76">
        <f>投入係数表!AI8</f>
        <v>0</v>
      </c>
      <c r="E8" s="77">
        <f t="shared" si="9"/>
        <v>0</v>
      </c>
      <c r="F8" s="76">
        <f>分析係数表!C11</f>
        <v>2.9201343261789914E-3</v>
      </c>
      <c r="G8" s="77">
        <f t="shared" si="0"/>
        <v>0</v>
      </c>
      <c r="H8" s="77">
        <v>2.1213312131695525E-3</v>
      </c>
      <c r="I8" s="77">
        <f t="shared" si="1"/>
        <v>2.1213312131695525E-3</v>
      </c>
      <c r="J8" s="76">
        <f>分析係数表!G11</f>
        <v>0.38709677419354838</v>
      </c>
      <c r="K8" s="78">
        <f t="shared" si="2"/>
        <v>8.2116046961402034E-4</v>
      </c>
      <c r="L8" s="79"/>
      <c r="M8" s="80"/>
      <c r="N8" s="81">
        <f>分析係数表!H11</f>
        <v>-1.2902226924367146E-5</v>
      </c>
      <c r="O8" s="82">
        <f t="shared" si="3"/>
        <v>-4.518443367948879E-4</v>
      </c>
      <c r="P8" s="76">
        <f>分析係数表!C11</f>
        <v>2.9201343261789914E-3</v>
      </c>
      <c r="Q8" s="82">
        <f t="shared" si="4"/>
        <v>-1.3194461579643333E-6</v>
      </c>
      <c r="R8" s="83">
        <v>6.5141204525627459E-3</v>
      </c>
      <c r="S8" s="84">
        <f t="shared" si="5"/>
        <v>8.635451665732298E-3</v>
      </c>
      <c r="T8" s="85">
        <f>分析係数表!F11</f>
        <v>0.64516129032258063</v>
      </c>
      <c r="U8" s="86">
        <f t="shared" si="6"/>
        <v>5.5712591391821279E-3</v>
      </c>
      <c r="V8" s="87">
        <f>分析係数表!D11</f>
        <v>0.25806451612903225</v>
      </c>
      <c r="W8" s="88">
        <f t="shared" si="7"/>
        <v>0</v>
      </c>
      <c r="X8" s="76">
        <f>分析係数表!E11</f>
        <v>0.22580645161290322</v>
      </c>
      <c r="Y8" s="89">
        <f t="shared" si="8"/>
        <v>0</v>
      </c>
    </row>
    <row r="9" spans="1:25" x14ac:dyDescent="0.2">
      <c r="A9" s="6" t="s">
        <v>222</v>
      </c>
      <c r="B9" s="5" t="s">
        <v>190</v>
      </c>
      <c r="C9" s="90"/>
      <c r="D9" s="76">
        <f>投入係数表!AI9</f>
        <v>6.2664494297531015E-3</v>
      </c>
      <c r="E9" s="77">
        <f t="shared" si="9"/>
        <v>0.62664494297531015</v>
      </c>
      <c r="F9" s="76">
        <f>分析係数表!C12</f>
        <v>0.15436841164909776</v>
      </c>
      <c r="G9" s="77">
        <f t="shared" si="0"/>
        <v>9.6734184515038069E-2</v>
      </c>
      <c r="H9" s="77">
        <v>0.10648294230572006</v>
      </c>
      <c r="I9" s="77">
        <f t="shared" si="1"/>
        <v>0.10648294230572006</v>
      </c>
      <c r="J9" s="76">
        <f>分析係数表!G12</f>
        <v>0.13865952540355575</v>
      </c>
      <c r="K9" s="78">
        <f t="shared" si="2"/>
        <v>1.4764874243685352E-2</v>
      </c>
      <c r="L9" s="79"/>
      <c r="M9" s="80"/>
      <c r="N9" s="81">
        <f>分析係数表!H12</f>
        <v>8.1322736304286117E-2</v>
      </c>
      <c r="O9" s="82">
        <f t="shared" si="3"/>
        <v>2.8479748548181782</v>
      </c>
      <c r="P9" s="76">
        <f>分析係数表!C12</f>
        <v>0.15436841164909776</v>
      </c>
      <c r="Q9" s="82">
        <f t="shared" si="4"/>
        <v>0.43963735475485194</v>
      </c>
      <c r="R9" s="83">
        <v>0.50014360394021307</v>
      </c>
      <c r="S9" s="84">
        <f t="shared" si="5"/>
        <v>0.60662654624593315</v>
      </c>
      <c r="T9" s="85">
        <f>分析係数表!F12</f>
        <v>0.32507624786134048</v>
      </c>
      <c r="U9" s="86">
        <f t="shared" si="6"/>
        <v>0.19719988150671189</v>
      </c>
      <c r="V9" s="87">
        <f>分析係数表!D12</f>
        <v>4.5079223387636688E-2</v>
      </c>
      <c r="W9" s="88">
        <f t="shared" si="7"/>
        <v>0</v>
      </c>
      <c r="X9" s="76">
        <f>分析係数表!E12</f>
        <v>4.7459644424607601E-2</v>
      </c>
      <c r="Y9" s="89">
        <f t="shared" si="8"/>
        <v>0</v>
      </c>
    </row>
    <row r="10" spans="1:25" x14ac:dyDescent="0.2">
      <c r="A10" s="6" t="s">
        <v>223</v>
      </c>
      <c r="B10" s="5" t="s">
        <v>28</v>
      </c>
      <c r="C10" s="90"/>
      <c r="D10" s="76">
        <f>投入係数表!AI10</f>
        <v>5.0131595438024812E-4</v>
      </c>
      <c r="E10" s="77">
        <f t="shared" si="9"/>
        <v>5.0131595438024812E-2</v>
      </c>
      <c r="F10" s="76">
        <f>分析係数表!C13</f>
        <v>0</v>
      </c>
      <c r="G10" s="77">
        <f t="shared" si="0"/>
        <v>0</v>
      </c>
      <c r="H10" s="77">
        <v>0</v>
      </c>
      <c r="I10" s="77">
        <f t="shared" si="1"/>
        <v>0</v>
      </c>
      <c r="J10" s="76">
        <f>分析係数表!G13</f>
        <v>0.24519230769230768</v>
      </c>
      <c r="K10" s="78">
        <f t="shared" si="2"/>
        <v>0</v>
      </c>
      <c r="L10" s="79"/>
      <c r="M10" s="80"/>
      <c r="N10" s="81">
        <f>分析係数表!H13</f>
        <v>1.238613784739246E-2</v>
      </c>
      <c r="O10" s="82">
        <f t="shared" si="3"/>
        <v>0.43377056332309238</v>
      </c>
      <c r="P10" s="76">
        <f>分析係数表!C13</f>
        <v>0</v>
      </c>
      <c r="Q10" s="82">
        <f t="shared" si="4"/>
        <v>0</v>
      </c>
      <c r="R10" s="83">
        <v>0</v>
      </c>
      <c r="S10" s="84">
        <f t="shared" si="5"/>
        <v>0</v>
      </c>
      <c r="T10" s="85">
        <f>分析係数表!F13</f>
        <v>0.38350591715976329</v>
      </c>
      <c r="U10" s="86">
        <f t="shared" si="6"/>
        <v>0</v>
      </c>
      <c r="V10" s="87">
        <f>分析係数表!D13</f>
        <v>0.13609467455621302</v>
      </c>
      <c r="W10" s="88">
        <f t="shared" si="7"/>
        <v>0</v>
      </c>
      <c r="X10" s="76">
        <f>分析係数表!E13</f>
        <v>0.13646449704142011</v>
      </c>
      <c r="Y10" s="89">
        <f t="shared" si="8"/>
        <v>0</v>
      </c>
    </row>
    <row r="11" spans="1:25" x14ac:dyDescent="0.2">
      <c r="A11" s="6" t="s">
        <v>224</v>
      </c>
      <c r="B11" s="5" t="s">
        <v>267</v>
      </c>
      <c r="C11" s="90"/>
      <c r="D11" s="76">
        <f>投入係数表!AI11</f>
        <v>6.8930943727284122E-3</v>
      </c>
      <c r="E11" s="77">
        <f t="shared" si="9"/>
        <v>0.68930943727284122</v>
      </c>
      <c r="F11" s="76">
        <f>分析係数表!C14</f>
        <v>5.4896794027228801E-2</v>
      </c>
      <c r="G11" s="77">
        <f t="shared" si="0"/>
        <v>3.7840878198992157E-2</v>
      </c>
      <c r="H11" s="77">
        <v>4.8147262959954189E-2</v>
      </c>
      <c r="I11" s="77">
        <f t="shared" si="1"/>
        <v>4.8147262959954189E-2</v>
      </c>
      <c r="J11" s="76">
        <f>分析係数表!G14</f>
        <v>0.21908893709327548</v>
      </c>
      <c r="K11" s="78">
        <f t="shared" si="2"/>
        <v>1.0548532665846795E-2</v>
      </c>
      <c r="L11" s="79"/>
      <c r="M11" s="80"/>
      <c r="N11" s="81">
        <f>分析係数表!H14</f>
        <v>1.0321781539493716E-3</v>
      </c>
      <c r="O11" s="82">
        <f t="shared" si="3"/>
        <v>3.6147546943591027E-2</v>
      </c>
      <c r="P11" s="76">
        <f>分析係数表!C14</f>
        <v>5.4896794027228801E-2</v>
      </c>
      <c r="Q11" s="82">
        <f t="shared" si="4"/>
        <v>1.9843844391519007E-3</v>
      </c>
      <c r="R11" s="83">
        <v>9.27548010333667E-3</v>
      </c>
      <c r="S11" s="84">
        <f t="shared" si="5"/>
        <v>5.7422743063290857E-2</v>
      </c>
      <c r="T11" s="85">
        <f>分析係数表!F14</f>
        <v>0.36550976138828634</v>
      </c>
      <c r="U11" s="86">
        <f t="shared" si="6"/>
        <v>2.0988573115324316E-2</v>
      </c>
      <c r="V11" s="87">
        <f>分析係数表!D14</f>
        <v>0.11713665943600868</v>
      </c>
      <c r="W11" s="88">
        <f t="shared" si="7"/>
        <v>0</v>
      </c>
      <c r="X11" s="76">
        <f>分析係数表!E14</f>
        <v>8.6767895878524945E-2</v>
      </c>
      <c r="Y11" s="89">
        <f t="shared" si="8"/>
        <v>0</v>
      </c>
    </row>
    <row r="12" spans="1:25" x14ac:dyDescent="0.2">
      <c r="A12" s="6" t="s">
        <v>225</v>
      </c>
      <c r="B12" s="5" t="s">
        <v>29</v>
      </c>
      <c r="C12" s="90"/>
      <c r="D12" s="76">
        <f>投入係数表!AI12</f>
        <v>7.6450683042987846E-3</v>
      </c>
      <c r="E12" s="77">
        <f t="shared" si="9"/>
        <v>0.76450683042987844</v>
      </c>
      <c r="F12" s="76">
        <f>分析係数表!C15</f>
        <v>0</v>
      </c>
      <c r="G12" s="77">
        <f t="shared" si="0"/>
        <v>0</v>
      </c>
      <c r="H12" s="77">
        <v>0</v>
      </c>
      <c r="I12" s="77">
        <f t="shared" si="1"/>
        <v>0</v>
      </c>
      <c r="J12" s="76">
        <f>分析係数表!G15</f>
        <v>9.5670602482591585E-2</v>
      </c>
      <c r="K12" s="78">
        <f t="shared" si="2"/>
        <v>0</v>
      </c>
      <c r="L12" s="79"/>
      <c r="M12" s="80"/>
      <c r="N12" s="81">
        <f>分析係数表!H15</f>
        <v>7.5090960699816791E-3</v>
      </c>
      <c r="O12" s="82">
        <f t="shared" si="3"/>
        <v>0.26297340401462477</v>
      </c>
      <c r="P12" s="76">
        <f>分析係数表!C15</f>
        <v>0</v>
      </c>
      <c r="Q12" s="82">
        <f t="shared" si="4"/>
        <v>0</v>
      </c>
      <c r="R12" s="83">
        <v>0</v>
      </c>
      <c r="S12" s="84">
        <f t="shared" si="5"/>
        <v>0</v>
      </c>
      <c r="T12" s="85">
        <f>分析係数表!F15</f>
        <v>0.30426884650317892</v>
      </c>
      <c r="U12" s="86">
        <f t="shared" si="6"/>
        <v>0</v>
      </c>
      <c r="V12" s="87">
        <f>分析係数表!D15</f>
        <v>3.7844383893430214E-2</v>
      </c>
      <c r="W12" s="88">
        <f t="shared" si="7"/>
        <v>0</v>
      </c>
      <c r="X12" s="76">
        <f>分析係数表!E15</f>
        <v>3.511958825310324E-2</v>
      </c>
      <c r="Y12" s="89">
        <f t="shared" si="8"/>
        <v>0</v>
      </c>
    </row>
    <row r="13" spans="1:25" x14ac:dyDescent="0.2">
      <c r="A13" s="6" t="s">
        <v>226</v>
      </c>
      <c r="B13" s="5" t="s">
        <v>30</v>
      </c>
      <c r="C13" s="90"/>
      <c r="D13" s="76">
        <f>投入係数表!AI13</f>
        <v>3.509211680661737E-3</v>
      </c>
      <c r="E13" s="77">
        <f t="shared" si="9"/>
        <v>0.35092116806617368</v>
      </c>
      <c r="F13" s="76">
        <f>分析係数表!C16</f>
        <v>2.8164924506387967E-2</v>
      </c>
      <c r="G13" s="77">
        <f t="shared" si="0"/>
        <v>9.8836682062772661E-3</v>
      </c>
      <c r="H13" s="77">
        <v>1.535345178505268E-2</v>
      </c>
      <c r="I13" s="77">
        <f t="shared" si="1"/>
        <v>1.535345178505268E-2</v>
      </c>
      <c r="J13" s="76">
        <f>分析係数表!G16</f>
        <v>3.3175355450236969E-2</v>
      </c>
      <c r="K13" s="78">
        <f t="shared" si="2"/>
        <v>5.0935622035719796E-4</v>
      </c>
      <c r="L13" s="79"/>
      <c r="M13" s="80"/>
      <c r="N13" s="81">
        <f>分析係数表!H16</f>
        <v>1.4682734239929811E-2</v>
      </c>
      <c r="O13" s="82">
        <f t="shared" si="3"/>
        <v>0.51419885527258236</v>
      </c>
      <c r="P13" s="76">
        <f>分析係数表!C16</f>
        <v>2.8164924506387967E-2</v>
      </c>
      <c r="Q13" s="82">
        <f t="shared" si="4"/>
        <v>1.4482371940023395E-2</v>
      </c>
      <c r="R13" s="83">
        <v>2.7774431812646713E-2</v>
      </c>
      <c r="S13" s="84">
        <f t="shared" si="5"/>
        <v>4.3127883597699396E-2</v>
      </c>
      <c r="T13" s="85">
        <f>分析係数表!F16</f>
        <v>0.28436018957345971</v>
      </c>
      <c r="U13" s="86">
        <f t="shared" si="6"/>
        <v>1.2263853155743904E-2</v>
      </c>
      <c r="V13" s="87">
        <f>分析係数表!D16</f>
        <v>3.7914691943127965E-2</v>
      </c>
      <c r="W13" s="88">
        <f t="shared" si="7"/>
        <v>0</v>
      </c>
      <c r="X13" s="76">
        <f>分析係数表!E16</f>
        <v>3.7914691943127965E-2</v>
      </c>
      <c r="Y13" s="89">
        <f t="shared" si="8"/>
        <v>0</v>
      </c>
    </row>
    <row r="14" spans="1:25" x14ac:dyDescent="0.2">
      <c r="A14" s="6" t="s">
        <v>2</v>
      </c>
      <c r="B14" s="5" t="s">
        <v>364</v>
      </c>
      <c r="C14" s="90"/>
      <c r="D14" s="76">
        <f>投入係数表!AI14</f>
        <v>3.759869657851861E-3</v>
      </c>
      <c r="E14" s="77">
        <f t="shared" si="9"/>
        <v>0.37598696578518609</v>
      </c>
      <c r="F14" s="76">
        <f>分析係数表!C17</f>
        <v>0.15651736285858076</v>
      </c>
      <c r="G14" s="77">
        <f t="shared" si="0"/>
        <v>5.8848488353896757E-2</v>
      </c>
      <c r="H14" s="77">
        <v>8.3113947168943644E-2</v>
      </c>
      <c r="I14" s="77">
        <f t="shared" si="1"/>
        <v>8.3113947168943644E-2</v>
      </c>
      <c r="J14" s="76">
        <f>分析係数表!G17</f>
        <v>0.21787194841087057</v>
      </c>
      <c r="K14" s="78">
        <f t="shared" si="2"/>
        <v>1.8108197609815913E-2</v>
      </c>
      <c r="L14" s="79"/>
      <c r="M14" s="80"/>
      <c r="N14" s="81">
        <f>分析係数表!H17</f>
        <v>2.4901297964028592E-3</v>
      </c>
      <c r="O14" s="82">
        <f t="shared" si="3"/>
        <v>8.720595700141337E-2</v>
      </c>
      <c r="P14" s="76">
        <f>分析係数表!C17</f>
        <v>0.15651736285858076</v>
      </c>
      <c r="Q14" s="82">
        <f t="shared" si="4"/>
        <v>1.3649246415420008E-2</v>
      </c>
      <c r="R14" s="83">
        <v>2.5515061743039431E-2</v>
      </c>
      <c r="S14" s="84">
        <f t="shared" si="5"/>
        <v>0.10862900891198307</v>
      </c>
      <c r="T14" s="85">
        <f>分析係数表!F17</f>
        <v>0.3417779824965454</v>
      </c>
      <c r="U14" s="86">
        <f t="shared" si="6"/>
        <v>3.7127003506536825E-2</v>
      </c>
      <c r="V14" s="87">
        <f>分析係数表!D17</f>
        <v>8.7977890373099957E-2</v>
      </c>
      <c r="W14" s="88">
        <f t="shared" si="7"/>
        <v>0</v>
      </c>
      <c r="X14" s="76">
        <f>分析係数表!E17</f>
        <v>8.8438507600184249E-2</v>
      </c>
      <c r="Y14" s="89">
        <f t="shared" si="8"/>
        <v>0</v>
      </c>
    </row>
    <row r="15" spans="1:25" x14ac:dyDescent="0.2">
      <c r="A15" s="6" t="s">
        <v>3</v>
      </c>
      <c r="B15" s="5" t="s">
        <v>31</v>
      </c>
      <c r="C15" s="90"/>
      <c r="D15" s="76">
        <f>投入係数表!AI15</f>
        <v>2.0052638175209925E-3</v>
      </c>
      <c r="E15" s="77">
        <f t="shared" si="9"/>
        <v>0.20052638175209925</v>
      </c>
      <c r="F15" s="76">
        <f>分析係数表!C18</f>
        <v>0.11725293132328307</v>
      </c>
      <c r="G15" s="77">
        <f t="shared" si="0"/>
        <v>2.3512306068085336E-2</v>
      </c>
      <c r="H15" s="77">
        <v>2.973029514161905E-2</v>
      </c>
      <c r="I15" s="77">
        <f t="shared" si="1"/>
        <v>2.973029514161905E-2</v>
      </c>
      <c r="J15" s="76">
        <f>分析係数表!G18</f>
        <v>0.21513002364066194</v>
      </c>
      <c r="K15" s="78">
        <f t="shared" si="2"/>
        <v>6.395879096660363E-3</v>
      </c>
      <c r="L15" s="79"/>
      <c r="M15" s="80"/>
      <c r="N15" s="81">
        <f>分析係数表!H18</f>
        <v>3.999690346553815E-4</v>
      </c>
      <c r="O15" s="82">
        <f t="shared" si="3"/>
        <v>1.4007174440641524E-2</v>
      </c>
      <c r="P15" s="76">
        <f>分析係数表!C18</f>
        <v>0.11725293132328307</v>
      </c>
      <c r="Q15" s="82">
        <f t="shared" si="4"/>
        <v>1.6423822627217866E-3</v>
      </c>
      <c r="R15" s="83">
        <v>3.9229489146984245E-3</v>
      </c>
      <c r="S15" s="84">
        <f t="shared" si="5"/>
        <v>3.3653244056317477E-2</v>
      </c>
      <c r="T15" s="85">
        <f>分析係数表!F18</f>
        <v>0.45862884160756501</v>
      </c>
      <c r="U15" s="86">
        <f t="shared" si="6"/>
        <v>1.5434348337885557E-2</v>
      </c>
      <c r="V15" s="87">
        <f>分析係数表!D18</f>
        <v>6.6193853427895979E-2</v>
      </c>
      <c r="W15" s="88">
        <f t="shared" si="7"/>
        <v>0</v>
      </c>
      <c r="X15" s="76">
        <f>分析係数表!E18</f>
        <v>5.4373522458628844E-2</v>
      </c>
      <c r="Y15" s="89">
        <f t="shared" si="8"/>
        <v>0</v>
      </c>
    </row>
    <row r="16" spans="1:25" x14ac:dyDescent="0.2">
      <c r="A16" s="6" t="s">
        <v>4</v>
      </c>
      <c r="B16" s="5" t="s">
        <v>32</v>
      </c>
      <c r="C16" s="90"/>
      <c r="D16" s="76">
        <f>投入係数表!AI16</f>
        <v>0</v>
      </c>
      <c r="E16" s="77">
        <f t="shared" si="9"/>
        <v>0</v>
      </c>
      <c r="F16" s="76">
        <f>分析係数表!C19</f>
        <v>0.16093535075653365</v>
      </c>
      <c r="G16" s="77">
        <f t="shared" si="0"/>
        <v>0</v>
      </c>
      <c r="H16" s="77">
        <v>6.8578701228570347E-3</v>
      </c>
      <c r="I16" s="77">
        <f t="shared" si="1"/>
        <v>6.8578701228570347E-3</v>
      </c>
      <c r="J16" s="76">
        <f>分析係数表!G19</f>
        <v>5.7622016770586967E-2</v>
      </c>
      <c r="K16" s="78">
        <f t="shared" si="2"/>
        <v>3.9516430722977535E-4</v>
      </c>
      <c r="L16" s="79"/>
      <c r="M16" s="80"/>
      <c r="N16" s="81">
        <f>分析係数表!H19</f>
        <v>-1.0321781539493717E-4</v>
      </c>
      <c r="O16" s="82">
        <f t="shared" si="3"/>
        <v>-3.6147546943591032E-3</v>
      </c>
      <c r="P16" s="76">
        <f>分析係数表!C19</f>
        <v>0.16093535075653365</v>
      </c>
      <c r="Q16" s="82">
        <f t="shared" si="4"/>
        <v>-5.8174181463550888E-4</v>
      </c>
      <c r="R16" s="83">
        <v>2.3435035327664918E-3</v>
      </c>
      <c r="S16" s="84">
        <f t="shared" si="5"/>
        <v>9.2013736556235265E-3</v>
      </c>
      <c r="T16" s="85">
        <f>分析係数表!F19</f>
        <v>0.23994839819393679</v>
      </c>
      <c r="U16" s="86">
        <f t="shared" si="6"/>
        <v>2.2078548698507539E-3</v>
      </c>
      <c r="V16" s="87">
        <f>分析係数表!D19</f>
        <v>2.2575790152655342E-2</v>
      </c>
      <c r="W16" s="88">
        <f t="shared" si="7"/>
        <v>0</v>
      </c>
      <c r="X16" s="76">
        <f>分析係数表!E19</f>
        <v>2.6015910556869491E-2</v>
      </c>
      <c r="Y16" s="89">
        <f t="shared" si="8"/>
        <v>0</v>
      </c>
    </row>
    <row r="17" spans="1:25" x14ac:dyDescent="0.2">
      <c r="A17" s="6" t="s">
        <v>5</v>
      </c>
      <c r="B17" s="5" t="s">
        <v>33</v>
      </c>
      <c r="C17" s="90"/>
      <c r="D17" s="76">
        <f>投入係数表!AI17</f>
        <v>1.2532898859506203E-4</v>
      </c>
      <c r="E17" s="77">
        <f t="shared" si="9"/>
        <v>1.2532898859506203E-2</v>
      </c>
      <c r="F17" s="76">
        <f>分析係数表!C20</f>
        <v>0.28691066997518611</v>
      </c>
      <c r="G17" s="77">
        <f t="shared" si="0"/>
        <v>3.5958224085121705E-3</v>
      </c>
      <c r="H17" s="77">
        <v>1.1190153175293933E-2</v>
      </c>
      <c r="I17" s="77">
        <f t="shared" si="1"/>
        <v>1.1190153175293933E-2</v>
      </c>
      <c r="J17" s="76">
        <f>分析係数表!G20</f>
        <v>9.991079393398751E-2</v>
      </c>
      <c r="K17" s="78">
        <f t="shared" si="2"/>
        <v>1.1180170879865482E-3</v>
      </c>
      <c r="L17" s="79"/>
      <c r="M17" s="80"/>
      <c r="N17" s="81">
        <f>分析係数表!H20</f>
        <v>4.9028462312595156E-4</v>
      </c>
      <c r="O17" s="82">
        <f t="shared" si="3"/>
        <v>1.717008479820574E-2</v>
      </c>
      <c r="P17" s="76">
        <f>分析係数表!C20</f>
        <v>0.28691066997518611</v>
      </c>
      <c r="Q17" s="82">
        <f t="shared" si="4"/>
        <v>4.9262805329839668E-3</v>
      </c>
      <c r="R17" s="83">
        <v>9.7733783025329857E-3</v>
      </c>
      <c r="S17" s="84">
        <f t="shared" si="5"/>
        <v>2.0963531477826917E-2</v>
      </c>
      <c r="T17" s="85">
        <f>分析係数表!F20</f>
        <v>0.22279214986619089</v>
      </c>
      <c r="U17" s="86">
        <f t="shared" si="6"/>
        <v>4.6705102467326249E-3</v>
      </c>
      <c r="V17" s="87">
        <f>分析係数表!D20</f>
        <v>1.4942016057091882E-2</v>
      </c>
      <c r="W17" s="88">
        <f t="shared" si="7"/>
        <v>0</v>
      </c>
      <c r="X17" s="76">
        <f>分析係数表!E20</f>
        <v>1.5834076717216771E-2</v>
      </c>
      <c r="Y17" s="89">
        <f t="shared" si="8"/>
        <v>0</v>
      </c>
    </row>
    <row r="18" spans="1:25" x14ac:dyDescent="0.2">
      <c r="A18" s="6" t="s">
        <v>6</v>
      </c>
      <c r="B18" s="5" t="s">
        <v>34</v>
      </c>
      <c r="C18" s="90"/>
      <c r="D18" s="76">
        <f>投入係数表!AI18</f>
        <v>2.5065797719012406E-4</v>
      </c>
      <c r="E18" s="77">
        <f t="shared" si="9"/>
        <v>2.5065797719012406E-2</v>
      </c>
      <c r="F18" s="76">
        <f>分析係数表!C21</f>
        <v>0.60911510312707917</v>
      </c>
      <c r="G18" s="77">
        <f t="shared" si="0"/>
        <v>1.5267955962578747E-2</v>
      </c>
      <c r="H18" s="77">
        <v>6.9903329590098345E-2</v>
      </c>
      <c r="I18" s="77">
        <f t="shared" si="1"/>
        <v>6.9903329590098345E-2</v>
      </c>
      <c r="J18" s="76">
        <f>分析係数表!G21</f>
        <v>0.2851761577664525</v>
      </c>
      <c r="K18" s="78">
        <f t="shared" si="2"/>
        <v>1.9934762947586213E-2</v>
      </c>
      <c r="L18" s="79"/>
      <c r="M18" s="80"/>
      <c r="N18" s="81">
        <f>分析係数表!H21</f>
        <v>8.1284029623513018E-4</v>
      </c>
      <c r="O18" s="82">
        <f t="shared" si="3"/>
        <v>2.8466193218077938E-2</v>
      </c>
      <c r="P18" s="76">
        <f>分析係数表!C21</f>
        <v>0.60911510312707917</v>
      </c>
      <c r="Q18" s="82">
        <f t="shared" si="4"/>
        <v>1.7339188217664905E-2</v>
      </c>
      <c r="R18" s="83">
        <v>4.3642106588826245E-2</v>
      </c>
      <c r="S18" s="84">
        <f t="shared" si="5"/>
        <v>0.1135454361789246</v>
      </c>
      <c r="T18" s="85">
        <f>分析係数表!F21</f>
        <v>0.42588078883226238</v>
      </c>
      <c r="U18" s="86">
        <f t="shared" si="6"/>
        <v>4.8356819928183713E-2</v>
      </c>
      <c r="V18" s="87">
        <f>分析係数表!D21</f>
        <v>0.10037668956348327</v>
      </c>
      <c r="W18" s="88">
        <f t="shared" si="7"/>
        <v>0</v>
      </c>
      <c r="X18" s="76">
        <f>分析係数表!E21</f>
        <v>9.4837137159317533E-2</v>
      </c>
      <c r="Y18" s="89">
        <f t="shared" si="8"/>
        <v>0</v>
      </c>
    </row>
    <row r="19" spans="1:25" x14ac:dyDescent="0.2">
      <c r="A19" s="6" t="s">
        <v>7</v>
      </c>
      <c r="B19" s="5" t="s">
        <v>268</v>
      </c>
      <c r="C19" s="90"/>
      <c r="D19" s="76">
        <f>投入係数表!AI19</f>
        <v>0</v>
      </c>
      <c r="E19" s="77">
        <f t="shared" si="9"/>
        <v>0</v>
      </c>
      <c r="F19" s="76">
        <f>分析係数表!C22</f>
        <v>5.1505016722408037E-2</v>
      </c>
      <c r="G19" s="77">
        <f t="shared" si="0"/>
        <v>0</v>
      </c>
      <c r="H19" s="77">
        <v>2.1346229356834518E-3</v>
      </c>
      <c r="I19" s="77">
        <f t="shared" si="1"/>
        <v>2.1346229356834518E-3</v>
      </c>
      <c r="J19" s="76">
        <f>分析係数表!G22</f>
        <v>0.19433198380566802</v>
      </c>
      <c r="K19" s="78">
        <f t="shared" si="2"/>
        <v>4.148255097684441E-4</v>
      </c>
      <c r="L19" s="79"/>
      <c r="M19" s="80"/>
      <c r="N19" s="81">
        <f>分析係数表!H22</f>
        <v>3.8706680773101437E-5</v>
      </c>
      <c r="O19" s="82">
        <f t="shared" si="3"/>
        <v>1.3555330103846637E-3</v>
      </c>
      <c r="P19" s="76">
        <f>分析係数表!C22</f>
        <v>5.1505016722408037E-2</v>
      </c>
      <c r="Q19" s="82">
        <f t="shared" si="4"/>
        <v>6.9816750367638207E-5</v>
      </c>
      <c r="R19" s="83">
        <v>6.9361713829461046E-4</v>
      </c>
      <c r="S19" s="84">
        <f t="shared" si="5"/>
        <v>2.8282400739780625E-3</v>
      </c>
      <c r="T19" s="85">
        <f>分析係数表!F22</f>
        <v>0.41295546558704455</v>
      </c>
      <c r="U19" s="86">
        <f t="shared" si="6"/>
        <v>1.1679371965415482E-3</v>
      </c>
      <c r="V19" s="87">
        <f>分析係数表!D22</f>
        <v>6.1740890688259109E-2</v>
      </c>
      <c r="W19" s="88">
        <f t="shared" si="7"/>
        <v>0</v>
      </c>
      <c r="X19" s="76">
        <f>分析係数表!E22</f>
        <v>6.6801619433198386E-2</v>
      </c>
      <c r="Y19" s="89">
        <f t="shared" si="8"/>
        <v>0</v>
      </c>
    </row>
    <row r="20" spans="1:25" x14ac:dyDescent="0.2">
      <c r="A20" s="6" t="s">
        <v>8</v>
      </c>
      <c r="B20" s="5" t="s">
        <v>269</v>
      </c>
      <c r="C20" s="90"/>
      <c r="D20" s="76">
        <f>投入係数表!AI20</f>
        <v>0</v>
      </c>
      <c r="E20" s="77">
        <f t="shared" si="9"/>
        <v>0</v>
      </c>
      <c r="F20" s="76">
        <f>分析係数表!C23</f>
        <v>0</v>
      </c>
      <c r="G20" s="77">
        <f t="shared" si="0"/>
        <v>0</v>
      </c>
      <c r="H20" s="77">
        <v>0</v>
      </c>
      <c r="I20" s="77">
        <f t="shared" si="1"/>
        <v>0</v>
      </c>
      <c r="J20" s="76">
        <f>分析係数表!G23</f>
        <v>0.21569329989251165</v>
      </c>
      <c r="K20" s="78">
        <f t="shared" si="2"/>
        <v>0</v>
      </c>
      <c r="L20" s="79"/>
      <c r="M20" s="80"/>
      <c r="N20" s="81">
        <f>分析係数表!H23</f>
        <v>2.5804453848734292E-5</v>
      </c>
      <c r="O20" s="82">
        <f t="shared" si="3"/>
        <v>9.0368867358977579E-4</v>
      </c>
      <c r="P20" s="76">
        <f>分析係数表!C23</f>
        <v>0</v>
      </c>
      <c r="Q20" s="82">
        <f t="shared" si="4"/>
        <v>0</v>
      </c>
      <c r="R20" s="83">
        <v>0</v>
      </c>
      <c r="S20" s="84">
        <f t="shared" si="5"/>
        <v>0</v>
      </c>
      <c r="T20" s="85">
        <f>分析係数表!F23</f>
        <v>0.44070225725546397</v>
      </c>
      <c r="U20" s="86">
        <f t="shared" si="6"/>
        <v>0</v>
      </c>
      <c r="V20" s="87">
        <f>分析係数表!D23</f>
        <v>7.3450376209243995E-2</v>
      </c>
      <c r="W20" s="88">
        <f t="shared" si="7"/>
        <v>0</v>
      </c>
      <c r="X20" s="76">
        <f>分析係数表!E23</f>
        <v>7.9183088498745974E-2</v>
      </c>
      <c r="Y20" s="89">
        <f t="shared" si="8"/>
        <v>0</v>
      </c>
    </row>
    <row r="21" spans="1:25" x14ac:dyDescent="0.2">
      <c r="A21" s="6" t="s">
        <v>9</v>
      </c>
      <c r="B21" s="5" t="s">
        <v>270</v>
      </c>
      <c r="C21" s="90"/>
      <c r="D21" s="76">
        <f>投入係数表!AI21</f>
        <v>0</v>
      </c>
      <c r="E21" s="77">
        <f t="shared" si="9"/>
        <v>0</v>
      </c>
      <c r="F21" s="76">
        <f>分析係数表!C24</f>
        <v>3.1029619181946355E-2</v>
      </c>
      <c r="G21" s="77">
        <f t="shared" si="0"/>
        <v>0</v>
      </c>
      <c r="H21" s="77">
        <v>5.7417503491364057E-4</v>
      </c>
      <c r="I21" s="77">
        <f t="shared" si="1"/>
        <v>5.7417503491364057E-4</v>
      </c>
      <c r="J21" s="76">
        <f>分析係数表!G24</f>
        <v>0.21333333333333335</v>
      </c>
      <c r="K21" s="78">
        <f t="shared" si="2"/>
        <v>1.2249067411491E-4</v>
      </c>
      <c r="L21" s="79"/>
      <c r="M21" s="80"/>
      <c r="N21" s="81">
        <f>分析係数表!H24</f>
        <v>3.2255567310917867E-4</v>
      </c>
      <c r="O21" s="82">
        <f t="shared" si="3"/>
        <v>1.1296108419872199E-2</v>
      </c>
      <c r="P21" s="76">
        <f>分析係数表!C24</f>
        <v>3.1029619181946355E-2</v>
      </c>
      <c r="Q21" s="82">
        <f t="shared" si="4"/>
        <v>3.5051394250661209E-4</v>
      </c>
      <c r="R21" s="83">
        <v>1.0433755018703435E-3</v>
      </c>
      <c r="S21" s="84">
        <f t="shared" si="5"/>
        <v>1.6175505367839842E-3</v>
      </c>
      <c r="T21" s="85">
        <f>分析係数表!F24</f>
        <v>0.4</v>
      </c>
      <c r="U21" s="86">
        <f t="shared" si="6"/>
        <v>6.4702021471359369E-4</v>
      </c>
      <c r="V21" s="87">
        <f>分析係数表!D24</f>
        <v>0</v>
      </c>
      <c r="W21" s="88">
        <f t="shared" si="7"/>
        <v>0</v>
      </c>
      <c r="X21" s="76">
        <f>分析係数表!E24</f>
        <v>0</v>
      </c>
      <c r="Y21" s="89">
        <f t="shared" si="8"/>
        <v>0</v>
      </c>
    </row>
    <row r="22" spans="1:25" x14ac:dyDescent="0.2">
      <c r="A22" s="6" t="s">
        <v>10</v>
      </c>
      <c r="B22" s="5" t="s">
        <v>271</v>
      </c>
      <c r="C22" s="90"/>
      <c r="D22" s="76">
        <f>投入係数表!AI22</f>
        <v>1.3786188745456825E-3</v>
      </c>
      <c r="E22" s="77">
        <f t="shared" si="9"/>
        <v>0.13786188745456826</v>
      </c>
      <c r="F22" s="76">
        <f>分析係数表!C25</f>
        <v>0.19850187265917607</v>
      </c>
      <c r="G22" s="77">
        <f t="shared" si="0"/>
        <v>2.7365842828060372E-2</v>
      </c>
      <c r="H22" s="77">
        <v>4.4781122576918415E-2</v>
      </c>
      <c r="I22" s="77">
        <f t="shared" si="1"/>
        <v>4.4781122576918415E-2</v>
      </c>
      <c r="J22" s="76">
        <f>分析係数表!G25</f>
        <v>0.19720347155255544</v>
      </c>
      <c r="K22" s="78">
        <f t="shared" si="2"/>
        <v>8.8309928321888293E-3</v>
      </c>
      <c r="L22" s="79"/>
      <c r="M22" s="80"/>
      <c r="N22" s="81">
        <f>分析係数表!H25</f>
        <v>4.5157794235285009E-4</v>
      </c>
      <c r="O22" s="82">
        <f t="shared" si="3"/>
        <v>1.5814551787821075E-2</v>
      </c>
      <c r="P22" s="76">
        <f>分析係数表!C25</f>
        <v>0.19850187265917607</v>
      </c>
      <c r="Q22" s="82">
        <f t="shared" si="4"/>
        <v>3.1392181451480043E-3</v>
      </c>
      <c r="R22" s="83">
        <v>7.4830080613561998E-3</v>
      </c>
      <c r="S22" s="84">
        <f t="shared" si="5"/>
        <v>5.2264130638274613E-2</v>
      </c>
      <c r="T22" s="85">
        <f>分析係数表!F25</f>
        <v>0.35053037608486015</v>
      </c>
      <c r="U22" s="86">
        <f t="shared" si="6"/>
        <v>1.8320165368382661E-2</v>
      </c>
      <c r="V22" s="87">
        <f>分析係数表!D25</f>
        <v>5.2073288331726135E-2</v>
      </c>
      <c r="W22" s="88">
        <f t="shared" si="7"/>
        <v>0</v>
      </c>
      <c r="X22" s="76">
        <f>分析係数表!E25</f>
        <v>4.8216007714561235E-2</v>
      </c>
      <c r="Y22" s="89">
        <f t="shared" si="8"/>
        <v>0</v>
      </c>
    </row>
    <row r="23" spans="1:25" x14ac:dyDescent="0.2">
      <c r="A23" s="6" t="s">
        <v>11</v>
      </c>
      <c r="B23" s="5" t="s">
        <v>35</v>
      </c>
      <c r="C23" s="90"/>
      <c r="D23" s="76">
        <f>投入係数表!AI23</f>
        <v>5.0131595438024812E-4</v>
      </c>
      <c r="E23" s="77">
        <f t="shared" si="9"/>
        <v>5.0131595438024812E-2</v>
      </c>
      <c r="F23" s="76">
        <f>分析係数表!C26</f>
        <v>2.323462414578592E-2</v>
      </c>
      <c r="G23" s="77">
        <f t="shared" si="0"/>
        <v>1.1647887778311026E-3</v>
      </c>
      <c r="H23" s="77">
        <v>1.9173280177822091E-3</v>
      </c>
      <c r="I23" s="77">
        <f t="shared" si="1"/>
        <v>1.9173280177822091E-3</v>
      </c>
      <c r="J23" s="76">
        <f>分析係数表!G26</f>
        <v>0.20198675496688742</v>
      </c>
      <c r="K23" s="78">
        <f t="shared" si="2"/>
        <v>3.8727486451892304E-4</v>
      </c>
      <c r="L23" s="79"/>
      <c r="M23" s="80"/>
      <c r="N23" s="81">
        <f>分析係数表!H26</f>
        <v>9.637963512502257E-3</v>
      </c>
      <c r="O23" s="82">
        <f t="shared" si="3"/>
        <v>0.33752771958578121</v>
      </c>
      <c r="P23" s="76">
        <f>分析係数表!C26</f>
        <v>2.323462414578592E-2</v>
      </c>
      <c r="Q23" s="82">
        <f t="shared" si="4"/>
        <v>7.8423297033598516E-3</v>
      </c>
      <c r="R23" s="83">
        <v>8.1189810777861186E-3</v>
      </c>
      <c r="S23" s="84">
        <f t="shared" si="5"/>
        <v>1.0036309095568328E-2</v>
      </c>
      <c r="T23" s="85">
        <f>分析係数表!F26</f>
        <v>0.3443708609271523</v>
      </c>
      <c r="U23" s="86">
        <f t="shared" si="6"/>
        <v>3.4562124037718742E-3</v>
      </c>
      <c r="V23" s="87">
        <f>分析係数表!D26</f>
        <v>3.9735099337748346E-2</v>
      </c>
      <c r="W23" s="88">
        <f t="shared" si="7"/>
        <v>0</v>
      </c>
      <c r="X23" s="76">
        <f>分析係数表!E26</f>
        <v>3.9735099337748346E-2</v>
      </c>
      <c r="Y23" s="89">
        <f t="shared" si="8"/>
        <v>0</v>
      </c>
    </row>
    <row r="24" spans="1:25" x14ac:dyDescent="0.2">
      <c r="A24" s="6" t="s">
        <v>12</v>
      </c>
      <c r="B24" s="5" t="s">
        <v>365</v>
      </c>
      <c r="C24" s="90"/>
      <c r="D24" s="76">
        <f>投入係数表!AI24</f>
        <v>1.2532898859506203E-4</v>
      </c>
      <c r="E24" s="77">
        <f t="shared" si="9"/>
        <v>1.2532898859506203E-2</v>
      </c>
      <c r="F24" s="76">
        <f>分析係数表!C27</f>
        <v>8.4880636604774962E-3</v>
      </c>
      <c r="G24" s="77">
        <f t="shared" si="0"/>
        <v>1.0638004336981446E-4</v>
      </c>
      <c r="H24" s="77">
        <v>1.5476979207771391E-4</v>
      </c>
      <c r="I24" s="77">
        <f t="shared" si="1"/>
        <v>1.5476979207771391E-4</v>
      </c>
      <c r="J24" s="76">
        <f>分析係数表!G27</f>
        <v>0.2</v>
      </c>
      <c r="K24" s="78">
        <f t="shared" si="2"/>
        <v>3.0953958415542784E-5</v>
      </c>
      <c r="L24" s="79"/>
      <c r="M24" s="80"/>
      <c r="N24" s="81">
        <f>分析係数表!H27</f>
        <v>9.6121590586535233E-3</v>
      </c>
      <c r="O24" s="82">
        <f t="shared" si="3"/>
        <v>0.33662403091219145</v>
      </c>
      <c r="P24" s="76">
        <f>分析係数表!C27</f>
        <v>8.4880636604774962E-3</v>
      </c>
      <c r="Q24" s="82">
        <f t="shared" si="4"/>
        <v>2.8572862040292255E-3</v>
      </c>
      <c r="R24" s="83">
        <v>2.8814157270325089E-3</v>
      </c>
      <c r="S24" s="84">
        <f t="shared" si="5"/>
        <v>3.036185519110223E-3</v>
      </c>
      <c r="T24" s="85">
        <f>分析係数表!F27</f>
        <v>0.35</v>
      </c>
      <c r="U24" s="86">
        <f t="shared" si="6"/>
        <v>1.0626649316885779E-3</v>
      </c>
      <c r="V24" s="87">
        <f>分析係数表!D27</f>
        <v>0</v>
      </c>
      <c r="W24" s="88">
        <f t="shared" si="7"/>
        <v>0</v>
      </c>
      <c r="X24" s="76">
        <f>分析係数表!E27</f>
        <v>0</v>
      </c>
      <c r="Y24" s="89">
        <f t="shared" si="8"/>
        <v>0</v>
      </c>
    </row>
    <row r="25" spans="1:25" x14ac:dyDescent="0.2">
      <c r="A25" s="6" t="s">
        <v>13</v>
      </c>
      <c r="B25" s="5" t="s">
        <v>191</v>
      </c>
      <c r="C25" s="90"/>
      <c r="D25" s="76">
        <f>投入係数表!AI25</f>
        <v>0</v>
      </c>
      <c r="E25" s="77">
        <f t="shared" si="9"/>
        <v>0</v>
      </c>
      <c r="F25" s="76">
        <f>分析係数表!C28</f>
        <v>1.1669367909238226E-2</v>
      </c>
      <c r="G25" s="77">
        <f t="shared" si="0"/>
        <v>0</v>
      </c>
      <c r="H25" s="77">
        <v>1.2518679478796828E-3</v>
      </c>
      <c r="I25" s="77">
        <f t="shared" si="1"/>
        <v>1.2518679478796828E-3</v>
      </c>
      <c r="J25" s="76">
        <f>分析係数表!G28</f>
        <v>0.12720848056537101</v>
      </c>
      <c r="K25" s="78">
        <f t="shared" si="2"/>
        <v>1.5924821951826353E-4</v>
      </c>
      <c r="L25" s="79"/>
      <c r="M25" s="80"/>
      <c r="N25" s="81">
        <f>分析係数表!H28</f>
        <v>1.7972802105643435E-2</v>
      </c>
      <c r="O25" s="82">
        <f t="shared" si="3"/>
        <v>0.62941916115527885</v>
      </c>
      <c r="P25" s="76">
        <f>分析係数表!C28</f>
        <v>1.1669367909238226E-2</v>
      </c>
      <c r="Q25" s="82">
        <f t="shared" si="4"/>
        <v>7.3449237606450545E-3</v>
      </c>
      <c r="R25" s="83">
        <v>7.7785055415811122E-3</v>
      </c>
      <c r="S25" s="84">
        <f t="shared" si="5"/>
        <v>9.0303734894607943E-3</v>
      </c>
      <c r="T25" s="85">
        <f>分析係数表!F28</f>
        <v>0.21908127208480566</v>
      </c>
      <c r="U25" s="86">
        <f t="shared" si="6"/>
        <v>1.978385711471976E-3</v>
      </c>
      <c r="V25" s="87">
        <f>分析係数表!D28</f>
        <v>0.24734982332155478</v>
      </c>
      <c r="W25" s="88">
        <f t="shared" si="7"/>
        <v>0</v>
      </c>
      <c r="X25" s="76">
        <f>分析係数表!E28</f>
        <v>0.24028268551236748</v>
      </c>
      <c r="Y25" s="89">
        <f t="shared" si="8"/>
        <v>0</v>
      </c>
    </row>
    <row r="26" spans="1:25" x14ac:dyDescent="0.2">
      <c r="A26" s="6" t="s">
        <v>14</v>
      </c>
      <c r="B26" s="5" t="s">
        <v>50</v>
      </c>
      <c r="C26" s="90"/>
      <c r="D26" s="76">
        <f>投入係数表!AI26</f>
        <v>1.729540042611856E-2</v>
      </c>
      <c r="E26" s="77">
        <f t="shared" si="9"/>
        <v>1.7295400426118559</v>
      </c>
      <c r="F26" s="76">
        <f>分析係数表!C29</f>
        <v>0.21585523481258073</v>
      </c>
      <c r="G26" s="77">
        <f t="shared" si="0"/>
        <v>0.37333027201574304</v>
      </c>
      <c r="H26" s="77">
        <v>0.39665012427886098</v>
      </c>
      <c r="I26" s="77">
        <f t="shared" si="1"/>
        <v>0.39665012427886098</v>
      </c>
      <c r="J26" s="76">
        <f>分析係数表!G29</f>
        <v>0.26371215445370777</v>
      </c>
      <c r="K26" s="78">
        <f t="shared" si="2"/>
        <v>0.10460145883790938</v>
      </c>
      <c r="L26" s="79"/>
      <c r="M26" s="80"/>
      <c r="N26" s="81">
        <f>分析係数表!H29</f>
        <v>8.6315898124016202E-3</v>
      </c>
      <c r="O26" s="82">
        <f t="shared" si="3"/>
        <v>0.30228386131578</v>
      </c>
      <c r="P26" s="76">
        <f>分析係数表!C29</f>
        <v>0.21585523481258073</v>
      </c>
      <c r="Q26" s="82">
        <f t="shared" si="4"/>
        <v>6.5249553864371285E-2</v>
      </c>
      <c r="R26" s="83">
        <v>9.9787840834518721E-2</v>
      </c>
      <c r="S26" s="84">
        <f t="shared" si="5"/>
        <v>0.49643796511337968</v>
      </c>
      <c r="T26" s="85">
        <f>分析係数表!F29</f>
        <v>0.49363756033347961</v>
      </c>
      <c r="U26" s="86">
        <f t="shared" si="6"/>
        <v>0.2450604259554858</v>
      </c>
      <c r="V26" s="87">
        <f>分析係数表!D29</f>
        <v>7.6788064940763498E-2</v>
      </c>
      <c r="W26" s="88">
        <f t="shared" si="7"/>
        <v>0</v>
      </c>
      <c r="X26" s="76">
        <f>分析係数表!E29</f>
        <v>5.9236507240017548E-2</v>
      </c>
      <c r="Y26" s="89">
        <f t="shared" si="8"/>
        <v>0</v>
      </c>
    </row>
    <row r="27" spans="1:25" x14ac:dyDescent="0.2">
      <c r="A27" s="6" t="s">
        <v>15</v>
      </c>
      <c r="B27" s="5" t="s">
        <v>36</v>
      </c>
      <c r="C27" s="90"/>
      <c r="D27" s="76">
        <f>投入係数表!AI27</f>
        <v>5.8904624639679161E-3</v>
      </c>
      <c r="E27" s="77">
        <f t="shared" si="9"/>
        <v>0.5890462463967916</v>
      </c>
      <c r="F27" s="76">
        <f>分析係数表!C30</f>
        <v>1</v>
      </c>
      <c r="G27" s="77">
        <f t="shared" si="0"/>
        <v>0.5890462463967916</v>
      </c>
      <c r="H27" s="77">
        <v>0.65731167119759171</v>
      </c>
      <c r="I27" s="77">
        <f t="shared" si="1"/>
        <v>0.65731167119759171</v>
      </c>
      <c r="J27" s="76">
        <f>分析係数表!G30</f>
        <v>0.34449467473756801</v>
      </c>
      <c r="K27" s="78">
        <f t="shared" si="2"/>
        <v>0.22644037037042161</v>
      </c>
      <c r="L27" s="79"/>
      <c r="M27" s="80"/>
      <c r="N27" s="81">
        <f>分析係数表!H30</f>
        <v>0</v>
      </c>
      <c r="O27" s="82">
        <f t="shared" si="3"/>
        <v>0</v>
      </c>
      <c r="P27" s="76">
        <f>分析係数表!C30</f>
        <v>1</v>
      </c>
      <c r="Q27" s="82">
        <f t="shared" si="4"/>
        <v>0</v>
      </c>
      <c r="R27" s="83">
        <v>0.15161685662042285</v>
      </c>
      <c r="S27" s="84">
        <f t="shared" si="5"/>
        <v>0.8089285278180145</v>
      </c>
      <c r="T27" s="85">
        <f>分析係数表!F30</f>
        <v>0.44057926595663166</v>
      </c>
      <c r="U27" s="86">
        <f t="shared" si="6"/>
        <v>0.35639713699743952</v>
      </c>
      <c r="V27" s="87">
        <f>分析係数表!D30</f>
        <v>9.4858631522488704E-2</v>
      </c>
      <c r="W27" s="88">
        <f t="shared" si="7"/>
        <v>0</v>
      </c>
      <c r="X27" s="76">
        <f>分析係数表!E30</f>
        <v>6.7427783311623635E-2</v>
      </c>
      <c r="Y27" s="89">
        <f t="shared" si="8"/>
        <v>0</v>
      </c>
    </row>
    <row r="28" spans="1:25" x14ac:dyDescent="0.2">
      <c r="A28" s="6" t="s">
        <v>16</v>
      </c>
      <c r="B28" s="5" t="s">
        <v>192</v>
      </c>
      <c r="C28" s="90"/>
      <c r="D28" s="76">
        <f>投入係数表!AI28</f>
        <v>2.08046121067803E-2</v>
      </c>
      <c r="E28" s="77">
        <f t="shared" si="9"/>
        <v>2.0804612106780298</v>
      </c>
      <c r="F28" s="76">
        <f>分析係数表!C31</f>
        <v>0.96551367561139545</v>
      </c>
      <c r="G28" s="77">
        <f t="shared" si="0"/>
        <v>2.0087137504886785</v>
      </c>
      <c r="H28" s="77">
        <v>2.359204380414865</v>
      </c>
      <c r="I28" s="77">
        <f t="shared" si="1"/>
        <v>2.359204380414865</v>
      </c>
      <c r="J28" s="76">
        <f>分析係数表!G31</f>
        <v>7.0877864624873721E-2</v>
      </c>
      <c r="K28" s="78">
        <f t="shared" si="2"/>
        <v>0.16721536869745388</v>
      </c>
      <c r="L28" s="79"/>
      <c r="M28" s="80"/>
      <c r="N28" s="81">
        <f>分析係数表!H31</f>
        <v>0.19122390524604546</v>
      </c>
      <c r="O28" s="82">
        <f t="shared" si="3"/>
        <v>6.6967849156370329</v>
      </c>
      <c r="P28" s="76">
        <f>分析係数表!C31</f>
        <v>0.96551367561139545</v>
      </c>
      <c r="Q28" s="82">
        <f t="shared" si="4"/>
        <v>6.4658374186756609</v>
      </c>
      <c r="R28" s="83">
        <v>7.3603269294778713</v>
      </c>
      <c r="S28" s="84">
        <f t="shared" si="5"/>
        <v>9.7195313098927372</v>
      </c>
      <c r="T28" s="85">
        <f>分析係数表!F31</f>
        <v>0.34460573190833199</v>
      </c>
      <c r="U28" s="86">
        <f t="shared" si="6"/>
        <v>3.3494062008515355</v>
      </c>
      <c r="V28" s="87">
        <f>分析係数表!D31</f>
        <v>1.1857287180305206E-2</v>
      </c>
      <c r="W28" s="88">
        <f t="shared" si="7"/>
        <v>0</v>
      </c>
      <c r="X28" s="76">
        <f>分析係数表!E31</f>
        <v>1.0368479821343117E-2</v>
      </c>
      <c r="Y28" s="89">
        <f t="shared" si="8"/>
        <v>0</v>
      </c>
    </row>
    <row r="29" spans="1:25" x14ac:dyDescent="0.2">
      <c r="A29" s="6" t="s">
        <v>17</v>
      </c>
      <c r="B29" s="5" t="s">
        <v>272</v>
      </c>
      <c r="C29" s="90"/>
      <c r="D29" s="76">
        <f>投入係数表!AI29</f>
        <v>9.3996741446296522E-3</v>
      </c>
      <c r="E29" s="77">
        <f t="shared" si="9"/>
        <v>0.93996741446296528</v>
      </c>
      <c r="F29" s="76">
        <f>分析係数表!C32</f>
        <v>0.58314087759815236</v>
      </c>
      <c r="G29" s="77">
        <f t="shared" si="0"/>
        <v>0.54813342298359979</v>
      </c>
      <c r="H29" s="77">
        <v>0.58785052658801618</v>
      </c>
      <c r="I29" s="77">
        <f t="shared" si="1"/>
        <v>0.58785052658801618</v>
      </c>
      <c r="J29" s="76">
        <f>分析係数表!G32</f>
        <v>0.14173228346456693</v>
      </c>
      <c r="K29" s="78">
        <f t="shared" si="2"/>
        <v>8.3317397469167651E-2</v>
      </c>
      <c r="L29" s="79"/>
      <c r="M29" s="80"/>
      <c r="N29" s="81">
        <f>分析係数表!H32</f>
        <v>5.74149098134338E-3</v>
      </c>
      <c r="O29" s="82">
        <f t="shared" si="3"/>
        <v>0.20107072987372512</v>
      </c>
      <c r="P29" s="76">
        <f>分析係数表!C32</f>
        <v>0.58314087759815236</v>
      </c>
      <c r="Q29" s="82">
        <f t="shared" si="4"/>
        <v>0.11725256187786511</v>
      </c>
      <c r="R29" s="83">
        <v>0.1483383297305442</v>
      </c>
      <c r="S29" s="84">
        <f t="shared" si="5"/>
        <v>0.73618885631856035</v>
      </c>
      <c r="T29" s="85">
        <f>分析係数表!F32</f>
        <v>0.48425196850393698</v>
      </c>
      <c r="U29" s="86">
        <f t="shared" si="6"/>
        <v>0.35650090286292485</v>
      </c>
      <c r="V29" s="87">
        <f>分析係数表!D32</f>
        <v>1.7716535433070866E-2</v>
      </c>
      <c r="W29" s="88">
        <f t="shared" si="7"/>
        <v>0</v>
      </c>
      <c r="X29" s="76">
        <f>分析係数表!E32</f>
        <v>2.5590551181102362E-2</v>
      </c>
      <c r="Y29" s="89">
        <f t="shared" si="8"/>
        <v>0</v>
      </c>
    </row>
    <row r="30" spans="1:25" x14ac:dyDescent="0.2">
      <c r="A30" s="6" t="s">
        <v>18</v>
      </c>
      <c r="B30" s="5" t="s">
        <v>273</v>
      </c>
      <c r="C30" s="90"/>
      <c r="D30" s="76">
        <f>投入係数表!AI30</f>
        <v>5.0131595438024819E-3</v>
      </c>
      <c r="E30" s="77">
        <f t="shared" si="9"/>
        <v>0.50131595438024823</v>
      </c>
      <c r="F30" s="76">
        <f>分析係数表!C33</f>
        <v>0.65671641791044777</v>
      </c>
      <c r="G30" s="77">
        <f t="shared" si="0"/>
        <v>0.32922241780195405</v>
      </c>
      <c r="H30" s="77">
        <v>0.35844419634546687</v>
      </c>
      <c r="I30" s="77">
        <f t="shared" si="1"/>
        <v>0.35844419634546687</v>
      </c>
      <c r="J30" s="76">
        <f>分析係数表!G33</f>
        <v>0.50780141843971627</v>
      </c>
      <c r="K30" s="78">
        <f t="shared" si="2"/>
        <v>0.18201847133571225</v>
      </c>
      <c r="L30" s="79"/>
      <c r="M30" s="80"/>
      <c r="N30" s="81">
        <f>分析係数表!H33</f>
        <v>8.515469770082316E-4</v>
      </c>
      <c r="O30" s="82">
        <f t="shared" si="3"/>
        <v>2.9821726228462599E-2</v>
      </c>
      <c r="P30" s="76">
        <f>分析係数表!C33</f>
        <v>0.65671641791044777</v>
      </c>
      <c r="Q30" s="82">
        <f t="shared" si="4"/>
        <v>1.9584417224662004E-2</v>
      </c>
      <c r="R30" s="83">
        <v>0.11186953611664323</v>
      </c>
      <c r="S30" s="84">
        <f t="shared" si="5"/>
        <v>0.47031373246211011</v>
      </c>
      <c r="T30" s="85">
        <f>分析係数表!F33</f>
        <v>0.64539007092198586</v>
      </c>
      <c r="U30" s="86">
        <f t="shared" si="6"/>
        <v>0.30353581314930511</v>
      </c>
      <c r="V30" s="87">
        <f>分析係数表!D33</f>
        <v>0.13049645390070921</v>
      </c>
      <c r="W30" s="88">
        <f t="shared" si="7"/>
        <v>0</v>
      </c>
      <c r="X30" s="76">
        <f>分析係数表!E33</f>
        <v>0.11063829787234042</v>
      </c>
      <c r="Y30" s="89">
        <f t="shared" si="8"/>
        <v>0</v>
      </c>
    </row>
    <row r="31" spans="1:25" x14ac:dyDescent="0.2">
      <c r="A31" s="6" t="s">
        <v>19</v>
      </c>
      <c r="B31" s="5" t="s">
        <v>274</v>
      </c>
      <c r="C31" s="90"/>
      <c r="D31" s="76">
        <f>投入係数表!AI31</f>
        <v>1.9300664243639555E-2</v>
      </c>
      <c r="E31" s="77">
        <f t="shared" si="9"/>
        <v>1.9300664243639556</v>
      </c>
      <c r="F31" s="76">
        <f>分析係数表!C34</f>
        <v>0.31694321814583648</v>
      </c>
      <c r="G31" s="77">
        <f t="shared" si="0"/>
        <v>0.61172146377313974</v>
      </c>
      <c r="H31" s="77">
        <v>0.72760928484157983</v>
      </c>
      <c r="I31" s="77">
        <f t="shared" si="1"/>
        <v>0.72760928484157983</v>
      </c>
      <c r="J31" s="76">
        <f>分析係数表!G34</f>
        <v>0.42500730922911995</v>
      </c>
      <c r="K31" s="78">
        <f t="shared" si="2"/>
        <v>0.30923926432064414</v>
      </c>
      <c r="L31" s="79"/>
      <c r="M31" s="80"/>
      <c r="N31" s="81">
        <f>分析係数表!H34</f>
        <v>0.1424405852450133</v>
      </c>
      <c r="O31" s="82">
        <f t="shared" si="3"/>
        <v>4.9883614782155625</v>
      </c>
      <c r="P31" s="76">
        <f>分析係数表!C34</f>
        <v>0.31694321814583648</v>
      </c>
      <c r="Q31" s="82">
        <f t="shared" si="4"/>
        <v>1.5810273401803623</v>
      </c>
      <c r="R31" s="83">
        <v>1.7431172982838785</v>
      </c>
      <c r="S31" s="84">
        <f t="shared" si="5"/>
        <v>2.4707265831254581</v>
      </c>
      <c r="T31" s="85">
        <f>分析係数表!F34</f>
        <v>0.69993178052821359</v>
      </c>
      <c r="U31" s="86">
        <f t="shared" si="6"/>
        <v>1.7293400565253911</v>
      </c>
      <c r="V31" s="87">
        <f>分析係数表!D34</f>
        <v>0.29461066172887634</v>
      </c>
      <c r="W31" s="88">
        <f t="shared" si="7"/>
        <v>1</v>
      </c>
      <c r="X31" s="76">
        <f>分析係数表!E34</f>
        <v>0.2042685898060618</v>
      </c>
      <c r="Y31" s="89">
        <f t="shared" si="8"/>
        <v>1</v>
      </c>
    </row>
    <row r="32" spans="1:25" x14ac:dyDescent="0.2">
      <c r="A32" s="6" t="s">
        <v>20</v>
      </c>
      <c r="B32" s="5" t="s">
        <v>37</v>
      </c>
      <c r="C32" s="90"/>
      <c r="D32" s="76">
        <f>投入係数表!AI32</f>
        <v>7.8957262814889091E-3</v>
      </c>
      <c r="E32" s="77">
        <f t="shared" si="9"/>
        <v>0.78957262814889095</v>
      </c>
      <c r="F32" s="76">
        <f>分析係数表!C35</f>
        <v>0.30004594884362079</v>
      </c>
      <c r="G32" s="77">
        <f t="shared" si="0"/>
        <v>0.23690806839388537</v>
      </c>
      <c r="H32" s="77">
        <v>0.29165276719948913</v>
      </c>
      <c r="I32" s="77">
        <f t="shared" si="1"/>
        <v>0.29165276719948913</v>
      </c>
      <c r="J32" s="76">
        <f>分析係数表!G35</f>
        <v>0.31483253588516746</v>
      </c>
      <c r="K32" s="78">
        <f t="shared" si="2"/>
        <v>9.1821780295341549E-2</v>
      </c>
      <c r="L32" s="79"/>
      <c r="M32" s="80"/>
      <c r="N32" s="81">
        <f>分析係数表!H35</f>
        <v>5.3595850643821122E-2</v>
      </c>
      <c r="O32" s="82">
        <f t="shared" si="3"/>
        <v>1.8769613750459642</v>
      </c>
      <c r="P32" s="76">
        <f>分析係数表!C35</f>
        <v>0.30004594884362079</v>
      </c>
      <c r="Q32" s="82">
        <f t="shared" si="4"/>
        <v>0.56317465671849354</v>
      </c>
      <c r="R32" s="83">
        <v>0.70452192906575306</v>
      </c>
      <c r="S32" s="84">
        <f t="shared" si="5"/>
        <v>0.99617469626524224</v>
      </c>
      <c r="T32" s="85">
        <f>分析係数表!F35</f>
        <v>0.64593301435406703</v>
      </c>
      <c r="U32" s="86">
        <f t="shared" si="6"/>
        <v>0.64346212438185513</v>
      </c>
      <c r="V32" s="87">
        <f>分析係数表!D35</f>
        <v>0.12870813397129185</v>
      </c>
      <c r="W32" s="88">
        <f t="shared" si="7"/>
        <v>0</v>
      </c>
      <c r="X32" s="76">
        <f>分析係数表!E35</f>
        <v>0.11674641148325358</v>
      </c>
      <c r="Y32" s="89">
        <f t="shared" si="8"/>
        <v>0</v>
      </c>
    </row>
    <row r="33" spans="1:25" x14ac:dyDescent="0.2">
      <c r="A33" s="6" t="s">
        <v>21</v>
      </c>
      <c r="B33" s="5" t="s">
        <v>38</v>
      </c>
      <c r="C33" s="90"/>
      <c r="D33" s="76">
        <f>投入係数表!AI33</f>
        <v>5.7651334753728535E-3</v>
      </c>
      <c r="E33" s="77">
        <f t="shared" si="9"/>
        <v>0.57651334753728534</v>
      </c>
      <c r="F33" s="76">
        <f>分析係数表!C36</f>
        <v>0.65263261684085982</v>
      </c>
      <c r="G33" s="77">
        <f t="shared" si="0"/>
        <v>0.37625141464694262</v>
      </c>
      <c r="H33" s="77">
        <v>0.42979630163937882</v>
      </c>
      <c r="I33" s="77">
        <f t="shared" si="1"/>
        <v>0.42979630163937882</v>
      </c>
      <c r="J33" s="76">
        <f>分析係数表!G36</f>
        <v>1.8993066023515224E-2</v>
      </c>
      <c r="K33" s="78">
        <f t="shared" si="2"/>
        <v>8.1631495336993865E-3</v>
      </c>
      <c r="L33" s="79"/>
      <c r="M33" s="80"/>
      <c r="N33" s="81">
        <f>分析係数表!H36</f>
        <v>0.10937217763786029</v>
      </c>
      <c r="O33" s="82">
        <f t="shared" si="3"/>
        <v>3.8302844430102647</v>
      </c>
      <c r="P33" s="76">
        <f>分析係数表!C36</f>
        <v>0.65263261684085982</v>
      </c>
      <c r="Q33" s="82">
        <f t="shared" si="4"/>
        <v>2.4997685592866241</v>
      </c>
      <c r="R33" s="83">
        <v>2.618569655859031</v>
      </c>
      <c r="S33" s="84">
        <f t="shared" si="5"/>
        <v>3.0483659574984099</v>
      </c>
      <c r="T33" s="85">
        <f>分析係数表!F36</f>
        <v>0.88362978595116071</v>
      </c>
      <c r="U33" s="86">
        <f t="shared" si="6"/>
        <v>2.6936269585251251</v>
      </c>
      <c r="V33" s="87">
        <f>分析係数表!D36</f>
        <v>1.4320168827253543E-2</v>
      </c>
      <c r="W33" s="88">
        <f t="shared" si="7"/>
        <v>0</v>
      </c>
      <c r="X33" s="76">
        <f>分析係数表!E36</f>
        <v>2.7132951462164605E-3</v>
      </c>
      <c r="Y33" s="89">
        <f t="shared" si="8"/>
        <v>0</v>
      </c>
    </row>
    <row r="34" spans="1:25" x14ac:dyDescent="0.2">
      <c r="A34" s="6" t="s">
        <v>22</v>
      </c>
      <c r="B34" s="5" t="s">
        <v>377</v>
      </c>
      <c r="C34" s="90"/>
      <c r="D34" s="76">
        <f>投入係数表!AI34</f>
        <v>1.8298032334879057E-2</v>
      </c>
      <c r="E34" s="77">
        <f t="shared" si="9"/>
        <v>1.8298032334879057</v>
      </c>
      <c r="F34" s="76">
        <f>分析係数表!C37</f>
        <v>0.3125</v>
      </c>
      <c r="G34" s="77">
        <f t="shared" si="0"/>
        <v>0.57181351046497053</v>
      </c>
      <c r="H34" s="77">
        <v>0.66520946428353811</v>
      </c>
      <c r="I34" s="77">
        <f t="shared" si="1"/>
        <v>0.66520946428353811</v>
      </c>
      <c r="J34" s="76">
        <f>分析係数表!G37</f>
        <v>0.41284547738693467</v>
      </c>
      <c r="K34" s="78">
        <f t="shared" si="2"/>
        <v>0.27462871884444434</v>
      </c>
      <c r="L34" s="79"/>
      <c r="M34" s="80"/>
      <c r="N34" s="81">
        <f>分析係数表!H37</f>
        <v>4.2693468892730888E-2</v>
      </c>
      <c r="O34" s="82">
        <f t="shared" si="3"/>
        <v>1.4951529104542842</v>
      </c>
      <c r="P34" s="76">
        <f>分析係数表!C37</f>
        <v>0.3125</v>
      </c>
      <c r="Q34" s="82">
        <f t="shared" si="4"/>
        <v>0.46723528451696383</v>
      </c>
      <c r="R34" s="83">
        <v>0.61199275219687743</v>
      </c>
      <c r="S34" s="84">
        <f t="shared" si="5"/>
        <v>1.2772022164804155</v>
      </c>
      <c r="T34" s="85">
        <f>分析係数表!F37</f>
        <v>0.69189698492462315</v>
      </c>
      <c r="U34" s="86">
        <f t="shared" si="6"/>
        <v>0.88369236272184537</v>
      </c>
      <c r="V34" s="87">
        <f>分析係数表!D37</f>
        <v>0.10128768844221106</v>
      </c>
      <c r="W34" s="88">
        <f t="shared" si="7"/>
        <v>0</v>
      </c>
      <c r="X34" s="76">
        <f>分析係数表!E37</f>
        <v>9.3907035175879394E-2</v>
      </c>
      <c r="Y34" s="89">
        <f t="shared" si="8"/>
        <v>0</v>
      </c>
    </row>
    <row r="35" spans="1:25" x14ac:dyDescent="0.2">
      <c r="A35" s="6" t="s">
        <v>23</v>
      </c>
      <c r="B35" s="5" t="s">
        <v>193</v>
      </c>
      <c r="C35" s="90"/>
      <c r="D35" s="76">
        <f>投入係数表!AI35</f>
        <v>2.6945732547938337E-2</v>
      </c>
      <c r="E35" s="77">
        <f t="shared" si="9"/>
        <v>2.6945732547938337</v>
      </c>
      <c r="F35" s="76">
        <f>分析係数表!C38</f>
        <v>4.0005674563767912E-2</v>
      </c>
      <c r="G35" s="77">
        <f t="shared" si="0"/>
        <v>0.10779822071951499</v>
      </c>
      <c r="H35" s="77">
        <v>0.11732061240653681</v>
      </c>
      <c r="I35" s="77">
        <f t="shared" si="1"/>
        <v>0.11732061240653681</v>
      </c>
      <c r="J35" s="76">
        <f>分析係数表!G38</f>
        <v>0.2442528735632184</v>
      </c>
      <c r="K35" s="78">
        <f t="shared" si="2"/>
        <v>2.8655896708493188E-2</v>
      </c>
      <c r="L35" s="79"/>
      <c r="M35" s="80"/>
      <c r="N35" s="81">
        <f>分析係数表!H38</f>
        <v>3.7571284803757127E-2</v>
      </c>
      <c r="O35" s="82">
        <f t="shared" si="3"/>
        <v>1.3157707087467134</v>
      </c>
      <c r="P35" s="76">
        <f>分析係数表!C38</f>
        <v>4.0005674563767912E-2</v>
      </c>
      <c r="Q35" s="82">
        <f t="shared" si="4"/>
        <v>5.2638294774659269E-2</v>
      </c>
      <c r="R35" s="83">
        <v>6.5202478050057203E-2</v>
      </c>
      <c r="S35" s="84">
        <f t="shared" si="5"/>
        <v>0.18252309045659401</v>
      </c>
      <c r="T35" s="85">
        <f>分析係数表!F38</f>
        <v>0.42528735632183906</v>
      </c>
      <c r="U35" s="86">
        <f t="shared" si="6"/>
        <v>7.7624762607976766E-2</v>
      </c>
      <c r="V35" s="87">
        <f>分析係数表!D38</f>
        <v>0.11494252873563218</v>
      </c>
      <c r="W35" s="88">
        <f t="shared" si="7"/>
        <v>0</v>
      </c>
      <c r="X35" s="76">
        <f>分析係数表!E38</f>
        <v>0.10344827586206896</v>
      </c>
      <c r="Y35" s="89">
        <f t="shared" si="8"/>
        <v>0</v>
      </c>
    </row>
    <row r="36" spans="1:25" x14ac:dyDescent="0.2">
      <c r="A36" s="6" t="s">
        <v>24</v>
      </c>
      <c r="B36" s="5" t="s">
        <v>39</v>
      </c>
      <c r="C36" s="90"/>
      <c r="D36" s="76">
        <f>投入係数表!AI36</f>
        <v>0</v>
      </c>
      <c r="E36" s="77">
        <f t="shared" si="9"/>
        <v>0</v>
      </c>
      <c r="F36" s="76">
        <f>分析係数表!C39</f>
        <v>1</v>
      </c>
      <c r="G36" s="77">
        <f t="shared" si="0"/>
        <v>0</v>
      </c>
      <c r="H36" s="77">
        <v>5.1310849000395821E-2</v>
      </c>
      <c r="I36" s="77">
        <f t="shared" si="1"/>
        <v>5.1310849000395821E-2</v>
      </c>
      <c r="J36" s="76">
        <f>分析係数表!G39</f>
        <v>0.35369632580787957</v>
      </c>
      <c r="K36" s="78">
        <f t="shared" si="2"/>
        <v>1.8148458765522912E-2</v>
      </c>
      <c r="L36" s="79"/>
      <c r="M36" s="80"/>
      <c r="N36" s="81">
        <f>分析係数表!H39</f>
        <v>3.3932856811085595E-3</v>
      </c>
      <c r="O36" s="82">
        <f t="shared" si="3"/>
        <v>0.11883506057705552</v>
      </c>
      <c r="P36" s="76">
        <f>分析係数表!C39</f>
        <v>1</v>
      </c>
      <c r="Q36" s="82">
        <f t="shared" si="4"/>
        <v>0.11883506057705552</v>
      </c>
      <c r="R36" s="83">
        <v>0.14546651634659347</v>
      </c>
      <c r="S36" s="84">
        <f t="shared" si="5"/>
        <v>0.19677736534698928</v>
      </c>
      <c r="T36" s="85">
        <f>分析係数表!F39</f>
        <v>0.70440460380699421</v>
      </c>
      <c r="U36" s="86">
        <f t="shared" si="6"/>
        <v>0.13861088207543013</v>
      </c>
      <c r="V36" s="87">
        <f>分析係数表!D39</f>
        <v>6.0314298362107124E-2</v>
      </c>
      <c r="W36" s="88">
        <f t="shared" si="7"/>
        <v>0</v>
      </c>
      <c r="X36" s="76">
        <f>分析係数表!E39</f>
        <v>7.2598494909251882E-2</v>
      </c>
      <c r="Y36" s="89">
        <f t="shared" si="8"/>
        <v>0</v>
      </c>
    </row>
    <row r="37" spans="1:25" x14ac:dyDescent="0.2">
      <c r="A37" s="6" t="s">
        <v>25</v>
      </c>
      <c r="B37" s="5" t="s">
        <v>40</v>
      </c>
      <c r="C37" s="75">
        <f>最終需要_まとめ!C38</f>
        <v>100</v>
      </c>
      <c r="D37" s="76">
        <f>投入係数表!AI37</f>
        <v>0</v>
      </c>
      <c r="E37" s="77">
        <f t="shared" si="9"/>
        <v>0</v>
      </c>
      <c r="F37" s="76">
        <f>分析係数表!C40</f>
        <v>0.6708495079895278</v>
      </c>
      <c r="G37" s="77">
        <f t="shared" si="0"/>
        <v>0</v>
      </c>
      <c r="H37" s="77">
        <v>9.0849093109954412E-4</v>
      </c>
      <c r="I37" s="77">
        <f t="shared" si="1"/>
        <v>100.0009084909311</v>
      </c>
      <c r="J37" s="76">
        <f>分析係数表!G40</f>
        <v>0.531269582654468</v>
      </c>
      <c r="K37" s="78">
        <f t="shared" si="2"/>
        <v>53.127440919044609</v>
      </c>
      <c r="L37" s="79"/>
      <c r="M37" s="80"/>
      <c r="N37" s="81">
        <f>分析係数表!H40</f>
        <v>2.5210951410213404E-2</v>
      </c>
      <c r="O37" s="82">
        <f t="shared" si="3"/>
        <v>0.88290383409721096</v>
      </c>
      <c r="P37" s="76">
        <f>分析係数表!C40</f>
        <v>0.6708495079895278</v>
      </c>
      <c r="Q37" s="82">
        <f t="shared" si="4"/>
        <v>0.59229560270618165</v>
      </c>
      <c r="R37" s="83">
        <v>0.59313024668822445</v>
      </c>
      <c r="S37" s="84">
        <f t="shared" si="5"/>
        <v>100.59403873761931</v>
      </c>
      <c r="T37" s="85">
        <f>分析係数表!F40</f>
        <v>0.72803609474871533</v>
      </c>
      <c r="U37" s="86">
        <f t="shared" si="6"/>
        <v>73.236091117537356</v>
      </c>
      <c r="V37" s="87">
        <f>分析係数表!D40</f>
        <v>0.11505201153026695</v>
      </c>
      <c r="W37" s="88">
        <f t="shared" si="7"/>
        <v>12</v>
      </c>
      <c r="X37" s="76">
        <f>分析係数表!E40</f>
        <v>6.6173705978192762E-2</v>
      </c>
      <c r="Y37" s="89">
        <f t="shared" si="8"/>
        <v>7</v>
      </c>
    </row>
    <row r="38" spans="1:25" x14ac:dyDescent="0.2">
      <c r="A38" s="6" t="s">
        <v>26</v>
      </c>
      <c r="B38" s="5" t="s">
        <v>276</v>
      </c>
      <c r="C38" s="90"/>
      <c r="D38" s="76">
        <f>投入係数表!AI38</f>
        <v>0</v>
      </c>
      <c r="E38" s="77">
        <f t="shared" si="9"/>
        <v>0</v>
      </c>
      <c r="F38" s="76">
        <f>分析係数表!C41</f>
        <v>0.63576075285795497</v>
      </c>
      <c r="G38" s="77">
        <f t="shared" si="0"/>
        <v>0</v>
      </c>
      <c r="H38" s="77">
        <v>7.6420998486185512E-4</v>
      </c>
      <c r="I38" s="77">
        <f t="shared" si="1"/>
        <v>7.6420998486185512E-4</v>
      </c>
      <c r="J38" s="76">
        <f>分析係数表!G41</f>
        <v>0.45993746335743602</v>
      </c>
      <c r="K38" s="78">
        <f t="shared" si="2"/>
        <v>3.5148880190978619E-4</v>
      </c>
      <c r="L38" s="79"/>
      <c r="M38" s="80"/>
      <c r="N38" s="81">
        <f>分析係数表!H41</f>
        <v>4.510618532758754E-2</v>
      </c>
      <c r="O38" s="82">
        <f t="shared" si="3"/>
        <v>1.579647801434928</v>
      </c>
      <c r="P38" s="76">
        <f>分析係数表!C41</f>
        <v>0.63576075285795497</v>
      </c>
      <c r="Q38" s="82">
        <f t="shared" si="4"/>
        <v>1.0042780754906833</v>
      </c>
      <c r="R38" s="83">
        <v>1.0183878500398265</v>
      </c>
      <c r="S38" s="84">
        <f t="shared" si="5"/>
        <v>1.0191520600246884</v>
      </c>
      <c r="T38" s="85">
        <f>分析係数表!F41</f>
        <v>0.5626343560680086</v>
      </c>
      <c r="U38" s="86">
        <f t="shared" si="6"/>
        <v>0.57340996302737501</v>
      </c>
      <c r="V38" s="87">
        <f>分析係数表!D41</f>
        <v>0.18145397693961304</v>
      </c>
      <c r="W38" s="88">
        <f t="shared" si="7"/>
        <v>0</v>
      </c>
      <c r="X38" s="76">
        <f>分析係数表!E41</f>
        <v>0.17500488567520031</v>
      </c>
      <c r="Y38" s="89">
        <f t="shared" si="8"/>
        <v>0</v>
      </c>
    </row>
    <row r="39" spans="1:25" x14ac:dyDescent="0.2">
      <c r="A39" s="6" t="s">
        <v>51</v>
      </c>
      <c r="B39" s="5" t="s">
        <v>367</v>
      </c>
      <c r="C39" s="90"/>
      <c r="D39" s="76">
        <f>投入係数表!AI39</f>
        <v>1.8799348289259305E-3</v>
      </c>
      <c r="E39" s="77">
        <f t="shared" si="9"/>
        <v>0.18799348289259304</v>
      </c>
      <c r="F39" s="76">
        <f>分析係数表!C42</f>
        <v>1</v>
      </c>
      <c r="G39" s="77">
        <f>E39*F39</f>
        <v>0.18799348289259304</v>
      </c>
      <c r="H39" s="77">
        <v>0.20430505781903224</v>
      </c>
      <c r="I39" s="77">
        <f>C39+H39</f>
        <v>0.20430505781903224</v>
      </c>
      <c r="J39" s="76">
        <f>分析係数表!G42</f>
        <v>0.48586118251928023</v>
      </c>
      <c r="K39" s="78">
        <f>I39*J39</f>
        <v>9.9263896986624925E-2</v>
      </c>
      <c r="L39" s="79"/>
      <c r="M39" s="80"/>
      <c r="N39" s="81">
        <f>分析係数表!H42</f>
        <v>1.2011973266585813E-2</v>
      </c>
      <c r="O39" s="82">
        <f t="shared" si="3"/>
        <v>0.42066707755604066</v>
      </c>
      <c r="P39" s="76">
        <f>分析係数表!C42</f>
        <v>1</v>
      </c>
      <c r="Q39" s="82">
        <f>O39*P39</f>
        <v>0.42066707755604066</v>
      </c>
      <c r="R39" s="83">
        <v>0.43717955778315387</v>
      </c>
      <c r="S39" s="84">
        <f>I39+R39</f>
        <v>0.64148461560218606</v>
      </c>
      <c r="T39" s="85">
        <f>分析係数表!F42</f>
        <v>0.55826906598114823</v>
      </c>
      <c r="U39" s="86">
        <f>S39*T39</f>
        <v>0.35812101719350831</v>
      </c>
      <c r="V39" s="87">
        <f>分析係数表!D42</f>
        <v>0.12296486718080549</v>
      </c>
      <c r="W39" s="88">
        <f>ROUND(S39*V39,0)</f>
        <v>0</v>
      </c>
      <c r="X39" s="76">
        <f>分析係数表!E42</f>
        <v>7.7120822622107968E-2</v>
      </c>
      <c r="Y39" s="89">
        <f>ROUND(S39*X39,0)</f>
        <v>0</v>
      </c>
    </row>
    <row r="40" spans="1:25" x14ac:dyDescent="0.2">
      <c r="A40" s="6" t="s">
        <v>194</v>
      </c>
      <c r="B40" s="5" t="s">
        <v>41</v>
      </c>
      <c r="C40" s="90"/>
      <c r="D40" s="76">
        <f>投入係数表!AI40</f>
        <v>6.7802982829928568E-2</v>
      </c>
      <c r="E40" s="77">
        <f t="shared" si="9"/>
        <v>6.7802982829928569</v>
      </c>
      <c r="F40" s="76">
        <f>分析係数表!C43</f>
        <v>0.35275161130391675</v>
      </c>
      <c r="G40" s="77">
        <f>E40*F40</f>
        <v>2.3917611444469102</v>
      </c>
      <c r="H40" s="77">
        <v>2.7301904558961154</v>
      </c>
      <c r="I40" s="77">
        <f>C40+H40</f>
        <v>2.7301904558961154</v>
      </c>
      <c r="J40" s="76">
        <f>分析係数表!G43</f>
        <v>0.36383347788378145</v>
      </c>
      <c r="K40" s="78">
        <f>I40*J40</f>
        <v>0.9933346888537905</v>
      </c>
      <c r="L40" s="79"/>
      <c r="M40" s="80"/>
      <c r="N40" s="81">
        <f>分析係数表!H43</f>
        <v>3.2462002941707736E-2</v>
      </c>
      <c r="O40" s="82">
        <f t="shared" si="3"/>
        <v>1.1368403513759378</v>
      </c>
      <c r="P40" s="76">
        <f>分析係数表!C43</f>
        <v>0.35275161130391675</v>
      </c>
      <c r="Q40" s="82">
        <f>O40*P40</f>
        <v>0.4010222657431729</v>
      </c>
      <c r="R40" s="83">
        <v>0.82507696867522762</v>
      </c>
      <c r="S40" s="84">
        <f>I40+R40</f>
        <v>3.5552674245713431</v>
      </c>
      <c r="T40" s="85">
        <f>分析係数表!F43</f>
        <v>0.62185602775368609</v>
      </c>
      <c r="U40" s="86">
        <f>S40*T40</f>
        <v>2.2108644782460134</v>
      </c>
      <c r="V40" s="87">
        <f>分析係数表!D43</f>
        <v>0.24869904596704251</v>
      </c>
      <c r="W40" s="88">
        <f>ROUND(S40*V40,0)</f>
        <v>1</v>
      </c>
      <c r="X40" s="76">
        <f>分析係数表!E43</f>
        <v>0.20663486556808325</v>
      </c>
      <c r="Y40" s="89">
        <f>ROUND(S40*X40,0)</f>
        <v>1</v>
      </c>
    </row>
    <row r="41" spans="1:25" x14ac:dyDescent="0.2">
      <c r="A41" s="6" t="s">
        <v>340</v>
      </c>
      <c r="B41" s="5" t="s">
        <v>42</v>
      </c>
      <c r="C41" s="90"/>
      <c r="D41" s="76">
        <f>投入係数表!AI41</f>
        <v>3.007895726281489E-3</v>
      </c>
      <c r="E41" s="77">
        <f t="shared" si="9"/>
        <v>0.30078957262814887</v>
      </c>
      <c r="F41" s="76">
        <f>分析係数表!C44</f>
        <v>0.44216182048040453</v>
      </c>
      <c r="G41" s="77">
        <f>E41*F41</f>
        <v>0.13299766501478516</v>
      </c>
      <c r="H41" s="77">
        <v>0.13581771142561674</v>
      </c>
      <c r="I41" s="77">
        <f>C41+H41</f>
        <v>0.13581771142561674</v>
      </c>
      <c r="J41" s="76">
        <f>分析係数表!G44</f>
        <v>0.26698361065932691</v>
      </c>
      <c r="K41" s="78">
        <f>I41*J41</f>
        <v>3.6261102987897677E-2</v>
      </c>
      <c r="L41" s="79"/>
      <c r="M41" s="80"/>
      <c r="N41" s="81">
        <f>分析係数表!H44</f>
        <v>9.8960080509896006E-2</v>
      </c>
      <c r="O41" s="82">
        <f t="shared" si="3"/>
        <v>3.46564606321679</v>
      </c>
      <c r="P41" s="76">
        <f>分析係数表!C44</f>
        <v>0.44216182048040453</v>
      </c>
      <c r="Q41" s="82">
        <f>O41*P41</f>
        <v>1.5323763724526831</v>
      </c>
      <c r="R41" s="83">
        <v>1.5528418076439525</v>
      </c>
      <c r="S41" s="84">
        <f>I41+R41</f>
        <v>1.6886595190695692</v>
      </c>
      <c r="T41" s="85">
        <f>分析係数表!F44</f>
        <v>0.48855248342299512</v>
      </c>
      <c r="U41" s="86">
        <f>S41*T41</f>
        <v>0.82499880169731865</v>
      </c>
      <c r="V41" s="87">
        <f>分析係数表!D44</f>
        <v>0.23645689978731391</v>
      </c>
      <c r="W41" s="88">
        <f>ROUND(S41*V41,0)</f>
        <v>0</v>
      </c>
      <c r="X41" s="76">
        <f>分析係数表!E44</f>
        <v>0.14913048917803079</v>
      </c>
      <c r="Y41" s="89">
        <f>ROUND(S41*X41,0)</f>
        <v>0</v>
      </c>
    </row>
    <row r="42" spans="1:25" x14ac:dyDescent="0.2">
      <c r="A42" s="6" t="s">
        <v>341</v>
      </c>
      <c r="B42" s="5" t="s">
        <v>278</v>
      </c>
      <c r="C42" s="90"/>
      <c r="D42" s="76">
        <f>投入係数表!AI42</f>
        <v>2.8825667376864267E-3</v>
      </c>
      <c r="E42" s="77">
        <f t="shared" si="9"/>
        <v>0.28825667376864267</v>
      </c>
      <c r="F42" s="76">
        <f>分析係数表!C45</f>
        <v>1</v>
      </c>
      <c r="G42" s="77">
        <f>E42*F42</f>
        <v>0.28825667376864267</v>
      </c>
      <c r="H42" s="77">
        <v>0.29849643935745795</v>
      </c>
      <c r="I42" s="77">
        <f>C42+H42</f>
        <v>0.29849643935745795</v>
      </c>
      <c r="J42" s="76">
        <f>分析係数表!G45</f>
        <v>0</v>
      </c>
      <c r="K42" s="78">
        <f>I42*J42</f>
        <v>0</v>
      </c>
      <c r="L42" s="79"/>
      <c r="M42" s="80"/>
      <c r="N42" s="81">
        <f>分析係数表!H45</f>
        <v>0</v>
      </c>
      <c r="O42" s="82">
        <f t="shared" si="3"/>
        <v>0</v>
      </c>
      <c r="P42" s="76">
        <f>分析係数表!C45</f>
        <v>1</v>
      </c>
      <c r="Q42" s="82">
        <f>O42*P42</f>
        <v>0</v>
      </c>
      <c r="R42" s="83">
        <v>1.5474360619069628E-2</v>
      </c>
      <c r="S42" s="84">
        <f>I42+R42</f>
        <v>0.3139707999765276</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投入係数表!AI43</f>
        <v>1.4412833688432134E-2</v>
      </c>
      <c r="E43" s="77">
        <f t="shared" si="9"/>
        <v>1.4412833688432134</v>
      </c>
      <c r="F43" s="76">
        <f>分析係数表!C46</f>
        <v>0.17935833011209901</v>
      </c>
      <c r="G43" s="77">
        <f>E43*F43</f>
        <v>0.25850617825405919</v>
      </c>
      <c r="H43" s="77">
        <v>0.27113119074072789</v>
      </c>
      <c r="I43" s="77">
        <f>C43+H43</f>
        <v>0.27113119074072789</v>
      </c>
      <c r="J43" s="76">
        <f>分析係数表!G46</f>
        <v>8.6021505376344086E-3</v>
      </c>
      <c r="K43" s="78">
        <f>I43*J43</f>
        <v>2.3323113181998099E-3</v>
      </c>
      <c r="L43" s="79"/>
      <c r="M43" s="80"/>
      <c r="N43" s="81">
        <f>分析係数表!H46</f>
        <v>1.9624287151962429E-2</v>
      </c>
      <c r="O43" s="82">
        <f t="shared" si="3"/>
        <v>0.68725523626502449</v>
      </c>
      <c r="P43" s="76">
        <f>分析係数表!C46</f>
        <v>0.17935833011209901</v>
      </c>
      <c r="Q43" s="82">
        <f>O43*P43</f>
        <v>0.12326495153729086</v>
      </c>
      <c r="R43" s="83">
        <v>0.14072303332767219</v>
      </c>
      <c r="S43" s="84">
        <f>I43+R43</f>
        <v>0.41185422406840011</v>
      </c>
      <c r="T43" s="85">
        <f>分析係数表!F46</f>
        <v>0.31182795698924731</v>
      </c>
      <c r="U43" s="86">
        <f>S43*T43</f>
        <v>0.12842766126864089</v>
      </c>
      <c r="V43" s="87">
        <f>分析係数表!D46</f>
        <v>4.3010752688172043E-3</v>
      </c>
      <c r="W43" s="88">
        <f>ROUND(S43*V43,0)</f>
        <v>0</v>
      </c>
      <c r="X43" s="76">
        <f>分析係数表!E46</f>
        <v>1.0752688172043012E-2</v>
      </c>
      <c r="Y43" s="89">
        <f>ROUND(S43*X43,0)</f>
        <v>0</v>
      </c>
    </row>
    <row r="44" spans="1:25" x14ac:dyDescent="0.2">
      <c r="A44" s="192">
        <v>40</v>
      </c>
      <c r="B44" s="14" t="s">
        <v>150</v>
      </c>
      <c r="C44" s="197">
        <f>SUM(C5:C43)</f>
        <v>100</v>
      </c>
      <c r="D44" s="92">
        <f>投入係数表!AI44</f>
        <v>0.26181225717508461</v>
      </c>
      <c r="E44" s="91">
        <f>SUM(E5:E43)</f>
        <v>26.181225717508458</v>
      </c>
      <c r="F44" s="92">
        <f>分析係数表!C47</f>
        <v>0.45205734847213674</v>
      </c>
      <c r="G44" s="91">
        <f>SUM(G5:G43)</f>
        <v>9.4101587238259707</v>
      </c>
      <c r="H44" s="91">
        <f>SUM(H5:H43)</f>
        <v>10.859197587867603</v>
      </c>
      <c r="I44" s="91">
        <f>SUM(I5:I43)</f>
        <v>110.85919758786761</v>
      </c>
      <c r="J44" s="92">
        <f>分析係数表!G47</f>
        <v>0.25945463001493158</v>
      </c>
      <c r="K44" s="93">
        <f>SUM(K5:K43)</f>
        <v>55.854301702750526</v>
      </c>
      <c r="L44" s="94">
        <f>最終需要_まとめ!$L$33</f>
        <v>0.627</v>
      </c>
      <c r="M44" s="91">
        <f>K44*L44</f>
        <v>35.020647167624581</v>
      </c>
      <c r="N44" s="95">
        <f>分析係数表!H47</f>
        <v>1</v>
      </c>
      <c r="O44" s="109">
        <f>SUM(O5:O43)</f>
        <v>35.020647167624574</v>
      </c>
      <c r="P44" s="92">
        <f>分析係数表!C47</f>
        <v>0.45205734847213674</v>
      </c>
      <c r="Q44" s="96">
        <f>SUM(Q5:Q43)</f>
        <v>16.761023743318823</v>
      </c>
      <c r="R44" s="91">
        <f>SUM(R5:R43)</f>
        <v>19.323970995138119</v>
      </c>
      <c r="S44" s="97">
        <f>SUM(S5:S43)</f>
        <v>130.18316858300571</v>
      </c>
      <c r="T44" s="98">
        <f>分析係数表!F47</f>
        <v>0.49393557388686266</v>
      </c>
      <c r="U44" s="99">
        <f>SUM(U5:U43)</f>
        <v>88.700702581310992</v>
      </c>
      <c r="V44" s="100">
        <f>分析係数表!D47</f>
        <v>0.10430078574400901</v>
      </c>
      <c r="W44" s="101">
        <f>SUM(W5:W43)</f>
        <v>14</v>
      </c>
      <c r="X44" s="92">
        <f>分析係数表!E47</f>
        <v>8.4816292561133821E-2</v>
      </c>
      <c r="Y44" s="102">
        <f>SUM(Y5:Y43)</f>
        <v>9</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5" right="0.75" top="1" bottom="1" header="0.51200000000000001" footer="0.5120000000000000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Y46"/>
  <sheetViews>
    <sheetView workbookViewId="0">
      <pane xSplit="2" ySplit="4" topLeftCell="C5" activePane="bottomRight" state="frozen"/>
      <selection pane="topRight" activeCell="C1" sqref="C1"/>
      <selection pane="bottomLeft" activeCell="A5" sqref="A5"/>
      <selection pane="bottomRight" activeCell="I34" sqref="I34"/>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276</v>
      </c>
      <c r="S2" s="3" t="s">
        <v>152</v>
      </c>
      <c r="U2" s="64" t="s">
        <v>209</v>
      </c>
      <c r="W2" s="3" t="s">
        <v>130</v>
      </c>
      <c r="Y2" s="3" t="s">
        <v>153</v>
      </c>
    </row>
    <row r="3" spans="1:25" ht="44" x14ac:dyDescent="0.2">
      <c r="B3" s="65"/>
      <c r="C3" s="66" t="s">
        <v>227</v>
      </c>
      <c r="D3" s="66" t="s">
        <v>317</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投入係数表!AJ5</f>
        <v>1.8565565761188196E-3</v>
      </c>
      <c r="E5" s="110">
        <f>$C$38*D5</f>
        <v>0.18565565761188196</v>
      </c>
      <c r="F5" s="85">
        <f>分析係数表!C8</f>
        <v>0.54693596511361031</v>
      </c>
      <c r="G5" s="110">
        <f t="shared" ref="G5:G38" si="0">E5*F5</f>
        <v>0.10154175627475666</v>
      </c>
      <c r="H5" s="110">
        <f t="array" ref="H5:H43">MMULT(逆行列係数!C5:AO43,'34'!G5:G43)</f>
        <v>0.13348287904010839</v>
      </c>
      <c r="I5" s="110">
        <f t="shared" ref="I5:I38" si="1">C5+H5</f>
        <v>0.13348287904010839</v>
      </c>
      <c r="J5" s="85">
        <f>分析係数表!G8</f>
        <v>0.11998386771526517</v>
      </c>
      <c r="K5" s="111">
        <f t="shared" ref="K5:K38" si="2">I5*J5</f>
        <v>1.6015792101001108E-2</v>
      </c>
      <c r="L5" s="79" t="s">
        <v>187</v>
      </c>
      <c r="M5" s="80" t="s">
        <v>187</v>
      </c>
      <c r="N5" s="81">
        <f>分析係数表!H8</f>
        <v>1.0437901581813021E-2</v>
      </c>
      <c r="O5" s="82">
        <f t="shared" ref="O5:O43" si="3">$M$44*N5</f>
        <v>0.32203274197825327</v>
      </c>
      <c r="P5" s="76">
        <f>分析係数表!C8</f>
        <v>0.54693596511361031</v>
      </c>
      <c r="Q5" s="82">
        <f t="shared" ref="Q5:Q38" si="4">O5*P5</f>
        <v>0.1761312885320582</v>
      </c>
      <c r="R5" s="83">
        <f t="array" ref="R5:R43">MMULT(逆行列係数!C5:AO43,'34'!Q5:Q43)</f>
        <v>0.25875695440082047</v>
      </c>
      <c r="S5" s="84">
        <f t="shared" ref="S5:S38" si="5">I5+R5</f>
        <v>0.39223983344092883</v>
      </c>
      <c r="T5" s="85">
        <f>分析係数表!F8</f>
        <v>0.45210727969348657</v>
      </c>
      <c r="U5" s="86">
        <f t="shared" ref="U5:U43" si="6">S5*T5</f>
        <v>0.17733448408440461</v>
      </c>
      <c r="V5" s="87">
        <f>分析係数表!D8</f>
        <v>0.18995765275257109</v>
      </c>
      <c r="W5" s="167">
        <f t="shared" ref="W5:W43" si="7">ROUND(S5*V5,0)</f>
        <v>0</v>
      </c>
      <c r="X5" s="76">
        <f>分析係数表!E8</f>
        <v>0.14398064125831822</v>
      </c>
      <c r="Y5" s="166">
        <f t="shared" ref="Y5:Y43" si="8">ROUND(S5*X5,0)</f>
        <v>0</v>
      </c>
    </row>
    <row r="6" spans="1:25" x14ac:dyDescent="0.2">
      <c r="A6" s="6" t="s">
        <v>219</v>
      </c>
      <c r="B6" s="5" t="s">
        <v>265</v>
      </c>
      <c r="C6" s="90"/>
      <c r="D6" s="107">
        <f>投入係数表!AJ6</f>
        <v>0</v>
      </c>
      <c r="E6" s="110">
        <f t="shared" ref="E6:E43" si="9">$C$38*D6</f>
        <v>0</v>
      </c>
      <c r="F6" s="85">
        <f>分析係数表!C9</f>
        <v>1</v>
      </c>
      <c r="G6" s="110">
        <f t="shared" si="0"/>
        <v>0</v>
      </c>
      <c r="H6" s="110">
        <v>2.3413834632472486E-3</v>
      </c>
      <c r="I6" s="110">
        <f t="shared" si="1"/>
        <v>2.3413834632472486E-3</v>
      </c>
      <c r="J6" s="85">
        <f>分析係数表!G9</f>
        <v>0.24637681159420291</v>
      </c>
      <c r="K6" s="111">
        <f t="shared" si="2"/>
        <v>5.7686259239424968E-4</v>
      </c>
      <c r="L6" s="79"/>
      <c r="M6" s="80"/>
      <c r="N6" s="81">
        <f>分析係数表!H9</f>
        <v>5.4189353082342016E-4</v>
      </c>
      <c r="O6" s="82">
        <f t="shared" si="3"/>
        <v>1.6718634317783233E-2</v>
      </c>
      <c r="P6" s="76">
        <f>分析係数表!C9</f>
        <v>1</v>
      </c>
      <c r="Q6" s="82">
        <f t="shared" si="4"/>
        <v>1.6718634317783233E-2</v>
      </c>
      <c r="R6" s="83">
        <v>2.1906221818790417E-2</v>
      </c>
      <c r="S6" s="84">
        <f t="shared" si="5"/>
        <v>2.4247605282037666E-2</v>
      </c>
      <c r="T6" s="85">
        <f>分析係数表!F9</f>
        <v>0.67101449275362324</v>
      </c>
      <c r="U6" s="86">
        <f t="shared" si="6"/>
        <v>1.627049455881658E-2</v>
      </c>
      <c r="V6" s="87">
        <f>分析係数表!D9</f>
        <v>0.17826086956521739</v>
      </c>
      <c r="W6" s="167">
        <f t="shared" si="7"/>
        <v>0</v>
      </c>
      <c r="X6" s="76">
        <f>分析係数表!E9</f>
        <v>0.11304347826086956</v>
      </c>
      <c r="Y6" s="166">
        <f t="shared" si="8"/>
        <v>0</v>
      </c>
    </row>
    <row r="7" spans="1:25" x14ac:dyDescent="0.2">
      <c r="A7" s="6" t="s">
        <v>220</v>
      </c>
      <c r="B7" s="5" t="s">
        <v>266</v>
      </c>
      <c r="C7" s="90"/>
      <c r="D7" s="107">
        <f>投入係数表!AJ7</f>
        <v>3.9085401602501464E-4</v>
      </c>
      <c r="E7" s="110">
        <f t="shared" si="9"/>
        <v>3.9085401602501464E-2</v>
      </c>
      <c r="F7" s="85">
        <f>分析係数表!C10</f>
        <v>7.9037800687285276E-2</v>
      </c>
      <c r="G7" s="110">
        <f t="shared" si="0"/>
        <v>3.089224181641011E-3</v>
      </c>
      <c r="H7" s="110">
        <v>3.6990603254976671E-3</v>
      </c>
      <c r="I7" s="110">
        <f t="shared" si="1"/>
        <v>3.6990603254976671E-3</v>
      </c>
      <c r="J7" s="85">
        <f>分析係数表!G10</f>
        <v>0.17857142857142858</v>
      </c>
      <c r="K7" s="111">
        <f t="shared" si="2"/>
        <v>6.6054648669601197E-4</v>
      </c>
      <c r="L7" s="79"/>
      <c r="M7" s="80"/>
      <c r="N7" s="81">
        <f>分析係数表!H10</f>
        <v>1.057982607798106E-3</v>
      </c>
      <c r="O7" s="82">
        <f t="shared" si="3"/>
        <v>3.2641143191862503E-2</v>
      </c>
      <c r="P7" s="76">
        <f>分析係数表!C10</f>
        <v>7.9037800687285276E-2</v>
      </c>
      <c r="Q7" s="82">
        <f t="shared" si="4"/>
        <v>2.5798841698035672E-3</v>
      </c>
      <c r="R7" s="83">
        <v>4.2818661518857363E-3</v>
      </c>
      <c r="S7" s="84">
        <f t="shared" si="5"/>
        <v>7.9809264773834029E-3</v>
      </c>
      <c r="T7" s="85">
        <f>分析係数表!F10</f>
        <v>0.5178571428571429</v>
      </c>
      <c r="U7" s="86">
        <f t="shared" si="6"/>
        <v>4.1329797829306909E-3</v>
      </c>
      <c r="V7" s="87">
        <f>分析係数表!D10</f>
        <v>0.10714285714285714</v>
      </c>
      <c r="W7" s="167">
        <f t="shared" si="7"/>
        <v>0</v>
      </c>
      <c r="X7" s="76">
        <f>分析係数表!E10</f>
        <v>8.9285714285714288E-2</v>
      </c>
      <c r="Y7" s="166">
        <f t="shared" si="8"/>
        <v>0</v>
      </c>
    </row>
    <row r="8" spans="1:25" x14ac:dyDescent="0.2">
      <c r="A8" s="6" t="s">
        <v>221</v>
      </c>
      <c r="B8" s="5" t="s">
        <v>27</v>
      </c>
      <c r="C8" s="90"/>
      <c r="D8" s="107">
        <f>投入係数表!AJ8</f>
        <v>0</v>
      </c>
      <c r="E8" s="110">
        <f t="shared" si="9"/>
        <v>0</v>
      </c>
      <c r="F8" s="85">
        <f>分析係数表!C11</f>
        <v>2.9201343261789914E-3</v>
      </c>
      <c r="G8" s="110">
        <f t="shared" si="0"/>
        <v>0</v>
      </c>
      <c r="H8" s="110">
        <v>1.2855964160091312E-3</v>
      </c>
      <c r="I8" s="110">
        <f t="shared" si="1"/>
        <v>1.2855964160091312E-3</v>
      </c>
      <c r="J8" s="85">
        <f>分析係数表!G11</f>
        <v>0.38709677419354838</v>
      </c>
      <c r="K8" s="111">
        <f t="shared" si="2"/>
        <v>4.9765022555192174E-4</v>
      </c>
      <c r="L8" s="79"/>
      <c r="M8" s="80"/>
      <c r="N8" s="81">
        <f>分析係数表!H11</f>
        <v>-1.2902226924367146E-5</v>
      </c>
      <c r="O8" s="82">
        <f t="shared" si="3"/>
        <v>-3.9806272185198175E-4</v>
      </c>
      <c r="P8" s="76">
        <f>分析係数表!C11</f>
        <v>2.9201343261789914E-3</v>
      </c>
      <c r="Q8" s="82">
        <f t="shared" si="4"/>
        <v>-1.1623966180522121E-6</v>
      </c>
      <c r="R8" s="83">
        <v>5.7387651159073391E-3</v>
      </c>
      <c r="S8" s="84">
        <f t="shared" si="5"/>
        <v>7.0243615319164707E-3</v>
      </c>
      <c r="T8" s="85">
        <f>分析係数表!F11</f>
        <v>0.64516129032258063</v>
      </c>
      <c r="U8" s="86">
        <f t="shared" si="6"/>
        <v>4.5318461496235297E-3</v>
      </c>
      <c r="V8" s="87">
        <f>分析係数表!D11</f>
        <v>0.25806451612903225</v>
      </c>
      <c r="W8" s="167">
        <f t="shared" si="7"/>
        <v>0</v>
      </c>
      <c r="X8" s="76">
        <f>分析係数表!E11</f>
        <v>0.22580645161290322</v>
      </c>
      <c r="Y8" s="166">
        <f t="shared" si="8"/>
        <v>0</v>
      </c>
    </row>
    <row r="9" spans="1:25" x14ac:dyDescent="0.2">
      <c r="A9" s="6" t="s">
        <v>222</v>
      </c>
      <c r="B9" s="5" t="s">
        <v>190</v>
      </c>
      <c r="C9" s="90"/>
      <c r="D9" s="107">
        <f>投入係数表!AJ9</f>
        <v>6.9376587844440099E-3</v>
      </c>
      <c r="E9" s="110">
        <f t="shared" si="9"/>
        <v>0.69376587844440096</v>
      </c>
      <c r="F9" s="85">
        <f>分析係数表!C12</f>
        <v>0.15436841164909776</v>
      </c>
      <c r="G9" s="110">
        <f t="shared" si="0"/>
        <v>0.1070955367118032</v>
      </c>
      <c r="H9" s="110">
        <v>0.12912756148312329</v>
      </c>
      <c r="I9" s="110">
        <f t="shared" si="1"/>
        <v>0.12912756148312329</v>
      </c>
      <c r="J9" s="85">
        <f>分析係数表!G12</f>
        <v>0.13865952540355575</v>
      </c>
      <c r="K9" s="111">
        <f t="shared" si="2"/>
        <v>1.7904766391768343E-2</v>
      </c>
      <c r="L9" s="79"/>
      <c r="M9" s="80"/>
      <c r="N9" s="81">
        <f>分析係数表!H12</f>
        <v>8.1322736304286117E-2</v>
      </c>
      <c r="O9" s="82">
        <f t="shared" si="3"/>
        <v>2.5089893358330411</v>
      </c>
      <c r="P9" s="76">
        <f>分析係数表!C12</f>
        <v>0.15436841164909776</v>
      </c>
      <c r="Q9" s="82">
        <f t="shared" si="4"/>
        <v>0.38730869861707129</v>
      </c>
      <c r="R9" s="83">
        <v>0.44061307864012444</v>
      </c>
      <c r="S9" s="84">
        <f t="shared" si="5"/>
        <v>0.56974064012324777</v>
      </c>
      <c r="T9" s="85">
        <f>分析係数表!F12</f>
        <v>0.32507624786134048</v>
      </c>
      <c r="U9" s="86">
        <f t="shared" si="6"/>
        <v>0.18520914954538367</v>
      </c>
      <c r="V9" s="87">
        <f>分析係数表!D12</f>
        <v>4.5079223387636688E-2</v>
      </c>
      <c r="W9" s="167">
        <f t="shared" si="7"/>
        <v>0</v>
      </c>
      <c r="X9" s="76">
        <f>分析係数表!E12</f>
        <v>4.7459644424607601E-2</v>
      </c>
      <c r="Y9" s="166">
        <f t="shared" si="8"/>
        <v>0</v>
      </c>
    </row>
    <row r="10" spans="1:25" x14ac:dyDescent="0.2">
      <c r="A10" s="6" t="s">
        <v>223</v>
      </c>
      <c r="B10" s="5" t="s">
        <v>28</v>
      </c>
      <c r="C10" s="90"/>
      <c r="D10" s="107">
        <f>投入係数表!AJ10</f>
        <v>2.9314051201876101E-3</v>
      </c>
      <c r="E10" s="110">
        <f t="shared" si="9"/>
        <v>0.29314051201876101</v>
      </c>
      <c r="F10" s="85">
        <f>分析係数表!C13</f>
        <v>0</v>
      </c>
      <c r="G10" s="110">
        <f t="shared" si="0"/>
        <v>0</v>
      </c>
      <c r="H10" s="110">
        <v>0</v>
      </c>
      <c r="I10" s="110">
        <f t="shared" si="1"/>
        <v>0</v>
      </c>
      <c r="J10" s="85">
        <f>分析係数表!G13</f>
        <v>0.24519230769230768</v>
      </c>
      <c r="K10" s="111">
        <f t="shared" si="2"/>
        <v>0</v>
      </c>
      <c r="L10" s="79"/>
      <c r="M10" s="80"/>
      <c r="N10" s="81">
        <f>分析係数表!H13</f>
        <v>1.238613784739246E-2</v>
      </c>
      <c r="O10" s="82">
        <f t="shared" si="3"/>
        <v>0.38214021297790252</v>
      </c>
      <c r="P10" s="76">
        <f>分析係数表!C13</f>
        <v>0</v>
      </c>
      <c r="Q10" s="82">
        <f t="shared" si="4"/>
        <v>0</v>
      </c>
      <c r="R10" s="83">
        <v>0</v>
      </c>
      <c r="S10" s="84">
        <f t="shared" si="5"/>
        <v>0</v>
      </c>
      <c r="T10" s="85">
        <f>分析係数表!F13</f>
        <v>0.38350591715976329</v>
      </c>
      <c r="U10" s="86">
        <f t="shared" si="6"/>
        <v>0</v>
      </c>
      <c r="V10" s="87">
        <f>分析係数表!D13</f>
        <v>0.13609467455621302</v>
      </c>
      <c r="W10" s="167">
        <f t="shared" si="7"/>
        <v>0</v>
      </c>
      <c r="X10" s="76">
        <f>分析係数表!E13</f>
        <v>0.13646449704142011</v>
      </c>
      <c r="Y10" s="166">
        <f t="shared" si="8"/>
        <v>0</v>
      </c>
    </row>
    <row r="11" spans="1:25" x14ac:dyDescent="0.2">
      <c r="A11" s="6" t="s">
        <v>224</v>
      </c>
      <c r="B11" s="5" t="s">
        <v>267</v>
      </c>
      <c r="C11" s="90"/>
      <c r="D11" s="107">
        <f>投入係数表!AJ11</f>
        <v>4.3971076802814145E-3</v>
      </c>
      <c r="E11" s="110">
        <f t="shared" si="9"/>
        <v>0.43971076802814146</v>
      </c>
      <c r="F11" s="85">
        <f>分析係数表!C14</f>
        <v>5.4896794027228801E-2</v>
      </c>
      <c r="G11" s="110">
        <f t="shared" si="0"/>
        <v>2.4138711463995464E-2</v>
      </c>
      <c r="H11" s="110">
        <v>3.0064709763555179E-2</v>
      </c>
      <c r="I11" s="110">
        <f t="shared" si="1"/>
        <v>3.0064709763555179E-2</v>
      </c>
      <c r="J11" s="85">
        <f>分析係数表!G14</f>
        <v>0.21908893709327548</v>
      </c>
      <c r="K11" s="111">
        <f t="shared" si="2"/>
        <v>6.5868453061151255E-3</v>
      </c>
      <c r="L11" s="79"/>
      <c r="M11" s="80"/>
      <c r="N11" s="81">
        <f>分析係数表!H14</f>
        <v>1.0321781539493716E-3</v>
      </c>
      <c r="O11" s="82">
        <f t="shared" si="3"/>
        <v>3.1845017748158538E-2</v>
      </c>
      <c r="P11" s="76">
        <f>分析係数表!C14</f>
        <v>5.4896794027228801E-2</v>
      </c>
      <c r="Q11" s="82">
        <f t="shared" si="4"/>
        <v>1.7481893801141047E-3</v>
      </c>
      <c r="R11" s="83">
        <v>8.1714487839075426E-3</v>
      </c>
      <c r="S11" s="84">
        <f t="shared" si="5"/>
        <v>3.823615854746272E-2</v>
      </c>
      <c r="T11" s="85">
        <f>分析係数表!F14</f>
        <v>0.36550976138828634</v>
      </c>
      <c r="U11" s="86">
        <f t="shared" si="6"/>
        <v>1.3975689187087784E-2</v>
      </c>
      <c r="V11" s="87">
        <f>分析係数表!D14</f>
        <v>0.11713665943600868</v>
      </c>
      <c r="W11" s="167">
        <f t="shared" si="7"/>
        <v>0</v>
      </c>
      <c r="X11" s="76">
        <f>分析係数表!E14</f>
        <v>8.6767895878524945E-2</v>
      </c>
      <c r="Y11" s="166">
        <f t="shared" si="8"/>
        <v>0</v>
      </c>
    </row>
    <row r="12" spans="1:25" x14ac:dyDescent="0.2">
      <c r="A12" s="6" t="s">
        <v>225</v>
      </c>
      <c r="B12" s="5" t="s">
        <v>29</v>
      </c>
      <c r="C12" s="90"/>
      <c r="D12" s="107">
        <f>投入係数表!AJ12</f>
        <v>0.1666015243306625</v>
      </c>
      <c r="E12" s="110">
        <f t="shared" si="9"/>
        <v>16.660152433066251</v>
      </c>
      <c r="F12" s="85">
        <f>分析係数表!C15</f>
        <v>0</v>
      </c>
      <c r="G12" s="110">
        <f t="shared" si="0"/>
        <v>0</v>
      </c>
      <c r="H12" s="110">
        <v>0</v>
      </c>
      <c r="I12" s="110">
        <f t="shared" si="1"/>
        <v>0</v>
      </c>
      <c r="J12" s="85">
        <f>分析係数表!G15</f>
        <v>9.5670602482591585E-2</v>
      </c>
      <c r="K12" s="111">
        <f t="shared" si="2"/>
        <v>0</v>
      </c>
      <c r="L12" s="79"/>
      <c r="M12" s="80"/>
      <c r="N12" s="81">
        <f>分析係数表!H15</f>
        <v>7.5090960699816791E-3</v>
      </c>
      <c r="O12" s="82">
        <f t="shared" si="3"/>
        <v>0.2316725041178534</v>
      </c>
      <c r="P12" s="76">
        <f>分析係数表!C15</f>
        <v>0</v>
      </c>
      <c r="Q12" s="82">
        <f t="shared" si="4"/>
        <v>0</v>
      </c>
      <c r="R12" s="83">
        <v>0</v>
      </c>
      <c r="S12" s="84">
        <f t="shared" si="5"/>
        <v>0</v>
      </c>
      <c r="T12" s="85">
        <f>分析係数表!F15</f>
        <v>0.30426884650317892</v>
      </c>
      <c r="U12" s="86">
        <f t="shared" si="6"/>
        <v>0</v>
      </c>
      <c r="V12" s="87">
        <f>分析係数表!D15</f>
        <v>3.7844383893430214E-2</v>
      </c>
      <c r="W12" s="167">
        <f t="shared" si="7"/>
        <v>0</v>
      </c>
      <c r="X12" s="76">
        <f>分析係数表!E15</f>
        <v>3.511958825310324E-2</v>
      </c>
      <c r="Y12" s="166">
        <f t="shared" si="8"/>
        <v>0</v>
      </c>
    </row>
    <row r="13" spans="1:25" x14ac:dyDescent="0.2">
      <c r="A13" s="6" t="s">
        <v>226</v>
      </c>
      <c r="B13" s="5" t="s">
        <v>30</v>
      </c>
      <c r="C13" s="90"/>
      <c r="D13" s="107">
        <f>投入係数表!AJ13</f>
        <v>2.345124096150088E-3</v>
      </c>
      <c r="E13" s="110">
        <f t="shared" si="9"/>
        <v>0.2345124096150088</v>
      </c>
      <c r="F13" s="85">
        <f>分析係数表!C16</f>
        <v>2.8164924506387967E-2</v>
      </c>
      <c r="G13" s="110">
        <f t="shared" si="0"/>
        <v>6.6050243126178545E-3</v>
      </c>
      <c r="H13" s="110">
        <v>1.0135309288548416E-2</v>
      </c>
      <c r="I13" s="110">
        <f t="shared" si="1"/>
        <v>1.0135309288548416E-2</v>
      </c>
      <c r="J13" s="85">
        <f>分析係数表!G16</f>
        <v>3.3175355450236969E-2</v>
      </c>
      <c r="K13" s="111">
        <f t="shared" si="2"/>
        <v>3.3624248824568211E-4</v>
      </c>
      <c r="L13" s="79"/>
      <c r="M13" s="80"/>
      <c r="N13" s="81">
        <f>分析係数表!H16</f>
        <v>1.4682734239929811E-2</v>
      </c>
      <c r="O13" s="82">
        <f t="shared" si="3"/>
        <v>0.45299537746755525</v>
      </c>
      <c r="P13" s="76">
        <f>分析係数表!C16</f>
        <v>2.8164924506387967E-2</v>
      </c>
      <c r="Q13" s="82">
        <f t="shared" si="4"/>
        <v>1.2758580608116415E-2</v>
      </c>
      <c r="R13" s="83">
        <v>2.4468528262761462E-2</v>
      </c>
      <c r="S13" s="84">
        <f t="shared" si="5"/>
        <v>3.4603837551309878E-2</v>
      </c>
      <c r="T13" s="85">
        <f>分析係数表!F16</f>
        <v>0.28436018957345971</v>
      </c>
      <c r="U13" s="86">
        <f t="shared" si="6"/>
        <v>9.839953806059681E-3</v>
      </c>
      <c r="V13" s="87">
        <f>分析係数表!D16</f>
        <v>3.7914691943127965E-2</v>
      </c>
      <c r="W13" s="167">
        <f t="shared" si="7"/>
        <v>0</v>
      </c>
      <c r="X13" s="76">
        <f>分析係数表!E16</f>
        <v>3.7914691943127965E-2</v>
      </c>
      <c r="Y13" s="166">
        <f t="shared" si="8"/>
        <v>0</v>
      </c>
    </row>
    <row r="14" spans="1:25" x14ac:dyDescent="0.2">
      <c r="A14" s="6" t="s">
        <v>2</v>
      </c>
      <c r="B14" s="5" t="s">
        <v>364</v>
      </c>
      <c r="C14" s="90"/>
      <c r="D14" s="107">
        <f>投入係数表!AJ14</f>
        <v>2.4428376001563415E-3</v>
      </c>
      <c r="E14" s="110">
        <f t="shared" si="9"/>
        <v>0.24428376001563415</v>
      </c>
      <c r="F14" s="85">
        <f>分析係数表!C17</f>
        <v>0.15651736285858076</v>
      </c>
      <c r="G14" s="110">
        <f t="shared" si="0"/>
        <v>3.8234649906825471E-2</v>
      </c>
      <c r="H14" s="110">
        <v>5.4432166165622207E-2</v>
      </c>
      <c r="I14" s="110">
        <f t="shared" si="1"/>
        <v>5.4432166165622207E-2</v>
      </c>
      <c r="J14" s="85">
        <f>分析係数表!G17</f>
        <v>0.21787194841087057</v>
      </c>
      <c r="K14" s="111">
        <f t="shared" si="2"/>
        <v>1.1859242098728377E-2</v>
      </c>
      <c r="L14" s="79"/>
      <c r="M14" s="80"/>
      <c r="N14" s="81">
        <f>分析係数表!H17</f>
        <v>2.4901297964028592E-3</v>
      </c>
      <c r="O14" s="82">
        <f t="shared" si="3"/>
        <v>7.6826105317432489E-2</v>
      </c>
      <c r="P14" s="76">
        <f>分析係数表!C17</f>
        <v>0.15651736285858076</v>
      </c>
      <c r="Q14" s="82">
        <f t="shared" si="4"/>
        <v>1.2024619402980122E-2</v>
      </c>
      <c r="R14" s="83">
        <v>2.2478083929745415E-2</v>
      </c>
      <c r="S14" s="84">
        <f t="shared" si="5"/>
        <v>7.6910250095367616E-2</v>
      </c>
      <c r="T14" s="85">
        <f>分析係数表!F17</f>
        <v>0.3417779824965454</v>
      </c>
      <c r="U14" s="86">
        <f t="shared" si="6"/>
        <v>2.6286230110899481E-2</v>
      </c>
      <c r="V14" s="87">
        <f>分析係数表!D17</f>
        <v>8.7977890373099957E-2</v>
      </c>
      <c r="W14" s="167">
        <f t="shared" si="7"/>
        <v>0</v>
      </c>
      <c r="X14" s="76">
        <f>分析係数表!E17</f>
        <v>8.8438507600184249E-2</v>
      </c>
      <c r="Y14" s="166">
        <f t="shared" si="8"/>
        <v>0</v>
      </c>
    </row>
    <row r="15" spans="1:25" x14ac:dyDescent="0.2">
      <c r="A15" s="6" t="s">
        <v>3</v>
      </c>
      <c r="B15" s="5" t="s">
        <v>31</v>
      </c>
      <c r="C15" s="90"/>
      <c r="D15" s="107">
        <f>投入係数表!AJ15</f>
        <v>8.7942153605628294E-4</v>
      </c>
      <c r="E15" s="110">
        <f t="shared" si="9"/>
        <v>8.7942153605628293E-2</v>
      </c>
      <c r="F15" s="85">
        <f>分析係数表!C18</f>
        <v>0.11725293132328307</v>
      </c>
      <c r="G15" s="110">
        <f t="shared" si="0"/>
        <v>1.0311475297142344E-2</v>
      </c>
      <c r="H15" s="110">
        <v>1.3635957233614233E-2</v>
      </c>
      <c r="I15" s="110">
        <f t="shared" si="1"/>
        <v>1.3635957233614233E-2</v>
      </c>
      <c r="J15" s="85">
        <f>分析係数表!G18</f>
        <v>0.21513002364066194</v>
      </c>
      <c r="K15" s="111">
        <f t="shared" si="2"/>
        <v>2.9335038020304851E-3</v>
      </c>
      <c r="L15" s="79"/>
      <c r="M15" s="80"/>
      <c r="N15" s="81">
        <f>分析係数表!H18</f>
        <v>3.999690346553815E-4</v>
      </c>
      <c r="O15" s="82">
        <f t="shared" si="3"/>
        <v>1.2339944377411434E-2</v>
      </c>
      <c r="P15" s="76">
        <f>分析係数表!C18</f>
        <v>0.11725293132328307</v>
      </c>
      <c r="Q15" s="82">
        <f t="shared" si="4"/>
        <v>1.4468946506177559E-3</v>
      </c>
      <c r="R15" s="83">
        <v>3.4560126032519086E-3</v>
      </c>
      <c r="S15" s="84">
        <f t="shared" si="5"/>
        <v>1.7091969836866141E-2</v>
      </c>
      <c r="T15" s="85">
        <f>分析係数表!F18</f>
        <v>0.45862884160756501</v>
      </c>
      <c r="U15" s="86">
        <f t="shared" si="6"/>
        <v>7.8388703270733592E-3</v>
      </c>
      <c r="V15" s="87">
        <f>分析係数表!D18</f>
        <v>6.6193853427895979E-2</v>
      </c>
      <c r="W15" s="167">
        <f t="shared" si="7"/>
        <v>0</v>
      </c>
      <c r="X15" s="76">
        <f>分析係数表!E18</f>
        <v>5.4373522458628844E-2</v>
      </c>
      <c r="Y15" s="166">
        <f t="shared" si="8"/>
        <v>0</v>
      </c>
    </row>
    <row r="16" spans="1:25" x14ac:dyDescent="0.2">
      <c r="A16" s="6" t="s">
        <v>4</v>
      </c>
      <c r="B16" s="5" t="s">
        <v>32</v>
      </c>
      <c r="C16" s="90"/>
      <c r="D16" s="107">
        <f>投入係数表!AJ16</f>
        <v>0</v>
      </c>
      <c r="E16" s="110">
        <f t="shared" si="9"/>
        <v>0</v>
      </c>
      <c r="F16" s="85">
        <f>分析係数表!C19</f>
        <v>0.16093535075653365</v>
      </c>
      <c r="G16" s="110">
        <f t="shared" si="0"/>
        <v>0</v>
      </c>
      <c r="H16" s="110">
        <v>4.1121077227159099E-3</v>
      </c>
      <c r="I16" s="110">
        <f t="shared" si="1"/>
        <v>4.1121077227159099E-3</v>
      </c>
      <c r="J16" s="85">
        <f>分析係数表!G19</f>
        <v>5.7622016770586967E-2</v>
      </c>
      <c r="K16" s="111">
        <f t="shared" si="2"/>
        <v>2.3694794016079635E-4</v>
      </c>
      <c r="L16" s="79"/>
      <c r="M16" s="80"/>
      <c r="N16" s="81">
        <f>分析係数表!H19</f>
        <v>-1.0321781539493717E-4</v>
      </c>
      <c r="O16" s="82">
        <f t="shared" si="3"/>
        <v>-3.184501774815854E-3</v>
      </c>
      <c r="P16" s="76">
        <f>分析係数表!C19</f>
        <v>0.16093535075653365</v>
      </c>
      <c r="Q16" s="82">
        <f t="shared" si="4"/>
        <v>-5.1249891011479344E-4</v>
      </c>
      <c r="R16" s="83">
        <v>2.0645636538014892E-3</v>
      </c>
      <c r="S16" s="84">
        <f t="shared" si="5"/>
        <v>6.1766713765173988E-3</v>
      </c>
      <c r="T16" s="85">
        <f>分析係数表!F19</f>
        <v>0.23994839819393679</v>
      </c>
      <c r="U16" s="86">
        <f t="shared" si="6"/>
        <v>1.4820824029656884E-3</v>
      </c>
      <c r="V16" s="87">
        <f>分析係数表!D19</f>
        <v>2.2575790152655342E-2</v>
      </c>
      <c r="W16" s="167">
        <f t="shared" si="7"/>
        <v>0</v>
      </c>
      <c r="X16" s="76">
        <f>分析係数表!E19</f>
        <v>2.6015910556869491E-2</v>
      </c>
      <c r="Y16" s="166">
        <f t="shared" si="8"/>
        <v>0</v>
      </c>
    </row>
    <row r="17" spans="1:25" x14ac:dyDescent="0.2">
      <c r="A17" s="6" t="s">
        <v>5</v>
      </c>
      <c r="B17" s="5" t="s">
        <v>33</v>
      </c>
      <c r="C17" s="90"/>
      <c r="D17" s="107">
        <f>投入係数表!AJ17</f>
        <v>1.5634160641000586E-3</v>
      </c>
      <c r="E17" s="110">
        <f t="shared" si="9"/>
        <v>0.15634160641000586</v>
      </c>
      <c r="F17" s="85">
        <f>分析係数表!C20</f>
        <v>0.28691066997518611</v>
      </c>
      <c r="G17" s="110">
        <f t="shared" si="0"/>
        <v>4.4856075040091634E-2</v>
      </c>
      <c r="H17" s="110">
        <v>5.5848955458168231E-2</v>
      </c>
      <c r="I17" s="110">
        <f t="shared" si="1"/>
        <v>5.5848955458168231E-2</v>
      </c>
      <c r="J17" s="85">
        <f>分析係数表!G20</f>
        <v>9.991079393398751E-2</v>
      </c>
      <c r="K17" s="111">
        <f t="shared" si="2"/>
        <v>5.5799134802094934E-3</v>
      </c>
      <c r="L17" s="79"/>
      <c r="M17" s="80"/>
      <c r="N17" s="81">
        <f>分析係数表!H20</f>
        <v>4.9028462312595156E-4</v>
      </c>
      <c r="O17" s="82">
        <f t="shared" si="3"/>
        <v>1.5126383430375308E-2</v>
      </c>
      <c r="P17" s="76">
        <f>分析係数表!C20</f>
        <v>0.28691066997518611</v>
      </c>
      <c r="Q17" s="82">
        <f t="shared" si="4"/>
        <v>4.3399208043105337E-3</v>
      </c>
      <c r="R17" s="83">
        <v>8.6100837212914182E-3</v>
      </c>
      <c r="S17" s="84">
        <f t="shared" si="5"/>
        <v>6.4459039179459651E-2</v>
      </c>
      <c r="T17" s="85">
        <f>分析係数表!F20</f>
        <v>0.22279214986619089</v>
      </c>
      <c r="U17" s="86">
        <f t="shared" si="6"/>
        <v>1.4360967917100845E-2</v>
      </c>
      <c r="V17" s="87">
        <f>分析係数表!D20</f>
        <v>1.4942016057091882E-2</v>
      </c>
      <c r="W17" s="167">
        <f t="shared" si="7"/>
        <v>0</v>
      </c>
      <c r="X17" s="76">
        <f>分析係数表!E20</f>
        <v>1.5834076717216771E-2</v>
      </c>
      <c r="Y17" s="166">
        <f t="shared" si="8"/>
        <v>0</v>
      </c>
    </row>
    <row r="18" spans="1:25" x14ac:dyDescent="0.2">
      <c r="A18" s="6" t="s">
        <v>6</v>
      </c>
      <c r="B18" s="5" t="s">
        <v>34</v>
      </c>
      <c r="C18" s="90"/>
      <c r="D18" s="107">
        <f>投入係数表!AJ18</f>
        <v>2.93140512018761E-4</v>
      </c>
      <c r="E18" s="110">
        <f t="shared" si="9"/>
        <v>2.93140512018761E-2</v>
      </c>
      <c r="F18" s="85">
        <f>分析係数表!C21</f>
        <v>0.60911510312707917</v>
      </c>
      <c r="G18" s="110">
        <f t="shared" si="0"/>
        <v>1.7855631320903238E-2</v>
      </c>
      <c r="H18" s="110">
        <v>4.9372146122205196E-2</v>
      </c>
      <c r="I18" s="110">
        <f t="shared" si="1"/>
        <v>4.9372146122205196E-2</v>
      </c>
      <c r="J18" s="85">
        <f>分析係数表!G21</f>
        <v>0.2851761577664525</v>
      </c>
      <c r="K18" s="111">
        <f t="shared" si="2"/>
        <v>1.4079758931814335E-2</v>
      </c>
      <c r="L18" s="79"/>
      <c r="M18" s="80"/>
      <c r="N18" s="81">
        <f>分析係数表!H21</f>
        <v>8.1284029623513018E-4</v>
      </c>
      <c r="O18" s="82">
        <f t="shared" si="3"/>
        <v>2.507795147667485E-2</v>
      </c>
      <c r="P18" s="76">
        <f>分析係数表!C21</f>
        <v>0.60911510312707917</v>
      </c>
      <c r="Q18" s="82">
        <f t="shared" si="4"/>
        <v>1.5275358999930688E-2</v>
      </c>
      <c r="R18" s="83">
        <v>3.8447523453167765E-2</v>
      </c>
      <c r="S18" s="84">
        <f t="shared" si="5"/>
        <v>8.7819669575372961E-2</v>
      </c>
      <c r="T18" s="85">
        <f>分析係数表!F21</f>
        <v>0.42588078883226238</v>
      </c>
      <c r="U18" s="86">
        <f t="shared" si="6"/>
        <v>3.7400710153748469E-2</v>
      </c>
      <c r="V18" s="87">
        <f>分析係数表!D21</f>
        <v>0.10037668956348327</v>
      </c>
      <c r="W18" s="167">
        <f t="shared" si="7"/>
        <v>0</v>
      </c>
      <c r="X18" s="76">
        <f>分析係数表!E21</f>
        <v>9.4837137159317533E-2</v>
      </c>
      <c r="Y18" s="166">
        <f t="shared" si="8"/>
        <v>0</v>
      </c>
    </row>
    <row r="19" spans="1:25" x14ac:dyDescent="0.2">
      <c r="A19" s="6" t="s">
        <v>7</v>
      </c>
      <c r="B19" s="5" t="s">
        <v>268</v>
      </c>
      <c r="C19" s="90"/>
      <c r="D19" s="107">
        <f>投入係数表!AJ19</f>
        <v>0</v>
      </c>
      <c r="E19" s="110">
        <f t="shared" si="9"/>
        <v>0</v>
      </c>
      <c r="F19" s="85">
        <f>分析係数表!C22</f>
        <v>5.1505016722408037E-2</v>
      </c>
      <c r="G19" s="110">
        <f t="shared" si="0"/>
        <v>0</v>
      </c>
      <c r="H19" s="110">
        <v>1.4231334292964754E-3</v>
      </c>
      <c r="I19" s="110">
        <f t="shared" si="1"/>
        <v>1.4231334292964754E-3</v>
      </c>
      <c r="J19" s="85">
        <f>分析係数表!G22</f>
        <v>0.19433198380566802</v>
      </c>
      <c r="K19" s="111">
        <f t="shared" si="2"/>
        <v>2.7656034253534744E-4</v>
      </c>
      <c r="L19" s="79"/>
      <c r="M19" s="80"/>
      <c r="N19" s="81">
        <f>分析係数表!H22</f>
        <v>3.8706680773101437E-5</v>
      </c>
      <c r="O19" s="82">
        <f t="shared" si="3"/>
        <v>1.1941881655559454E-3</v>
      </c>
      <c r="P19" s="76">
        <f>分析係数表!C22</f>
        <v>5.1505016722408037E-2</v>
      </c>
      <c r="Q19" s="82">
        <f t="shared" si="4"/>
        <v>6.1506681436660738E-5</v>
      </c>
      <c r="R19" s="83">
        <v>6.1105806471149922E-4</v>
      </c>
      <c r="S19" s="84">
        <f t="shared" si="5"/>
        <v>2.0341914940079746E-3</v>
      </c>
      <c r="T19" s="85">
        <f>分析係数表!F22</f>
        <v>0.41295546558704455</v>
      </c>
      <c r="U19" s="86">
        <f t="shared" si="6"/>
        <v>8.4003049550126889E-4</v>
      </c>
      <c r="V19" s="87">
        <f>分析係数表!D22</f>
        <v>6.1740890688259109E-2</v>
      </c>
      <c r="W19" s="167">
        <f t="shared" si="7"/>
        <v>0</v>
      </c>
      <c r="X19" s="76">
        <f>分析係数表!E22</f>
        <v>6.6801619433198386E-2</v>
      </c>
      <c r="Y19" s="166">
        <f t="shared" si="8"/>
        <v>0</v>
      </c>
    </row>
    <row r="20" spans="1:25" x14ac:dyDescent="0.2">
      <c r="A20" s="6" t="s">
        <v>8</v>
      </c>
      <c r="B20" s="5" t="s">
        <v>269</v>
      </c>
      <c r="C20" s="90"/>
      <c r="D20" s="107">
        <f>投入係数表!AJ20</f>
        <v>0</v>
      </c>
      <c r="E20" s="110">
        <f t="shared" si="9"/>
        <v>0</v>
      </c>
      <c r="F20" s="85">
        <f>分析係数表!C23</f>
        <v>0</v>
      </c>
      <c r="G20" s="110">
        <f t="shared" si="0"/>
        <v>0</v>
      </c>
      <c r="H20" s="110">
        <v>0</v>
      </c>
      <c r="I20" s="110">
        <f t="shared" si="1"/>
        <v>0</v>
      </c>
      <c r="J20" s="85">
        <f>分析係数表!G23</f>
        <v>0.21569329989251165</v>
      </c>
      <c r="K20" s="111">
        <f t="shared" si="2"/>
        <v>0</v>
      </c>
      <c r="L20" s="79"/>
      <c r="M20" s="80"/>
      <c r="N20" s="81">
        <f>分析係数表!H23</f>
        <v>2.5804453848734292E-5</v>
      </c>
      <c r="O20" s="82">
        <f t="shared" si="3"/>
        <v>7.961254437039635E-4</v>
      </c>
      <c r="P20" s="76">
        <f>分析係数表!C23</f>
        <v>0</v>
      </c>
      <c r="Q20" s="82">
        <f t="shared" si="4"/>
        <v>0</v>
      </c>
      <c r="R20" s="83">
        <v>0</v>
      </c>
      <c r="S20" s="84">
        <f t="shared" si="5"/>
        <v>0</v>
      </c>
      <c r="T20" s="85">
        <f>分析係数表!F23</f>
        <v>0.44070225725546397</v>
      </c>
      <c r="U20" s="86">
        <f t="shared" si="6"/>
        <v>0</v>
      </c>
      <c r="V20" s="87">
        <f>分析係数表!D23</f>
        <v>7.3450376209243995E-2</v>
      </c>
      <c r="W20" s="167">
        <f t="shared" si="7"/>
        <v>0</v>
      </c>
      <c r="X20" s="76">
        <f>分析係数表!E23</f>
        <v>7.9183088498745974E-2</v>
      </c>
      <c r="Y20" s="166">
        <f t="shared" si="8"/>
        <v>0</v>
      </c>
    </row>
    <row r="21" spans="1:25" x14ac:dyDescent="0.2">
      <c r="A21" s="6" t="s">
        <v>9</v>
      </c>
      <c r="B21" s="5" t="s">
        <v>270</v>
      </c>
      <c r="C21" s="90"/>
      <c r="D21" s="107">
        <f>投入係数表!AJ21</f>
        <v>1.2995896032831737E-2</v>
      </c>
      <c r="E21" s="110">
        <f t="shared" si="9"/>
        <v>1.2995896032831737</v>
      </c>
      <c r="F21" s="85">
        <f>分析係数表!C24</f>
        <v>3.1029619181946355E-2</v>
      </c>
      <c r="G21" s="110">
        <f t="shared" si="0"/>
        <v>4.0325770482693625E-2</v>
      </c>
      <c r="H21" s="110">
        <v>4.1434357542443206E-2</v>
      </c>
      <c r="I21" s="110">
        <f t="shared" si="1"/>
        <v>4.1434357542443206E-2</v>
      </c>
      <c r="J21" s="85">
        <f>分析係数表!G24</f>
        <v>0.21333333333333335</v>
      </c>
      <c r="K21" s="111">
        <f t="shared" si="2"/>
        <v>8.8393296090545515E-3</v>
      </c>
      <c r="L21" s="79"/>
      <c r="M21" s="80"/>
      <c r="N21" s="81">
        <f>分析係数表!H24</f>
        <v>3.2255567310917867E-4</v>
      </c>
      <c r="O21" s="82">
        <f t="shared" si="3"/>
        <v>9.951568046299545E-3</v>
      </c>
      <c r="P21" s="76">
        <f>分析係数表!C24</f>
        <v>3.1029619181946355E-2</v>
      </c>
      <c r="Q21" s="82">
        <f t="shared" si="4"/>
        <v>3.0879336673990079E-4</v>
      </c>
      <c r="R21" s="83">
        <v>9.1918578671203427E-4</v>
      </c>
      <c r="S21" s="84">
        <f t="shared" si="5"/>
        <v>4.2353543329155238E-2</v>
      </c>
      <c r="T21" s="85">
        <f>分析係数表!F24</f>
        <v>0.4</v>
      </c>
      <c r="U21" s="86">
        <f t="shared" si="6"/>
        <v>1.6941417331662097E-2</v>
      </c>
      <c r="V21" s="87">
        <f>分析係数表!D24</f>
        <v>0</v>
      </c>
      <c r="W21" s="167">
        <f t="shared" si="7"/>
        <v>0</v>
      </c>
      <c r="X21" s="76">
        <f>分析係数表!E24</f>
        <v>0</v>
      </c>
      <c r="Y21" s="166">
        <f t="shared" si="8"/>
        <v>0</v>
      </c>
    </row>
    <row r="22" spans="1:25" x14ac:dyDescent="0.2">
      <c r="A22" s="6" t="s">
        <v>10</v>
      </c>
      <c r="B22" s="5" t="s">
        <v>271</v>
      </c>
      <c r="C22" s="90"/>
      <c r="D22" s="107">
        <f>投入係数表!AJ22</f>
        <v>0</v>
      </c>
      <c r="E22" s="110">
        <f t="shared" si="9"/>
        <v>0</v>
      </c>
      <c r="F22" s="85">
        <f>分析係数表!C25</f>
        <v>0.19850187265917607</v>
      </c>
      <c r="G22" s="110">
        <f t="shared" si="0"/>
        <v>0</v>
      </c>
      <c r="H22" s="110">
        <v>1.1246169872265448E-2</v>
      </c>
      <c r="I22" s="110">
        <f t="shared" si="1"/>
        <v>1.1246169872265448E-2</v>
      </c>
      <c r="J22" s="85">
        <f>分析係数表!G25</f>
        <v>0.19720347155255544</v>
      </c>
      <c r="K22" s="111">
        <f t="shared" si="2"/>
        <v>2.2177837404805051E-3</v>
      </c>
      <c r="L22" s="79"/>
      <c r="M22" s="80"/>
      <c r="N22" s="81">
        <f>分析係数表!H25</f>
        <v>4.5157794235285009E-4</v>
      </c>
      <c r="O22" s="82">
        <f t="shared" si="3"/>
        <v>1.3932195264819361E-2</v>
      </c>
      <c r="P22" s="76">
        <f>分析係数表!C25</f>
        <v>0.19850187265917607</v>
      </c>
      <c r="Q22" s="82">
        <f t="shared" si="4"/>
        <v>2.7655668503199487E-3</v>
      </c>
      <c r="R22" s="83">
        <v>6.5923290699467967E-3</v>
      </c>
      <c r="S22" s="84">
        <f t="shared" si="5"/>
        <v>1.7838498942212243E-2</v>
      </c>
      <c r="T22" s="85">
        <f>分析係数表!F25</f>
        <v>0.35053037608486015</v>
      </c>
      <c r="U22" s="86">
        <f t="shared" si="6"/>
        <v>6.2529357430030378E-3</v>
      </c>
      <c r="V22" s="87">
        <f>分析係数表!D25</f>
        <v>5.2073288331726135E-2</v>
      </c>
      <c r="W22" s="167">
        <f t="shared" si="7"/>
        <v>0</v>
      </c>
      <c r="X22" s="76">
        <f>分析係数表!E25</f>
        <v>4.8216007714561235E-2</v>
      </c>
      <c r="Y22" s="166">
        <f t="shared" si="8"/>
        <v>0</v>
      </c>
    </row>
    <row r="23" spans="1:25" x14ac:dyDescent="0.2">
      <c r="A23" s="6" t="s">
        <v>11</v>
      </c>
      <c r="B23" s="5" t="s">
        <v>35</v>
      </c>
      <c r="C23" s="90"/>
      <c r="D23" s="107">
        <f>投入係数表!AJ23</f>
        <v>9.7713504006253661E-5</v>
      </c>
      <c r="E23" s="110">
        <f t="shared" si="9"/>
        <v>9.771350400625366E-3</v>
      </c>
      <c r="F23" s="85">
        <f>分析係数表!C26</f>
        <v>2.323462414578592E-2</v>
      </c>
      <c r="G23" s="110">
        <f t="shared" si="0"/>
        <v>2.2703365395530505E-4</v>
      </c>
      <c r="H23" s="110">
        <v>7.4857727674984282E-4</v>
      </c>
      <c r="I23" s="110">
        <f t="shared" si="1"/>
        <v>7.4857727674984282E-4</v>
      </c>
      <c r="J23" s="85">
        <f>分析係数表!G26</f>
        <v>0.20198675496688742</v>
      </c>
      <c r="K23" s="111">
        <f t="shared" si="2"/>
        <v>1.5120269497265038E-4</v>
      </c>
      <c r="L23" s="79"/>
      <c r="M23" s="80"/>
      <c r="N23" s="81">
        <f>分析係数表!H26</f>
        <v>9.637963512502257E-3</v>
      </c>
      <c r="O23" s="82">
        <f t="shared" si="3"/>
        <v>0.29735285322343036</v>
      </c>
      <c r="P23" s="76">
        <f>分析係数表!C26</f>
        <v>2.323462414578592E-2</v>
      </c>
      <c r="Q23" s="82">
        <f t="shared" si="4"/>
        <v>6.9088817833234516E-3</v>
      </c>
      <c r="R23" s="83">
        <v>7.1526042119132828E-3</v>
      </c>
      <c r="S23" s="84">
        <f t="shared" si="5"/>
        <v>7.9011814886631258E-3</v>
      </c>
      <c r="T23" s="85">
        <f>分析係数表!F26</f>
        <v>0.3443708609271523</v>
      </c>
      <c r="U23" s="86">
        <f t="shared" si="6"/>
        <v>2.7209366715925994E-3</v>
      </c>
      <c r="V23" s="87">
        <f>分析係数表!D26</f>
        <v>3.9735099337748346E-2</v>
      </c>
      <c r="W23" s="167">
        <f t="shared" si="7"/>
        <v>0</v>
      </c>
      <c r="X23" s="76">
        <f>分析係数表!E26</f>
        <v>3.9735099337748346E-2</v>
      </c>
      <c r="Y23" s="166">
        <f t="shared" si="8"/>
        <v>0</v>
      </c>
    </row>
    <row r="24" spans="1:25" x14ac:dyDescent="0.2">
      <c r="A24" s="6" t="s">
        <v>12</v>
      </c>
      <c r="B24" s="5" t="s">
        <v>365</v>
      </c>
      <c r="C24" s="90"/>
      <c r="D24" s="107">
        <f>投入係数表!AJ24</f>
        <v>0</v>
      </c>
      <c r="E24" s="110">
        <f t="shared" si="9"/>
        <v>0</v>
      </c>
      <c r="F24" s="85">
        <f>分析係数表!C27</f>
        <v>8.4880636604774962E-3</v>
      </c>
      <c r="G24" s="110">
        <f t="shared" si="0"/>
        <v>0</v>
      </c>
      <c r="H24" s="110">
        <v>3.5971607064730677E-5</v>
      </c>
      <c r="I24" s="110">
        <f t="shared" si="1"/>
        <v>3.5971607064730677E-5</v>
      </c>
      <c r="J24" s="85">
        <f>分析係数表!G27</f>
        <v>0.2</v>
      </c>
      <c r="K24" s="111">
        <f t="shared" si="2"/>
        <v>7.1943214129461359E-6</v>
      </c>
      <c r="L24" s="79"/>
      <c r="M24" s="80"/>
      <c r="N24" s="81">
        <f>分析係数表!H27</f>
        <v>9.6121590586535233E-3</v>
      </c>
      <c r="O24" s="82">
        <f t="shared" si="3"/>
        <v>0.29655672777972641</v>
      </c>
      <c r="P24" s="76">
        <f>分析係数表!C27</f>
        <v>8.4880636604774962E-3</v>
      </c>
      <c r="Q24" s="82">
        <f t="shared" si="4"/>
        <v>2.5171923843372128E-3</v>
      </c>
      <c r="R24" s="83">
        <v>2.5384498458599332E-3</v>
      </c>
      <c r="S24" s="84">
        <f t="shared" si="5"/>
        <v>2.5744214529246638E-3</v>
      </c>
      <c r="T24" s="85">
        <f>分析係数表!F27</f>
        <v>0.35</v>
      </c>
      <c r="U24" s="86">
        <f t="shared" si="6"/>
        <v>9.0104750852363226E-4</v>
      </c>
      <c r="V24" s="87">
        <f>分析係数表!D27</f>
        <v>0</v>
      </c>
      <c r="W24" s="167">
        <f t="shared" si="7"/>
        <v>0</v>
      </c>
      <c r="X24" s="76">
        <f>分析係数表!E27</f>
        <v>0</v>
      </c>
      <c r="Y24" s="166">
        <f t="shared" si="8"/>
        <v>0</v>
      </c>
    </row>
    <row r="25" spans="1:25" x14ac:dyDescent="0.2">
      <c r="A25" s="6" t="s">
        <v>13</v>
      </c>
      <c r="B25" s="5" t="s">
        <v>191</v>
      </c>
      <c r="C25" s="90"/>
      <c r="D25" s="107">
        <f>投入係数表!AJ25</f>
        <v>0</v>
      </c>
      <c r="E25" s="110">
        <f t="shared" si="9"/>
        <v>0</v>
      </c>
      <c r="F25" s="85">
        <f>分析係数表!C28</f>
        <v>1.1669367909238226E-2</v>
      </c>
      <c r="G25" s="110">
        <f t="shared" si="0"/>
        <v>0</v>
      </c>
      <c r="H25" s="110">
        <v>9.0232237027659291E-4</v>
      </c>
      <c r="I25" s="110">
        <f t="shared" si="1"/>
        <v>9.0232237027659291E-4</v>
      </c>
      <c r="J25" s="85">
        <f>分析係数表!G28</f>
        <v>0.12720848056537101</v>
      </c>
      <c r="K25" s="111">
        <f t="shared" si="2"/>
        <v>1.1478305770302948E-4</v>
      </c>
      <c r="L25" s="79"/>
      <c r="M25" s="80"/>
      <c r="N25" s="81">
        <f>分析係数表!H28</f>
        <v>1.7972802105643435E-2</v>
      </c>
      <c r="O25" s="82">
        <f t="shared" si="3"/>
        <v>0.55450137153981061</v>
      </c>
      <c r="P25" s="76">
        <f>分析係数表!C28</f>
        <v>1.1669367909238226E-2</v>
      </c>
      <c r="Q25" s="82">
        <f t="shared" si="4"/>
        <v>6.470680510675249E-3</v>
      </c>
      <c r="R25" s="83">
        <v>6.8526544114418395E-3</v>
      </c>
      <c r="S25" s="84">
        <f t="shared" si="5"/>
        <v>7.7549767817184324E-3</v>
      </c>
      <c r="T25" s="85">
        <f>分析係数表!F28</f>
        <v>0.21908127208480566</v>
      </c>
      <c r="U25" s="86">
        <f t="shared" si="6"/>
        <v>1.6989701783270063E-3</v>
      </c>
      <c r="V25" s="87">
        <f>分析係数表!D28</f>
        <v>0.24734982332155478</v>
      </c>
      <c r="W25" s="167">
        <f t="shared" si="7"/>
        <v>0</v>
      </c>
      <c r="X25" s="76">
        <f>分析係数表!E28</f>
        <v>0.24028268551236748</v>
      </c>
      <c r="Y25" s="166">
        <f t="shared" si="8"/>
        <v>0</v>
      </c>
    </row>
    <row r="26" spans="1:25" x14ac:dyDescent="0.2">
      <c r="A26" s="6" t="s">
        <v>14</v>
      </c>
      <c r="B26" s="5" t="s">
        <v>50</v>
      </c>
      <c r="C26" s="90"/>
      <c r="D26" s="107">
        <f>投入係数表!AJ26</f>
        <v>3.7131131522376393E-3</v>
      </c>
      <c r="E26" s="110">
        <f t="shared" si="9"/>
        <v>0.37131131522376393</v>
      </c>
      <c r="F26" s="85">
        <f>分析係数表!C29</f>
        <v>0.21585523481258073</v>
      </c>
      <c r="G26" s="110">
        <f t="shared" si="0"/>
        <v>8.014949113619374E-2</v>
      </c>
      <c r="H26" s="110">
        <v>9.7065175836172371E-2</v>
      </c>
      <c r="I26" s="110">
        <f t="shared" si="1"/>
        <v>9.7065175836172371E-2</v>
      </c>
      <c r="J26" s="85">
        <f>分析係数表!G29</f>
        <v>0.26371215445370777</v>
      </c>
      <c r="K26" s="111">
        <f t="shared" si="2"/>
        <v>2.5597266642184993E-2</v>
      </c>
      <c r="L26" s="79"/>
      <c r="M26" s="80"/>
      <c r="N26" s="81">
        <f>分析係数表!H29</f>
        <v>8.6315898124016202E-3</v>
      </c>
      <c r="O26" s="82">
        <f t="shared" si="3"/>
        <v>0.26630396091897579</v>
      </c>
      <c r="P26" s="76">
        <f>分析係数表!C29</f>
        <v>0.21585523481258073</v>
      </c>
      <c r="Q26" s="82">
        <f t="shared" si="4"/>
        <v>5.7483104015685842E-2</v>
      </c>
      <c r="R26" s="83">
        <v>8.791040696024556E-2</v>
      </c>
      <c r="S26" s="84">
        <f t="shared" si="5"/>
        <v>0.18497558279641793</v>
      </c>
      <c r="T26" s="85">
        <f>分析係数表!F29</f>
        <v>0.49363756033347961</v>
      </c>
      <c r="U26" s="86">
        <f t="shared" si="6"/>
        <v>9.1310895412887311E-2</v>
      </c>
      <c r="V26" s="87">
        <f>分析係数表!D29</f>
        <v>7.6788064940763498E-2</v>
      </c>
      <c r="W26" s="167">
        <f t="shared" si="7"/>
        <v>0</v>
      </c>
      <c r="X26" s="76">
        <f>分析係数表!E29</f>
        <v>5.9236507240017548E-2</v>
      </c>
      <c r="Y26" s="166">
        <f t="shared" si="8"/>
        <v>0</v>
      </c>
    </row>
    <row r="27" spans="1:25" x14ac:dyDescent="0.2">
      <c r="A27" s="6" t="s">
        <v>15</v>
      </c>
      <c r="B27" s="5" t="s">
        <v>36</v>
      </c>
      <c r="C27" s="90"/>
      <c r="D27" s="107">
        <f>投入係数表!AJ27</f>
        <v>2.2474105921438344E-3</v>
      </c>
      <c r="E27" s="110">
        <f t="shared" si="9"/>
        <v>0.22474105921438345</v>
      </c>
      <c r="F27" s="85">
        <f>分析係数表!C30</f>
        <v>1</v>
      </c>
      <c r="G27" s="110">
        <f t="shared" si="0"/>
        <v>0.22474105921438345</v>
      </c>
      <c r="H27" s="110">
        <v>0.28408567365629311</v>
      </c>
      <c r="I27" s="110">
        <f t="shared" si="1"/>
        <v>0.28408567365629311</v>
      </c>
      <c r="J27" s="85">
        <f>分析係数表!G30</f>
        <v>0.34449467473756801</v>
      </c>
      <c r="K27" s="111">
        <f t="shared" si="2"/>
        <v>9.7866001743827591E-2</v>
      </c>
      <c r="L27" s="79"/>
      <c r="M27" s="80"/>
      <c r="N27" s="81">
        <f>分析係数表!H30</f>
        <v>0</v>
      </c>
      <c r="O27" s="82">
        <f t="shared" si="3"/>
        <v>0</v>
      </c>
      <c r="P27" s="76">
        <f>分析係数表!C30</f>
        <v>1</v>
      </c>
      <c r="Q27" s="82">
        <f t="shared" si="4"/>
        <v>0</v>
      </c>
      <c r="R27" s="83">
        <v>0.13357037747352377</v>
      </c>
      <c r="S27" s="84">
        <f t="shared" si="5"/>
        <v>0.41765605112981685</v>
      </c>
      <c r="T27" s="85">
        <f>分析係数表!F30</f>
        <v>0.44057926595663166</v>
      </c>
      <c r="U27" s="86">
        <f t="shared" si="6"/>
        <v>0.18401059642912013</v>
      </c>
      <c r="V27" s="87">
        <f>分析係数表!D30</f>
        <v>9.4858631522488704E-2</v>
      </c>
      <c r="W27" s="167">
        <f t="shared" si="7"/>
        <v>0</v>
      </c>
      <c r="X27" s="76">
        <f>分析係数表!E30</f>
        <v>6.7427783311623635E-2</v>
      </c>
      <c r="Y27" s="166">
        <f t="shared" si="8"/>
        <v>0</v>
      </c>
    </row>
    <row r="28" spans="1:25" x14ac:dyDescent="0.2">
      <c r="A28" s="6" t="s">
        <v>16</v>
      </c>
      <c r="B28" s="5" t="s">
        <v>192</v>
      </c>
      <c r="C28" s="90"/>
      <c r="D28" s="107">
        <f>投入係数表!AJ28</f>
        <v>1.1627906976744186E-2</v>
      </c>
      <c r="E28" s="110">
        <f t="shared" si="9"/>
        <v>1.1627906976744187</v>
      </c>
      <c r="F28" s="85">
        <f>分析係数表!C31</f>
        <v>0.96551367561139545</v>
      </c>
      <c r="G28" s="110">
        <f t="shared" si="0"/>
        <v>1.1226903204783669</v>
      </c>
      <c r="H28" s="110">
        <v>1.4073163535260551</v>
      </c>
      <c r="I28" s="110">
        <f t="shared" si="1"/>
        <v>1.4073163535260551</v>
      </c>
      <c r="J28" s="85">
        <f>分析係数表!G31</f>
        <v>7.0877864624873721E-2</v>
      </c>
      <c r="K28" s="111">
        <f t="shared" si="2"/>
        <v>9.9747577989590663E-2</v>
      </c>
      <c r="L28" s="79"/>
      <c r="M28" s="80"/>
      <c r="N28" s="81">
        <f>分析係数表!H31</f>
        <v>0.19122390524604546</v>
      </c>
      <c r="O28" s="82">
        <f t="shared" si="3"/>
        <v>5.8996876005682211</v>
      </c>
      <c r="P28" s="76">
        <f>分析係数表!C31</f>
        <v>0.96551367561139545</v>
      </c>
      <c r="Q28" s="82">
        <f t="shared" si="4"/>
        <v>5.6962290601835974</v>
      </c>
      <c r="R28" s="83">
        <v>6.4842502886085729</v>
      </c>
      <c r="S28" s="84">
        <f t="shared" si="5"/>
        <v>7.8915666421346282</v>
      </c>
      <c r="T28" s="85">
        <f>分析係数表!F31</f>
        <v>0.34460573190833199</v>
      </c>
      <c r="U28" s="86">
        <f t="shared" si="6"/>
        <v>2.7194790986161812</v>
      </c>
      <c r="V28" s="87">
        <f>分析係数表!D31</f>
        <v>1.1857287180305206E-2</v>
      </c>
      <c r="W28" s="167">
        <f t="shared" si="7"/>
        <v>0</v>
      </c>
      <c r="X28" s="76">
        <f>分析係数表!E31</f>
        <v>1.0368479821343117E-2</v>
      </c>
      <c r="Y28" s="166">
        <f t="shared" si="8"/>
        <v>0</v>
      </c>
    </row>
    <row r="29" spans="1:25" x14ac:dyDescent="0.2">
      <c r="A29" s="6" t="s">
        <v>17</v>
      </c>
      <c r="B29" s="5" t="s">
        <v>272</v>
      </c>
      <c r="C29" s="90"/>
      <c r="D29" s="107">
        <f>投入係数表!AJ29</f>
        <v>4.7879616963064295E-3</v>
      </c>
      <c r="E29" s="110">
        <f t="shared" si="9"/>
        <v>0.47879616963064298</v>
      </c>
      <c r="F29" s="85">
        <f>分析係数表!C32</f>
        <v>0.58314087759815236</v>
      </c>
      <c r="G29" s="110">
        <f t="shared" si="0"/>
        <v>0.27920561854904696</v>
      </c>
      <c r="H29" s="110">
        <v>0.30988698024167421</v>
      </c>
      <c r="I29" s="110">
        <f t="shared" si="1"/>
        <v>0.30988698024167421</v>
      </c>
      <c r="J29" s="85">
        <f>分析係数表!G32</f>
        <v>0.14173228346456693</v>
      </c>
      <c r="K29" s="111">
        <f t="shared" si="2"/>
        <v>4.3920989325591624E-2</v>
      </c>
      <c r="L29" s="79"/>
      <c r="M29" s="80"/>
      <c r="N29" s="81">
        <f>分析係数表!H32</f>
        <v>5.74149098134338E-3</v>
      </c>
      <c r="O29" s="82">
        <f t="shared" si="3"/>
        <v>0.17713791122413189</v>
      </c>
      <c r="P29" s="76">
        <f>分析係数表!C32</f>
        <v>0.58314087759815236</v>
      </c>
      <c r="Q29" s="82">
        <f t="shared" si="4"/>
        <v>0.10329635700714387</v>
      </c>
      <c r="R29" s="83">
        <v>0.130682083361646</v>
      </c>
      <c r="S29" s="84">
        <f t="shared" si="5"/>
        <v>0.44056906360332021</v>
      </c>
      <c r="T29" s="85">
        <f>分析係数表!F32</f>
        <v>0.48425196850393698</v>
      </c>
      <c r="U29" s="86">
        <f t="shared" si="6"/>
        <v>0.21334643631184402</v>
      </c>
      <c r="V29" s="87">
        <f>分析係数表!D32</f>
        <v>1.7716535433070866E-2</v>
      </c>
      <c r="W29" s="167">
        <f t="shared" si="7"/>
        <v>0</v>
      </c>
      <c r="X29" s="76">
        <f>分析係数表!E32</f>
        <v>2.5590551181102362E-2</v>
      </c>
      <c r="Y29" s="166">
        <f t="shared" si="8"/>
        <v>0</v>
      </c>
    </row>
    <row r="30" spans="1:25" x14ac:dyDescent="0.2">
      <c r="A30" s="6" t="s">
        <v>18</v>
      </c>
      <c r="B30" s="5" t="s">
        <v>273</v>
      </c>
      <c r="C30" s="90"/>
      <c r="D30" s="107">
        <f>投入係数表!AJ30</f>
        <v>3.8108266562438928E-3</v>
      </c>
      <c r="E30" s="110">
        <f t="shared" si="9"/>
        <v>0.38108266562438931</v>
      </c>
      <c r="F30" s="85">
        <f>分析係数表!C33</f>
        <v>0.65671641791044777</v>
      </c>
      <c r="G30" s="110">
        <f t="shared" si="0"/>
        <v>0.25026324309661385</v>
      </c>
      <c r="H30" s="110">
        <v>0.27837761497223301</v>
      </c>
      <c r="I30" s="110">
        <f t="shared" si="1"/>
        <v>0.27837761497223301</v>
      </c>
      <c r="J30" s="85">
        <f>分析係数表!G33</f>
        <v>0.50780141843971627</v>
      </c>
      <c r="K30" s="111">
        <f t="shared" si="2"/>
        <v>0.14136054774476511</v>
      </c>
      <c r="L30" s="79"/>
      <c r="M30" s="80"/>
      <c r="N30" s="81">
        <f>分析係数表!H33</f>
        <v>8.515469770082316E-4</v>
      </c>
      <c r="O30" s="82">
        <f t="shared" si="3"/>
        <v>2.6272139642230796E-2</v>
      </c>
      <c r="P30" s="76">
        <f>分析係数表!C33</f>
        <v>0.65671641791044777</v>
      </c>
      <c r="Q30" s="82">
        <f t="shared" si="4"/>
        <v>1.7253345436688883E-2</v>
      </c>
      <c r="R30" s="83">
        <v>9.8554055927283238E-2</v>
      </c>
      <c r="S30" s="84">
        <f t="shared" si="5"/>
        <v>0.37693167089951624</v>
      </c>
      <c r="T30" s="85">
        <f>分析係数表!F33</f>
        <v>0.64539007092198586</v>
      </c>
      <c r="U30" s="86">
        <f t="shared" si="6"/>
        <v>0.24326795781458141</v>
      </c>
      <c r="V30" s="87">
        <f>分析係数表!D33</f>
        <v>0.13049645390070921</v>
      </c>
      <c r="W30" s="167">
        <f t="shared" si="7"/>
        <v>0</v>
      </c>
      <c r="X30" s="76">
        <f>分析係数表!E33</f>
        <v>0.11063829787234042</v>
      </c>
      <c r="Y30" s="166">
        <f t="shared" si="8"/>
        <v>0</v>
      </c>
    </row>
    <row r="31" spans="1:25" x14ac:dyDescent="0.2">
      <c r="A31" s="6" t="s">
        <v>19</v>
      </c>
      <c r="B31" s="5" t="s">
        <v>274</v>
      </c>
      <c r="C31" s="90"/>
      <c r="D31" s="107">
        <f>投入係数表!AJ31</f>
        <v>5.9312096931795975E-2</v>
      </c>
      <c r="E31" s="110">
        <f t="shared" si="9"/>
        <v>5.9312096931795972</v>
      </c>
      <c r="F31" s="85">
        <f>分析係数表!C34</f>
        <v>0.31694321814583648</v>
      </c>
      <c r="G31" s="110">
        <f t="shared" si="0"/>
        <v>1.879856687654121</v>
      </c>
      <c r="H31" s="110">
        <v>1.992581861285565</v>
      </c>
      <c r="I31" s="110">
        <f t="shared" si="1"/>
        <v>1.992581861285565</v>
      </c>
      <c r="J31" s="85">
        <f>分析係数表!G34</f>
        <v>0.42500730922911995</v>
      </c>
      <c r="K31" s="111">
        <f t="shared" si="2"/>
        <v>0.84686185528372948</v>
      </c>
      <c r="L31" s="79"/>
      <c r="M31" s="80"/>
      <c r="N31" s="81">
        <f>分析係数表!H34</f>
        <v>0.1424405852450133</v>
      </c>
      <c r="O31" s="82">
        <f t="shared" si="3"/>
        <v>4.3946124492458791</v>
      </c>
      <c r="P31" s="76">
        <f>分析係数表!C34</f>
        <v>0.31694321814583648</v>
      </c>
      <c r="Q31" s="82">
        <f t="shared" si="4"/>
        <v>1.3928426121677455</v>
      </c>
      <c r="R31" s="83">
        <v>1.5356395106864689</v>
      </c>
      <c r="S31" s="84">
        <f t="shared" si="5"/>
        <v>3.5282213719720339</v>
      </c>
      <c r="T31" s="85">
        <f>分析係数表!F34</f>
        <v>0.69993178052821359</v>
      </c>
      <c r="U31" s="86">
        <f t="shared" si="6"/>
        <v>2.4695142669820824</v>
      </c>
      <c r="V31" s="87">
        <f>分析係数表!D34</f>
        <v>0.29461066172887634</v>
      </c>
      <c r="W31" s="167">
        <f t="shared" si="7"/>
        <v>1</v>
      </c>
      <c r="X31" s="76">
        <f>分析係数表!E34</f>
        <v>0.2042685898060618</v>
      </c>
      <c r="Y31" s="166">
        <f t="shared" si="8"/>
        <v>1</v>
      </c>
    </row>
    <row r="32" spans="1:25" x14ac:dyDescent="0.2">
      <c r="A32" s="6" t="s">
        <v>20</v>
      </c>
      <c r="B32" s="5" t="s">
        <v>37</v>
      </c>
      <c r="C32" s="90"/>
      <c r="D32" s="107">
        <f>投入係数表!AJ32</f>
        <v>8.3056478405315621E-3</v>
      </c>
      <c r="E32" s="110">
        <f t="shared" si="9"/>
        <v>0.83056478405315626</v>
      </c>
      <c r="F32" s="85">
        <f>分析係数表!C35</f>
        <v>0.30004594884362079</v>
      </c>
      <c r="G32" s="110">
        <f t="shared" si="0"/>
        <v>0.24920759870732628</v>
      </c>
      <c r="H32" s="110">
        <v>0.32031781259150693</v>
      </c>
      <c r="I32" s="110">
        <f t="shared" si="1"/>
        <v>0.32031781259150693</v>
      </c>
      <c r="J32" s="85">
        <f>分析係数表!G35</f>
        <v>0.31483253588516746</v>
      </c>
      <c r="K32" s="111">
        <f t="shared" si="2"/>
        <v>0.10084646922737395</v>
      </c>
      <c r="L32" s="79"/>
      <c r="M32" s="80"/>
      <c r="N32" s="81">
        <f>分析係数表!H35</f>
        <v>5.3595850643821122E-2</v>
      </c>
      <c r="O32" s="82">
        <f t="shared" si="3"/>
        <v>1.6535525465731322</v>
      </c>
      <c r="P32" s="76">
        <f>分析係数表!C35</f>
        <v>0.30004594884362079</v>
      </c>
      <c r="Q32" s="82">
        <f t="shared" si="4"/>
        <v>0.49614174279932094</v>
      </c>
      <c r="R32" s="83">
        <v>0.62066489242207401</v>
      </c>
      <c r="S32" s="84">
        <f t="shared" si="5"/>
        <v>0.94098270501358094</v>
      </c>
      <c r="T32" s="85">
        <f>分析係数表!F35</f>
        <v>0.64593301435406703</v>
      </c>
      <c r="U32" s="86">
        <f t="shared" si="6"/>
        <v>0.60781179510446615</v>
      </c>
      <c r="V32" s="87">
        <f>分析係数表!D35</f>
        <v>0.12870813397129185</v>
      </c>
      <c r="W32" s="167">
        <f t="shared" si="7"/>
        <v>0</v>
      </c>
      <c r="X32" s="76">
        <f>分析係数表!E35</f>
        <v>0.11674641148325358</v>
      </c>
      <c r="Y32" s="166">
        <f t="shared" si="8"/>
        <v>0</v>
      </c>
    </row>
    <row r="33" spans="1:25" x14ac:dyDescent="0.2">
      <c r="A33" s="6" t="s">
        <v>21</v>
      </c>
      <c r="B33" s="5" t="s">
        <v>38</v>
      </c>
      <c r="C33" s="90"/>
      <c r="D33" s="107">
        <f>投入係数表!AJ33</f>
        <v>1.8174711745163181E-2</v>
      </c>
      <c r="E33" s="110">
        <f t="shared" si="9"/>
        <v>1.8174711745163181</v>
      </c>
      <c r="F33" s="85">
        <f>分析係数表!C36</f>
        <v>0.65263261684085982</v>
      </c>
      <c r="G33" s="110">
        <f t="shared" si="0"/>
        <v>1.1861409686574158</v>
      </c>
      <c r="H33" s="110">
        <v>1.2769003169858428</v>
      </c>
      <c r="I33" s="110">
        <f t="shared" si="1"/>
        <v>1.2769003169858428</v>
      </c>
      <c r="J33" s="85">
        <f>分析係数表!G36</f>
        <v>1.8993066023515224E-2</v>
      </c>
      <c r="K33" s="111">
        <f t="shared" si="2"/>
        <v>2.4252252025959632E-2</v>
      </c>
      <c r="L33" s="79"/>
      <c r="M33" s="80"/>
      <c r="N33" s="81">
        <f>分析係数表!H36</f>
        <v>0.10937217763786029</v>
      </c>
      <c r="O33" s="82">
        <f t="shared" si="3"/>
        <v>3.3743776931392495</v>
      </c>
      <c r="P33" s="76">
        <f>分析係数表!C36</f>
        <v>0.65263261684085982</v>
      </c>
      <c r="Q33" s="82">
        <f t="shared" si="4"/>
        <v>2.2022289440828922</v>
      </c>
      <c r="R33" s="83">
        <v>2.3068895185543159</v>
      </c>
      <c r="S33" s="84">
        <f t="shared" si="5"/>
        <v>3.5837898355401587</v>
      </c>
      <c r="T33" s="85">
        <f>分析係数表!F36</f>
        <v>0.88362978595116071</v>
      </c>
      <c r="U33" s="86">
        <f t="shared" si="6"/>
        <v>3.1667434452722958</v>
      </c>
      <c r="V33" s="87">
        <f>分析係数表!D36</f>
        <v>1.4320168827253543E-2</v>
      </c>
      <c r="W33" s="167">
        <f t="shared" si="7"/>
        <v>0</v>
      </c>
      <c r="X33" s="76">
        <f>分析係数表!E36</f>
        <v>2.7132951462164605E-3</v>
      </c>
      <c r="Y33" s="166">
        <f t="shared" si="8"/>
        <v>0</v>
      </c>
    </row>
    <row r="34" spans="1:25" x14ac:dyDescent="0.2">
      <c r="A34" s="6" t="s">
        <v>22</v>
      </c>
      <c r="B34" s="5" t="s">
        <v>377</v>
      </c>
      <c r="C34" s="90"/>
      <c r="D34" s="107">
        <f>投入係数表!AJ34</f>
        <v>1.1823333984756693E-2</v>
      </c>
      <c r="E34" s="110">
        <f t="shared" si="9"/>
        <v>1.1823333984756692</v>
      </c>
      <c r="F34" s="85">
        <f>分析係数表!C37</f>
        <v>0.3125</v>
      </c>
      <c r="G34" s="110">
        <f t="shared" si="0"/>
        <v>0.36947918702364663</v>
      </c>
      <c r="H34" s="110">
        <v>0.44453453154664002</v>
      </c>
      <c r="I34" s="110">
        <f t="shared" si="1"/>
        <v>0.44453453154664002</v>
      </c>
      <c r="J34" s="85">
        <f>分析係数表!G37</f>
        <v>0.41284547738693467</v>
      </c>
      <c r="K34" s="111">
        <f t="shared" si="2"/>
        <v>0.18352407089134998</v>
      </c>
      <c r="L34" s="79"/>
      <c r="M34" s="80"/>
      <c r="N34" s="81">
        <f>分析係数表!H37</f>
        <v>4.2693468892730888E-2</v>
      </c>
      <c r="O34" s="82">
        <f t="shared" si="3"/>
        <v>1.3171895466082078</v>
      </c>
      <c r="P34" s="76">
        <f>分析係数表!C37</f>
        <v>0.3125</v>
      </c>
      <c r="Q34" s="82">
        <f t="shared" si="4"/>
        <v>0.41162173331506491</v>
      </c>
      <c r="R34" s="83">
        <v>0.53914917341048918</v>
      </c>
      <c r="S34" s="84">
        <f t="shared" si="5"/>
        <v>0.9836837049571292</v>
      </c>
      <c r="T34" s="85">
        <f>分析係数表!F37</f>
        <v>0.69189698492462315</v>
      </c>
      <c r="U34" s="86">
        <f t="shared" si="6"/>
        <v>0.68060778957932022</v>
      </c>
      <c r="V34" s="87">
        <f>分析係数表!D37</f>
        <v>0.10128768844221106</v>
      </c>
      <c r="W34" s="167">
        <f t="shared" si="7"/>
        <v>0</v>
      </c>
      <c r="X34" s="76">
        <f>分析係数表!E37</f>
        <v>9.3907035175879394E-2</v>
      </c>
      <c r="Y34" s="166">
        <f t="shared" si="8"/>
        <v>0</v>
      </c>
    </row>
    <row r="35" spans="1:25" x14ac:dyDescent="0.2">
      <c r="A35" s="6" t="s">
        <v>23</v>
      </c>
      <c r="B35" s="5" t="s">
        <v>193</v>
      </c>
      <c r="C35" s="90"/>
      <c r="D35" s="107">
        <f>投入係数表!AJ35</f>
        <v>1.1530193472737933E-2</v>
      </c>
      <c r="E35" s="110">
        <f t="shared" si="9"/>
        <v>1.1530193472737933</v>
      </c>
      <c r="F35" s="85">
        <f>分析係数表!C38</f>
        <v>4.0005674563767912E-2</v>
      </c>
      <c r="G35" s="110">
        <f t="shared" si="0"/>
        <v>4.6127316772763473E-2</v>
      </c>
      <c r="H35" s="110">
        <v>5.5570069051598246E-2</v>
      </c>
      <c r="I35" s="110">
        <f t="shared" si="1"/>
        <v>5.5570069051598246E-2</v>
      </c>
      <c r="J35" s="85">
        <f>分析係数表!G38</f>
        <v>0.2442528735632184</v>
      </c>
      <c r="K35" s="111">
        <f t="shared" si="2"/>
        <v>1.3573149049959342E-2</v>
      </c>
      <c r="L35" s="79"/>
      <c r="M35" s="80"/>
      <c r="N35" s="81">
        <f>分析係数表!H38</f>
        <v>3.7571284803757127E-2</v>
      </c>
      <c r="O35" s="82">
        <f t="shared" si="3"/>
        <v>1.1591586460329708</v>
      </c>
      <c r="P35" s="76">
        <f>分析係数表!C38</f>
        <v>4.0005674563767912E-2</v>
      </c>
      <c r="Q35" s="82">
        <f t="shared" si="4"/>
        <v>4.6372923560972876E-2</v>
      </c>
      <c r="R35" s="83">
        <v>5.74416314879738E-2</v>
      </c>
      <c r="S35" s="84">
        <f t="shared" si="5"/>
        <v>0.11301170053957205</v>
      </c>
      <c r="T35" s="85">
        <f>分析係数表!F38</f>
        <v>0.42528735632183906</v>
      </c>
      <c r="U35" s="86">
        <f t="shared" si="6"/>
        <v>4.8062447355909949E-2</v>
      </c>
      <c r="V35" s="87">
        <f>分析係数表!D38</f>
        <v>0.11494252873563218</v>
      </c>
      <c r="W35" s="167">
        <f t="shared" si="7"/>
        <v>0</v>
      </c>
      <c r="X35" s="76">
        <f>分析係数表!E38</f>
        <v>0.10344827586206896</v>
      </c>
      <c r="Y35" s="166">
        <f t="shared" si="8"/>
        <v>0</v>
      </c>
    </row>
    <row r="36" spans="1:25" x14ac:dyDescent="0.2">
      <c r="A36" s="6" t="s">
        <v>24</v>
      </c>
      <c r="B36" s="5" t="s">
        <v>39</v>
      </c>
      <c r="C36" s="90"/>
      <c r="D36" s="107">
        <f>投入係数表!AJ36</f>
        <v>0</v>
      </c>
      <c r="E36" s="110">
        <f t="shared" si="9"/>
        <v>0</v>
      </c>
      <c r="F36" s="85">
        <f>分析係数表!C39</f>
        <v>1</v>
      </c>
      <c r="G36" s="110">
        <f t="shared" si="0"/>
        <v>0</v>
      </c>
      <c r="H36" s="110">
        <v>2.0608987499147219E-2</v>
      </c>
      <c r="I36" s="110">
        <f t="shared" si="1"/>
        <v>2.0608987499147219E-2</v>
      </c>
      <c r="J36" s="85">
        <f>分析係数表!G39</f>
        <v>0.35369632580787957</v>
      </c>
      <c r="K36" s="111">
        <f t="shared" si="2"/>
        <v>7.2893231570688921E-3</v>
      </c>
      <c r="L36" s="79"/>
      <c r="M36" s="80"/>
      <c r="N36" s="81">
        <f>分析係数表!H39</f>
        <v>3.3932856811085595E-3</v>
      </c>
      <c r="O36" s="82">
        <f t="shared" si="3"/>
        <v>0.10469049584707121</v>
      </c>
      <c r="P36" s="76">
        <f>分析係数表!C39</f>
        <v>1</v>
      </c>
      <c r="Q36" s="82">
        <f t="shared" si="4"/>
        <v>0.10469049584707121</v>
      </c>
      <c r="R36" s="83">
        <v>0.12815209292207275</v>
      </c>
      <c r="S36" s="84">
        <f t="shared" si="5"/>
        <v>0.14876108042121997</v>
      </c>
      <c r="T36" s="85">
        <f>分析係数表!F39</f>
        <v>0.70440460380699421</v>
      </c>
      <c r="U36" s="86">
        <f t="shared" si="6"/>
        <v>0.10478798991600985</v>
      </c>
      <c r="V36" s="87">
        <f>分析係数表!D39</f>
        <v>6.0314298362107124E-2</v>
      </c>
      <c r="W36" s="167">
        <f t="shared" si="7"/>
        <v>0</v>
      </c>
      <c r="X36" s="76">
        <f>分析係数表!E39</f>
        <v>7.2598494909251882E-2</v>
      </c>
      <c r="Y36" s="166">
        <f t="shared" si="8"/>
        <v>0</v>
      </c>
    </row>
    <row r="37" spans="1:25" x14ac:dyDescent="0.2">
      <c r="A37" s="6" t="s">
        <v>25</v>
      </c>
      <c r="B37" s="5" t="s">
        <v>40</v>
      </c>
      <c r="C37" s="90"/>
      <c r="D37" s="107">
        <f>投入係数表!AJ37</f>
        <v>9.7713504006253661E-5</v>
      </c>
      <c r="E37" s="110">
        <f t="shared" si="9"/>
        <v>9.771350400625366E-3</v>
      </c>
      <c r="F37" s="85">
        <f>分析係数表!C40</f>
        <v>0.6708495079895278</v>
      </c>
      <c r="G37" s="110">
        <f t="shared" si="0"/>
        <v>6.5551056086528021E-3</v>
      </c>
      <c r="H37" s="110">
        <v>7.2348509006717318E-3</v>
      </c>
      <c r="I37" s="110">
        <f t="shared" si="1"/>
        <v>7.2348509006717318E-3</v>
      </c>
      <c r="J37" s="85">
        <f>分析係数表!G40</f>
        <v>0.531269582654468</v>
      </c>
      <c r="K37" s="111">
        <f t="shared" si="2"/>
        <v>3.843656218567173E-3</v>
      </c>
      <c r="L37" s="79"/>
      <c r="M37" s="80"/>
      <c r="N37" s="81">
        <f>分析係数表!H40</f>
        <v>2.5210951410213404E-2</v>
      </c>
      <c r="O37" s="82">
        <f t="shared" si="3"/>
        <v>0.77781455849877235</v>
      </c>
      <c r="P37" s="76">
        <f>分析係数表!C40</f>
        <v>0.6708495079895278</v>
      </c>
      <c r="Q37" s="82">
        <f t="shared" si="4"/>
        <v>0.52179651387599324</v>
      </c>
      <c r="R37" s="83">
        <v>0.5225318128013402</v>
      </c>
      <c r="S37" s="84">
        <f t="shared" si="5"/>
        <v>0.52976666370201198</v>
      </c>
      <c r="T37" s="85">
        <f>分析係数表!F40</f>
        <v>0.72803609474871533</v>
      </c>
      <c r="U37" s="86">
        <f t="shared" si="6"/>
        <v>0.38568925296966883</v>
      </c>
      <c r="V37" s="87">
        <f>分析係数表!D40</f>
        <v>0.11505201153026695</v>
      </c>
      <c r="W37" s="167">
        <f t="shared" si="7"/>
        <v>0</v>
      </c>
      <c r="X37" s="76">
        <f>分析係数表!E40</f>
        <v>6.6173705978192762E-2</v>
      </c>
      <c r="Y37" s="166">
        <f t="shared" si="8"/>
        <v>0</v>
      </c>
    </row>
    <row r="38" spans="1:25" x14ac:dyDescent="0.2">
      <c r="A38" s="6" t="s">
        <v>26</v>
      </c>
      <c r="B38" s="5" t="s">
        <v>276</v>
      </c>
      <c r="C38" s="75">
        <f>最終需要_まとめ!C39</f>
        <v>100</v>
      </c>
      <c r="D38" s="107">
        <f>投入係数表!AJ38</f>
        <v>2.0617549345319522E-2</v>
      </c>
      <c r="E38" s="110">
        <f t="shared" si="9"/>
        <v>2.0617549345319524</v>
      </c>
      <c r="F38" s="85">
        <f>分析係数表!C41</f>
        <v>0.63576075285795497</v>
      </c>
      <c r="G38" s="110">
        <f t="shared" si="0"/>
        <v>1.3107828693866377</v>
      </c>
      <c r="H38" s="110">
        <v>1.3286062260790492</v>
      </c>
      <c r="I38" s="110">
        <f t="shared" si="1"/>
        <v>101.32860622607905</v>
      </c>
      <c r="J38" s="85">
        <f>分析係数表!G41</f>
        <v>0.45993746335743602</v>
      </c>
      <c r="K38" s="111">
        <f t="shared" si="2"/>
        <v>46.604822113167295</v>
      </c>
      <c r="L38" s="79"/>
      <c r="M38" s="80"/>
      <c r="N38" s="81">
        <f>分析係数表!H41</f>
        <v>4.510618532758754E-2</v>
      </c>
      <c r="O38" s="82">
        <f t="shared" si="3"/>
        <v>1.3916272755945283</v>
      </c>
      <c r="P38" s="76">
        <f>分析係数表!C41</f>
        <v>0.63576075285795497</v>
      </c>
      <c r="Q38" s="82">
        <f t="shared" si="4"/>
        <v>0.88474200442964201</v>
      </c>
      <c r="R38" s="83">
        <v>0.89717233674627628</v>
      </c>
      <c r="S38" s="84">
        <f t="shared" si="5"/>
        <v>102.22577856282533</v>
      </c>
      <c r="T38" s="85">
        <f>分析係数表!F41</f>
        <v>0.5626343560680086</v>
      </c>
      <c r="U38" s="86">
        <f t="shared" si="6"/>
        <v>57.515735095246065</v>
      </c>
      <c r="V38" s="87">
        <f>分析係数表!D41</f>
        <v>0.18145397693961304</v>
      </c>
      <c r="W38" s="167">
        <f t="shared" si="7"/>
        <v>19</v>
      </c>
      <c r="X38" s="76">
        <f>分析係数表!E41</f>
        <v>0.17500488567520031</v>
      </c>
      <c r="Y38" s="166">
        <f t="shared" si="8"/>
        <v>18</v>
      </c>
    </row>
    <row r="39" spans="1:25" x14ac:dyDescent="0.2">
      <c r="A39" s="6" t="s">
        <v>51</v>
      </c>
      <c r="B39" s="5" t="s">
        <v>367</v>
      </c>
      <c r="C39" s="90"/>
      <c r="D39" s="107">
        <f>投入係数表!AJ39</f>
        <v>9.7713504006253669E-4</v>
      </c>
      <c r="E39" s="110">
        <f t="shared" si="9"/>
        <v>9.7713504006253671E-2</v>
      </c>
      <c r="F39" s="85">
        <f>分析係数表!C42</f>
        <v>1</v>
      </c>
      <c r="G39" s="110">
        <f>E39*F39</f>
        <v>9.7713504006253671E-2</v>
      </c>
      <c r="H39" s="110">
        <v>0.11096489422272131</v>
      </c>
      <c r="I39" s="110">
        <f>C39+H39</f>
        <v>0.11096489422272131</v>
      </c>
      <c r="J39" s="85">
        <f>分析係数表!G42</f>
        <v>0.48586118251928023</v>
      </c>
      <c r="K39" s="111">
        <f>I39*J39</f>
        <v>5.3913534725178222E-2</v>
      </c>
      <c r="L39" s="79"/>
      <c r="M39" s="80"/>
      <c r="N39" s="81">
        <f>分析係数表!H42</f>
        <v>1.2011973266585813E-2</v>
      </c>
      <c r="O39" s="82">
        <f t="shared" si="3"/>
        <v>0.37059639404419503</v>
      </c>
      <c r="P39" s="76">
        <f>分析係数表!C42</f>
        <v>1</v>
      </c>
      <c r="Q39" s="82">
        <f>O39*P39</f>
        <v>0.37059639404419503</v>
      </c>
      <c r="R39" s="83">
        <v>0.38514344551408097</v>
      </c>
      <c r="S39" s="84">
        <f>I39+R39</f>
        <v>0.4961083397368023</v>
      </c>
      <c r="T39" s="85">
        <f>分析係数表!F42</f>
        <v>0.55826906598114823</v>
      </c>
      <c r="U39" s="86">
        <f t="shared" si="6"/>
        <v>0.27696193945032277</v>
      </c>
      <c r="V39" s="87">
        <f>分析係数表!D42</f>
        <v>0.12296486718080549</v>
      </c>
      <c r="W39" s="167">
        <f t="shared" si="7"/>
        <v>0</v>
      </c>
      <c r="X39" s="76">
        <f>分析係数表!E42</f>
        <v>7.7120822622107968E-2</v>
      </c>
      <c r="Y39" s="166">
        <f t="shared" si="8"/>
        <v>0</v>
      </c>
    </row>
    <row r="40" spans="1:25" x14ac:dyDescent="0.2">
      <c r="A40" s="6" t="s">
        <v>194</v>
      </c>
      <c r="B40" s="5" t="s">
        <v>41</v>
      </c>
      <c r="C40" s="90"/>
      <c r="D40" s="107">
        <f>投入係数表!AJ40</f>
        <v>4.7293335939026772E-2</v>
      </c>
      <c r="E40" s="110">
        <f t="shared" si="9"/>
        <v>4.7293335939026768</v>
      </c>
      <c r="F40" s="85">
        <f>分析係数表!C43</f>
        <v>0.35275161130391675</v>
      </c>
      <c r="G40" s="110">
        <f>E40*F40</f>
        <v>1.6682800456429128</v>
      </c>
      <c r="H40" s="110">
        <v>1.9660346335090229</v>
      </c>
      <c r="I40" s="110">
        <f>C40+H40</f>
        <v>1.9660346335090229</v>
      </c>
      <c r="J40" s="85">
        <f>分析係数表!G43</f>
        <v>0.36383347788378145</v>
      </c>
      <c r="K40" s="111">
        <f>I40*J40</f>
        <v>0.71530921834955341</v>
      </c>
      <c r="L40" s="79"/>
      <c r="M40" s="80"/>
      <c r="N40" s="81">
        <f>分析係数表!H43</f>
        <v>3.2462002941707736E-2</v>
      </c>
      <c r="O40" s="82">
        <f t="shared" si="3"/>
        <v>1.0015258081795861</v>
      </c>
      <c r="P40" s="76">
        <f>分析係数表!C43</f>
        <v>0.35275161130391675</v>
      </c>
      <c r="Q40" s="82">
        <f>O40*P40</f>
        <v>0.35328984259780644</v>
      </c>
      <c r="R40" s="83">
        <v>0.72687064358921782</v>
      </c>
      <c r="S40" s="84">
        <f>I40+R40</f>
        <v>2.6929052770982409</v>
      </c>
      <c r="T40" s="85">
        <f>分析係数表!F43</f>
        <v>0.62185602775368609</v>
      </c>
      <c r="U40" s="86">
        <f t="shared" si="6"/>
        <v>1.6745993787332514</v>
      </c>
      <c r="V40" s="87">
        <f>分析係数表!D43</f>
        <v>0.24869904596704251</v>
      </c>
      <c r="W40" s="167">
        <f t="shared" si="7"/>
        <v>1</v>
      </c>
      <c r="X40" s="76">
        <f>分析係数表!E43</f>
        <v>0.20663486556808325</v>
      </c>
      <c r="Y40" s="166">
        <f t="shared" si="8"/>
        <v>1</v>
      </c>
    </row>
    <row r="41" spans="1:25" x14ac:dyDescent="0.2">
      <c r="A41" s="6" t="s">
        <v>340</v>
      </c>
      <c r="B41" s="5" t="s">
        <v>42</v>
      </c>
      <c r="C41" s="90"/>
      <c r="D41" s="107">
        <f>投入係数表!AJ41</f>
        <v>1.2702755520812976E-2</v>
      </c>
      <c r="E41" s="110">
        <f t="shared" si="9"/>
        <v>1.2702755520812976</v>
      </c>
      <c r="F41" s="85">
        <f>分析係数表!C44</f>
        <v>0.44216182048040453</v>
      </c>
      <c r="G41" s="110">
        <f>E41*F41</f>
        <v>0.56166735062001749</v>
      </c>
      <c r="H41" s="110">
        <v>0.57531450126351125</v>
      </c>
      <c r="I41" s="110">
        <f>C41+H41</f>
        <v>0.57531450126351125</v>
      </c>
      <c r="J41" s="85">
        <f>分析係数表!G44</f>
        <v>0.26698361065932691</v>
      </c>
      <c r="K41" s="111">
        <f>I41*J41</f>
        <v>0.15359954281200214</v>
      </c>
      <c r="L41" s="79"/>
      <c r="M41" s="80"/>
      <c r="N41" s="81">
        <f>分析係数表!H44</f>
        <v>9.8960080509896006E-2</v>
      </c>
      <c r="O41" s="82">
        <f t="shared" si="3"/>
        <v>3.0531410766047</v>
      </c>
      <c r="P41" s="76">
        <f>分析係数表!C44</f>
        <v>0.44216182048040453</v>
      </c>
      <c r="Q41" s="82">
        <f>O41*P41</f>
        <v>1.3499824166150365</v>
      </c>
      <c r="R41" s="83">
        <v>1.3680119152116297</v>
      </c>
      <c r="S41" s="84">
        <f>I41+R41</f>
        <v>1.9433264164751409</v>
      </c>
      <c r="T41" s="85">
        <f>分析係数表!F44</f>
        <v>0.48855248342299512</v>
      </c>
      <c r="U41" s="86">
        <f t="shared" si="6"/>
        <v>0.94941694687043976</v>
      </c>
      <c r="V41" s="87">
        <f>分析係数表!D44</f>
        <v>0.23645689978731391</v>
      </c>
      <c r="W41" s="167">
        <f t="shared" si="7"/>
        <v>0</v>
      </c>
      <c r="X41" s="76">
        <f>分析係数表!E44</f>
        <v>0.14913048917803079</v>
      </c>
      <c r="Y41" s="166">
        <f t="shared" si="8"/>
        <v>0</v>
      </c>
    </row>
    <row r="42" spans="1:25" x14ac:dyDescent="0.2">
      <c r="A42" s="6" t="s">
        <v>341</v>
      </c>
      <c r="B42" s="5" t="s">
        <v>278</v>
      </c>
      <c r="C42" s="90"/>
      <c r="D42" s="107">
        <f>投入係数表!AJ42</f>
        <v>1.465702560093805E-3</v>
      </c>
      <c r="E42" s="110">
        <f t="shared" si="9"/>
        <v>0.14657025600938051</v>
      </c>
      <c r="F42" s="85">
        <f>分析係数表!C45</f>
        <v>1</v>
      </c>
      <c r="G42" s="110">
        <f>E42*F42</f>
        <v>0.14657025600938051</v>
      </c>
      <c r="H42" s="110">
        <v>0.15866302156453832</v>
      </c>
      <c r="I42" s="110">
        <f>C42+H42</f>
        <v>0.15866302156453832</v>
      </c>
      <c r="J42" s="85">
        <f>分析係数表!G45</f>
        <v>0</v>
      </c>
      <c r="K42" s="111">
        <f>I42*J42</f>
        <v>0</v>
      </c>
      <c r="L42" s="79"/>
      <c r="M42" s="80"/>
      <c r="N42" s="81">
        <f>分析係数表!H45</f>
        <v>0</v>
      </c>
      <c r="O42" s="82">
        <f t="shared" si="3"/>
        <v>0</v>
      </c>
      <c r="P42" s="76">
        <f>分析係数表!C45</f>
        <v>1</v>
      </c>
      <c r="Q42" s="82">
        <f>O42*P42</f>
        <v>0</v>
      </c>
      <c r="R42" s="83">
        <v>1.3632495984434934E-2</v>
      </c>
      <c r="S42" s="84">
        <f>I42+R42</f>
        <v>0.17229551754897326</v>
      </c>
      <c r="T42" s="85">
        <f>分析係数表!F45</f>
        <v>0</v>
      </c>
      <c r="U42" s="86">
        <f t="shared" si="6"/>
        <v>0</v>
      </c>
      <c r="V42" s="87">
        <f>分析係数表!D45</f>
        <v>0</v>
      </c>
      <c r="W42" s="167">
        <f t="shared" si="7"/>
        <v>0</v>
      </c>
      <c r="X42" s="76">
        <f>分析係数表!E45</f>
        <v>0</v>
      </c>
      <c r="Y42" s="166">
        <f t="shared" si="8"/>
        <v>0</v>
      </c>
    </row>
    <row r="43" spans="1:25" x14ac:dyDescent="0.2">
      <c r="A43" s="6" t="s">
        <v>342</v>
      </c>
      <c r="B43" s="5" t="s">
        <v>279</v>
      </c>
      <c r="C43" s="90"/>
      <c r="D43" s="107">
        <f>投入係数表!AJ43</f>
        <v>5.3742427203439516E-3</v>
      </c>
      <c r="E43" s="110">
        <f t="shared" si="9"/>
        <v>0.53742427203439513</v>
      </c>
      <c r="F43" s="85">
        <f>分析係数表!C46</f>
        <v>0.17935833011209901</v>
      </c>
      <c r="G43" s="110">
        <f>E43*F43</f>
        <v>9.6391519993799538E-2</v>
      </c>
      <c r="H43" s="110">
        <v>0.10889976348981201</v>
      </c>
      <c r="I43" s="110">
        <f>C43+H43</f>
        <v>0.10889976348981201</v>
      </c>
      <c r="J43" s="85">
        <f>分析係数表!G46</f>
        <v>8.6021505376344086E-3</v>
      </c>
      <c r="K43" s="111">
        <f>I43*J43</f>
        <v>9.3677215905214634E-4</v>
      </c>
      <c r="L43" s="79"/>
      <c r="M43" s="80"/>
      <c r="N43" s="81">
        <f>分析係数表!H46</f>
        <v>1.9624287151962429E-2</v>
      </c>
      <c r="O43" s="82">
        <f t="shared" si="3"/>
        <v>0.60545339993686431</v>
      </c>
      <c r="P43" s="76">
        <f>分析係数表!C46</f>
        <v>0.17935833011209901</v>
      </c>
      <c r="Q43" s="82">
        <f>O43*P43</f>
        <v>0.10859311077336882</v>
      </c>
      <c r="R43" s="83">
        <v>0.12397321181676943</v>
      </c>
      <c r="S43" s="84">
        <f>I43+R43</f>
        <v>0.23287297530658144</v>
      </c>
      <c r="T43" s="85">
        <f>分析係数表!F46</f>
        <v>0.31182795698924731</v>
      </c>
      <c r="U43" s="86">
        <f t="shared" si="6"/>
        <v>7.261630412785873E-2</v>
      </c>
      <c r="V43" s="87">
        <f>分析係数表!D46</f>
        <v>4.3010752688172043E-3</v>
      </c>
      <c r="W43" s="167">
        <f t="shared" si="7"/>
        <v>0</v>
      </c>
      <c r="X43" s="76">
        <f>分析係数表!E46</f>
        <v>1.0752688172043012E-2</v>
      </c>
      <c r="Y43" s="166">
        <f t="shared" si="8"/>
        <v>0</v>
      </c>
    </row>
    <row r="44" spans="1:25" x14ac:dyDescent="0.2">
      <c r="A44" s="192">
        <v>40</v>
      </c>
      <c r="B44" s="14" t="s">
        <v>150</v>
      </c>
      <c r="C44" s="197">
        <f>SUM(C5:C43)</f>
        <v>100</v>
      </c>
      <c r="D44" s="108">
        <f>投入係数表!AJ44</f>
        <v>0.42759429353136602</v>
      </c>
      <c r="E44" s="96">
        <f>SUM(E5:E43)</f>
        <v>42.759429353136596</v>
      </c>
      <c r="F44" s="98">
        <f>分析係数表!C47</f>
        <v>0.45205734847213674</v>
      </c>
      <c r="G44" s="96">
        <f>SUM(G5:G43)</f>
        <v>9.9701030312039602</v>
      </c>
      <c r="H44" s="96">
        <f>SUM(H5:H43)</f>
        <v>11.286291632802568</v>
      </c>
      <c r="I44" s="96">
        <f>SUM(I5:I43)</f>
        <v>111.28629163280256</v>
      </c>
      <c r="J44" s="98">
        <f>分析係数表!G47</f>
        <v>0.25945463001493158</v>
      </c>
      <c r="K44" s="112">
        <f>SUM(K5:K43)</f>
        <v>49.20613926612392</v>
      </c>
      <c r="L44" s="94">
        <f>最終需要_まとめ!$L$33</f>
        <v>0.627</v>
      </c>
      <c r="M44" s="91">
        <f>K44*L44</f>
        <v>30.852249319859698</v>
      </c>
      <c r="N44" s="95">
        <f>分析係数表!H47</f>
        <v>1</v>
      </c>
      <c r="O44" s="96">
        <f>SUM(O5:O43)</f>
        <v>30.852249319859695</v>
      </c>
      <c r="P44" s="92">
        <f>分析係数表!C47</f>
        <v>0.45205734847213674</v>
      </c>
      <c r="Q44" s="96">
        <f>SUM(Q5:Q43)</f>
        <v>14.76601163050511</v>
      </c>
      <c r="R44" s="91">
        <f>SUM(R5:R43)</f>
        <v>17.023899305404456</v>
      </c>
      <c r="S44" s="97">
        <f>SUM(S5:S43)</f>
        <v>128.31019093820703</v>
      </c>
      <c r="T44" s="98">
        <f>分析係数表!F47</f>
        <v>0.49393557388686266</v>
      </c>
      <c r="U44" s="99">
        <f>SUM(U5:U43)</f>
        <v>71.931980432147</v>
      </c>
      <c r="V44" s="100">
        <f>分析係数表!D47</f>
        <v>0.10430078574400901</v>
      </c>
      <c r="W44" s="164">
        <f>SUM(W5:W43)</f>
        <v>21</v>
      </c>
      <c r="X44" s="92">
        <f>分析係数表!E47</f>
        <v>8.4816292561133821E-2</v>
      </c>
      <c r="Y44" s="165">
        <f>SUM(Y5:Y43)</f>
        <v>20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5" right="0.75" top="1" bottom="1" header="0.51200000000000001" footer="0.5120000000000000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367</v>
      </c>
      <c r="S2" s="3" t="s">
        <v>152</v>
      </c>
      <c r="U2" s="64" t="s">
        <v>209</v>
      </c>
      <c r="W2" s="3" t="s">
        <v>130</v>
      </c>
      <c r="Y2" s="3" t="s">
        <v>153</v>
      </c>
    </row>
    <row r="3" spans="1:25" ht="44" x14ac:dyDescent="0.2">
      <c r="B3" s="65"/>
      <c r="C3" s="66" t="s">
        <v>227</v>
      </c>
      <c r="D3" s="66" t="s">
        <v>382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投入係数表!AK5</f>
        <v>2.1422450728363325E-3</v>
      </c>
      <c r="E5" s="110">
        <f>$C$39*D5</f>
        <v>0.21422450728363326</v>
      </c>
      <c r="F5" s="85">
        <f>分析係数表!C8</f>
        <v>0.54693596511361031</v>
      </c>
      <c r="G5" s="110">
        <f t="shared" ref="G5:G38" si="0">E5*F5</f>
        <v>0.1171670876421616</v>
      </c>
      <c r="H5" s="110">
        <f t="array" ref="H5:H43">MMULT(逆行列係数!C5:AO43,'35'!G5:G43)</f>
        <v>0.13276772916540691</v>
      </c>
      <c r="I5" s="110">
        <f t="shared" ref="I5:I38" si="1">C5+H5</f>
        <v>0.13276772916540691</v>
      </c>
      <c r="J5" s="85">
        <f>分析係数表!G8</f>
        <v>0.11998386771526517</v>
      </c>
      <c r="K5" s="111">
        <f t="shared" ref="K5:K38" si="2">I5*J5</f>
        <v>1.5929985653038336E-2</v>
      </c>
      <c r="L5" s="79" t="s">
        <v>177</v>
      </c>
      <c r="M5" s="80" t="s">
        <v>177</v>
      </c>
      <c r="N5" s="81">
        <f>分析係数表!H8</f>
        <v>1.0437901581813021E-2</v>
      </c>
      <c r="O5" s="82">
        <f t="shared" ref="O5:O43" si="3">$M$44*N5</f>
        <v>0.33850487277819324</v>
      </c>
      <c r="P5" s="76">
        <f>分析係数表!C8</f>
        <v>0.54693596511361031</v>
      </c>
      <c r="Q5" s="82">
        <f t="shared" ref="Q5:Q38" si="4">O5*P5</f>
        <v>0.185140489288601</v>
      </c>
      <c r="R5" s="83">
        <f t="array" ref="R5:R43">MMULT(逆行列係数!C5:AO43,'35'!Q5:Q43)</f>
        <v>0.27199249800455821</v>
      </c>
      <c r="S5" s="84">
        <f t="shared" ref="S5:S38" si="5">I5+R5</f>
        <v>0.40476022716996513</v>
      </c>
      <c r="T5" s="85">
        <f>分析係数表!F8</f>
        <v>0.45210727969348657</v>
      </c>
      <c r="U5" s="86">
        <f t="shared" ref="U5:U38" si="6">S5*T5</f>
        <v>0.18299504523393059</v>
      </c>
      <c r="V5" s="87">
        <f>分析係数表!D8</f>
        <v>0.18995765275257109</v>
      </c>
      <c r="W5" s="167">
        <f t="shared" ref="W5:W38" si="7">ROUND(S5*V5,0)</f>
        <v>0</v>
      </c>
      <c r="X5" s="76">
        <f>分析係数表!E8</f>
        <v>0.14398064125831822</v>
      </c>
      <c r="Y5" s="166">
        <f t="shared" ref="Y5:Y38" si="8">ROUND(S5*X5,0)</f>
        <v>0</v>
      </c>
    </row>
    <row r="6" spans="1:25" x14ac:dyDescent="0.2">
      <c r="A6" s="6" t="s">
        <v>219</v>
      </c>
      <c r="B6" s="5" t="s">
        <v>265</v>
      </c>
      <c r="C6" s="90"/>
      <c r="D6" s="107">
        <f>投入係数表!AK6</f>
        <v>0</v>
      </c>
      <c r="E6" s="110">
        <f t="shared" ref="E6:E43" si="9">$C$39*D6</f>
        <v>0</v>
      </c>
      <c r="F6" s="85">
        <f>分析係数表!C9</f>
        <v>1</v>
      </c>
      <c r="G6" s="110">
        <f t="shared" si="0"/>
        <v>0</v>
      </c>
      <c r="H6" s="110">
        <v>5.8188891197341113E-3</v>
      </c>
      <c r="I6" s="110">
        <f t="shared" si="1"/>
        <v>5.8188891197341113E-3</v>
      </c>
      <c r="J6" s="85">
        <f>分析係数表!G9</f>
        <v>0.24637681159420291</v>
      </c>
      <c r="K6" s="111">
        <f t="shared" si="2"/>
        <v>1.4336393483402885E-3</v>
      </c>
      <c r="L6" s="79"/>
      <c r="M6" s="80"/>
      <c r="N6" s="81">
        <f>分析係数表!H9</f>
        <v>5.4189353082342016E-4</v>
      </c>
      <c r="O6" s="82">
        <f t="shared" si="3"/>
        <v>1.7573800564504471E-2</v>
      </c>
      <c r="P6" s="76">
        <f>分析係数表!C9</f>
        <v>1</v>
      </c>
      <c r="Q6" s="82">
        <f t="shared" si="4"/>
        <v>1.7573800564504471E-2</v>
      </c>
      <c r="R6" s="83">
        <v>2.3026735679943022E-2</v>
      </c>
      <c r="S6" s="84">
        <f t="shared" si="5"/>
        <v>2.8845624799677134E-2</v>
      </c>
      <c r="T6" s="85">
        <f>分析係数表!F9</f>
        <v>0.67101449275362324</v>
      </c>
      <c r="U6" s="86">
        <f t="shared" si="6"/>
        <v>1.9355832293116687E-2</v>
      </c>
      <c r="V6" s="87">
        <f>分析係数表!D9</f>
        <v>0.17826086956521739</v>
      </c>
      <c r="W6" s="167">
        <f t="shared" si="7"/>
        <v>0</v>
      </c>
      <c r="X6" s="76">
        <f>分析係数表!E9</f>
        <v>0.11304347826086956</v>
      </c>
      <c r="Y6" s="166">
        <f t="shared" si="8"/>
        <v>0</v>
      </c>
    </row>
    <row r="7" spans="1:25" x14ac:dyDescent="0.2">
      <c r="A7" s="6" t="s">
        <v>220</v>
      </c>
      <c r="B7" s="5" t="s">
        <v>266</v>
      </c>
      <c r="C7" s="90"/>
      <c r="D7" s="107">
        <f>投入係数表!AK7</f>
        <v>0</v>
      </c>
      <c r="E7" s="110">
        <f t="shared" si="9"/>
        <v>0</v>
      </c>
      <c r="F7" s="85">
        <f>分析係数表!C10</f>
        <v>7.9037800687285276E-2</v>
      </c>
      <c r="G7" s="110">
        <f t="shared" si="0"/>
        <v>0</v>
      </c>
      <c r="H7" s="110">
        <v>2.2706371117039753E-4</v>
      </c>
      <c r="I7" s="110">
        <f t="shared" si="1"/>
        <v>2.2706371117039753E-4</v>
      </c>
      <c r="J7" s="85">
        <f>分析係数表!G10</f>
        <v>0.17857142857142858</v>
      </c>
      <c r="K7" s="111">
        <f t="shared" si="2"/>
        <v>4.0547091280428132E-5</v>
      </c>
      <c r="L7" s="79"/>
      <c r="M7" s="80"/>
      <c r="N7" s="81">
        <f>分析係数表!H10</f>
        <v>1.057982607798106E-3</v>
      </c>
      <c r="O7" s="82">
        <f t="shared" si="3"/>
        <v>3.4310753483080159E-2</v>
      </c>
      <c r="P7" s="76">
        <f>分析係数表!C10</f>
        <v>7.9037800687285276E-2</v>
      </c>
      <c r="Q7" s="82">
        <f t="shared" si="4"/>
        <v>2.7118464952262688E-3</v>
      </c>
      <c r="R7" s="83">
        <v>4.5008856804231809E-3</v>
      </c>
      <c r="S7" s="84">
        <f t="shared" si="5"/>
        <v>4.7279493915935783E-3</v>
      </c>
      <c r="T7" s="85">
        <f>分析係数表!F10</f>
        <v>0.5178571428571429</v>
      </c>
      <c r="U7" s="86">
        <f t="shared" si="6"/>
        <v>2.4484023635038175E-3</v>
      </c>
      <c r="V7" s="87">
        <f>分析係数表!D10</f>
        <v>0.10714285714285714</v>
      </c>
      <c r="W7" s="167">
        <f t="shared" si="7"/>
        <v>0</v>
      </c>
      <c r="X7" s="76">
        <f>分析係数表!E10</f>
        <v>8.9285714285714288E-2</v>
      </c>
      <c r="Y7" s="166">
        <f t="shared" si="8"/>
        <v>0</v>
      </c>
    </row>
    <row r="8" spans="1:25" x14ac:dyDescent="0.2">
      <c r="A8" s="6" t="s">
        <v>221</v>
      </c>
      <c r="B8" s="5" t="s">
        <v>27</v>
      </c>
      <c r="C8" s="90"/>
      <c r="D8" s="107">
        <f>投入係数表!AK8</f>
        <v>0</v>
      </c>
      <c r="E8" s="110">
        <f t="shared" si="9"/>
        <v>0</v>
      </c>
      <c r="F8" s="85">
        <f>分析係数表!C11</f>
        <v>2.9201343261789914E-3</v>
      </c>
      <c r="G8" s="110">
        <f t="shared" si="0"/>
        <v>0</v>
      </c>
      <c r="H8" s="110">
        <v>5.141975716744467E-4</v>
      </c>
      <c r="I8" s="110">
        <f t="shared" si="1"/>
        <v>5.141975716744467E-4</v>
      </c>
      <c r="J8" s="85">
        <f>分析係数表!G11</f>
        <v>0.38709677419354838</v>
      </c>
      <c r="K8" s="111">
        <f t="shared" si="2"/>
        <v>1.9904422129333419E-4</v>
      </c>
      <c r="L8" s="79"/>
      <c r="M8" s="80"/>
      <c r="N8" s="81">
        <f>分析係数表!H11</f>
        <v>-1.2902226924367146E-5</v>
      </c>
      <c r="O8" s="82">
        <f t="shared" si="3"/>
        <v>-4.1842382296439218E-4</v>
      </c>
      <c r="P8" s="76">
        <f>分析係数表!C11</f>
        <v>2.9201343261789914E-3</v>
      </c>
      <c r="Q8" s="82">
        <f t="shared" si="4"/>
        <v>-1.2218537683293629E-6</v>
      </c>
      <c r="R8" s="83">
        <v>6.0323057324255898E-3</v>
      </c>
      <c r="S8" s="84">
        <f t="shared" si="5"/>
        <v>6.5465033041000363E-3</v>
      </c>
      <c r="T8" s="85">
        <f>分析係数表!F11</f>
        <v>0.64516129032258063</v>
      </c>
      <c r="U8" s="86">
        <f t="shared" si="6"/>
        <v>4.2235505187742167E-3</v>
      </c>
      <c r="V8" s="87">
        <f>分析係数表!D11</f>
        <v>0.25806451612903225</v>
      </c>
      <c r="W8" s="167">
        <f t="shared" si="7"/>
        <v>0</v>
      </c>
      <c r="X8" s="76">
        <f>分析係数表!E11</f>
        <v>0.22580645161290322</v>
      </c>
      <c r="Y8" s="166">
        <f t="shared" si="8"/>
        <v>0</v>
      </c>
    </row>
    <row r="9" spans="1:25" x14ac:dyDescent="0.2">
      <c r="A9" s="6" t="s">
        <v>222</v>
      </c>
      <c r="B9" s="5" t="s">
        <v>190</v>
      </c>
      <c r="C9" s="90"/>
      <c r="D9" s="107">
        <f>投入係数表!AK9</f>
        <v>1.2853470437017994E-3</v>
      </c>
      <c r="E9" s="110">
        <f t="shared" si="9"/>
        <v>0.12853470437017994</v>
      </c>
      <c r="F9" s="85">
        <f>分析係数表!C12</f>
        <v>0.15436841164909776</v>
      </c>
      <c r="G9" s="110">
        <f t="shared" si="0"/>
        <v>1.9841698155411022E-2</v>
      </c>
      <c r="H9" s="110">
        <v>2.6310758968470082E-2</v>
      </c>
      <c r="I9" s="110">
        <f t="shared" si="1"/>
        <v>2.6310758968470082E-2</v>
      </c>
      <c r="J9" s="85">
        <f>分析係数表!G12</f>
        <v>0.13865952540355575</v>
      </c>
      <c r="K9" s="111">
        <f t="shared" si="2"/>
        <v>3.6482373515754098E-3</v>
      </c>
      <c r="L9" s="79"/>
      <c r="M9" s="80"/>
      <c r="N9" s="81">
        <f>分析係数表!H12</f>
        <v>8.1322736304286117E-2</v>
      </c>
      <c r="O9" s="82">
        <f t="shared" si="3"/>
        <v>2.6373253561445638</v>
      </c>
      <c r="P9" s="76">
        <f>分析係数表!C12</f>
        <v>0.15436841164909776</v>
      </c>
      <c r="Q9" s="82">
        <f t="shared" si="4"/>
        <v>0.40711972622992737</v>
      </c>
      <c r="R9" s="83">
        <v>0.46315065112092052</v>
      </c>
      <c r="S9" s="84">
        <f t="shared" si="5"/>
        <v>0.48946141008939059</v>
      </c>
      <c r="T9" s="85">
        <f>分析係数表!F12</f>
        <v>0.32507624786134048</v>
      </c>
      <c r="U9" s="86">
        <f t="shared" si="6"/>
        <v>0.15911227866477995</v>
      </c>
      <c r="V9" s="87">
        <f>分析係数表!D12</f>
        <v>4.5079223387636688E-2</v>
      </c>
      <c r="W9" s="167">
        <f t="shared" si="7"/>
        <v>0</v>
      </c>
      <c r="X9" s="76">
        <f>分析係数表!E12</f>
        <v>4.7459644424607601E-2</v>
      </c>
      <c r="Y9" s="166">
        <f t="shared" si="8"/>
        <v>0</v>
      </c>
    </row>
    <row r="10" spans="1:25" x14ac:dyDescent="0.2">
      <c r="A10" s="6" t="s">
        <v>223</v>
      </c>
      <c r="B10" s="5" t="s">
        <v>28</v>
      </c>
      <c r="C10" s="90"/>
      <c r="D10" s="107">
        <f>投入係数表!AK10</f>
        <v>2.6992287917737789E-2</v>
      </c>
      <c r="E10" s="110">
        <f t="shared" si="9"/>
        <v>2.6992287917737787</v>
      </c>
      <c r="F10" s="85">
        <f>分析係数表!C13</f>
        <v>0</v>
      </c>
      <c r="G10" s="110">
        <f t="shared" si="0"/>
        <v>0</v>
      </c>
      <c r="H10" s="110">
        <v>0</v>
      </c>
      <c r="I10" s="110">
        <f t="shared" si="1"/>
        <v>0</v>
      </c>
      <c r="J10" s="85">
        <f>分析係数表!G13</f>
        <v>0.24519230769230768</v>
      </c>
      <c r="K10" s="111">
        <f t="shared" si="2"/>
        <v>0</v>
      </c>
      <c r="L10" s="79"/>
      <c r="M10" s="80"/>
      <c r="N10" s="81">
        <f>分析係数表!H13</f>
        <v>1.238613784739246E-2</v>
      </c>
      <c r="O10" s="82">
        <f t="shared" si="3"/>
        <v>0.40168687004581649</v>
      </c>
      <c r="P10" s="76">
        <f>分析係数表!C13</f>
        <v>0</v>
      </c>
      <c r="Q10" s="82">
        <f t="shared" si="4"/>
        <v>0</v>
      </c>
      <c r="R10" s="83">
        <v>0</v>
      </c>
      <c r="S10" s="84">
        <f t="shared" si="5"/>
        <v>0</v>
      </c>
      <c r="T10" s="85">
        <f>分析係数表!F13</f>
        <v>0.38350591715976329</v>
      </c>
      <c r="U10" s="86">
        <f t="shared" si="6"/>
        <v>0</v>
      </c>
      <c r="V10" s="87">
        <f>分析係数表!D13</f>
        <v>0.13609467455621302</v>
      </c>
      <c r="W10" s="167">
        <f t="shared" si="7"/>
        <v>0</v>
      </c>
      <c r="X10" s="76">
        <f>分析係数表!E13</f>
        <v>0.13646449704142011</v>
      </c>
      <c r="Y10" s="166">
        <f t="shared" si="8"/>
        <v>0</v>
      </c>
    </row>
    <row r="11" spans="1:25" x14ac:dyDescent="0.2">
      <c r="A11" s="6" t="s">
        <v>224</v>
      </c>
      <c r="B11" s="5" t="s">
        <v>267</v>
      </c>
      <c r="C11" s="90"/>
      <c r="D11" s="107">
        <f>投入係数表!AK11</f>
        <v>1.9280205655526992E-2</v>
      </c>
      <c r="E11" s="110">
        <f t="shared" si="9"/>
        <v>1.9280205655526992</v>
      </c>
      <c r="F11" s="85">
        <f>分析係数表!C14</f>
        <v>5.4896794027228801E-2</v>
      </c>
      <c r="G11" s="110">
        <f t="shared" si="0"/>
        <v>0.10584214786740771</v>
      </c>
      <c r="H11" s="110">
        <v>0.12086773274667835</v>
      </c>
      <c r="I11" s="110">
        <f t="shared" si="1"/>
        <v>0.12086773274667835</v>
      </c>
      <c r="J11" s="85">
        <f>分析係数表!G14</f>
        <v>0.21908893709327548</v>
      </c>
      <c r="K11" s="111">
        <f t="shared" si="2"/>
        <v>2.6480783096343847E-2</v>
      </c>
      <c r="L11" s="79"/>
      <c r="M11" s="80"/>
      <c r="N11" s="81">
        <f>分析係数表!H14</f>
        <v>1.0321781539493716E-3</v>
      </c>
      <c r="O11" s="82">
        <f t="shared" si="3"/>
        <v>3.3473905837151367E-2</v>
      </c>
      <c r="P11" s="76">
        <f>分析係数表!C14</f>
        <v>5.4896794027228801E-2</v>
      </c>
      <c r="Q11" s="82">
        <f t="shared" si="4"/>
        <v>1.8376101140289505E-3</v>
      </c>
      <c r="R11" s="83">
        <v>8.5894223488521427E-3</v>
      </c>
      <c r="S11" s="84">
        <f t="shared" si="5"/>
        <v>0.12945715509553049</v>
      </c>
      <c r="T11" s="85">
        <f>分析係数表!F14</f>
        <v>0.36550976138828634</v>
      </c>
      <c r="U11" s="86">
        <f t="shared" si="6"/>
        <v>4.7317853868973726E-2</v>
      </c>
      <c r="V11" s="87">
        <f>分析係数表!D14</f>
        <v>0.11713665943600868</v>
      </c>
      <c r="W11" s="167">
        <f t="shared" si="7"/>
        <v>0</v>
      </c>
      <c r="X11" s="76">
        <f>分析係数表!E14</f>
        <v>8.6767895878524945E-2</v>
      </c>
      <c r="Y11" s="166">
        <f t="shared" si="8"/>
        <v>0</v>
      </c>
    </row>
    <row r="12" spans="1:25" x14ac:dyDescent="0.2">
      <c r="A12" s="6" t="s">
        <v>225</v>
      </c>
      <c r="B12" s="5" t="s">
        <v>29</v>
      </c>
      <c r="C12" s="90"/>
      <c r="D12" s="107">
        <f>投入係数表!AK12</f>
        <v>2.5706940874035988E-3</v>
      </c>
      <c r="E12" s="110">
        <f t="shared" si="9"/>
        <v>0.25706940874035988</v>
      </c>
      <c r="F12" s="85">
        <f>分析係数表!C15</f>
        <v>0</v>
      </c>
      <c r="G12" s="110">
        <f t="shared" si="0"/>
        <v>0</v>
      </c>
      <c r="H12" s="110">
        <v>0</v>
      </c>
      <c r="I12" s="110">
        <f t="shared" si="1"/>
        <v>0</v>
      </c>
      <c r="J12" s="85">
        <f>分析係数表!G15</f>
        <v>9.5670602482591585E-2</v>
      </c>
      <c r="K12" s="111">
        <f t="shared" si="2"/>
        <v>0</v>
      </c>
      <c r="L12" s="79"/>
      <c r="M12" s="80"/>
      <c r="N12" s="81">
        <f>分析係数表!H15</f>
        <v>7.5090960699816791E-3</v>
      </c>
      <c r="O12" s="82">
        <f t="shared" si="3"/>
        <v>0.24352266496527625</v>
      </c>
      <c r="P12" s="76">
        <f>分析係数表!C15</f>
        <v>0</v>
      </c>
      <c r="Q12" s="82">
        <f t="shared" si="4"/>
        <v>0</v>
      </c>
      <c r="R12" s="83">
        <v>0</v>
      </c>
      <c r="S12" s="84">
        <f t="shared" si="5"/>
        <v>0</v>
      </c>
      <c r="T12" s="85">
        <f>分析係数表!F15</f>
        <v>0.30426884650317892</v>
      </c>
      <c r="U12" s="86">
        <f t="shared" si="6"/>
        <v>0</v>
      </c>
      <c r="V12" s="87">
        <f>分析係数表!D15</f>
        <v>3.7844383893430214E-2</v>
      </c>
      <c r="W12" s="167">
        <f t="shared" si="7"/>
        <v>0</v>
      </c>
      <c r="X12" s="76">
        <f>分析係数表!E15</f>
        <v>3.511958825310324E-2</v>
      </c>
      <c r="Y12" s="166">
        <f t="shared" si="8"/>
        <v>0</v>
      </c>
    </row>
    <row r="13" spans="1:25" x14ac:dyDescent="0.2">
      <c r="A13" s="6" t="s">
        <v>226</v>
      </c>
      <c r="B13" s="5" t="s">
        <v>30</v>
      </c>
      <c r="C13" s="90"/>
      <c r="D13" s="107">
        <f>投入係数表!AK13</f>
        <v>3.8560411311053984E-3</v>
      </c>
      <c r="E13" s="110">
        <f t="shared" si="9"/>
        <v>0.38560411311053983</v>
      </c>
      <c r="F13" s="85">
        <f>分析係数表!C16</f>
        <v>2.8164924506387967E-2</v>
      </c>
      <c r="G13" s="110">
        <f t="shared" si="0"/>
        <v>1.086051073511104E-2</v>
      </c>
      <c r="H13" s="110">
        <v>1.3321140519753501E-2</v>
      </c>
      <c r="I13" s="110">
        <f t="shared" si="1"/>
        <v>1.3321140519753501E-2</v>
      </c>
      <c r="J13" s="85">
        <f>分析係数表!G16</f>
        <v>3.3175355450236969E-2</v>
      </c>
      <c r="K13" s="111">
        <f t="shared" si="2"/>
        <v>4.4193357174537683E-4</v>
      </c>
      <c r="L13" s="79"/>
      <c r="M13" s="80"/>
      <c r="N13" s="81">
        <f>分析係数表!H16</f>
        <v>1.4682734239929811E-2</v>
      </c>
      <c r="O13" s="82">
        <f t="shared" si="3"/>
        <v>0.47616631053347824</v>
      </c>
      <c r="P13" s="76">
        <f>分析係数表!C16</f>
        <v>2.8164924506387967E-2</v>
      </c>
      <c r="Q13" s="82">
        <f t="shared" si="4"/>
        <v>1.3411188188660704E-2</v>
      </c>
      <c r="R13" s="83">
        <v>2.5720105340142779E-2</v>
      </c>
      <c r="S13" s="84">
        <f t="shared" si="5"/>
        <v>3.9041245859896281E-2</v>
      </c>
      <c r="T13" s="85">
        <f>分析係数表!F16</f>
        <v>0.28436018957345971</v>
      </c>
      <c r="U13" s="86">
        <f t="shared" si="6"/>
        <v>1.1101776073904156E-2</v>
      </c>
      <c r="V13" s="87">
        <f>分析係数表!D16</f>
        <v>3.7914691943127965E-2</v>
      </c>
      <c r="W13" s="167">
        <f t="shared" si="7"/>
        <v>0</v>
      </c>
      <c r="X13" s="76">
        <f>分析係数表!E16</f>
        <v>3.7914691943127965E-2</v>
      </c>
      <c r="Y13" s="166">
        <f t="shared" si="8"/>
        <v>0</v>
      </c>
    </row>
    <row r="14" spans="1:25" x14ac:dyDescent="0.2">
      <c r="A14" s="6" t="s">
        <v>2</v>
      </c>
      <c r="B14" s="5" t="s">
        <v>364</v>
      </c>
      <c r="C14" s="90"/>
      <c r="D14" s="107">
        <f>投入係数表!AK14</f>
        <v>8.1405312767780635E-3</v>
      </c>
      <c r="E14" s="110">
        <f t="shared" si="9"/>
        <v>0.81405312767780635</v>
      </c>
      <c r="F14" s="85">
        <f>分析係数表!C17</f>
        <v>0.15651736285858076</v>
      </c>
      <c r="G14" s="110">
        <f t="shared" si="0"/>
        <v>0.12741344877090979</v>
      </c>
      <c r="H14" s="110">
        <v>0.15846037591805565</v>
      </c>
      <c r="I14" s="110">
        <f t="shared" si="1"/>
        <v>0.15846037591805565</v>
      </c>
      <c r="J14" s="85">
        <f>分析係数表!G17</f>
        <v>0.21787194841087057</v>
      </c>
      <c r="K14" s="111">
        <f t="shared" si="2"/>
        <v>3.4524070847185777E-2</v>
      </c>
      <c r="L14" s="79"/>
      <c r="M14" s="80"/>
      <c r="N14" s="81">
        <f>分析係数表!H17</f>
        <v>2.4901297964028592E-3</v>
      </c>
      <c r="O14" s="82">
        <f t="shared" si="3"/>
        <v>8.075579783212769E-2</v>
      </c>
      <c r="P14" s="76">
        <f>分析係数表!C17</f>
        <v>0.15651736285858076</v>
      </c>
      <c r="Q14" s="82">
        <f t="shared" si="4"/>
        <v>1.2639684512225319E-2</v>
      </c>
      <c r="R14" s="83">
        <v>2.3627848814981214E-2</v>
      </c>
      <c r="S14" s="84">
        <f t="shared" si="5"/>
        <v>0.18208822473303687</v>
      </c>
      <c r="T14" s="85">
        <f>分析係数表!F17</f>
        <v>0.3417779824965454</v>
      </c>
      <c r="U14" s="86">
        <f t="shared" si="6"/>
        <v>6.2233746085634901E-2</v>
      </c>
      <c r="V14" s="87">
        <f>分析係数表!D17</f>
        <v>8.7977890373099957E-2</v>
      </c>
      <c r="W14" s="167">
        <f t="shared" si="7"/>
        <v>0</v>
      </c>
      <c r="X14" s="76">
        <f>分析係数表!E17</f>
        <v>8.8438507600184249E-2</v>
      </c>
      <c r="Y14" s="166">
        <f t="shared" si="8"/>
        <v>0</v>
      </c>
    </row>
    <row r="15" spans="1:25" x14ac:dyDescent="0.2">
      <c r="A15" s="6" t="s">
        <v>3</v>
      </c>
      <c r="B15" s="5" t="s">
        <v>31</v>
      </c>
      <c r="C15" s="90"/>
      <c r="D15" s="107">
        <f>投入係数表!AK15</f>
        <v>4.2844901456726652E-4</v>
      </c>
      <c r="E15" s="110">
        <f t="shared" si="9"/>
        <v>4.2844901456726654E-2</v>
      </c>
      <c r="F15" s="85">
        <f>分析係数表!C18</f>
        <v>0.11725293132328307</v>
      </c>
      <c r="G15" s="110">
        <f t="shared" si="0"/>
        <v>5.0236902880584008E-3</v>
      </c>
      <c r="H15" s="110">
        <v>8.1164438390641195E-3</v>
      </c>
      <c r="I15" s="110">
        <f t="shared" si="1"/>
        <v>8.1164438390641195E-3</v>
      </c>
      <c r="J15" s="85">
        <f>分析係数表!G18</f>
        <v>0.21513002364066194</v>
      </c>
      <c r="K15" s="111">
        <f t="shared" si="2"/>
        <v>1.7460907549759689E-3</v>
      </c>
      <c r="L15" s="79"/>
      <c r="M15" s="80"/>
      <c r="N15" s="81">
        <f>分析係数表!H18</f>
        <v>3.999690346553815E-4</v>
      </c>
      <c r="O15" s="82">
        <f t="shared" si="3"/>
        <v>1.2971138511896156E-2</v>
      </c>
      <c r="P15" s="76">
        <f>分析係数表!C18</f>
        <v>0.11725293132328307</v>
      </c>
      <c r="Q15" s="82">
        <f t="shared" si="4"/>
        <v>1.5209040131201521E-3</v>
      </c>
      <c r="R15" s="83">
        <v>3.6327893225919891E-3</v>
      </c>
      <c r="S15" s="84">
        <f t="shared" si="5"/>
        <v>1.1749233161656108E-2</v>
      </c>
      <c r="T15" s="85">
        <f>分析係数表!F18</f>
        <v>0.45862884160756501</v>
      </c>
      <c r="U15" s="86">
        <f t="shared" si="6"/>
        <v>5.3885371947075293E-3</v>
      </c>
      <c r="V15" s="87">
        <f>分析係数表!D18</f>
        <v>6.6193853427895979E-2</v>
      </c>
      <c r="W15" s="167">
        <f t="shared" si="7"/>
        <v>0</v>
      </c>
      <c r="X15" s="76">
        <f>分析係数表!E18</f>
        <v>5.4373522458628844E-2</v>
      </c>
      <c r="Y15" s="166">
        <f t="shared" si="8"/>
        <v>0</v>
      </c>
    </row>
    <row r="16" spans="1:25" x14ac:dyDescent="0.2">
      <c r="A16" s="6" t="s">
        <v>4</v>
      </c>
      <c r="B16" s="5" t="s">
        <v>32</v>
      </c>
      <c r="C16" s="90"/>
      <c r="D16" s="107">
        <f>投入係数表!AK16</f>
        <v>0</v>
      </c>
      <c r="E16" s="110">
        <f t="shared" si="9"/>
        <v>0</v>
      </c>
      <c r="F16" s="85">
        <f>分析係数表!C19</f>
        <v>0.16093535075653365</v>
      </c>
      <c r="G16" s="110">
        <f t="shared" si="0"/>
        <v>0</v>
      </c>
      <c r="H16" s="110">
        <v>1.0606320203751872E-2</v>
      </c>
      <c r="I16" s="110">
        <f t="shared" si="1"/>
        <v>1.0606320203751872E-2</v>
      </c>
      <c r="J16" s="85">
        <f>分析係数表!G19</f>
        <v>5.7622016770586967E-2</v>
      </c>
      <c r="K16" s="111">
        <f t="shared" si="2"/>
        <v>6.1115756065480576E-4</v>
      </c>
      <c r="L16" s="79"/>
      <c r="M16" s="80"/>
      <c r="N16" s="81">
        <f>分析係数表!H19</f>
        <v>-1.0321781539493717E-4</v>
      </c>
      <c r="O16" s="82">
        <f t="shared" si="3"/>
        <v>-3.3473905837151374E-3</v>
      </c>
      <c r="P16" s="76">
        <f>分析係数表!C19</f>
        <v>0.16093535075653365</v>
      </c>
      <c r="Q16" s="82">
        <f t="shared" si="4"/>
        <v>-5.3871347770931353E-4</v>
      </c>
      <c r="R16" s="83">
        <v>2.170167085121267E-3</v>
      </c>
      <c r="S16" s="84">
        <f t="shared" si="5"/>
        <v>1.2776487288873139E-2</v>
      </c>
      <c r="T16" s="85">
        <f>分析係数表!F19</f>
        <v>0.23994839819393679</v>
      </c>
      <c r="U16" s="86">
        <f t="shared" si="6"/>
        <v>3.0656976595103036E-3</v>
      </c>
      <c r="V16" s="87">
        <f>分析係数表!D19</f>
        <v>2.2575790152655342E-2</v>
      </c>
      <c r="W16" s="167">
        <f t="shared" si="7"/>
        <v>0</v>
      </c>
      <c r="X16" s="76">
        <f>分析係数表!E19</f>
        <v>2.6015910556869491E-2</v>
      </c>
      <c r="Y16" s="166">
        <f t="shared" si="8"/>
        <v>0</v>
      </c>
    </row>
    <row r="17" spans="1:25" x14ac:dyDescent="0.2">
      <c r="A17" s="6" t="s">
        <v>5</v>
      </c>
      <c r="B17" s="5" t="s">
        <v>33</v>
      </c>
      <c r="C17" s="90"/>
      <c r="D17" s="107">
        <f>投入係数表!AK17</f>
        <v>4.2844901456726652E-4</v>
      </c>
      <c r="E17" s="110">
        <f t="shared" si="9"/>
        <v>4.2844901456726654E-2</v>
      </c>
      <c r="F17" s="85">
        <f>分析係数表!C20</f>
        <v>0.28691066997518611</v>
      </c>
      <c r="G17" s="110">
        <f t="shared" si="0"/>
        <v>1.2292659381970272E-2</v>
      </c>
      <c r="H17" s="110">
        <v>2.3341330765461379E-2</v>
      </c>
      <c r="I17" s="110">
        <f t="shared" si="1"/>
        <v>2.3341330765461379E-2</v>
      </c>
      <c r="J17" s="85">
        <f>分析係数表!G20</f>
        <v>9.991079393398751E-2</v>
      </c>
      <c r="K17" s="111">
        <f t="shared" si="2"/>
        <v>2.3320508882530549E-3</v>
      </c>
      <c r="L17" s="79"/>
      <c r="M17" s="80"/>
      <c r="N17" s="81">
        <f>分析係数表!H20</f>
        <v>4.9028462312595156E-4</v>
      </c>
      <c r="O17" s="82">
        <f t="shared" si="3"/>
        <v>1.5900105272646903E-2</v>
      </c>
      <c r="P17" s="76">
        <f>分析係数表!C20</f>
        <v>0.28691066997518611</v>
      </c>
      <c r="Q17" s="82">
        <f t="shared" si="4"/>
        <v>4.5619098564511117E-3</v>
      </c>
      <c r="R17" s="83">
        <v>9.0504936758330091E-3</v>
      </c>
      <c r="S17" s="84">
        <f t="shared" si="5"/>
        <v>3.239182444129439E-2</v>
      </c>
      <c r="T17" s="85">
        <f>分析係数表!F20</f>
        <v>0.22279214986619089</v>
      </c>
      <c r="U17" s="86">
        <f t="shared" si="6"/>
        <v>7.2166442053642043E-3</v>
      </c>
      <c r="V17" s="87">
        <f>分析係数表!D20</f>
        <v>1.4942016057091882E-2</v>
      </c>
      <c r="W17" s="167">
        <f t="shared" si="7"/>
        <v>0</v>
      </c>
      <c r="X17" s="76">
        <f>分析係数表!E20</f>
        <v>1.5834076717216771E-2</v>
      </c>
      <c r="Y17" s="166">
        <f t="shared" si="8"/>
        <v>0</v>
      </c>
    </row>
    <row r="18" spans="1:25" x14ac:dyDescent="0.2">
      <c r="A18" s="6" t="s">
        <v>6</v>
      </c>
      <c r="B18" s="5" t="s">
        <v>34</v>
      </c>
      <c r="C18" s="90"/>
      <c r="D18" s="107">
        <f>投入係数表!AK18</f>
        <v>2.5706940874035988E-3</v>
      </c>
      <c r="E18" s="110">
        <f t="shared" si="9"/>
        <v>0.25706940874035988</v>
      </c>
      <c r="F18" s="85">
        <f>分析係数表!C21</f>
        <v>0.60911510312707917</v>
      </c>
      <c r="G18" s="110">
        <f t="shared" si="0"/>
        <v>0.15658485941570158</v>
      </c>
      <c r="H18" s="110">
        <v>0.19301477644441528</v>
      </c>
      <c r="I18" s="110">
        <f t="shared" si="1"/>
        <v>0.19301477644441528</v>
      </c>
      <c r="J18" s="85">
        <f>分析係数表!G21</f>
        <v>0.2851761577664525</v>
      </c>
      <c r="K18" s="111">
        <f t="shared" si="2"/>
        <v>5.5043212338569132E-2</v>
      </c>
      <c r="L18" s="79"/>
      <c r="M18" s="80"/>
      <c r="N18" s="81">
        <f>分析係数表!H21</f>
        <v>8.1284029623513018E-4</v>
      </c>
      <c r="O18" s="82">
        <f t="shared" si="3"/>
        <v>2.6360700846756704E-2</v>
      </c>
      <c r="P18" s="76">
        <f>分析係数表!C21</f>
        <v>0.60911510312707917</v>
      </c>
      <c r="Q18" s="82">
        <f t="shared" si="4"/>
        <v>1.6056701014774293E-2</v>
      </c>
      <c r="R18" s="83">
        <v>4.0414132908355098E-2</v>
      </c>
      <c r="S18" s="84">
        <f t="shared" si="5"/>
        <v>0.23342890935277039</v>
      </c>
      <c r="T18" s="85">
        <f>分析係数表!F21</f>
        <v>0.42588078883226238</v>
      </c>
      <c r="U18" s="86">
        <f t="shared" si="6"/>
        <v>9.9412888051412518E-2</v>
      </c>
      <c r="V18" s="87">
        <f>分析係数表!D21</f>
        <v>0.10037668956348327</v>
      </c>
      <c r="W18" s="167">
        <f t="shared" si="7"/>
        <v>0</v>
      </c>
      <c r="X18" s="76">
        <f>分析係数表!E21</f>
        <v>9.4837137159317533E-2</v>
      </c>
      <c r="Y18" s="166">
        <f t="shared" si="8"/>
        <v>0</v>
      </c>
    </row>
    <row r="19" spans="1:25" x14ac:dyDescent="0.2">
      <c r="A19" s="6" t="s">
        <v>7</v>
      </c>
      <c r="B19" s="5" t="s">
        <v>268</v>
      </c>
      <c r="C19" s="90"/>
      <c r="D19" s="107">
        <f>投入係数表!AK19</f>
        <v>0</v>
      </c>
      <c r="E19" s="110">
        <f t="shared" si="9"/>
        <v>0</v>
      </c>
      <c r="F19" s="85">
        <f>分析係数表!C22</f>
        <v>5.1505016722408037E-2</v>
      </c>
      <c r="G19" s="110">
        <f t="shared" si="0"/>
        <v>0</v>
      </c>
      <c r="H19" s="110">
        <v>1.9420956311838383E-3</v>
      </c>
      <c r="I19" s="110">
        <f t="shared" si="1"/>
        <v>1.9420956311838383E-3</v>
      </c>
      <c r="J19" s="85">
        <f>分析係数表!G22</f>
        <v>0.19433198380566802</v>
      </c>
      <c r="K19" s="111">
        <f t="shared" si="2"/>
        <v>3.7741129674827626E-4</v>
      </c>
      <c r="L19" s="79"/>
      <c r="M19" s="80"/>
      <c r="N19" s="81">
        <f>分析係数表!H22</f>
        <v>3.8706680773101437E-5</v>
      </c>
      <c r="O19" s="82">
        <f t="shared" si="3"/>
        <v>1.2552714688931763E-3</v>
      </c>
      <c r="P19" s="76">
        <f>分析係数表!C22</f>
        <v>5.1505016722408037E-2</v>
      </c>
      <c r="Q19" s="82">
        <f t="shared" si="4"/>
        <v>6.4652777996504748E-5</v>
      </c>
      <c r="R19" s="83">
        <v>6.4231398082255657E-4</v>
      </c>
      <c r="S19" s="84">
        <f t="shared" si="5"/>
        <v>2.584409612006395E-3</v>
      </c>
      <c r="T19" s="85">
        <f>分析係数表!F22</f>
        <v>0.41295546558704455</v>
      </c>
      <c r="U19" s="86">
        <f t="shared" si="6"/>
        <v>1.067246074593734E-3</v>
      </c>
      <c r="V19" s="87">
        <f>分析係数表!D22</f>
        <v>6.1740890688259109E-2</v>
      </c>
      <c r="W19" s="167">
        <f t="shared" si="7"/>
        <v>0</v>
      </c>
      <c r="X19" s="76">
        <f>分析係数表!E22</f>
        <v>6.6801619433198386E-2</v>
      </c>
      <c r="Y19" s="166">
        <f t="shared" si="8"/>
        <v>0</v>
      </c>
    </row>
    <row r="20" spans="1:25" x14ac:dyDescent="0.2">
      <c r="A20" s="6" t="s">
        <v>8</v>
      </c>
      <c r="B20" s="5" t="s">
        <v>269</v>
      </c>
      <c r="C20" s="90"/>
      <c r="D20" s="107">
        <f>投入係数表!AK20</f>
        <v>0</v>
      </c>
      <c r="E20" s="110">
        <f t="shared" si="9"/>
        <v>0</v>
      </c>
      <c r="F20" s="85">
        <f>分析係数表!C23</f>
        <v>0</v>
      </c>
      <c r="G20" s="110">
        <f t="shared" si="0"/>
        <v>0</v>
      </c>
      <c r="H20" s="110">
        <v>0</v>
      </c>
      <c r="I20" s="110">
        <f t="shared" si="1"/>
        <v>0</v>
      </c>
      <c r="J20" s="85">
        <f>分析係数表!G23</f>
        <v>0.21569329989251165</v>
      </c>
      <c r="K20" s="111">
        <f t="shared" si="2"/>
        <v>0</v>
      </c>
      <c r="L20" s="79"/>
      <c r="M20" s="80"/>
      <c r="N20" s="81">
        <f>分析係数表!H23</f>
        <v>2.5804453848734292E-5</v>
      </c>
      <c r="O20" s="82">
        <f t="shared" si="3"/>
        <v>8.3684764592878436E-4</v>
      </c>
      <c r="P20" s="76">
        <f>分析係数表!C23</f>
        <v>0</v>
      </c>
      <c r="Q20" s="82">
        <f t="shared" si="4"/>
        <v>0</v>
      </c>
      <c r="R20" s="83">
        <v>0</v>
      </c>
      <c r="S20" s="84">
        <f t="shared" si="5"/>
        <v>0</v>
      </c>
      <c r="T20" s="85">
        <f>分析係数表!F23</f>
        <v>0.44070225725546397</v>
      </c>
      <c r="U20" s="86">
        <f t="shared" si="6"/>
        <v>0</v>
      </c>
      <c r="V20" s="87">
        <f>分析係数表!D23</f>
        <v>7.3450376209243995E-2</v>
      </c>
      <c r="W20" s="167">
        <f t="shared" si="7"/>
        <v>0</v>
      </c>
      <c r="X20" s="76">
        <f>分析係数表!E23</f>
        <v>7.9183088498745974E-2</v>
      </c>
      <c r="Y20" s="166">
        <f t="shared" si="8"/>
        <v>0</v>
      </c>
    </row>
    <row r="21" spans="1:25" x14ac:dyDescent="0.2">
      <c r="A21" s="6" t="s">
        <v>9</v>
      </c>
      <c r="B21" s="5" t="s">
        <v>270</v>
      </c>
      <c r="C21" s="90"/>
      <c r="D21" s="107">
        <f>投入係数表!AK21</f>
        <v>0</v>
      </c>
      <c r="E21" s="110">
        <f t="shared" si="9"/>
        <v>0</v>
      </c>
      <c r="F21" s="85">
        <f>分析係数表!C24</f>
        <v>3.1029619181946355E-2</v>
      </c>
      <c r="G21" s="110">
        <f t="shared" si="0"/>
        <v>0</v>
      </c>
      <c r="H21" s="110">
        <v>6.4843275262107527E-4</v>
      </c>
      <c r="I21" s="110">
        <f t="shared" si="1"/>
        <v>6.4843275262107527E-4</v>
      </c>
      <c r="J21" s="85">
        <f>分析係数表!G24</f>
        <v>0.21333333333333335</v>
      </c>
      <c r="K21" s="111">
        <f t="shared" si="2"/>
        <v>1.3833232055916273E-4</v>
      </c>
      <c r="L21" s="79"/>
      <c r="M21" s="80"/>
      <c r="N21" s="81">
        <f>分析係数表!H24</f>
        <v>3.2255567310917867E-4</v>
      </c>
      <c r="O21" s="82">
        <f t="shared" si="3"/>
        <v>1.0460595574109804E-2</v>
      </c>
      <c r="P21" s="76">
        <f>分析係数表!C24</f>
        <v>3.1029619181946355E-2</v>
      </c>
      <c r="Q21" s="82">
        <f t="shared" si="4"/>
        <v>3.2458829708098075E-4</v>
      </c>
      <c r="R21" s="83">
        <v>9.6620258511320083E-4</v>
      </c>
      <c r="S21" s="84">
        <f t="shared" si="5"/>
        <v>1.614635337734276E-3</v>
      </c>
      <c r="T21" s="85">
        <f>分析係数表!F24</f>
        <v>0.4</v>
      </c>
      <c r="U21" s="86">
        <f t="shared" si="6"/>
        <v>6.4585413509371048E-4</v>
      </c>
      <c r="V21" s="87">
        <f>分析係数表!D24</f>
        <v>0</v>
      </c>
      <c r="W21" s="167">
        <f t="shared" si="7"/>
        <v>0</v>
      </c>
      <c r="X21" s="76">
        <f>分析係数表!E24</f>
        <v>0</v>
      </c>
      <c r="Y21" s="166">
        <f t="shared" si="8"/>
        <v>0</v>
      </c>
    </row>
    <row r="22" spans="1:25" x14ac:dyDescent="0.2">
      <c r="A22" s="6" t="s">
        <v>10</v>
      </c>
      <c r="B22" s="5" t="s">
        <v>271</v>
      </c>
      <c r="C22" s="90"/>
      <c r="D22" s="107">
        <f>投入係数表!AK22</f>
        <v>0</v>
      </c>
      <c r="E22" s="110">
        <f t="shared" si="9"/>
        <v>0</v>
      </c>
      <c r="F22" s="85">
        <f>分析係数表!C25</f>
        <v>0.19850187265917607</v>
      </c>
      <c r="G22" s="110">
        <f t="shared" si="0"/>
        <v>0</v>
      </c>
      <c r="H22" s="110">
        <v>1.9180788076322983E-2</v>
      </c>
      <c r="I22" s="110">
        <f t="shared" si="1"/>
        <v>1.9180788076322983E-2</v>
      </c>
      <c r="J22" s="85">
        <f>分析係数表!G25</f>
        <v>0.19720347155255544</v>
      </c>
      <c r="K22" s="111">
        <f t="shared" si="2"/>
        <v>3.7825179957647541E-3</v>
      </c>
      <c r="L22" s="79"/>
      <c r="M22" s="80"/>
      <c r="N22" s="81">
        <f>分析係数表!H25</f>
        <v>4.5157794235285009E-4</v>
      </c>
      <c r="O22" s="82">
        <f t="shared" si="3"/>
        <v>1.4644833803753724E-2</v>
      </c>
      <c r="P22" s="76">
        <f>分析係数表!C25</f>
        <v>0.19850187265917607</v>
      </c>
      <c r="Q22" s="82">
        <f t="shared" si="4"/>
        <v>2.9070269348275188E-3</v>
      </c>
      <c r="R22" s="83">
        <v>6.9295298963265653E-3</v>
      </c>
      <c r="S22" s="84">
        <f t="shared" si="5"/>
        <v>2.6110317972649549E-2</v>
      </c>
      <c r="T22" s="85">
        <f>分析係数表!F25</f>
        <v>0.35053037608486015</v>
      </c>
      <c r="U22" s="86">
        <f t="shared" si="6"/>
        <v>9.1524595786481294E-3</v>
      </c>
      <c r="V22" s="87">
        <f>分析係数表!D25</f>
        <v>5.2073288331726135E-2</v>
      </c>
      <c r="W22" s="167">
        <f t="shared" si="7"/>
        <v>0</v>
      </c>
      <c r="X22" s="76">
        <f>分析係数表!E25</f>
        <v>4.8216007714561235E-2</v>
      </c>
      <c r="Y22" s="166">
        <f t="shared" si="8"/>
        <v>0</v>
      </c>
    </row>
    <row r="23" spans="1:25" x14ac:dyDescent="0.2">
      <c r="A23" s="6" t="s">
        <v>11</v>
      </c>
      <c r="B23" s="5" t="s">
        <v>35</v>
      </c>
      <c r="C23" s="90"/>
      <c r="D23" s="107">
        <f>投入係数表!AK23</f>
        <v>0</v>
      </c>
      <c r="E23" s="110">
        <f t="shared" si="9"/>
        <v>0</v>
      </c>
      <c r="F23" s="85">
        <f>分析係数表!C26</f>
        <v>2.323462414578592E-2</v>
      </c>
      <c r="G23" s="110">
        <f t="shared" si="0"/>
        <v>0</v>
      </c>
      <c r="H23" s="110">
        <v>7.4209416936069279E-4</v>
      </c>
      <c r="I23" s="110">
        <f t="shared" si="1"/>
        <v>7.4209416936069279E-4</v>
      </c>
      <c r="J23" s="85">
        <f>分析係数表!G26</f>
        <v>0.20198675496688742</v>
      </c>
      <c r="K23" s="111">
        <f t="shared" si="2"/>
        <v>1.498931931490141E-4</v>
      </c>
      <c r="L23" s="79"/>
      <c r="M23" s="80"/>
      <c r="N23" s="81">
        <f>分析係数表!H26</f>
        <v>9.637963512502257E-3</v>
      </c>
      <c r="O23" s="82">
        <f t="shared" si="3"/>
        <v>0.31256259575440093</v>
      </c>
      <c r="P23" s="76">
        <f>分析係数表!C26</f>
        <v>2.323462414578592E-2</v>
      </c>
      <c r="Q23" s="82">
        <f t="shared" si="4"/>
        <v>7.2622744343847278E-3</v>
      </c>
      <c r="R23" s="83">
        <v>7.5184633832977689E-3</v>
      </c>
      <c r="S23" s="84">
        <f t="shared" si="5"/>
        <v>8.2605575526584624E-3</v>
      </c>
      <c r="T23" s="85">
        <f>分析係数表!F26</f>
        <v>0.3443708609271523</v>
      </c>
      <c r="U23" s="86">
        <f t="shared" si="6"/>
        <v>2.8446953161472849E-3</v>
      </c>
      <c r="V23" s="87">
        <f>分析係数表!D26</f>
        <v>3.9735099337748346E-2</v>
      </c>
      <c r="W23" s="167">
        <f t="shared" si="7"/>
        <v>0</v>
      </c>
      <c r="X23" s="76">
        <f>分析係数表!E26</f>
        <v>3.9735099337748346E-2</v>
      </c>
      <c r="Y23" s="166">
        <f t="shared" si="8"/>
        <v>0</v>
      </c>
    </row>
    <row r="24" spans="1:25" x14ac:dyDescent="0.2">
      <c r="A24" s="6" t="s">
        <v>12</v>
      </c>
      <c r="B24" s="5" t="s">
        <v>365</v>
      </c>
      <c r="C24" s="90"/>
      <c r="D24" s="107">
        <f>投入係数表!AK24</f>
        <v>0</v>
      </c>
      <c r="E24" s="110">
        <f t="shared" si="9"/>
        <v>0</v>
      </c>
      <c r="F24" s="85">
        <f>分析係数表!C27</f>
        <v>8.4880636604774962E-3</v>
      </c>
      <c r="G24" s="110">
        <f t="shared" si="0"/>
        <v>0</v>
      </c>
      <c r="H24" s="110">
        <v>4.9053194629364626E-5</v>
      </c>
      <c r="I24" s="110">
        <f t="shared" si="1"/>
        <v>4.9053194629364626E-5</v>
      </c>
      <c r="J24" s="85">
        <f>分析係数表!G27</f>
        <v>0.2</v>
      </c>
      <c r="K24" s="111">
        <f t="shared" si="2"/>
        <v>9.8106389258729253E-6</v>
      </c>
      <c r="L24" s="79"/>
      <c r="M24" s="80"/>
      <c r="N24" s="81">
        <f>分析係数表!H27</f>
        <v>9.6121590586535233E-3</v>
      </c>
      <c r="O24" s="82">
        <f t="shared" si="3"/>
        <v>0.31172574810847214</v>
      </c>
      <c r="P24" s="76">
        <f>分析係数表!C27</f>
        <v>8.4880636604774962E-3</v>
      </c>
      <c r="Q24" s="82">
        <f t="shared" si="4"/>
        <v>2.6459479945546839E-3</v>
      </c>
      <c r="R24" s="83">
        <v>2.6682927855350433E-3</v>
      </c>
      <c r="S24" s="84">
        <f t="shared" si="5"/>
        <v>2.7173459801644079E-3</v>
      </c>
      <c r="T24" s="85">
        <f>分析係数表!F27</f>
        <v>0.35</v>
      </c>
      <c r="U24" s="86">
        <f t="shared" si="6"/>
        <v>9.5107109305754274E-4</v>
      </c>
      <c r="V24" s="87">
        <f>分析係数表!D27</f>
        <v>0</v>
      </c>
      <c r="W24" s="167">
        <f t="shared" si="7"/>
        <v>0</v>
      </c>
      <c r="X24" s="76">
        <f>分析係数表!E27</f>
        <v>0</v>
      </c>
      <c r="Y24" s="166">
        <f t="shared" si="8"/>
        <v>0</v>
      </c>
    </row>
    <row r="25" spans="1:25" x14ac:dyDescent="0.2">
      <c r="A25" s="6" t="s">
        <v>13</v>
      </c>
      <c r="B25" s="5" t="s">
        <v>191</v>
      </c>
      <c r="C25" s="90"/>
      <c r="D25" s="107">
        <f>投入係数表!AK25</f>
        <v>0</v>
      </c>
      <c r="E25" s="110">
        <f t="shared" si="9"/>
        <v>0</v>
      </c>
      <c r="F25" s="85">
        <f>分析係数表!C28</f>
        <v>1.1669367909238226E-2</v>
      </c>
      <c r="G25" s="110">
        <f t="shared" si="0"/>
        <v>0</v>
      </c>
      <c r="H25" s="110">
        <v>1.4334098522721989E-3</v>
      </c>
      <c r="I25" s="110">
        <f t="shared" si="1"/>
        <v>1.4334098522721989E-3</v>
      </c>
      <c r="J25" s="85">
        <f>分析係数表!G28</f>
        <v>0.12720848056537101</v>
      </c>
      <c r="K25" s="111">
        <f t="shared" si="2"/>
        <v>1.8234188933497934E-4</v>
      </c>
      <c r="L25" s="79"/>
      <c r="M25" s="80"/>
      <c r="N25" s="81">
        <f>分析係数表!H28</f>
        <v>1.7972802105643435E-2</v>
      </c>
      <c r="O25" s="82">
        <f t="shared" si="3"/>
        <v>0.58286438538939822</v>
      </c>
      <c r="P25" s="76">
        <f>分析係数表!C28</f>
        <v>1.1669367909238226E-2</v>
      </c>
      <c r="Q25" s="82">
        <f t="shared" si="4"/>
        <v>6.801658954300906E-3</v>
      </c>
      <c r="R25" s="83">
        <v>7.203171005185212E-3</v>
      </c>
      <c r="S25" s="84">
        <f t="shared" si="5"/>
        <v>8.6365808574574102E-3</v>
      </c>
      <c r="T25" s="85">
        <f>分析係数表!F28</f>
        <v>0.21908127208480566</v>
      </c>
      <c r="U25" s="86">
        <f t="shared" si="6"/>
        <v>1.892113120715051E-3</v>
      </c>
      <c r="V25" s="87">
        <f>分析係数表!D28</f>
        <v>0.24734982332155478</v>
      </c>
      <c r="W25" s="167">
        <f t="shared" si="7"/>
        <v>0</v>
      </c>
      <c r="X25" s="76">
        <f>分析係数表!E28</f>
        <v>0.24028268551236748</v>
      </c>
      <c r="Y25" s="166">
        <f t="shared" si="8"/>
        <v>0</v>
      </c>
    </row>
    <row r="26" spans="1:25" x14ac:dyDescent="0.2">
      <c r="A26" s="6" t="s">
        <v>14</v>
      </c>
      <c r="B26" s="5" t="s">
        <v>50</v>
      </c>
      <c r="C26" s="90"/>
      <c r="D26" s="107">
        <f>投入係数表!AK26</f>
        <v>5.0128534704370183E-2</v>
      </c>
      <c r="E26" s="110">
        <f t="shared" si="9"/>
        <v>5.012853470437018</v>
      </c>
      <c r="F26" s="85">
        <f>分析係数表!C29</f>
        <v>0.21585523481258073</v>
      </c>
      <c r="G26" s="110">
        <f t="shared" si="0"/>
        <v>1.0820506629422428</v>
      </c>
      <c r="H26" s="110">
        <v>1.1111176312079776</v>
      </c>
      <c r="I26" s="110">
        <f t="shared" si="1"/>
        <v>1.1111176312079776</v>
      </c>
      <c r="J26" s="85">
        <f>分析係数表!G29</f>
        <v>0.26371215445370777</v>
      </c>
      <c r="K26" s="111">
        <f t="shared" si="2"/>
        <v>0.29301522437735611</v>
      </c>
      <c r="L26" s="79"/>
      <c r="M26" s="80"/>
      <c r="N26" s="81">
        <f>分析係数表!H29</f>
        <v>8.6315898124016202E-3</v>
      </c>
      <c r="O26" s="82">
        <f t="shared" si="3"/>
        <v>0.27992553756317834</v>
      </c>
      <c r="P26" s="76">
        <f>分析係数表!C29</f>
        <v>0.21585523481258073</v>
      </c>
      <c r="Q26" s="82">
        <f t="shared" si="4"/>
        <v>6.0423392640737747E-2</v>
      </c>
      <c r="R26" s="83">
        <v>9.2407066875102625E-2</v>
      </c>
      <c r="S26" s="84">
        <f t="shared" si="5"/>
        <v>1.2035246980830803</v>
      </c>
      <c r="T26" s="85">
        <f>分析係数表!F29</f>
        <v>0.49363756033347961</v>
      </c>
      <c r="U26" s="86">
        <f t="shared" si="6"/>
        <v>0.59410499576281939</v>
      </c>
      <c r="V26" s="87">
        <f>分析係数表!D29</f>
        <v>7.6788064940763498E-2</v>
      </c>
      <c r="W26" s="167">
        <f t="shared" si="7"/>
        <v>0</v>
      </c>
      <c r="X26" s="76">
        <f>分析係数表!E29</f>
        <v>5.9236507240017548E-2</v>
      </c>
      <c r="Y26" s="166">
        <f t="shared" si="8"/>
        <v>0</v>
      </c>
    </row>
    <row r="27" spans="1:25" x14ac:dyDescent="0.2">
      <c r="A27" s="6" t="s">
        <v>15</v>
      </c>
      <c r="B27" s="5" t="s">
        <v>36</v>
      </c>
      <c r="C27" s="90"/>
      <c r="D27" s="107">
        <f>投入係数表!AK27</f>
        <v>1.7137960582690661E-3</v>
      </c>
      <c r="E27" s="110">
        <f t="shared" si="9"/>
        <v>0.17137960582690662</v>
      </c>
      <c r="F27" s="85">
        <f>分析係数表!C30</f>
        <v>1</v>
      </c>
      <c r="G27" s="110">
        <f t="shared" si="0"/>
        <v>0.17137960582690662</v>
      </c>
      <c r="H27" s="110">
        <v>0.2149411529919377</v>
      </c>
      <c r="I27" s="110">
        <f t="shared" si="1"/>
        <v>0.2149411529919377</v>
      </c>
      <c r="J27" s="85">
        <f>分析係数表!G30</f>
        <v>0.34449467473756801</v>
      </c>
      <c r="K27" s="111">
        <f t="shared" si="2"/>
        <v>7.4046082587675421E-2</v>
      </c>
      <c r="L27" s="79"/>
      <c r="M27" s="80"/>
      <c r="N27" s="81">
        <f>分析係数表!H30</f>
        <v>0</v>
      </c>
      <c r="O27" s="82">
        <f t="shared" si="3"/>
        <v>0</v>
      </c>
      <c r="P27" s="76">
        <f>分析係数表!C30</f>
        <v>1</v>
      </c>
      <c r="Q27" s="82">
        <f t="shared" si="4"/>
        <v>0</v>
      </c>
      <c r="R27" s="83">
        <v>0.14040256700563605</v>
      </c>
      <c r="S27" s="84">
        <f t="shared" si="5"/>
        <v>0.35534371999757375</v>
      </c>
      <c r="T27" s="85">
        <f>分析係数表!F30</f>
        <v>0.44057926595663166</v>
      </c>
      <c r="U27" s="86">
        <f t="shared" si="6"/>
        <v>0.1565570753188299</v>
      </c>
      <c r="V27" s="87">
        <f>分析係数表!D30</f>
        <v>9.4858631522488704E-2</v>
      </c>
      <c r="W27" s="167">
        <f t="shared" si="7"/>
        <v>0</v>
      </c>
      <c r="X27" s="76">
        <f>分析係数表!E30</f>
        <v>6.7427783311623635E-2</v>
      </c>
      <c r="Y27" s="166">
        <f t="shared" si="8"/>
        <v>0</v>
      </c>
    </row>
    <row r="28" spans="1:25" x14ac:dyDescent="0.2">
      <c r="A28" s="6" t="s">
        <v>16</v>
      </c>
      <c r="B28" s="5" t="s">
        <v>192</v>
      </c>
      <c r="C28" s="90"/>
      <c r="D28" s="107">
        <f>投入係数表!AK28</f>
        <v>3.8560411311053984E-3</v>
      </c>
      <c r="E28" s="110">
        <f t="shared" si="9"/>
        <v>0.38560411311053983</v>
      </c>
      <c r="F28" s="85">
        <f>分析係数表!C31</f>
        <v>0.96551367561139545</v>
      </c>
      <c r="G28" s="110">
        <f t="shared" si="0"/>
        <v>0.37230604458022959</v>
      </c>
      <c r="H28" s="110">
        <v>0.53951657412278853</v>
      </c>
      <c r="I28" s="110">
        <f t="shared" si="1"/>
        <v>0.53951657412278853</v>
      </c>
      <c r="J28" s="85">
        <f>分析係数表!G31</f>
        <v>7.0877864624873721E-2</v>
      </c>
      <c r="K28" s="111">
        <f t="shared" si="2"/>
        <v>3.8239782703550655E-2</v>
      </c>
      <c r="L28" s="79"/>
      <c r="M28" s="80"/>
      <c r="N28" s="81">
        <f>分析係数表!H31</f>
        <v>0.19122390524604546</v>
      </c>
      <c r="O28" s="82">
        <f t="shared" si="3"/>
        <v>6.2014594801552558</v>
      </c>
      <c r="P28" s="76">
        <f>分析係数表!C31</f>
        <v>0.96551367561139545</v>
      </c>
      <c r="Q28" s="82">
        <f t="shared" si="4"/>
        <v>5.9875939368398345</v>
      </c>
      <c r="R28" s="83">
        <v>6.8159228329510428</v>
      </c>
      <c r="S28" s="84">
        <f t="shared" si="5"/>
        <v>7.3554394070738311</v>
      </c>
      <c r="T28" s="85">
        <f>分析係数表!F31</f>
        <v>0.34460573190833199</v>
      </c>
      <c r="U28" s="86">
        <f t="shared" si="6"/>
        <v>2.5347265803820651</v>
      </c>
      <c r="V28" s="87">
        <f>分析係数表!D31</f>
        <v>1.1857287180305206E-2</v>
      </c>
      <c r="W28" s="167">
        <f t="shared" si="7"/>
        <v>0</v>
      </c>
      <c r="X28" s="76">
        <f>分析係数表!E31</f>
        <v>1.0368479821343117E-2</v>
      </c>
      <c r="Y28" s="166">
        <f t="shared" si="8"/>
        <v>0</v>
      </c>
    </row>
    <row r="29" spans="1:25" x14ac:dyDescent="0.2">
      <c r="A29" s="6" t="s">
        <v>17</v>
      </c>
      <c r="B29" s="5" t="s">
        <v>272</v>
      </c>
      <c r="C29" s="90"/>
      <c r="D29" s="107">
        <f>投入係数表!AK29</f>
        <v>2.1422450728363325E-3</v>
      </c>
      <c r="E29" s="110">
        <f t="shared" si="9"/>
        <v>0.21422450728363326</v>
      </c>
      <c r="F29" s="85">
        <f>分析係数表!C32</f>
        <v>0.58314087759815236</v>
      </c>
      <c r="G29" s="110">
        <f t="shared" si="0"/>
        <v>0.12492306718040969</v>
      </c>
      <c r="H29" s="110">
        <v>0.13980185269275069</v>
      </c>
      <c r="I29" s="110">
        <f t="shared" si="1"/>
        <v>0.13980185269275069</v>
      </c>
      <c r="J29" s="85">
        <f>分析係数表!G32</f>
        <v>0.14173228346456693</v>
      </c>
      <c r="K29" s="111">
        <f t="shared" si="2"/>
        <v>1.9814435814720571E-2</v>
      </c>
      <c r="L29" s="79"/>
      <c r="M29" s="80"/>
      <c r="N29" s="81">
        <f>分析係数表!H32</f>
        <v>5.74149098134338E-3</v>
      </c>
      <c r="O29" s="82">
        <f t="shared" si="3"/>
        <v>0.18619860121915452</v>
      </c>
      <c r="P29" s="76">
        <f>分析係数表!C32</f>
        <v>0.58314087759815236</v>
      </c>
      <c r="Q29" s="82">
        <f t="shared" si="4"/>
        <v>0.10858001572248617</v>
      </c>
      <c r="R29" s="83">
        <v>0.13736653525035195</v>
      </c>
      <c r="S29" s="84">
        <f t="shared" si="5"/>
        <v>0.27716838794310261</v>
      </c>
      <c r="T29" s="85">
        <f>分析係数表!F32</f>
        <v>0.48425196850393698</v>
      </c>
      <c r="U29" s="86">
        <f t="shared" si="6"/>
        <v>0.13421933746851031</v>
      </c>
      <c r="V29" s="87">
        <f>分析係数表!D32</f>
        <v>1.7716535433070866E-2</v>
      </c>
      <c r="W29" s="167">
        <f t="shared" si="7"/>
        <v>0</v>
      </c>
      <c r="X29" s="76">
        <f>分析係数表!E32</f>
        <v>2.5590551181102362E-2</v>
      </c>
      <c r="Y29" s="166">
        <f t="shared" si="8"/>
        <v>0</v>
      </c>
    </row>
    <row r="30" spans="1:25" x14ac:dyDescent="0.2">
      <c r="A30" s="6" t="s">
        <v>18</v>
      </c>
      <c r="B30" s="5" t="s">
        <v>273</v>
      </c>
      <c r="C30" s="90"/>
      <c r="D30" s="107">
        <f>投入係数表!AK30</f>
        <v>0</v>
      </c>
      <c r="E30" s="110">
        <f t="shared" si="9"/>
        <v>0</v>
      </c>
      <c r="F30" s="85">
        <f>分析係数表!C33</f>
        <v>0.65671641791044777</v>
      </c>
      <c r="G30" s="110">
        <f t="shared" si="0"/>
        <v>0</v>
      </c>
      <c r="H30" s="110">
        <v>1.526147503474712E-2</v>
      </c>
      <c r="I30" s="110">
        <f t="shared" si="1"/>
        <v>1.526147503474712E-2</v>
      </c>
      <c r="J30" s="85">
        <f>分析係数表!G33</f>
        <v>0.50780141843971627</v>
      </c>
      <c r="K30" s="111">
        <f t="shared" si="2"/>
        <v>7.7497986701269058E-3</v>
      </c>
      <c r="L30" s="79"/>
      <c r="M30" s="80"/>
      <c r="N30" s="81">
        <f>分析係数表!H33</f>
        <v>8.515469770082316E-4</v>
      </c>
      <c r="O30" s="82">
        <f t="shared" si="3"/>
        <v>2.761597231564988E-2</v>
      </c>
      <c r="P30" s="76">
        <f>分析係数表!C33</f>
        <v>0.65671641791044777</v>
      </c>
      <c r="Q30" s="82">
        <f t="shared" si="4"/>
        <v>1.8135862416247681E-2</v>
      </c>
      <c r="R30" s="83">
        <v>0.10359514364440872</v>
      </c>
      <c r="S30" s="84">
        <f t="shared" si="5"/>
        <v>0.11885661867915584</v>
      </c>
      <c r="T30" s="85">
        <f>分析係数表!F33</f>
        <v>0.64539007092198586</v>
      </c>
      <c r="U30" s="86">
        <f t="shared" si="6"/>
        <v>7.6708881558887818E-2</v>
      </c>
      <c r="V30" s="87">
        <f>分析係数表!D33</f>
        <v>0.13049645390070921</v>
      </c>
      <c r="W30" s="167">
        <f t="shared" si="7"/>
        <v>0</v>
      </c>
      <c r="X30" s="76">
        <f>分析係数表!E33</f>
        <v>0.11063829787234042</v>
      </c>
      <c r="Y30" s="166">
        <f t="shared" si="8"/>
        <v>0</v>
      </c>
    </row>
    <row r="31" spans="1:25" x14ac:dyDescent="0.2">
      <c r="A31" s="6" t="s">
        <v>19</v>
      </c>
      <c r="B31" s="5" t="s">
        <v>274</v>
      </c>
      <c r="C31" s="90"/>
      <c r="D31" s="107">
        <f>投入係数表!AK31</f>
        <v>4.0702656383890319E-2</v>
      </c>
      <c r="E31" s="110">
        <f t="shared" si="9"/>
        <v>4.0702656383890323</v>
      </c>
      <c r="F31" s="85">
        <f>分析係数表!C34</f>
        <v>0.31694321814583648</v>
      </c>
      <c r="G31" s="110">
        <f t="shared" si="0"/>
        <v>1.2900430901394375</v>
      </c>
      <c r="H31" s="110">
        <v>1.4145920790364988</v>
      </c>
      <c r="I31" s="110">
        <f t="shared" si="1"/>
        <v>1.4145920790364988</v>
      </c>
      <c r="J31" s="85">
        <f>分析係数表!G34</f>
        <v>0.42500730922911995</v>
      </c>
      <c r="K31" s="111">
        <f t="shared" si="2"/>
        <v>0.60121197316812891</v>
      </c>
      <c r="L31" s="79"/>
      <c r="M31" s="80"/>
      <c r="N31" s="81">
        <f>分析係数表!H34</f>
        <v>0.1424405852450133</v>
      </c>
      <c r="O31" s="82">
        <f t="shared" si="3"/>
        <v>4.6193990055268896</v>
      </c>
      <c r="P31" s="76">
        <f>分析係数表!C34</f>
        <v>0.31694321814583648</v>
      </c>
      <c r="Q31" s="82">
        <f t="shared" si="4"/>
        <v>1.4640871867113692</v>
      </c>
      <c r="R31" s="83">
        <v>1.6141882157845719</v>
      </c>
      <c r="S31" s="84">
        <f t="shared" si="5"/>
        <v>3.0287802948210709</v>
      </c>
      <c r="T31" s="85">
        <f>分析係数表!F34</f>
        <v>0.69993178052821359</v>
      </c>
      <c r="U31" s="86">
        <f t="shared" si="6"/>
        <v>2.1199395845828799</v>
      </c>
      <c r="V31" s="87">
        <f>分析係数表!D34</f>
        <v>0.29461066172887634</v>
      </c>
      <c r="W31" s="167">
        <f t="shared" si="7"/>
        <v>1</v>
      </c>
      <c r="X31" s="76">
        <f>分析係数表!E34</f>
        <v>0.2042685898060618</v>
      </c>
      <c r="Y31" s="166">
        <f t="shared" si="8"/>
        <v>1</v>
      </c>
    </row>
    <row r="32" spans="1:25" x14ac:dyDescent="0.2">
      <c r="A32" s="6" t="s">
        <v>20</v>
      </c>
      <c r="B32" s="5" t="s">
        <v>37</v>
      </c>
      <c r="C32" s="90"/>
      <c r="D32" s="107">
        <f>投入係数表!AK32</f>
        <v>2.7420736932305057E-2</v>
      </c>
      <c r="E32" s="110">
        <f t="shared" si="9"/>
        <v>2.7420736932305059</v>
      </c>
      <c r="F32" s="85">
        <f>分析係数表!C35</f>
        <v>0.30004594884362079</v>
      </c>
      <c r="G32" s="110">
        <f t="shared" si="0"/>
        <v>0.82274810308447865</v>
      </c>
      <c r="H32" s="110">
        <v>0.89017889550043838</v>
      </c>
      <c r="I32" s="110">
        <f t="shared" si="1"/>
        <v>0.89017889550043838</v>
      </c>
      <c r="J32" s="85">
        <f>分析係数表!G35</f>
        <v>0.31483253588516746</v>
      </c>
      <c r="K32" s="111">
        <f t="shared" si="2"/>
        <v>0.28025727906186049</v>
      </c>
      <c r="L32" s="79"/>
      <c r="M32" s="80"/>
      <c r="N32" s="81">
        <f>分析係数表!H35</f>
        <v>5.3595850643821122E-2</v>
      </c>
      <c r="O32" s="82">
        <f t="shared" si="3"/>
        <v>1.7381325605940849</v>
      </c>
      <c r="P32" s="76">
        <f>分析係数表!C35</f>
        <v>0.30004594884362079</v>
      </c>
      <c r="Q32" s="82">
        <f t="shared" si="4"/>
        <v>0.5215196333594444</v>
      </c>
      <c r="R32" s="83">
        <v>0.65241220242571818</v>
      </c>
      <c r="S32" s="84">
        <f t="shared" si="5"/>
        <v>1.5425910979261566</v>
      </c>
      <c r="T32" s="85">
        <f>分析係数表!F35</f>
        <v>0.64593301435406703</v>
      </c>
      <c r="U32" s="86">
        <f t="shared" si="6"/>
        <v>0.9964105177991921</v>
      </c>
      <c r="V32" s="87">
        <f>分析係数表!D35</f>
        <v>0.12870813397129185</v>
      </c>
      <c r="W32" s="167">
        <f t="shared" si="7"/>
        <v>0</v>
      </c>
      <c r="X32" s="76">
        <f>分析係数表!E35</f>
        <v>0.11674641148325358</v>
      </c>
      <c r="Y32" s="166">
        <f t="shared" si="8"/>
        <v>0</v>
      </c>
    </row>
    <row r="33" spans="1:25" x14ac:dyDescent="0.2">
      <c r="A33" s="6" t="s">
        <v>21</v>
      </c>
      <c r="B33" s="5" t="s">
        <v>38</v>
      </c>
      <c r="C33" s="90"/>
      <c r="D33" s="107">
        <f>投入係数表!AK33</f>
        <v>1.5424164524421594E-2</v>
      </c>
      <c r="E33" s="110">
        <f t="shared" si="9"/>
        <v>1.5424164524421593</v>
      </c>
      <c r="F33" s="85">
        <f>分析係数表!C36</f>
        <v>0.65263261684085982</v>
      </c>
      <c r="G33" s="110">
        <f t="shared" si="0"/>
        <v>1.006631285615722</v>
      </c>
      <c r="H33" s="110">
        <v>1.0883442286028617</v>
      </c>
      <c r="I33" s="110">
        <f t="shared" si="1"/>
        <v>1.0883442286028617</v>
      </c>
      <c r="J33" s="85">
        <f>分析係数表!G36</f>
        <v>1.8993066023515224E-2</v>
      </c>
      <c r="K33" s="111">
        <f t="shared" si="2"/>
        <v>2.06709937901659E-2</v>
      </c>
      <c r="L33" s="79"/>
      <c r="M33" s="80"/>
      <c r="N33" s="81">
        <f>分析係数表!H36</f>
        <v>0.10937217763786029</v>
      </c>
      <c r="O33" s="82">
        <f t="shared" si="3"/>
        <v>3.5469787472691521</v>
      </c>
      <c r="P33" s="76">
        <f>分析係数表!C36</f>
        <v>0.65263261684085982</v>
      </c>
      <c r="Q33" s="82">
        <f t="shared" si="4"/>
        <v>2.3148740217091817</v>
      </c>
      <c r="R33" s="83">
        <v>2.4248880352803059</v>
      </c>
      <c r="S33" s="84">
        <f t="shared" si="5"/>
        <v>3.5132322638831677</v>
      </c>
      <c r="T33" s="85">
        <f>分析係数表!F36</f>
        <v>0.88362978595116071</v>
      </c>
      <c r="U33" s="86">
        <f t="shared" si="6"/>
        <v>3.1043966733317951</v>
      </c>
      <c r="V33" s="87">
        <f>分析係数表!D36</f>
        <v>1.4320168827253543E-2</v>
      </c>
      <c r="W33" s="167">
        <f t="shared" si="7"/>
        <v>0</v>
      </c>
      <c r="X33" s="76">
        <f>分析係数表!E36</f>
        <v>2.7132951462164605E-3</v>
      </c>
      <c r="Y33" s="166">
        <f t="shared" si="8"/>
        <v>0</v>
      </c>
    </row>
    <row r="34" spans="1:25" x14ac:dyDescent="0.2">
      <c r="A34" s="6" t="s">
        <v>22</v>
      </c>
      <c r="B34" s="5" t="s">
        <v>377</v>
      </c>
      <c r="C34" s="90"/>
      <c r="D34" s="107">
        <f>投入係数表!AK34</f>
        <v>2.7420736932305057E-2</v>
      </c>
      <c r="E34" s="110">
        <f t="shared" si="9"/>
        <v>2.7420736932305059</v>
      </c>
      <c r="F34" s="85">
        <f>分析係数表!C37</f>
        <v>0.3125</v>
      </c>
      <c r="G34" s="110">
        <f t="shared" si="0"/>
        <v>0.85689802913453306</v>
      </c>
      <c r="H34" s="110">
        <v>0.94698362582148732</v>
      </c>
      <c r="I34" s="110">
        <f t="shared" si="1"/>
        <v>0.94698362582148732</v>
      </c>
      <c r="J34" s="85">
        <f>分析係数表!G37</f>
        <v>0.41284547738693467</v>
      </c>
      <c r="K34" s="111">
        <f t="shared" si="2"/>
        <v>0.39095790707988226</v>
      </c>
      <c r="L34" s="79"/>
      <c r="M34" s="80"/>
      <c r="N34" s="81">
        <f>分析係数表!H37</f>
        <v>4.2693468892730888E-2</v>
      </c>
      <c r="O34" s="82">
        <f t="shared" si="3"/>
        <v>1.3845644301891737</v>
      </c>
      <c r="P34" s="76">
        <f>分析係数表!C37</f>
        <v>0.3125</v>
      </c>
      <c r="Q34" s="82">
        <f t="shared" si="4"/>
        <v>0.43267638443411682</v>
      </c>
      <c r="R34" s="83">
        <v>0.56672691488653093</v>
      </c>
      <c r="S34" s="84">
        <f t="shared" si="5"/>
        <v>1.5137105407080182</v>
      </c>
      <c r="T34" s="85">
        <f>分析係数表!F37</f>
        <v>0.69189698492462315</v>
      </c>
      <c r="U34" s="86">
        <f t="shared" si="6"/>
        <v>1.0473317591644988</v>
      </c>
      <c r="V34" s="87">
        <f>分析係数表!D37</f>
        <v>0.10128768844221106</v>
      </c>
      <c r="W34" s="167">
        <f t="shared" si="7"/>
        <v>0</v>
      </c>
      <c r="X34" s="76">
        <f>分析係数表!E37</f>
        <v>9.3907035175879394E-2</v>
      </c>
      <c r="Y34" s="166">
        <f t="shared" si="8"/>
        <v>0</v>
      </c>
    </row>
    <row r="35" spans="1:25" x14ac:dyDescent="0.2">
      <c r="A35" s="6" t="s">
        <v>23</v>
      </c>
      <c r="B35" s="5" t="s">
        <v>193</v>
      </c>
      <c r="C35" s="90"/>
      <c r="D35" s="107">
        <f>投入係数表!AK35</f>
        <v>7.1550985432733499E-2</v>
      </c>
      <c r="E35" s="110">
        <f t="shared" si="9"/>
        <v>7.1550985432733496</v>
      </c>
      <c r="F35" s="85">
        <f>分析係数表!C38</f>
        <v>4.0005674563767912E-2</v>
      </c>
      <c r="G35" s="110">
        <f t="shared" si="0"/>
        <v>0.28624454379388348</v>
      </c>
      <c r="H35" s="110">
        <v>0.29837983969969356</v>
      </c>
      <c r="I35" s="110">
        <f t="shared" si="1"/>
        <v>0.29837983969969356</v>
      </c>
      <c r="J35" s="85">
        <f>分析係数表!G38</f>
        <v>0.2442528735632184</v>
      </c>
      <c r="K35" s="111">
        <f t="shared" si="2"/>
        <v>7.2880133259982618E-2</v>
      </c>
      <c r="L35" s="79"/>
      <c r="M35" s="80"/>
      <c r="N35" s="81">
        <f>分析係数表!H38</f>
        <v>3.7571284803757127E-2</v>
      </c>
      <c r="O35" s="82">
        <f t="shared" si="3"/>
        <v>1.2184501724723098</v>
      </c>
      <c r="P35" s="76">
        <f>分析係数表!C38</f>
        <v>4.0005674563767912E-2</v>
      </c>
      <c r="Q35" s="82">
        <f t="shared" si="4"/>
        <v>4.8744921072094112E-2</v>
      </c>
      <c r="R35" s="83">
        <v>6.0379798773136831E-2</v>
      </c>
      <c r="S35" s="84">
        <f t="shared" si="5"/>
        <v>0.35875963847283038</v>
      </c>
      <c r="T35" s="85">
        <f>分析係数表!F38</f>
        <v>0.42528735632183906</v>
      </c>
      <c r="U35" s="86">
        <f t="shared" si="6"/>
        <v>0.15257593820108878</v>
      </c>
      <c r="V35" s="87">
        <f>分析係数表!D38</f>
        <v>0.11494252873563218</v>
      </c>
      <c r="W35" s="167">
        <f t="shared" si="7"/>
        <v>0</v>
      </c>
      <c r="X35" s="76">
        <f>分析係数表!E38</f>
        <v>0.10344827586206896</v>
      </c>
      <c r="Y35" s="166">
        <f t="shared" si="8"/>
        <v>0</v>
      </c>
    </row>
    <row r="36" spans="1:25" x14ac:dyDescent="0.2">
      <c r="A36" s="6" t="s">
        <v>24</v>
      </c>
      <c r="B36" s="5" t="s">
        <v>39</v>
      </c>
      <c r="C36" s="90"/>
      <c r="D36" s="107">
        <f>投入係数表!AK36</f>
        <v>0</v>
      </c>
      <c r="E36" s="110">
        <f t="shared" si="9"/>
        <v>0</v>
      </c>
      <c r="F36" s="85">
        <f>分析係数表!C39</f>
        <v>1</v>
      </c>
      <c r="G36" s="110">
        <f t="shared" si="0"/>
        <v>0</v>
      </c>
      <c r="H36" s="110">
        <v>3.7034942811291292E-2</v>
      </c>
      <c r="I36" s="110">
        <f t="shared" si="1"/>
        <v>3.7034942811291292E-2</v>
      </c>
      <c r="J36" s="85">
        <f>分析係数表!G39</f>
        <v>0.35369632580787957</v>
      </c>
      <c r="K36" s="111">
        <f t="shared" si="2"/>
        <v>1.3099123198858673E-2</v>
      </c>
      <c r="L36" s="79"/>
      <c r="M36" s="80"/>
      <c r="N36" s="81">
        <f>分析係数表!H39</f>
        <v>3.3932856811085595E-3</v>
      </c>
      <c r="O36" s="82">
        <f t="shared" si="3"/>
        <v>0.11004546543963514</v>
      </c>
      <c r="P36" s="76">
        <f>分析係数表!C39</f>
        <v>1</v>
      </c>
      <c r="Q36" s="82">
        <f t="shared" si="4"/>
        <v>0.11004546543963514</v>
      </c>
      <c r="R36" s="83">
        <v>0.13470713457383435</v>
      </c>
      <c r="S36" s="84">
        <f t="shared" si="5"/>
        <v>0.17174207738512565</v>
      </c>
      <c r="T36" s="85">
        <f>分析係数表!F39</f>
        <v>0.70440460380699421</v>
      </c>
      <c r="U36" s="86">
        <f t="shared" si="6"/>
        <v>0.12097590997745958</v>
      </c>
      <c r="V36" s="87">
        <f>分析係数表!D39</f>
        <v>6.0314298362107124E-2</v>
      </c>
      <c r="W36" s="167">
        <f t="shared" si="7"/>
        <v>0</v>
      </c>
      <c r="X36" s="76">
        <f>分析係数表!E39</f>
        <v>7.2598494909251882E-2</v>
      </c>
      <c r="Y36" s="166">
        <f t="shared" si="8"/>
        <v>0</v>
      </c>
    </row>
    <row r="37" spans="1:25" x14ac:dyDescent="0.2">
      <c r="A37" s="6" t="s">
        <v>25</v>
      </c>
      <c r="B37" s="5" t="s">
        <v>40</v>
      </c>
      <c r="C37" s="90"/>
      <c r="D37" s="107">
        <f>投入係数表!AK37</f>
        <v>0</v>
      </c>
      <c r="E37" s="110">
        <f t="shared" si="9"/>
        <v>0</v>
      </c>
      <c r="F37" s="85">
        <f>分析係数表!C40</f>
        <v>0.6708495079895278</v>
      </c>
      <c r="G37" s="110">
        <f t="shared" si="0"/>
        <v>0</v>
      </c>
      <c r="H37" s="110">
        <v>1.2356391695011941E-3</v>
      </c>
      <c r="I37" s="110">
        <f t="shared" si="1"/>
        <v>1.2356391695011941E-3</v>
      </c>
      <c r="J37" s="85">
        <f>分析係数表!G40</f>
        <v>0.531269582654468</v>
      </c>
      <c r="K37" s="111">
        <f t="shared" si="2"/>
        <v>6.5645750589241286E-4</v>
      </c>
      <c r="L37" s="79"/>
      <c r="M37" s="80"/>
      <c r="N37" s="81">
        <f>分析係数表!H40</f>
        <v>2.5210951410213404E-2</v>
      </c>
      <c r="O37" s="82">
        <f t="shared" si="3"/>
        <v>0.81760015007242226</v>
      </c>
      <c r="P37" s="76">
        <f>分析係数表!C40</f>
        <v>0.6708495079895278</v>
      </c>
      <c r="Q37" s="82">
        <f t="shared" si="4"/>
        <v>0.54848665840824862</v>
      </c>
      <c r="R37" s="83">
        <v>0.54925956822993183</v>
      </c>
      <c r="S37" s="84">
        <f t="shared" si="5"/>
        <v>0.55049520739943303</v>
      </c>
      <c r="T37" s="85">
        <f>分析係数表!F40</f>
        <v>0.72803609474871533</v>
      </c>
      <c r="U37" s="86">
        <f t="shared" si="6"/>
        <v>0.40078038097296731</v>
      </c>
      <c r="V37" s="87">
        <f>分析係数表!D40</f>
        <v>0.11505201153026695</v>
      </c>
      <c r="W37" s="167">
        <f t="shared" si="7"/>
        <v>0</v>
      </c>
      <c r="X37" s="76">
        <f>分析係数表!E40</f>
        <v>6.6173705978192762E-2</v>
      </c>
      <c r="Y37" s="166">
        <f t="shared" si="8"/>
        <v>0</v>
      </c>
    </row>
    <row r="38" spans="1:25" x14ac:dyDescent="0.2">
      <c r="A38" s="6" t="s">
        <v>26</v>
      </c>
      <c r="B38" s="5" t="s">
        <v>276</v>
      </c>
      <c r="C38" s="90"/>
      <c r="D38" s="107">
        <f>投入係数表!AK38</f>
        <v>0</v>
      </c>
      <c r="E38" s="110">
        <f t="shared" si="9"/>
        <v>0</v>
      </c>
      <c r="F38" s="85">
        <f>分析係数表!C41</f>
        <v>0.63576075285795497</v>
      </c>
      <c r="G38" s="110">
        <f t="shared" si="0"/>
        <v>0</v>
      </c>
      <c r="H38" s="110">
        <v>7.072878459665528E-4</v>
      </c>
      <c r="I38" s="110">
        <f t="shared" si="1"/>
        <v>7.072878459665528E-4</v>
      </c>
      <c r="J38" s="85">
        <f>分析係数表!G41</f>
        <v>0.45993746335743602</v>
      </c>
      <c r="K38" s="111">
        <f t="shared" si="2"/>
        <v>3.2530817773740125E-4</v>
      </c>
      <c r="L38" s="79"/>
      <c r="M38" s="80"/>
      <c r="N38" s="81">
        <f>分析係数表!H41</f>
        <v>4.510618532758754E-2</v>
      </c>
      <c r="O38" s="82">
        <f t="shared" si="3"/>
        <v>1.4628096850835148</v>
      </c>
      <c r="P38" s="76">
        <f>分析係数表!C41</f>
        <v>0.63576075285795497</v>
      </c>
      <c r="Q38" s="82">
        <f t="shared" si="4"/>
        <v>0.92999698667660347</v>
      </c>
      <c r="R38" s="83">
        <v>0.94306313651461315</v>
      </c>
      <c r="S38" s="84">
        <f t="shared" si="5"/>
        <v>0.94377042436057967</v>
      </c>
      <c r="T38" s="85">
        <f>分析係数表!F41</f>
        <v>0.5626343560680086</v>
      </c>
      <c r="U38" s="86">
        <f t="shared" si="6"/>
        <v>0.53099766498614598</v>
      </c>
      <c r="V38" s="87">
        <f>分析係数表!D41</f>
        <v>0.18145397693961304</v>
      </c>
      <c r="W38" s="167">
        <f t="shared" si="7"/>
        <v>0</v>
      </c>
      <c r="X38" s="76">
        <f>分析係数表!E41</f>
        <v>0.17500488567520031</v>
      </c>
      <c r="Y38" s="166">
        <f t="shared" si="8"/>
        <v>0</v>
      </c>
    </row>
    <row r="39" spans="1:25" x14ac:dyDescent="0.2">
      <c r="A39" s="6" t="s">
        <v>51</v>
      </c>
      <c r="B39" s="5" t="s">
        <v>367</v>
      </c>
      <c r="C39" s="75">
        <f>最終需要_まとめ!C40</f>
        <v>100</v>
      </c>
      <c r="D39" s="107">
        <f>投入係数表!AK39</f>
        <v>0</v>
      </c>
      <c r="E39" s="110">
        <f t="shared" si="9"/>
        <v>0</v>
      </c>
      <c r="F39" s="85">
        <f>分析係数表!C42</f>
        <v>1</v>
      </c>
      <c r="G39" s="110">
        <f>E39*F39</f>
        <v>0</v>
      </c>
      <c r="H39" s="110">
        <v>1.3528714986056012E-2</v>
      </c>
      <c r="I39" s="110">
        <f>C39+H39</f>
        <v>100.01352871498605</v>
      </c>
      <c r="J39" s="85">
        <f>分析係数表!G42</f>
        <v>0.48586118251928023</v>
      </c>
      <c r="K39" s="111">
        <f>I39*J39</f>
        <v>48.592691329389112</v>
      </c>
      <c r="L39" s="79"/>
      <c r="M39" s="80"/>
      <c r="N39" s="81">
        <f>分析係数表!H42</f>
        <v>1.2011973266585813E-2</v>
      </c>
      <c r="O39" s="82">
        <f t="shared" si="3"/>
        <v>0.38955257917984909</v>
      </c>
      <c r="P39" s="76">
        <f>分析係数表!C42</f>
        <v>1</v>
      </c>
      <c r="Q39" s="82">
        <f>O39*P39</f>
        <v>0.38955257917984909</v>
      </c>
      <c r="R39" s="83">
        <v>0.40484371938150016</v>
      </c>
      <c r="S39" s="84">
        <f>I39+R39</f>
        <v>100.41837243436756</v>
      </c>
      <c r="T39" s="85">
        <f>分析係数表!F42</f>
        <v>0.55826906598114823</v>
      </c>
      <c r="U39" s="86">
        <f>S39*T39</f>
        <v>56.060470986281459</v>
      </c>
      <c r="V39" s="87">
        <f>分析係数表!D42</f>
        <v>0.12296486718080549</v>
      </c>
      <c r="W39" s="167">
        <f>ROUND(S39*V39,0)</f>
        <v>12</v>
      </c>
      <c r="X39" s="76">
        <f>分析係数表!E42</f>
        <v>7.7120822622107968E-2</v>
      </c>
      <c r="Y39" s="166">
        <f>ROUND(S39*X39,0)</f>
        <v>8</v>
      </c>
    </row>
    <row r="40" spans="1:25" x14ac:dyDescent="0.2">
      <c r="A40" s="6" t="s">
        <v>194</v>
      </c>
      <c r="B40" s="5" t="s">
        <v>41</v>
      </c>
      <c r="C40" s="90"/>
      <c r="D40" s="107">
        <f>投入係数表!AK40</f>
        <v>7.8834618680377042E-2</v>
      </c>
      <c r="E40" s="110">
        <f t="shared" si="9"/>
        <v>7.8834618680377044</v>
      </c>
      <c r="F40" s="85">
        <f>分析係数表!C43</f>
        <v>0.35275161130391675</v>
      </c>
      <c r="G40" s="110">
        <f>E40*F40</f>
        <v>2.7809038766032859</v>
      </c>
      <c r="H40" s="110">
        <v>3.1264879627091244</v>
      </c>
      <c r="I40" s="110">
        <f>C40+H40</f>
        <v>3.1264879627091244</v>
      </c>
      <c r="J40" s="85">
        <f>分析係数表!G43</f>
        <v>0.36383347788378145</v>
      </c>
      <c r="K40" s="111">
        <f>I40*J40</f>
        <v>1.1375209890342393</v>
      </c>
      <c r="L40" s="79"/>
      <c r="M40" s="80"/>
      <c r="N40" s="81">
        <f>分析係数表!H43</f>
        <v>3.2462002941707736E-2</v>
      </c>
      <c r="O40" s="82">
        <f t="shared" si="3"/>
        <v>1.0527543385784106</v>
      </c>
      <c r="P40" s="76">
        <f>分析係数表!C43</f>
        <v>0.35275161130391675</v>
      </c>
      <c r="Q40" s="82">
        <f>O40*P40</f>
        <v>0.37136078924072347</v>
      </c>
      <c r="R40" s="83">
        <v>0.76405042922929611</v>
      </c>
      <c r="S40" s="84">
        <f>I40+R40</f>
        <v>3.8905383919384207</v>
      </c>
      <c r="T40" s="85">
        <f>分析係数表!F43</f>
        <v>0.62185602775368609</v>
      </c>
      <c r="U40" s="86">
        <f>S40*T40</f>
        <v>2.4193547502340396</v>
      </c>
      <c r="V40" s="87">
        <f>分析係数表!D43</f>
        <v>0.24869904596704251</v>
      </c>
      <c r="W40" s="167">
        <f>ROUND(S40*V40,0)</f>
        <v>1</v>
      </c>
      <c r="X40" s="76">
        <f>分析係数表!E43</f>
        <v>0.20663486556808325</v>
      </c>
      <c r="Y40" s="166">
        <f>ROUND(S40*X40,0)</f>
        <v>1</v>
      </c>
    </row>
    <row r="41" spans="1:25" x14ac:dyDescent="0.2">
      <c r="A41" s="6" t="s">
        <v>340</v>
      </c>
      <c r="B41" s="5" t="s">
        <v>42</v>
      </c>
      <c r="C41" s="90"/>
      <c r="D41" s="107">
        <f>投入係数表!AK41</f>
        <v>2.5706940874035988E-3</v>
      </c>
      <c r="E41" s="110">
        <f t="shared" si="9"/>
        <v>0.25706940874035988</v>
      </c>
      <c r="F41" s="85">
        <f>分析係数表!C44</f>
        <v>0.44216182048040453</v>
      </c>
      <c r="G41" s="110">
        <f>E41*F41</f>
        <v>0.11366627775845874</v>
      </c>
      <c r="H41" s="110">
        <v>0.11673319202108073</v>
      </c>
      <c r="I41" s="110">
        <f>C41+H41</f>
        <v>0.11673319202108073</v>
      </c>
      <c r="J41" s="85">
        <f>分析係数表!G44</f>
        <v>0.26698361065932691</v>
      </c>
      <c r="K41" s="111">
        <f>I41*J41</f>
        <v>3.1165849089576664E-2</v>
      </c>
      <c r="L41" s="79"/>
      <c r="M41" s="80"/>
      <c r="N41" s="81">
        <f>分析係数表!H44</f>
        <v>9.8960080509896006E-2</v>
      </c>
      <c r="O41" s="82">
        <f t="shared" si="3"/>
        <v>3.2093107221368875</v>
      </c>
      <c r="P41" s="76">
        <f>分析係数表!C44</f>
        <v>0.44216182048040453</v>
      </c>
      <c r="Q41" s="82">
        <f>O41*P41</f>
        <v>1.4190346713873279</v>
      </c>
      <c r="R41" s="83">
        <v>1.4379863875737102</v>
      </c>
      <c r="S41" s="84">
        <f>I41+R41</f>
        <v>1.554719579594791</v>
      </c>
      <c r="T41" s="85">
        <f>分析係数表!F44</f>
        <v>0.48855248342299512</v>
      </c>
      <c r="U41" s="86">
        <f>S41*T41</f>
        <v>0.75956211163739007</v>
      </c>
      <c r="V41" s="87">
        <f>分析係数表!D44</f>
        <v>0.23645689978731391</v>
      </c>
      <c r="W41" s="167">
        <f>ROUND(S41*V41,0)</f>
        <v>0</v>
      </c>
      <c r="X41" s="76">
        <f>分析係数表!E44</f>
        <v>0.14913048917803079</v>
      </c>
      <c r="Y41" s="166">
        <f>ROUND(S41*X41,0)</f>
        <v>0</v>
      </c>
    </row>
    <row r="42" spans="1:25" x14ac:dyDescent="0.2">
      <c r="A42" s="6" t="s">
        <v>341</v>
      </c>
      <c r="B42" s="5" t="s">
        <v>278</v>
      </c>
      <c r="C42" s="90"/>
      <c r="D42" s="107">
        <f>投入係数表!AK42</f>
        <v>3.8560411311053984E-3</v>
      </c>
      <c r="E42" s="110">
        <f t="shared" si="9"/>
        <v>0.38560411311053983</v>
      </c>
      <c r="F42" s="85">
        <f>分析係数表!C45</f>
        <v>1</v>
      </c>
      <c r="G42" s="110">
        <f>E42*F42</f>
        <v>0.38560411311053983</v>
      </c>
      <c r="H42" s="110">
        <v>0.39656540292551784</v>
      </c>
      <c r="I42" s="110">
        <f>C42+H42</f>
        <v>0.39656540292551784</v>
      </c>
      <c r="J42" s="85">
        <f>分析係数表!G45</f>
        <v>0</v>
      </c>
      <c r="K42" s="111">
        <f>I42*J42</f>
        <v>0</v>
      </c>
      <c r="L42" s="79"/>
      <c r="M42" s="80"/>
      <c r="N42" s="81">
        <f>分析係数表!H45</f>
        <v>0</v>
      </c>
      <c r="O42" s="82">
        <f t="shared" si="3"/>
        <v>0</v>
      </c>
      <c r="P42" s="76">
        <f>分析係数表!C45</f>
        <v>1</v>
      </c>
      <c r="Q42" s="82">
        <f>O42*P42</f>
        <v>0</v>
      </c>
      <c r="R42" s="83">
        <v>1.4329804759952026E-2</v>
      </c>
      <c r="S42" s="84">
        <f>I42+R42</f>
        <v>0.41089520768546989</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107">
        <f>投入係数表!AK43</f>
        <v>1.0282776349614395E-2</v>
      </c>
      <c r="E43" s="110">
        <f t="shared" si="9"/>
        <v>1.0282776349614395</v>
      </c>
      <c r="F43" s="85">
        <f>分析係数表!C46</f>
        <v>0.17935833011209901</v>
      </c>
      <c r="G43" s="110">
        <f>E43*F43</f>
        <v>0.1844301594983023</v>
      </c>
      <c r="H43" s="110">
        <v>0.195696004627846</v>
      </c>
      <c r="I43" s="110">
        <f>C43+H43</f>
        <v>0.195696004627846</v>
      </c>
      <c r="J43" s="85">
        <f>分析係数表!G46</f>
        <v>8.6021505376344086E-3</v>
      </c>
      <c r="K43" s="111">
        <f>I43*J43</f>
        <v>1.6834064914223311E-3</v>
      </c>
      <c r="L43" s="79"/>
      <c r="M43" s="80"/>
      <c r="N43" s="81">
        <f>分析係数表!H46</f>
        <v>1.9624287151962429E-2</v>
      </c>
      <c r="O43" s="82">
        <f t="shared" si="3"/>
        <v>0.63642263472884053</v>
      </c>
      <c r="P43" s="76">
        <f>分析係数表!C46</f>
        <v>0.17935833011209901</v>
      </c>
      <c r="Q43" s="82">
        <f>O43*P43</f>
        <v>0.11414770101050718</v>
      </c>
      <c r="R43" s="83">
        <v>0.13031450167502984</v>
      </c>
      <c r="S43" s="84">
        <f>I43+R43</f>
        <v>0.32601050630287587</v>
      </c>
      <c r="T43" s="85">
        <f>分析係数表!F46</f>
        <v>0.31182795698924731</v>
      </c>
      <c r="U43" s="86">
        <f>S43*T43</f>
        <v>0.10165919013745592</v>
      </c>
      <c r="V43" s="87">
        <f>分析係数表!D46</f>
        <v>4.3010752688172043E-3</v>
      </c>
      <c r="W43" s="167">
        <f>ROUND(S43*V43,0)</f>
        <v>0</v>
      </c>
      <c r="X43" s="76">
        <f>分析係数表!E46</f>
        <v>1.0752688172043012E-2</v>
      </c>
      <c r="Y43" s="166">
        <f>ROUND(S43*X43,0)</f>
        <v>0</v>
      </c>
    </row>
    <row r="44" spans="1:25" x14ac:dyDescent="0.2">
      <c r="A44" s="192">
        <v>40</v>
      </c>
      <c r="B44" s="14" t="s">
        <v>150</v>
      </c>
      <c r="C44" s="197">
        <f>SUM(C5:C43)</f>
        <v>100</v>
      </c>
      <c r="D44" s="108">
        <f>投入係数表!AK44</f>
        <v>0.40359897172236503</v>
      </c>
      <c r="E44" s="96">
        <f>SUM(E5:E43)</f>
        <v>40.359897172236501</v>
      </c>
      <c r="F44" s="98">
        <f>分析係数表!C47</f>
        <v>0.45205734847213674</v>
      </c>
      <c r="G44" s="96">
        <f>SUM(G5:G43)</f>
        <v>10.03285496152516</v>
      </c>
      <c r="H44" s="96">
        <f>SUM(H5:H43)</f>
        <v>11.264469134457592</v>
      </c>
      <c r="I44" s="96">
        <f>SUM(I5:I43)</f>
        <v>111.2644691344576</v>
      </c>
      <c r="J44" s="98">
        <f>分析係数表!G47</f>
        <v>0.25945463001493158</v>
      </c>
      <c r="K44" s="112">
        <f>SUM(K5:K43)</f>
        <v>51.72305713345802</v>
      </c>
      <c r="L44" s="94">
        <f>最終需要_まとめ!$L$33</f>
        <v>0.627</v>
      </c>
      <c r="M44" s="91">
        <f>K44*L44</f>
        <v>32.430356822678178</v>
      </c>
      <c r="N44" s="95">
        <f>分析係数表!H47</f>
        <v>1</v>
      </c>
      <c r="O44" s="96">
        <f>SUM(O5:O43)</f>
        <v>32.430356822678171</v>
      </c>
      <c r="P44" s="92">
        <f>分析係数表!C47</f>
        <v>0.45205734847213674</v>
      </c>
      <c r="Q44" s="96">
        <f>SUM(Q5:Q43)</f>
        <v>15.521300280587596</v>
      </c>
      <c r="R44" s="91">
        <f>SUM(R5:R43)</f>
        <v>17.8946800041651</v>
      </c>
      <c r="S44" s="97">
        <f>SUM(S5:S43)</f>
        <v>129.15914913862269</v>
      </c>
      <c r="T44" s="98">
        <f>分析係数表!F47</f>
        <v>0.49393557388686266</v>
      </c>
      <c r="U44" s="99">
        <f>SUM(U5:U43)</f>
        <v>71.931198029329352</v>
      </c>
      <c r="V44" s="100">
        <f>分析係数表!D47</f>
        <v>0.10430078574400901</v>
      </c>
      <c r="W44" s="164">
        <f>SUM(W5:W43)</f>
        <v>14</v>
      </c>
      <c r="X44" s="92">
        <f>分析係数表!E47</f>
        <v>8.4816292561133821E-2</v>
      </c>
      <c r="Y44" s="165">
        <f>SUM(Y5:Y43)</f>
        <v>10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8"/>
  <sheetViews>
    <sheetView workbookViewId="0">
      <pane xSplit="2" ySplit="5" topLeftCell="G8" activePane="bottomRight" state="frozen"/>
      <selection pane="topRight" activeCell="C1" sqref="C1"/>
      <selection pane="bottomLeft" activeCell="A6" sqref="A6"/>
      <selection pane="bottomRight" activeCell="L14" sqref="L14"/>
    </sheetView>
  </sheetViews>
  <sheetFormatPr defaultRowHeight="13" x14ac:dyDescent="0.2"/>
  <cols>
    <col min="1" max="1" width="4.453125" customWidth="1"/>
    <col min="2" max="2" width="18.453125" customWidth="1"/>
    <col min="3" max="4" width="10.453125" customWidth="1"/>
    <col min="5" max="6" width="9.08984375" customWidth="1"/>
    <col min="7" max="7" width="6.90625" customWidth="1"/>
    <col min="8" max="8" width="5.453125" customWidth="1"/>
    <col min="9" max="9" width="18" customWidth="1"/>
    <col min="10" max="10" width="11.08984375" customWidth="1"/>
    <col min="11" max="11" width="13" customWidth="1"/>
    <col min="12" max="13" width="12.6328125" customWidth="1"/>
    <col min="15" max="15" width="5.453125" customWidth="1"/>
    <col min="16" max="16" width="13.08984375" customWidth="1"/>
    <col min="17" max="18" width="10.453125" customWidth="1"/>
  </cols>
  <sheetData>
    <row r="1" spans="1:18" x14ac:dyDescent="0.2">
      <c r="A1" s="15" t="s">
        <v>358</v>
      </c>
    </row>
    <row r="2" spans="1:18" x14ac:dyDescent="0.2">
      <c r="A2" s="43" t="s">
        <v>357</v>
      </c>
      <c r="B2" s="44"/>
      <c r="C2" s="44"/>
      <c r="D2" s="44"/>
      <c r="E2" s="44"/>
      <c r="F2" s="45"/>
      <c r="G2" s="45"/>
      <c r="O2" s="426"/>
      <c r="P2" s="434" t="s">
        <v>605</v>
      </c>
      <c r="Q2" s="427"/>
      <c r="R2" s="428" t="s">
        <v>557</v>
      </c>
    </row>
    <row r="3" spans="1:18" x14ac:dyDescent="0.2">
      <c r="A3" s="15" t="s">
        <v>396</v>
      </c>
      <c r="I3" s="15" t="s">
        <v>253</v>
      </c>
      <c r="O3" s="426"/>
      <c r="P3" s="427"/>
      <c r="Q3" s="427"/>
    </row>
    <row r="4" spans="1:18" x14ac:dyDescent="0.2">
      <c r="A4" s="50"/>
      <c r="B4" s="51"/>
      <c r="C4" s="52" t="s">
        <v>123</v>
      </c>
      <c r="D4" s="113"/>
      <c r="E4" s="122" t="s">
        <v>124</v>
      </c>
      <c r="F4" s="122"/>
      <c r="G4" s="114" t="s">
        <v>125</v>
      </c>
      <c r="I4" s="136"/>
      <c r="J4" s="137" t="s">
        <v>128</v>
      </c>
      <c r="K4" s="138" t="s">
        <v>209</v>
      </c>
      <c r="L4" s="139" t="s">
        <v>130</v>
      </c>
      <c r="M4" s="138" t="s">
        <v>254</v>
      </c>
      <c r="O4" s="49"/>
      <c r="P4" s="431" t="s">
        <v>558</v>
      </c>
      <c r="Q4" s="437" t="s">
        <v>606</v>
      </c>
      <c r="R4" s="433" t="s">
        <v>607</v>
      </c>
    </row>
    <row r="5" spans="1:18" x14ac:dyDescent="0.2">
      <c r="A5" s="54"/>
      <c r="B5" s="126"/>
      <c r="C5" s="123" t="s">
        <v>128</v>
      </c>
      <c r="D5" s="124" t="s">
        <v>129</v>
      </c>
      <c r="E5" s="125" t="s">
        <v>130</v>
      </c>
      <c r="F5" s="124" t="s">
        <v>131</v>
      </c>
      <c r="G5" s="115" t="s">
        <v>132</v>
      </c>
      <c r="I5" s="140"/>
      <c r="J5" s="141" t="s">
        <v>127</v>
      </c>
      <c r="K5" s="142" t="s">
        <v>127</v>
      </c>
      <c r="L5" s="143" t="s">
        <v>255</v>
      </c>
      <c r="M5" s="142" t="s">
        <v>255</v>
      </c>
      <c r="O5" s="49"/>
      <c r="P5" s="432" t="s">
        <v>559</v>
      </c>
      <c r="Q5" s="438">
        <v>2019</v>
      </c>
      <c r="R5" s="436">
        <v>2020</v>
      </c>
    </row>
    <row r="6" spans="1:18" x14ac:dyDescent="0.2">
      <c r="A6" s="2" t="s">
        <v>263</v>
      </c>
      <c r="B6" s="10" t="s">
        <v>264</v>
      </c>
      <c r="C6" s="175">
        <f>'1'!S5+'2'!S5+'3'!S5+'4'!S5+'5'!S5+'6'!S5+'7'!S5+'8'!S5+'9'!S5+'10'!S5+'11'!S5+'12'!S5+'13'!S5+'14'!S5+'15'!S5+'16'!S5+'17'!S5+'18'!S5+'19'!S5+'20'!S5+'21'!S5+'22'!S5+'23'!S5+'24'!S5+'25'!S5+'26'!S5+'27'!S5+'28'!S5+'29'!S5+'30'!S5+'31'!S5+'32'!S5+'33'!S5+'34'!S5+'35'!S5+'36'!S5+'37'!S5+'38'!S5+'39'!S5</f>
        <v>129.46710498060213</v>
      </c>
      <c r="D6" s="193">
        <f>'1'!U5+'2'!U5+'3'!U5+'4'!U5+'5'!U5+'6'!U5+'7'!U5+'8'!U5+'9'!U5+'10'!U5+'11'!U5+'12'!U5+'13'!U5+'14'!U5+'15'!U5+'16'!U5+'17'!U5+'18'!U5+'19'!U5+'20'!U5+'21'!U5+'22'!U5+'23'!U5+'24'!U5+'25'!U5+'26'!U5+'27'!U5+'28'!U5+'29'!U5+'30'!U5+'31'!U5+'32'!U5+'33'!U5+'34'!U5+'35'!U5+'36'!U5+'37'!U5+'38'!U5+'39'!U5</f>
        <v>58.533020642571081</v>
      </c>
      <c r="E6" s="120">
        <f>'1'!W5+'2'!W5+'3'!W5+'4'!W5+'5'!W5+'6'!W5+'7'!W5+'8'!W5+'9'!W5+'10'!W5+'11'!W5+'12'!W5+'13'!W5+'14'!W5+'15'!W5+'16'!W5+'17'!W5+'18'!W5+'19'!W5+'20'!W5+'21'!W5+'22'!W5+'23'!W5+'24'!W5+'25'!W5+'26'!W5+'27'!W5+'28'!W5+'29'!W5+'30'!W5+'31'!W5+'32'!W5+'33'!W5+'34'!W5+'35'!W5+'36'!W5+'37'!W5+'38'!W5+'39'!W5</f>
        <v>23</v>
      </c>
      <c r="F6" s="172">
        <f>'1'!Y5+'2'!Y5+'3'!Y5+'4'!Y5+'5'!Y5+'6'!Y5+'7'!Y5+'8'!Y5+'9'!Y5+'10'!Y5+'11'!Y5+'12'!Y5+'13'!Y5+'14'!Y5+'15'!Y5+'16'!Y5+'17'!Y5+'18'!Y5+'19'!Y5+'20'!Y5+'21'!Y5+'22'!Y5+'23'!Y5+'24'!Y5+'25'!Y5+'26'!Y5+'27'!Y5+'28'!Y5+'29'!Y5+'30'!Y5+'31'!Y5+'32'!Y5+'33'!Y5+'34'!Y5+'35'!Y5+'36'!Y5+'37'!Y5+'38'!Y5+'39'!Y5</f>
        <v>18</v>
      </c>
      <c r="G6" s="116">
        <v>1</v>
      </c>
      <c r="I6" s="144" t="s">
        <v>256</v>
      </c>
      <c r="J6" s="145">
        <f>C45</f>
        <v>4864.8084108215635</v>
      </c>
      <c r="K6" s="145">
        <f>D45</f>
        <v>2285.0180482257429</v>
      </c>
      <c r="L6" s="146">
        <f>E45</f>
        <v>454</v>
      </c>
      <c r="M6" s="147">
        <f>F45</f>
        <v>373</v>
      </c>
      <c r="O6" s="49"/>
      <c r="P6" s="429" t="s">
        <v>560</v>
      </c>
      <c r="Q6" s="429">
        <v>22311703</v>
      </c>
      <c r="R6" s="429">
        <v>21735871</v>
      </c>
    </row>
    <row r="7" spans="1:18" x14ac:dyDescent="0.2">
      <c r="A7" s="159" t="s">
        <v>219</v>
      </c>
      <c r="B7" s="3" t="s">
        <v>265</v>
      </c>
      <c r="C7" s="174">
        <f>'1'!S6+'2'!S6+'3'!S6+'4'!S6+'5'!S6+'6'!S6+'7'!S6+'8'!S6+'9'!S6+'10'!S6+'11'!S6+'12'!S6+'13'!S6+'14'!S6+'15'!S6+'16'!S6+'17'!S6+'18'!S6+'19'!S6+'20'!S6+'21'!S6+'22'!S6+'23'!S6+'24'!S6+'25'!S6+'26'!S6+'27'!S6+'28'!S6+'29'!S6+'30'!S6+'31'!S6+'32'!S6+'33'!S6+'34'!S6+'35'!S6+'36'!S6+'37'!S6+'38'!S6+'39'!S6</f>
        <v>120.77124556143583</v>
      </c>
      <c r="D7" s="193">
        <f>'1'!U6+'2'!U6+'3'!U6+'4'!U6+'5'!U6+'6'!U6+'7'!U6+'8'!U6+'9'!U6+'10'!U6+'11'!U6+'12'!U6+'13'!U6+'14'!U6+'15'!U6+'16'!U6+'17'!U6+'18'!U6+'19'!U6+'20'!U6+'21'!U6+'22'!U6+'23'!U6+'24'!U6+'25'!U6+'26'!U6+'27'!U6+'28'!U6+'29'!U6+'30'!U6+'31'!U6+'32'!U6+'33'!U6+'34'!U6+'35'!U6+'36'!U6+'37'!U6+'38'!U6+'39'!U6</f>
        <v>81.039256079630135</v>
      </c>
      <c r="E7" s="120">
        <f>'1'!W6+'2'!W6+'3'!W6+'4'!W6+'5'!W6+'6'!W6+'7'!W6+'8'!W6+'9'!W6+'10'!W6+'11'!W6+'12'!W6+'13'!W6+'14'!W6+'15'!W6+'16'!W6+'17'!W6+'18'!W6+'19'!W6+'20'!W6+'21'!W6+'22'!W6+'23'!W6+'24'!W6+'25'!W6+'26'!W6+'27'!W6+'28'!W6+'29'!W6+'30'!W6+'31'!W6+'32'!W6+'33'!W6+'34'!W6+'35'!W6+'36'!W6+'37'!W6+'38'!W6+'39'!W6</f>
        <v>22</v>
      </c>
      <c r="F7" s="172">
        <f>'1'!Y6+'2'!Y6+'3'!Y6+'4'!Y6+'5'!Y6+'6'!Y6+'7'!Y6+'8'!Y6+'9'!Y6+'10'!Y6+'11'!Y6+'12'!Y6+'13'!Y6+'14'!Y6+'15'!Y6+'16'!Y6+'17'!Y6+'18'!Y6+'19'!Y6+'20'!Y6+'21'!Y6+'22'!Y6+'23'!Y6+'24'!Y6+'25'!Y6+'26'!Y6+'27'!Y6+'28'!Y6+'29'!Y6+'30'!Y6+'31'!Y6+'32'!Y6+'33'!Y6+'34'!Y6+'35'!Y6+'36'!Y6+'37'!Y6+'38'!Y6+'39'!Y6</f>
        <v>14</v>
      </c>
      <c r="G7" s="117">
        <v>2</v>
      </c>
      <c r="I7" s="144" t="s">
        <v>257</v>
      </c>
      <c r="J7" s="145">
        <f>最終需要_まとめ!C45</f>
        <v>3900</v>
      </c>
      <c r="K7" s="383">
        <f>Q58</f>
        <v>171979</v>
      </c>
      <c r="L7" s="148" t="s">
        <v>258</v>
      </c>
      <c r="M7" s="149" t="s">
        <v>258</v>
      </c>
      <c r="O7" s="49"/>
      <c r="P7" s="429" t="s">
        <v>561</v>
      </c>
      <c r="Q7" s="429">
        <v>7098009</v>
      </c>
      <c r="R7" s="429">
        <v>6903478</v>
      </c>
    </row>
    <row r="8" spans="1:18" x14ac:dyDescent="0.2">
      <c r="A8" s="159" t="s">
        <v>220</v>
      </c>
      <c r="B8" s="3" t="s">
        <v>266</v>
      </c>
      <c r="C8" s="174">
        <f>'1'!S7+'2'!S7+'3'!S7+'4'!S7+'5'!S7+'6'!S7+'7'!S7+'8'!S7+'9'!S7+'10'!S7+'11'!S7+'12'!S7+'13'!S7+'14'!S7+'15'!S7+'16'!S7+'17'!S7+'18'!S7+'19'!S7+'20'!S7+'21'!S7+'22'!S7+'23'!S7+'24'!S7+'25'!S7+'26'!S7+'27'!S7+'28'!S7+'29'!S7+'30'!S7+'31'!S7+'32'!S7+'33'!S7+'34'!S7+'35'!S7+'36'!S7+'37'!S7+'38'!S7+'39'!S7</f>
        <v>100.86422836025342</v>
      </c>
      <c r="D8" s="193">
        <f>'1'!U7+'2'!U7+'3'!U7+'4'!U7+'5'!U7+'6'!U7+'7'!U7+'8'!U7+'9'!U7+'10'!U7+'11'!U7+'12'!U7+'13'!U7+'14'!U7+'15'!U7+'16'!U7+'17'!U7+'18'!U7+'19'!U7+'20'!U7+'21'!U7+'22'!U7+'23'!U7+'24'!U7+'25'!U7+'26'!U7+'27'!U7+'28'!U7+'29'!U7+'30'!U7+'31'!U7+'32'!U7+'33'!U7+'34'!U7+'35'!U7+'36'!U7+'37'!U7+'38'!U7+'39'!U7</f>
        <v>52.233261115131235</v>
      </c>
      <c r="E8" s="120">
        <f>'1'!W7+'2'!W7+'3'!W7+'4'!W7+'5'!W7+'6'!W7+'7'!W7+'8'!W7+'9'!W7+'10'!W7+'11'!W7+'12'!W7+'13'!W7+'14'!W7+'15'!W7+'16'!W7+'17'!W7+'18'!W7+'19'!W7+'20'!W7+'21'!W7+'22'!W7+'23'!W7+'24'!W7+'25'!W7+'26'!W7+'27'!W7+'28'!W7+'29'!W7+'30'!W7+'31'!W7+'32'!W7+'33'!W7+'34'!W7+'35'!W7+'36'!W7+'37'!W7+'38'!W7+'39'!W7</f>
        <v>11</v>
      </c>
      <c r="F8" s="172">
        <f>'1'!Y7+'2'!Y7+'3'!Y7+'4'!Y7+'5'!Y7+'6'!Y7+'7'!Y7+'8'!Y7+'9'!Y7+'10'!Y7+'11'!Y7+'12'!Y7+'13'!Y7+'14'!Y7+'15'!Y7+'16'!Y7+'17'!Y7+'18'!Y7+'19'!Y7+'20'!Y7+'21'!Y7+'22'!Y7+'23'!Y7+'24'!Y7+'25'!Y7+'26'!Y7+'27'!Y7+'28'!Y7+'29'!Y7+'30'!Y7+'31'!Y7+'32'!Y7+'33'!Y7+'34'!Y7+'35'!Y7+'36'!Y7+'37'!Y7+'38'!Y7+'39'!Y7</f>
        <v>9</v>
      </c>
      <c r="G8" s="117">
        <v>3</v>
      </c>
      <c r="I8" s="144" t="s">
        <v>259</v>
      </c>
      <c r="J8" s="441">
        <f>J6/J7</f>
        <v>1.2473867720055292</v>
      </c>
      <c r="K8" s="150">
        <f>K6/K7*100</f>
        <v>1.3286610854963354</v>
      </c>
      <c r="L8" s="148" t="s">
        <v>261</v>
      </c>
      <c r="M8" s="151" t="s">
        <v>261</v>
      </c>
      <c r="O8" s="49"/>
      <c r="P8" s="429" t="s">
        <v>562</v>
      </c>
      <c r="Q8" s="429">
        <v>3587529</v>
      </c>
      <c r="R8" s="429">
        <v>3385318</v>
      </c>
    </row>
    <row r="9" spans="1:18" x14ac:dyDescent="0.2">
      <c r="A9" s="159" t="s">
        <v>221</v>
      </c>
      <c r="B9" s="3" t="s">
        <v>27</v>
      </c>
      <c r="C9" s="174">
        <f>'1'!S8+'2'!S8+'3'!S8+'4'!S8+'5'!S8+'6'!S8+'7'!S8+'8'!S8+'9'!S8+'10'!S8+'11'!S8+'12'!S8+'13'!S8+'14'!S8+'15'!S8+'16'!S8+'17'!S8+'18'!S8+'19'!S8+'20'!S8+'21'!S8+'22'!S8+'23'!S8+'24'!S8+'25'!S8+'26'!S8+'27'!S8+'28'!S8+'29'!S8+'30'!S8+'31'!S8+'32'!S8+'33'!S8+'34'!S8+'35'!S8+'36'!S8+'37'!S8+'38'!S8+'39'!S8</f>
        <v>100.56935488149709</v>
      </c>
      <c r="D9" s="193">
        <f>'1'!U8+'2'!U8+'3'!U8+'4'!U8+'5'!U8+'6'!U8+'7'!U8+'8'!U8+'9'!U8+'10'!U8+'11'!U8+'12'!U8+'13'!U8+'14'!U8+'15'!U8+'16'!U8+'17'!U8+'18'!U8+'19'!U8+'20'!U8+'21'!U8+'22'!U8+'23'!U8+'24'!U8+'25'!U8+'26'!U8+'27'!U8+'28'!U8+'29'!U8+'30'!U8+'31'!U8+'32'!U8+'33'!U8+'34'!U8+'35'!U8+'36'!U8+'37'!U8+'38'!U8+'39'!U8</f>
        <v>64.883454762256278</v>
      </c>
      <c r="E9" s="120">
        <f>'1'!W8+'2'!W8+'3'!W8+'4'!W8+'5'!W8+'6'!W8+'7'!W8+'8'!W8+'9'!W8+'10'!W8+'11'!W8+'12'!W8+'13'!W8+'14'!W8+'15'!W8+'16'!W8+'17'!W8+'18'!W8+'19'!W8+'20'!W8+'21'!W8+'22'!W8+'23'!W8+'24'!W8+'25'!W8+'26'!W8+'27'!W8+'28'!W8+'29'!W8+'30'!W8+'31'!W8+'32'!W8+'33'!W8+'34'!W8+'35'!W8+'36'!W8+'37'!W8+'38'!W8+'39'!W8</f>
        <v>26</v>
      </c>
      <c r="F9" s="172">
        <f>'1'!Y8+'2'!Y8+'3'!Y8+'4'!Y8+'5'!Y8+'6'!Y8+'7'!Y8+'8'!Y8+'9'!Y8+'10'!Y8+'11'!Y8+'12'!Y8+'13'!Y8+'14'!Y8+'15'!Y8+'16'!Y8+'17'!Y8+'18'!Y8+'19'!Y8+'20'!Y8+'21'!Y8+'22'!Y8+'23'!Y8+'24'!Y8+'25'!Y8+'26'!Y8+'27'!Y8+'28'!Y8+'29'!Y8+'30'!Y8+'31'!Y8+'32'!Y8+'33'!Y8+'34'!Y8+'35'!Y8+'36'!Y8+'37'!Y8+'38'!Y8+'39'!Y8</f>
        <v>23</v>
      </c>
      <c r="G9" s="117">
        <v>4</v>
      </c>
      <c r="I9" s="152" t="s">
        <v>125</v>
      </c>
      <c r="J9" s="456" t="s">
        <v>608</v>
      </c>
      <c r="K9" s="457"/>
      <c r="L9" s="153"/>
      <c r="M9" s="154"/>
      <c r="O9" s="49"/>
      <c r="P9" s="429" t="s">
        <v>563</v>
      </c>
      <c r="Q9" s="429">
        <v>1982260</v>
      </c>
      <c r="R9" s="429">
        <v>1908128</v>
      </c>
    </row>
    <row r="10" spans="1:18" x14ac:dyDescent="0.2">
      <c r="A10" s="2" t="s">
        <v>222</v>
      </c>
      <c r="B10" s="10" t="s">
        <v>190</v>
      </c>
      <c r="C10" s="175">
        <f>'1'!S9+'2'!S9+'3'!S9+'4'!S9+'5'!S9+'6'!S9+'7'!S9+'8'!S9+'9'!S9+'10'!S9+'11'!S9+'12'!S9+'13'!S9+'14'!S9+'15'!S9+'16'!S9+'17'!S9+'18'!S9+'19'!S9+'20'!S9+'21'!S9+'22'!S9+'23'!S9+'24'!S9+'25'!S9+'26'!S9+'27'!S9+'28'!S9+'29'!S9+'30'!S9+'31'!S9+'32'!S9+'33'!S9+'34'!S9+'35'!S9+'36'!S9+'37'!S9+'38'!S9+'39'!S9</f>
        <v>120.52996044252694</v>
      </c>
      <c r="D10" s="194">
        <f>'1'!U9+'2'!U9+'3'!U9+'4'!U9+'5'!U9+'6'!U9+'7'!U9+'8'!U9+'9'!U9+'10'!U9+'11'!U9+'12'!U9+'13'!U9+'14'!U9+'15'!U9+'16'!U9+'17'!U9+'18'!U9+'19'!U9+'20'!U9+'21'!U9+'22'!U9+'23'!U9+'24'!U9+'25'!U9+'26'!U9+'27'!U9+'28'!U9+'29'!U9+'30'!U9+'31'!U9+'32'!U9+'33'!U9+'34'!U9+'35'!U9+'36'!U9+'37'!U9+'38'!U9+'39'!U9</f>
        <v>39.181427295532444</v>
      </c>
      <c r="E10" s="119">
        <f>'1'!W9+'2'!W9+'3'!W9+'4'!W9+'5'!W9+'6'!W9+'7'!W9+'8'!W9+'9'!W9+'10'!W9+'11'!W9+'12'!W9+'13'!W9+'14'!W9+'15'!W9+'16'!W9+'17'!W9+'18'!W9+'19'!W9+'20'!W9+'21'!W9+'22'!W9+'23'!W9+'24'!W9+'25'!W9+'26'!W9+'27'!W9+'28'!W9+'29'!W9+'30'!W9+'31'!W9+'32'!W9+'33'!W9+'34'!W9+'35'!W9+'36'!W9+'37'!W9+'38'!W9+'39'!W9</f>
        <v>5</v>
      </c>
      <c r="F10" s="171">
        <f>'1'!Y9+'2'!Y9+'3'!Y9+'4'!Y9+'5'!Y9+'6'!Y9+'7'!Y9+'8'!Y9+'9'!Y9+'10'!Y9+'11'!Y9+'12'!Y9+'13'!Y9+'14'!Y9+'15'!Y9+'16'!Y9+'17'!Y9+'18'!Y9+'19'!Y9+'20'!Y9+'21'!Y9+'22'!Y9+'23'!Y9+'24'!Y9+'25'!Y9+'26'!Y9+'27'!Y9+'28'!Y9+'29'!Y9+'30'!Y9+'31'!Y9+'32'!Y9+'33'!Y9+'34'!Y9+'35'!Y9+'36'!Y9+'37'!Y9+'38'!Y9+'39'!Y9</f>
        <v>5</v>
      </c>
      <c r="G10" s="116">
        <v>5</v>
      </c>
      <c r="I10" s="26" t="s">
        <v>260</v>
      </c>
      <c r="O10" s="49"/>
      <c r="P10" s="429" t="s">
        <v>564</v>
      </c>
      <c r="Q10" s="429">
        <v>2933055</v>
      </c>
      <c r="R10" s="429">
        <v>2958496</v>
      </c>
    </row>
    <row r="11" spans="1:18" x14ac:dyDescent="0.2">
      <c r="A11" s="159" t="s">
        <v>223</v>
      </c>
      <c r="B11" s="3" t="s">
        <v>28</v>
      </c>
      <c r="C11" s="174">
        <f>'1'!S10+'2'!S10+'3'!S10+'4'!S10+'5'!S10+'6'!S10+'7'!S10+'8'!S10+'9'!S10+'10'!S10+'11'!S10+'12'!S10+'13'!S10+'14'!S10+'15'!S10+'16'!S10+'17'!S10+'18'!S10+'19'!S10+'20'!S10+'21'!S10+'22'!S10+'23'!S10+'24'!S10+'25'!S10+'26'!S10+'27'!S10+'28'!S10+'29'!S10+'30'!S10+'31'!S10+'32'!S10+'33'!S10+'34'!S10+'35'!S10+'36'!S10+'37'!S10+'38'!S10+'39'!S10</f>
        <v>100</v>
      </c>
      <c r="D11" s="193">
        <f>'1'!U10+'2'!U10+'3'!U10+'4'!U10+'5'!U10+'6'!U10+'7'!U10+'8'!U10+'9'!U10+'10'!U10+'11'!U10+'12'!U10+'13'!U10+'14'!U10+'15'!U10+'16'!U10+'17'!U10+'18'!U10+'19'!U10+'20'!U10+'21'!U10+'22'!U10+'23'!U10+'24'!U10+'25'!U10+'26'!U10+'27'!U10+'28'!U10+'29'!U10+'30'!U10+'31'!U10+'32'!U10+'33'!U10+'34'!U10+'35'!U10+'36'!U10+'37'!U10+'38'!U10+'39'!U10</f>
        <v>38.350591715976329</v>
      </c>
      <c r="E11" s="120">
        <f>'1'!W10+'2'!W10+'3'!W10+'4'!W10+'5'!W10+'6'!W10+'7'!W10+'8'!W10+'9'!W10+'10'!W10+'11'!W10+'12'!W10+'13'!W10+'14'!W10+'15'!W10+'16'!W10+'17'!W10+'18'!W10+'19'!W10+'20'!W10+'21'!W10+'22'!W10+'23'!W10+'24'!W10+'25'!W10+'26'!W10+'27'!W10+'28'!W10+'29'!W10+'30'!W10+'31'!W10+'32'!W10+'33'!W10+'34'!W10+'35'!W10+'36'!W10+'37'!W10+'38'!W10+'39'!W10</f>
        <v>14</v>
      </c>
      <c r="F11" s="172">
        <f>'1'!Y10+'2'!Y10+'3'!Y10+'4'!Y10+'5'!Y10+'6'!Y10+'7'!Y10+'8'!Y10+'9'!Y10+'10'!Y10+'11'!Y10+'12'!Y10+'13'!Y10+'14'!Y10+'15'!Y10+'16'!Y10+'17'!Y10+'18'!Y10+'19'!Y10+'20'!Y10+'21'!Y10+'22'!Y10+'23'!Y10+'24'!Y10+'25'!Y10+'26'!Y10+'27'!Y10+'28'!Y10+'29'!Y10+'30'!Y10+'31'!Y10+'32'!Y10+'33'!Y10+'34'!Y10+'35'!Y10+'36'!Y10+'37'!Y10+'38'!Y10+'39'!Y10</f>
        <v>14</v>
      </c>
      <c r="G11" s="117">
        <v>6</v>
      </c>
      <c r="O11" s="49"/>
      <c r="P11" s="429" t="s">
        <v>565</v>
      </c>
      <c r="Q11" s="429">
        <v>1278601</v>
      </c>
      <c r="R11" s="429">
        <v>1266442</v>
      </c>
    </row>
    <row r="12" spans="1:18" x14ac:dyDescent="0.2">
      <c r="A12" s="159" t="s">
        <v>224</v>
      </c>
      <c r="B12" s="3" t="s">
        <v>267</v>
      </c>
      <c r="C12" s="174">
        <f>'1'!S11+'2'!S11+'3'!S11+'4'!S11+'5'!S11+'6'!S11+'7'!S11+'8'!S11+'9'!S11+'10'!S11+'11'!S11+'12'!S11+'13'!S11+'14'!S11+'15'!S11+'16'!S11+'17'!S11+'18'!S11+'19'!S11+'20'!S11+'21'!S11+'22'!S11+'23'!S11+'24'!S11+'25'!S11+'26'!S11+'27'!S11+'28'!S11+'29'!S11+'30'!S11+'31'!S11+'32'!S11+'33'!S11+'34'!S11+'35'!S11+'36'!S11+'37'!S11+'38'!S11+'39'!S11</f>
        <v>104.68249787993128</v>
      </c>
      <c r="D12" s="193">
        <f>'1'!U11+'2'!U11+'3'!U11+'4'!U11+'5'!U11+'6'!U11+'7'!U11+'8'!U11+'9'!U11+'10'!U11+'11'!U11+'12'!U11+'13'!U11+'14'!U11+'15'!U11+'16'!U11+'17'!U11+'18'!U11+'19'!U11+'20'!U11+'21'!U11+'22'!U11+'23'!U11+'24'!U11+'25'!U11+'26'!U11+'27'!U11+'28'!U11+'29'!U11+'30'!U11+'31'!U11+'32'!U11+'33'!U11+'34'!U11+'35'!U11+'36'!U11+'37'!U11+'38'!U11+'39'!U11</f>
        <v>38.262474821623449</v>
      </c>
      <c r="E12" s="120">
        <f>'1'!W11+'2'!W11+'3'!W11+'4'!W11+'5'!W11+'6'!W11+'7'!W11+'8'!W11+'9'!W11+'10'!W11+'11'!W11+'12'!W11+'13'!W11+'14'!W11+'15'!W11+'16'!W11+'17'!W11+'18'!W11+'19'!W11+'20'!W11+'21'!W11+'22'!W11+'23'!W11+'24'!W11+'25'!W11+'26'!W11+'27'!W11+'28'!W11+'29'!W11+'30'!W11+'31'!W11+'32'!W11+'33'!W11+'34'!W11+'35'!W11+'36'!W11+'37'!W11+'38'!W11+'39'!W11</f>
        <v>12</v>
      </c>
      <c r="F12" s="172">
        <f>'1'!Y11+'2'!Y11+'3'!Y11+'4'!Y11+'5'!Y11+'6'!Y11+'7'!Y11+'8'!Y11+'9'!Y11+'10'!Y11+'11'!Y11+'12'!Y11+'13'!Y11+'14'!Y11+'15'!Y11+'16'!Y11+'17'!Y11+'18'!Y11+'19'!Y11+'20'!Y11+'21'!Y11+'22'!Y11+'23'!Y11+'24'!Y11+'25'!Y11+'26'!Y11+'27'!Y11+'28'!Y11+'29'!Y11+'30'!Y11+'31'!Y11+'32'!Y11+'33'!Y11+'34'!Y11+'35'!Y11+'36'!Y11+'37'!Y11+'38'!Y11+'39'!Y11</f>
        <v>9</v>
      </c>
      <c r="G12" s="117">
        <v>7</v>
      </c>
      <c r="I12" s="26" t="s">
        <v>319</v>
      </c>
      <c r="J12" s="180">
        <f>最終需要_まとめ!C45</f>
        <v>3900</v>
      </c>
      <c r="O12" s="49"/>
      <c r="P12" s="429" t="s">
        <v>566</v>
      </c>
      <c r="Q12" s="429">
        <v>2700326</v>
      </c>
      <c r="R12" s="429">
        <v>2598785</v>
      </c>
    </row>
    <row r="13" spans="1:18" x14ac:dyDescent="0.2">
      <c r="A13" s="159" t="s">
        <v>225</v>
      </c>
      <c r="B13" s="3" t="s">
        <v>29</v>
      </c>
      <c r="C13" s="174">
        <f>'1'!S12+'2'!S12+'3'!S12+'4'!S12+'5'!S12+'6'!S12+'7'!S12+'8'!S12+'9'!S12+'10'!S12+'11'!S12+'12'!S12+'13'!S12+'14'!S12+'15'!S12+'16'!S12+'17'!S12+'18'!S12+'19'!S12+'20'!S12+'21'!S12+'22'!S12+'23'!S12+'24'!S12+'25'!S12+'26'!S12+'27'!S12+'28'!S12+'29'!S12+'30'!S12+'31'!S12+'32'!S12+'33'!S12+'34'!S12+'35'!S12+'36'!S12+'37'!S12+'38'!S12+'39'!S12</f>
        <v>100</v>
      </c>
      <c r="D13" s="193">
        <f>'1'!U12+'2'!U12+'3'!U12+'4'!U12+'5'!U12+'6'!U12+'7'!U12+'8'!U12+'9'!U12+'10'!U12+'11'!U12+'12'!U12+'13'!U12+'14'!U12+'15'!U12+'16'!U12+'17'!U12+'18'!U12+'19'!U12+'20'!U12+'21'!U12+'22'!U12+'23'!U12+'24'!U12+'25'!U12+'26'!U12+'27'!U12+'28'!U12+'29'!U12+'30'!U12+'31'!U12+'32'!U12+'33'!U12+'34'!U12+'35'!U12+'36'!U12+'37'!U12+'38'!U12+'39'!U12</f>
        <v>30.426884650317891</v>
      </c>
      <c r="E13" s="120">
        <f>'1'!W12+'2'!W12+'3'!W12+'4'!W12+'5'!W12+'6'!W12+'7'!W12+'8'!W12+'9'!W12+'10'!W12+'11'!W12+'12'!W12+'13'!W12+'14'!W12+'15'!W12+'16'!W12+'17'!W12+'18'!W12+'19'!W12+'20'!W12+'21'!W12+'22'!W12+'23'!W12+'24'!W12+'25'!W12+'26'!W12+'27'!W12+'28'!W12+'29'!W12+'30'!W12+'31'!W12+'32'!W12+'33'!W12+'34'!W12+'35'!W12+'36'!W12+'37'!W12+'38'!W12+'39'!W12</f>
        <v>4</v>
      </c>
      <c r="F13" s="172">
        <f>'1'!Y12+'2'!Y12+'3'!Y12+'4'!Y12+'5'!Y12+'6'!Y12+'7'!Y12+'8'!Y12+'9'!Y12+'10'!Y12+'11'!Y12+'12'!Y12+'13'!Y12+'14'!Y12+'15'!Y12+'16'!Y12+'17'!Y12+'18'!Y12+'19'!Y12+'20'!Y12+'21'!Y12+'22'!Y12+'23'!Y12+'24'!Y12+'25'!Y12+'26'!Y12+'27'!Y12+'28'!Y12+'29'!Y12+'30'!Y12+'31'!Y12+'32'!Y12+'33'!Y12+'34'!Y12+'35'!Y12+'36'!Y12+'37'!Y12+'38'!Y12+'39'!Y12</f>
        <v>4</v>
      </c>
      <c r="G13" s="117">
        <v>8</v>
      </c>
      <c r="I13" s="177" t="s">
        <v>320</v>
      </c>
      <c r="J13" s="183">
        <f>'1'!H44+'2'!H44+'3'!H44+'4'!H44+'5'!H44+'6'!H44+'7'!H44+'8'!H44+'9'!H44+'10'!H44+'11'!H44+'12'!H44+'13'!H44+'14'!H44+'15'!H44+'16'!H44+'17'!H44+'18'!H44+'19'!H44+'20'!H44+'21'!H44+'22'!H44+'23'!H44+'24'!H44+'25'!H44+'26'!H44+'27'!H44+'28'!H44+'29'!H44+'30'!H44+'31'!H44+'32'!H44+'33'!H44+'34'!H44+'35'!H44+'36'!H44+'37'!H44+'38'!H44+'39'!H44</f>
        <v>599.33108489047333</v>
      </c>
      <c r="L13" t="s">
        <v>177</v>
      </c>
      <c r="O13" s="49"/>
      <c r="P13" s="429" t="s">
        <v>567</v>
      </c>
      <c r="Q13" s="429">
        <v>1115874</v>
      </c>
      <c r="R13" s="429">
        <v>1131429</v>
      </c>
    </row>
    <row r="14" spans="1:18" x14ac:dyDescent="0.2">
      <c r="A14" s="159" t="s">
        <v>226</v>
      </c>
      <c r="B14" s="3" t="s">
        <v>30</v>
      </c>
      <c r="C14" s="174">
        <f>'1'!S13+'2'!S13+'3'!S13+'4'!S13+'5'!S13+'6'!S13+'7'!S13+'8'!S13+'9'!S13+'10'!S13+'11'!S13+'12'!S13+'13'!S13+'14'!S13+'15'!S13+'16'!S13+'17'!S13+'18'!S13+'19'!S13+'20'!S13+'21'!S13+'22'!S13+'23'!S13+'24'!S13+'25'!S13+'26'!S13+'27'!S13+'28'!S13+'29'!S13+'30'!S13+'31'!S13+'32'!S13+'33'!S13+'34'!S13+'35'!S13+'36'!S13+'37'!S13+'38'!S13+'39'!S13</f>
        <v>102.18380728468016</v>
      </c>
      <c r="D14" s="193">
        <f>'1'!U13+'2'!U13+'3'!U13+'4'!U13+'5'!U13+'6'!U13+'7'!U13+'8'!U13+'9'!U13+'10'!U13+'11'!U13+'12'!U13+'13'!U13+'14'!U13+'15'!U13+'16'!U13+'17'!U13+'18'!U13+'19'!U13+'20'!U13+'21'!U13+'22'!U13+'23'!U13+'24'!U13+'25'!U13+'26'!U13+'27'!U13+'28'!U13+'29'!U13+'30'!U13+'31'!U13+'32'!U13+'33'!U13+'34'!U13+'35'!U13+'36'!U13+'37'!U13+'38'!U13+'39'!U13</f>
        <v>29.057006810809526</v>
      </c>
      <c r="E14" s="120">
        <f>'1'!W13+'2'!W13+'3'!W13+'4'!W13+'5'!W13+'6'!W13+'7'!W13+'8'!W13+'9'!W13+'10'!W13+'11'!W13+'12'!W13+'13'!W13+'14'!W13+'15'!W13+'16'!W13+'17'!W13+'18'!W13+'19'!W13+'20'!W13+'21'!W13+'22'!W13+'23'!W13+'24'!W13+'25'!W13+'26'!W13+'27'!W13+'28'!W13+'29'!W13+'30'!W13+'31'!W13+'32'!W13+'33'!W13+'34'!W13+'35'!W13+'36'!W13+'37'!W13+'38'!W13+'39'!W13</f>
        <v>4</v>
      </c>
      <c r="F14" s="172">
        <f>'1'!Y13+'2'!Y13+'3'!Y13+'4'!Y13+'5'!Y13+'6'!Y13+'7'!Y13+'8'!Y13+'9'!Y13+'10'!Y13+'11'!Y13+'12'!Y13+'13'!Y13+'14'!Y13+'15'!Y13+'16'!Y13+'17'!Y13+'18'!Y13+'19'!Y13+'20'!Y13+'21'!Y13+'22'!Y13+'23'!Y13+'24'!Y13+'25'!Y13+'26'!Y13+'27'!Y13+'28'!Y13+'29'!Y13+'30'!Y13+'31'!Y13+'32'!Y13+'33'!Y13+'34'!Y13+'35'!Y13+'36'!Y13+'37'!Y13+'38'!Y13+'39'!Y13</f>
        <v>4</v>
      </c>
      <c r="G14" s="117">
        <v>9</v>
      </c>
      <c r="I14" s="178" t="s">
        <v>321</v>
      </c>
      <c r="J14" s="184">
        <f>'1'!R44+'2'!R44+'3'!R44+'4'!R44+'5'!R44+'6'!R44+'7'!R44+'8'!R44+'9'!R44+'10'!R44+'11'!R44+'12'!R44+'13'!R44+'14'!R44+'15'!R44+'16'!R44+'17'!R44+'18'!R44+'19'!R44+'20'!R44+'21'!R44+'22'!R44+'23'!R44+'24'!R44+'25'!R44+'26'!R44+'27'!R44+'28'!R44+'29'!R44+'30'!R44+'31'!R44+'32'!R44+'33'!R44+'34'!R44+'35'!R44+'36'!R44+'37'!R44+'38'!R44+'39'!R44</f>
        <v>365.27531597209662</v>
      </c>
      <c r="O14" s="49"/>
      <c r="P14" s="429" t="s">
        <v>568</v>
      </c>
      <c r="Q14" s="429">
        <v>672561</v>
      </c>
      <c r="R14" s="429">
        <v>686870</v>
      </c>
    </row>
    <row r="15" spans="1:18" x14ac:dyDescent="0.2">
      <c r="A15" s="159" t="s">
        <v>2</v>
      </c>
      <c r="B15" s="3" t="s">
        <v>364</v>
      </c>
      <c r="C15" s="174">
        <f>'1'!S14+'2'!S14+'3'!S14+'4'!S14+'5'!S14+'6'!S14+'7'!S14+'8'!S14+'9'!S14+'10'!S14+'11'!S14+'12'!S14+'13'!S14+'14'!S14+'15'!S14+'16'!S14+'17'!S14+'18'!S14+'19'!S14+'20'!S14+'21'!S14+'22'!S14+'23'!S14+'24'!S14+'25'!S14+'26'!S14+'27'!S14+'28'!S14+'29'!S14+'30'!S14+'31'!S14+'32'!S14+'33'!S14+'34'!S14+'35'!S14+'36'!S14+'37'!S14+'38'!S14+'39'!S14</f>
        <v>114.92397877637613</v>
      </c>
      <c r="D15" s="193">
        <f>'1'!U14+'2'!U14+'3'!U14+'4'!U14+'5'!U14+'6'!U14+'7'!U14+'8'!U14+'9'!U14+'10'!U14+'11'!U14+'12'!U14+'13'!U14+'14'!U14+'15'!U14+'16'!U14+'17'!U14+'18'!U14+'19'!U14+'20'!U14+'21'!U14+'22'!U14+'23'!U14+'24'!U14+'25'!U14+'26'!U14+'27'!U14+'28'!U14+'29'!U14+'30'!U14+'31'!U14+'32'!U14+'33'!U14+'34'!U14+'35'!U14+'36'!U14+'37'!U14+'38'!U14+'39'!U14</f>
        <v>39.278485606665626</v>
      </c>
      <c r="E15" s="120">
        <f>'1'!W14+'2'!W14+'3'!W14+'4'!W14+'5'!W14+'6'!W14+'7'!W14+'8'!W14+'9'!W14+'10'!W14+'11'!W14+'12'!W14+'13'!W14+'14'!W14+'15'!W14+'16'!W14+'17'!W14+'18'!W14+'19'!W14+'20'!W14+'21'!W14+'22'!W14+'23'!W14+'24'!W14+'25'!W14+'26'!W14+'27'!W14+'28'!W14+'29'!W14+'30'!W14+'31'!W14+'32'!W14+'33'!W14+'34'!W14+'35'!W14+'36'!W14+'37'!W14+'38'!W14+'39'!W14</f>
        <v>9</v>
      </c>
      <c r="F15" s="172">
        <f>'1'!Y14+'2'!Y14+'3'!Y14+'4'!Y14+'5'!Y14+'6'!Y14+'7'!Y14+'8'!Y14+'9'!Y14+'10'!Y14+'11'!Y14+'12'!Y14+'13'!Y14+'14'!Y14+'15'!Y14+'16'!Y14+'17'!Y14+'18'!Y14+'19'!Y14+'20'!Y14+'21'!Y14+'22'!Y14+'23'!Y14+'24'!Y14+'25'!Y14+'26'!Y14+'27'!Y14+'28'!Y14+'29'!Y14+'30'!Y14+'31'!Y14+'32'!Y14+'33'!Y14+'34'!Y14+'35'!Y14+'36'!Y14+'37'!Y14+'38'!Y14+'39'!Y14</f>
        <v>9</v>
      </c>
      <c r="G15" s="117">
        <v>10</v>
      </c>
      <c r="I15" s="179" t="s">
        <v>322</v>
      </c>
      <c r="J15" s="182">
        <f>J12+J13+J14</f>
        <v>4864.6064008625699</v>
      </c>
      <c r="O15" s="49"/>
      <c r="P15" s="429" t="s">
        <v>569</v>
      </c>
      <c r="Q15" s="429">
        <v>474157</v>
      </c>
      <c r="R15" s="429">
        <v>451615</v>
      </c>
    </row>
    <row r="16" spans="1:18" x14ac:dyDescent="0.2">
      <c r="A16" s="159" t="s">
        <v>3</v>
      </c>
      <c r="B16" s="3" t="s">
        <v>31</v>
      </c>
      <c r="C16" s="174">
        <f>'1'!S15+'2'!S15+'3'!S15+'4'!S15+'5'!S15+'6'!S15+'7'!S15+'8'!S15+'9'!S15+'10'!S15+'11'!S15+'12'!S15+'13'!S15+'14'!S15+'15'!S15+'16'!S15+'17'!S15+'18'!S15+'19'!S15+'20'!S15+'21'!S15+'22'!S15+'23'!S15+'24'!S15+'25'!S15+'26'!S15+'27'!S15+'28'!S15+'29'!S15+'30'!S15+'31'!S15+'32'!S15+'33'!S15+'34'!S15+'35'!S15+'36'!S15+'37'!S15+'38'!S15+'39'!S15</f>
        <v>103.9650035004651</v>
      </c>
      <c r="D16" s="193">
        <f>'1'!U15+'2'!U15+'3'!U15+'4'!U15+'5'!U15+'6'!U15+'7'!U15+'8'!U15+'9'!U15+'10'!U15+'11'!U15+'12'!U15+'13'!U15+'14'!U15+'15'!U15+'16'!U15+'17'!U15+'18'!U15+'19'!U15+'20'!U15+'21'!U15+'22'!U15+'23'!U15+'24'!U15+'25'!U15+'26'!U15+'27'!U15+'28'!U15+'29'!U15+'30'!U15+'31'!U15+'32'!U15+'33'!U15+'34'!U15+'35'!U15+'36'!U15+'37'!U15+'38'!U15+'39'!U15</f>
        <v>47.681349123144727</v>
      </c>
      <c r="E16" s="120">
        <f>'1'!W15+'2'!W15+'3'!W15+'4'!W15+'5'!W15+'6'!W15+'7'!W15+'8'!W15+'9'!W15+'10'!W15+'11'!W15+'12'!W15+'13'!W15+'14'!W15+'15'!W15+'16'!W15+'17'!W15+'18'!W15+'19'!W15+'20'!W15+'21'!W15+'22'!W15+'23'!W15+'24'!W15+'25'!W15+'26'!W15+'27'!W15+'28'!W15+'29'!W15+'30'!W15+'31'!W15+'32'!W15+'33'!W15+'34'!W15+'35'!W15+'36'!W15+'37'!W15+'38'!W15+'39'!W15</f>
        <v>7</v>
      </c>
      <c r="F16" s="172">
        <f>'1'!Y15+'2'!Y15+'3'!Y15+'4'!Y15+'5'!Y15+'6'!Y15+'7'!Y15+'8'!Y15+'9'!Y15+'10'!Y15+'11'!Y15+'12'!Y15+'13'!Y15+'14'!Y15+'15'!Y15+'16'!Y15+'17'!Y15+'18'!Y15+'19'!Y15+'20'!Y15+'21'!Y15+'22'!Y15+'23'!Y15+'24'!Y15+'25'!Y15+'26'!Y15+'27'!Y15+'28'!Y15+'29'!Y15+'30'!Y15+'31'!Y15+'32'!Y15+'33'!Y15+'34'!Y15+'35'!Y15+'36'!Y15+'37'!Y15+'38'!Y15+'39'!Y15</f>
        <v>5</v>
      </c>
      <c r="G16" s="117">
        <v>11</v>
      </c>
      <c r="J16" s="181" t="s">
        <v>354</v>
      </c>
      <c r="O16" s="49"/>
      <c r="P16" s="429" t="s">
        <v>570</v>
      </c>
      <c r="Q16" s="429">
        <v>469330</v>
      </c>
      <c r="R16" s="429">
        <v>445310</v>
      </c>
    </row>
    <row r="17" spans="1:18" x14ac:dyDescent="0.2">
      <c r="A17" s="159" t="s">
        <v>4</v>
      </c>
      <c r="B17" s="3" t="s">
        <v>32</v>
      </c>
      <c r="C17" s="174">
        <f>'1'!S16+'2'!S16+'3'!S16+'4'!S16+'5'!S16+'6'!S16+'7'!S16+'8'!S16+'9'!S16+'10'!S16+'11'!S16+'12'!S16+'13'!S16+'14'!S16+'15'!S16+'16'!S16+'17'!S16+'18'!S16+'19'!S16+'20'!S16+'21'!S16+'22'!S16+'23'!S16+'24'!S16+'25'!S16+'26'!S16+'27'!S16+'28'!S16+'29'!S16+'30'!S16+'31'!S16+'32'!S16+'33'!S16+'34'!S16+'35'!S16+'36'!S16+'37'!S16+'38'!S16+'39'!S16</f>
        <v>123.0475641011671</v>
      </c>
      <c r="D17" s="193">
        <f>'1'!U16+'2'!U16+'3'!U16+'4'!U16+'5'!U16+'6'!U16+'7'!U16+'8'!U16+'9'!U16+'10'!U16+'11'!U16+'12'!U16+'13'!U16+'14'!U16+'15'!U16+'16'!U16+'17'!U16+'18'!U16+'19'!U16+'20'!U16+'21'!U16+'22'!U16+'23'!U16+'24'!U16+'25'!U16+'26'!U16+'27'!U16+'28'!U16+'29'!U16+'30'!U16+'31'!U16+'32'!U16+'33'!U16+'34'!U16+'35'!U16+'36'!U16+'37'!U16+'38'!U16+'39'!U16</f>
        <v>29.525065907740803</v>
      </c>
      <c r="E17" s="120">
        <f>'1'!W16+'2'!W16+'3'!W16+'4'!W16+'5'!W16+'6'!W16+'7'!W16+'8'!W16+'9'!W16+'10'!W16+'11'!W16+'12'!W16+'13'!W16+'14'!W16+'15'!W16+'16'!W16+'17'!W16+'18'!W16+'19'!W16+'20'!W16+'21'!W16+'22'!W16+'23'!W16+'24'!W16+'25'!W16+'26'!W16+'27'!W16+'28'!W16+'29'!W16+'30'!W16+'31'!W16+'32'!W16+'33'!W16+'34'!W16+'35'!W16+'36'!W16+'37'!W16+'38'!W16+'39'!W16</f>
        <v>2</v>
      </c>
      <c r="F17" s="172">
        <f>'1'!Y16+'2'!Y16+'3'!Y16+'4'!Y16+'5'!Y16+'6'!Y16+'7'!Y16+'8'!Y16+'9'!Y16+'10'!Y16+'11'!Y16+'12'!Y16+'13'!Y16+'14'!Y16+'15'!Y16+'16'!Y16+'17'!Y16+'18'!Y16+'19'!Y16+'20'!Y16+'21'!Y16+'22'!Y16+'23'!Y16+'24'!Y16+'25'!Y16+'26'!Y16+'27'!Y16+'28'!Y16+'29'!Y16+'30'!Y16+'31'!Y16+'32'!Y16+'33'!Y16+'34'!Y16+'35'!Y16+'36'!Y16+'37'!Y16+'38'!Y16+'39'!Y16</f>
        <v>3</v>
      </c>
      <c r="G17" s="117">
        <v>12</v>
      </c>
      <c r="O17" s="49"/>
      <c r="P17" s="429"/>
      <c r="Q17" s="429"/>
      <c r="R17" s="429"/>
    </row>
    <row r="18" spans="1:18" x14ac:dyDescent="0.2">
      <c r="A18" s="159" t="s">
        <v>5</v>
      </c>
      <c r="B18" s="3" t="s">
        <v>33</v>
      </c>
      <c r="C18" s="174">
        <f>'1'!S17+'2'!S17+'3'!S17+'4'!S17+'5'!S17+'6'!S17+'7'!S17+'8'!S17+'9'!S17+'10'!S17+'11'!S17+'12'!S17+'13'!S17+'14'!S17+'15'!S17+'16'!S17+'17'!S17+'18'!S17+'19'!S17+'20'!S17+'21'!S17+'22'!S17+'23'!S17+'24'!S17+'25'!S17+'26'!S17+'27'!S17+'28'!S17+'29'!S17+'30'!S17+'31'!S17+'32'!S17+'33'!S17+'34'!S17+'35'!S17+'36'!S17+'37'!S17+'38'!S17+'39'!S17</f>
        <v>129.0856699535268</v>
      </c>
      <c r="D18" s="193">
        <f>'1'!U17+'2'!U17+'3'!U17+'4'!U17+'5'!U17+'6'!U17+'7'!U17+'8'!U17+'9'!U17+'10'!U17+'11'!U17+'12'!U17+'13'!U17+'14'!U17+'15'!U17+'16'!U17+'17'!U17+'18'!U17+'19'!U17+'20'!U17+'21'!U17+'22'!U17+'23'!U17+'24'!U17+'25'!U17+'26'!U17+'27'!U17+'28'!U17+'29'!U17+'30'!U17+'31'!U17+'32'!U17+'33'!U17+'34'!U17+'35'!U17+'36'!U17+'37'!U17+'38'!U17+'39'!U17</f>
        <v>28.759273925863795</v>
      </c>
      <c r="E18" s="120">
        <f>'1'!W17+'2'!W17+'3'!W17+'4'!W17+'5'!W17+'6'!W17+'7'!W17+'8'!W17+'9'!W17+'10'!W17+'11'!W17+'12'!W17+'13'!W17+'14'!W17+'15'!W17+'16'!W17+'17'!W17+'18'!W17+'19'!W17+'20'!W17+'21'!W17+'22'!W17+'23'!W17+'24'!W17+'25'!W17+'26'!W17+'27'!W17+'28'!W17+'29'!W17+'30'!W17+'31'!W17+'32'!W17+'33'!W17+'34'!W17+'35'!W17+'36'!W17+'37'!W17+'38'!W17+'39'!W17</f>
        <v>2</v>
      </c>
      <c r="F18" s="172">
        <f>'1'!Y17+'2'!Y17+'3'!Y17+'4'!Y17+'5'!Y17+'6'!Y17+'7'!Y17+'8'!Y17+'9'!Y17+'10'!Y17+'11'!Y17+'12'!Y17+'13'!Y17+'14'!Y17+'15'!Y17+'16'!Y17+'17'!Y17+'18'!Y17+'19'!Y17+'20'!Y17+'21'!Y17+'22'!Y17+'23'!Y17+'24'!Y17+'25'!Y17+'26'!Y17+'27'!Y17+'28'!Y17+'29'!Y17+'30'!Y17+'31'!Y17+'32'!Y17+'33'!Y17+'34'!Y17+'35'!Y17+'36'!Y17+'37'!Y17+'38'!Y17+'39'!Y17</f>
        <v>2</v>
      </c>
      <c r="G18" s="117">
        <v>13</v>
      </c>
      <c r="O18" s="49">
        <v>100</v>
      </c>
      <c r="P18" s="430" t="s">
        <v>561</v>
      </c>
      <c r="Q18" s="429">
        <v>7098009</v>
      </c>
      <c r="R18" s="429">
        <v>6903478</v>
      </c>
    </row>
    <row r="19" spans="1:18" x14ac:dyDescent="0.2">
      <c r="A19" s="159" t="s">
        <v>6</v>
      </c>
      <c r="B19" s="3" t="s">
        <v>34</v>
      </c>
      <c r="C19" s="174">
        <f>'1'!S18+'2'!S18+'3'!S18+'4'!S18+'5'!S18+'6'!S18+'7'!S18+'8'!S18+'9'!S18+'10'!S18+'11'!S18+'12'!S18+'13'!S18+'14'!S18+'15'!S18+'16'!S18+'17'!S18+'18'!S18+'19'!S18+'20'!S18+'21'!S18+'22'!S18+'23'!S18+'24'!S18+'25'!S18+'26'!S18+'27'!S18+'28'!S18+'29'!S18+'30'!S18+'31'!S18+'32'!S18+'33'!S18+'34'!S18+'35'!S18+'36'!S18+'37'!S18+'38'!S18+'39'!S18</f>
        <v>137.53027386845312</v>
      </c>
      <c r="D19" s="193">
        <f>'1'!U18+'2'!U18+'3'!U18+'4'!U18+'5'!U18+'6'!U18+'7'!U18+'8'!U18+'9'!U18+'10'!U18+'11'!U18+'12'!U18+'13'!U18+'14'!U18+'15'!U18+'16'!U18+'17'!U18+'18'!U18+'19'!U18+'20'!U18+'21'!U18+'22'!U18+'23'!U18+'24'!U18+'25'!U18+'26'!U18+'27'!U18+'28'!U18+'29'!U18+'30'!U18+'31'!U18+'32'!U18+'33'!U18+'34'!U18+'35'!U18+'36'!U18+'37'!U18+'38'!U18+'39'!U18</f>
        <v>58.571501523413922</v>
      </c>
      <c r="E19" s="120">
        <f>'1'!W18+'2'!W18+'3'!W18+'4'!W18+'5'!W18+'6'!W18+'7'!W18+'8'!W18+'9'!W18+'10'!W18+'11'!W18+'12'!W18+'13'!W18+'14'!W18+'15'!W18+'16'!W18+'17'!W18+'18'!W18+'19'!W18+'20'!W18+'21'!W18+'22'!W18+'23'!W18+'24'!W18+'25'!W18+'26'!W18+'27'!W18+'28'!W18+'29'!W18+'30'!W18+'31'!W18+'32'!W18+'33'!W18+'34'!W18+'35'!W18+'36'!W18+'37'!W18+'38'!W18+'39'!W18</f>
        <v>12</v>
      </c>
      <c r="F19" s="172">
        <f>'1'!Y18+'2'!Y18+'3'!Y18+'4'!Y18+'5'!Y18+'6'!Y18+'7'!Y18+'8'!Y18+'9'!Y18+'10'!Y18+'11'!Y18+'12'!Y18+'13'!Y18+'14'!Y18+'15'!Y18+'16'!Y18+'17'!Y18+'18'!Y18+'19'!Y18+'20'!Y18+'21'!Y18+'22'!Y18+'23'!Y18+'24'!Y18+'25'!Y18+'26'!Y18+'27'!Y18+'28'!Y18+'29'!Y18+'30'!Y18+'31'!Y18+'32'!Y18+'33'!Y18+'34'!Y18+'35'!Y18+'36'!Y18+'37'!Y18+'38'!Y18+'39'!Y18</f>
        <v>11</v>
      </c>
      <c r="G19" s="117">
        <v>14</v>
      </c>
      <c r="L19" t="s">
        <v>610</v>
      </c>
      <c r="O19" s="49"/>
      <c r="P19" s="430" t="s">
        <v>571</v>
      </c>
      <c r="Q19" s="435">
        <v>3587529</v>
      </c>
      <c r="R19" s="429">
        <v>3385318</v>
      </c>
    </row>
    <row r="20" spans="1:18" x14ac:dyDescent="0.2">
      <c r="A20" s="159" t="s">
        <v>7</v>
      </c>
      <c r="B20" s="3" t="s">
        <v>268</v>
      </c>
      <c r="C20" s="174">
        <f>'1'!S19+'2'!S19+'3'!S19+'4'!S19+'5'!S19+'6'!S19+'7'!S19+'8'!S19+'9'!S19+'10'!S19+'11'!S19+'12'!S19+'13'!S19+'14'!S19+'15'!S19+'16'!S19+'17'!S19+'18'!S19+'19'!S19+'20'!S19+'21'!S19+'22'!S19+'23'!S19+'24'!S19+'25'!S19+'26'!S19+'27'!S19+'28'!S19+'29'!S19+'30'!S19+'31'!S19+'32'!S19+'33'!S19+'34'!S19+'35'!S19+'36'!S19+'37'!S19+'38'!S19+'39'!S19</f>
        <v>101.53268772790568</v>
      </c>
      <c r="D20" s="193">
        <f>'1'!U19+'2'!U19+'3'!U19+'4'!U19+'5'!U19+'6'!U19+'7'!U19+'8'!U19+'9'!U19+'10'!U19+'11'!U19+'12'!U19+'13'!U19+'14'!U19+'15'!U19+'16'!U19+'17'!U19+'18'!U19+'19'!U19+'20'!U19+'21'!U19+'22'!U19+'23'!U19+'24'!U19+'25'!U19+'26'!U19+'27'!U19+'28'!U19+'29'!U19+'30'!U19+'31'!U19+'32'!U19+'33'!U19+'34'!U19+'35'!U19+'36'!U19+'37'!U19+'38'!U19+'39'!U19</f>
        <v>41.9284783329813</v>
      </c>
      <c r="E20" s="120">
        <f>'1'!W19+'2'!W19+'3'!W19+'4'!W19+'5'!W19+'6'!W19+'7'!W19+'8'!W19+'9'!W19+'10'!W19+'11'!W19+'12'!W19+'13'!W19+'14'!W19+'15'!W19+'16'!W19+'17'!W19+'18'!W19+'19'!W19+'20'!W19+'21'!W19+'22'!W19+'23'!W19+'24'!W19+'25'!W19+'26'!W19+'27'!W19+'28'!W19+'29'!W19+'30'!W19+'31'!W19+'32'!W19+'33'!W19+'34'!W19+'35'!W19+'36'!W19+'37'!W19+'38'!W19+'39'!W19</f>
        <v>6</v>
      </c>
      <c r="F20" s="172">
        <f>'1'!Y19+'2'!Y19+'3'!Y19+'4'!Y19+'5'!Y19+'6'!Y19+'7'!Y19+'8'!Y19+'9'!Y19+'10'!Y19+'11'!Y19+'12'!Y19+'13'!Y19+'14'!Y19+'15'!Y19+'16'!Y19+'17'!Y19+'18'!Y19+'19'!Y19+'20'!Y19+'21'!Y19+'22'!Y19+'23'!Y19+'24'!Y19+'25'!Y19+'26'!Y19+'27'!Y19+'28'!Y19+'29'!Y19+'30'!Y19+'31'!Y19+'32'!Y19+'33'!Y19+'34'!Y19+'35'!Y19+'36'!Y19+'37'!Y19+'38'!Y19+'39'!Y19</f>
        <v>7</v>
      </c>
      <c r="G20" s="117">
        <v>15</v>
      </c>
      <c r="O20" s="49">
        <v>202</v>
      </c>
      <c r="P20" s="430" t="s">
        <v>572</v>
      </c>
      <c r="Q20" s="429">
        <v>1983439</v>
      </c>
      <c r="R20" s="429">
        <v>1820927</v>
      </c>
    </row>
    <row r="21" spans="1:18" x14ac:dyDescent="0.2">
      <c r="A21" s="159" t="s">
        <v>8</v>
      </c>
      <c r="B21" s="3" t="s">
        <v>269</v>
      </c>
      <c r="C21" s="174">
        <f>'1'!S20+'2'!S20+'3'!S20+'4'!S20+'5'!S20+'6'!S20+'7'!S20+'8'!S20+'9'!S20+'10'!S20+'11'!S20+'12'!S20+'13'!S20+'14'!S20+'15'!S20+'16'!S20+'17'!S20+'18'!S20+'19'!S20+'20'!S20+'21'!S20+'22'!S20+'23'!S20+'24'!S20+'25'!S20+'26'!S20+'27'!S20+'28'!S20+'29'!S20+'30'!S20+'31'!S20+'32'!S20+'33'!S20+'34'!S20+'35'!S20+'36'!S20+'37'!S20+'38'!S20+'39'!S20</f>
        <v>100</v>
      </c>
      <c r="D21" s="193">
        <f>'1'!U20+'2'!U20+'3'!U20+'4'!U20+'5'!U20+'6'!U20+'7'!U20+'8'!U20+'9'!U20+'10'!U20+'11'!U20+'12'!U20+'13'!U20+'14'!U20+'15'!U20+'16'!U20+'17'!U20+'18'!U20+'19'!U20+'20'!U20+'21'!U20+'22'!U20+'23'!U20+'24'!U20+'25'!U20+'26'!U20+'27'!U20+'28'!U20+'29'!U20+'30'!U20+'31'!U20+'32'!U20+'33'!U20+'34'!U20+'35'!U20+'36'!U20+'37'!U20+'38'!U20+'39'!U20</f>
        <v>44.070225725546393</v>
      </c>
      <c r="E21" s="120">
        <f>'1'!W20+'2'!W20+'3'!W20+'4'!W20+'5'!W20+'6'!W20+'7'!W20+'8'!W20+'9'!W20+'10'!W20+'11'!W20+'12'!W20+'13'!W20+'14'!W20+'15'!W20+'16'!W20+'17'!W20+'18'!W20+'19'!W20+'20'!W20+'21'!W20+'22'!W20+'23'!W20+'24'!W20+'25'!W20+'26'!W20+'27'!W20+'28'!W20+'29'!W20+'30'!W20+'31'!W20+'32'!W20+'33'!W20+'34'!W20+'35'!W20+'36'!W20+'37'!W20+'38'!W20+'39'!W20</f>
        <v>7</v>
      </c>
      <c r="F21" s="172">
        <f>'1'!Y20+'2'!Y20+'3'!Y20+'4'!Y20+'5'!Y20+'6'!Y20+'7'!Y20+'8'!Y20+'9'!Y20+'10'!Y20+'11'!Y20+'12'!Y20+'13'!Y20+'14'!Y20+'15'!Y20+'16'!Y20+'17'!Y20+'18'!Y20+'19'!Y20+'20'!Y20+'21'!Y20+'22'!Y20+'23'!Y20+'24'!Y20+'25'!Y20+'26'!Y20+'27'!Y20+'28'!Y20+'29'!Y20+'30'!Y20+'31'!Y20+'32'!Y20+'33'!Y20+'34'!Y20+'35'!Y20+'36'!Y20+'37'!Y20+'38'!Y20+'39'!Y20</f>
        <v>8</v>
      </c>
      <c r="G21" s="117">
        <v>16</v>
      </c>
      <c r="O21" s="49">
        <v>204</v>
      </c>
      <c r="P21" s="430" t="s">
        <v>573</v>
      </c>
      <c r="Q21" s="429">
        <v>1396599</v>
      </c>
      <c r="R21" s="429">
        <v>1365527</v>
      </c>
    </row>
    <row r="22" spans="1:18" x14ac:dyDescent="0.2">
      <c r="A22" s="159" t="s">
        <v>9</v>
      </c>
      <c r="B22" s="3" t="s">
        <v>270</v>
      </c>
      <c r="C22" s="174">
        <f>'1'!S21+'2'!S21+'3'!S21+'4'!S21+'5'!S21+'6'!S21+'7'!S21+'8'!S21+'9'!S21+'10'!S21+'11'!S21+'12'!S21+'13'!S21+'14'!S21+'15'!S21+'16'!S21+'17'!S21+'18'!S21+'19'!S21+'20'!S21+'21'!S21+'22'!S21+'23'!S21+'24'!S21+'25'!S21+'26'!S21+'27'!S21+'28'!S21+'29'!S21+'30'!S21+'31'!S21+'32'!S21+'33'!S21+'34'!S21+'35'!S21+'36'!S21+'37'!S21+'38'!S21+'39'!S21</f>
        <v>100.45270058826129</v>
      </c>
      <c r="D22" s="193">
        <f>'1'!U21+'2'!U21+'3'!U21+'4'!U21+'5'!U21+'6'!U21+'7'!U21+'8'!U21+'9'!U21+'10'!U21+'11'!U21+'12'!U21+'13'!U21+'14'!U21+'15'!U21+'16'!U21+'17'!U21+'18'!U21+'19'!U21+'20'!U21+'21'!U21+'22'!U21+'23'!U21+'24'!U21+'25'!U21+'26'!U21+'27'!U21+'28'!U21+'29'!U21+'30'!U21+'31'!U21+'32'!U21+'33'!U21+'34'!U21+'35'!U21+'36'!U21+'37'!U21+'38'!U21+'39'!U21</f>
        <v>40.181080235304542</v>
      </c>
      <c r="E22" s="120">
        <f>'1'!W21+'2'!W21+'3'!W21+'4'!W21+'5'!W21+'6'!W21+'7'!W21+'8'!W21+'9'!W21+'10'!W21+'11'!W21+'12'!W21+'13'!W21+'14'!W21+'15'!W21+'16'!W21+'17'!W21+'18'!W21+'19'!W21+'20'!W21+'21'!W21+'22'!W21+'23'!W21+'24'!W21+'25'!W21+'26'!W21+'27'!W21+'28'!W21+'29'!W21+'30'!W21+'31'!W21+'32'!W21+'33'!W21+'34'!W21+'35'!W21+'36'!W21+'37'!W21+'38'!W21+'39'!W21</f>
        <v>0</v>
      </c>
      <c r="F22" s="172">
        <f>'1'!Y21+'2'!Y21+'3'!Y21+'4'!Y21+'5'!Y21+'6'!Y21+'7'!Y21+'8'!Y21+'9'!Y21+'10'!Y21+'11'!Y21+'12'!Y21+'13'!Y21+'14'!Y21+'15'!Y21+'16'!Y21+'17'!Y21+'18'!Y21+'19'!Y21+'20'!Y21+'21'!Y21+'22'!Y21+'23'!Y21+'24'!Y21+'25'!Y21+'26'!Y21+'27'!Y21+'28'!Y21+'29'!Y21+'30'!Y21+'31'!Y21+'32'!Y21+'33'!Y21+'34'!Y21+'35'!Y21+'36'!Y21+'37'!Y21+'38'!Y21+'39'!Y21</f>
        <v>0</v>
      </c>
      <c r="G22" s="117">
        <v>17</v>
      </c>
      <c r="O22" s="49">
        <v>206</v>
      </c>
      <c r="P22" s="430" t="s">
        <v>574</v>
      </c>
      <c r="Q22" s="429">
        <v>207491</v>
      </c>
      <c r="R22" s="429">
        <v>198864</v>
      </c>
    </row>
    <row r="23" spans="1:18" x14ac:dyDescent="0.2">
      <c r="A23" s="159" t="s">
        <v>10</v>
      </c>
      <c r="B23" s="3" t="s">
        <v>271</v>
      </c>
      <c r="C23" s="174">
        <f>'1'!S22+'2'!S22+'3'!S22+'4'!S22+'5'!S22+'6'!S22+'7'!S22+'8'!S22+'9'!S22+'10'!S22+'11'!S22+'12'!S22+'13'!S22+'14'!S22+'15'!S22+'16'!S22+'17'!S22+'18'!S22+'19'!S22+'20'!S22+'21'!S22+'22'!S22+'23'!S22+'24'!S22+'25'!S22+'26'!S22+'27'!S22+'28'!S22+'29'!S22+'30'!S22+'31'!S22+'32'!S22+'33'!S22+'34'!S22+'35'!S22+'36'!S22+'37'!S22+'38'!S22+'39'!S22</f>
        <v>122.45012894768628</v>
      </c>
      <c r="D23" s="193">
        <f>'1'!U22+'2'!U22+'3'!U22+'4'!U22+'5'!U22+'6'!U22+'7'!U22+'8'!U22+'9'!U22+'10'!U22+'11'!U22+'12'!U22+'13'!U22+'14'!U22+'15'!U22+'16'!U22+'17'!U22+'18'!U22+'19'!U22+'20'!U22+'21'!U22+'22'!U22+'23'!U22+'24'!U22+'25'!U22+'26'!U22+'27'!U22+'28'!U22+'29'!U22+'30'!U22+'31'!U22+'32'!U22+'33'!U22+'34'!U22+'35'!U22+'36'!U22+'37'!U22+'38'!U22+'39'!U22</f>
        <v>42.922489751672074</v>
      </c>
      <c r="E23" s="120">
        <f>'1'!W22+'2'!W22+'3'!W22+'4'!W22+'5'!W22+'6'!W22+'7'!W22+'8'!W22+'9'!W22+'10'!W22+'11'!W22+'12'!W22+'13'!W22+'14'!W22+'15'!W22+'16'!W22+'17'!W22+'18'!W22+'19'!W22+'20'!W22+'21'!W22+'22'!W22+'23'!W22+'24'!W22+'25'!W22+'26'!W22+'27'!W22+'28'!W22+'29'!W22+'30'!W22+'31'!W22+'32'!W22+'33'!W22+'34'!W22+'35'!W22+'36'!W22+'37'!W22+'38'!W22+'39'!W22</f>
        <v>6</v>
      </c>
      <c r="F23" s="172">
        <f>'1'!Y22+'2'!Y22+'3'!Y22+'4'!Y22+'5'!Y22+'6'!Y22+'7'!Y22+'8'!Y22+'9'!Y22+'10'!Y22+'11'!Y22+'12'!Y22+'13'!Y22+'14'!Y22+'15'!Y22+'16'!Y22+'17'!Y22+'18'!Y22+'19'!Y22+'20'!Y22+'21'!Y22+'22'!Y22+'23'!Y22+'24'!Y22+'25'!Y22+'26'!Y22+'27'!Y22+'28'!Y22+'29'!Y22+'30'!Y22+'31'!Y22+'32'!Y22+'33'!Y22+'34'!Y22+'35'!Y22+'36'!Y22+'37'!Y22+'38'!Y22+'39'!Y22</f>
        <v>5</v>
      </c>
      <c r="G23" s="117">
        <v>18</v>
      </c>
      <c r="O23" s="49"/>
      <c r="P23" s="430" t="s">
        <v>563</v>
      </c>
      <c r="Q23" s="429">
        <v>1982260</v>
      </c>
      <c r="R23" s="429">
        <v>1908128</v>
      </c>
    </row>
    <row r="24" spans="1:18" x14ac:dyDescent="0.2">
      <c r="A24" s="159" t="s">
        <v>11</v>
      </c>
      <c r="B24" s="3" t="s">
        <v>35</v>
      </c>
      <c r="C24" s="174">
        <f>'1'!S23+'2'!S23+'3'!S23+'4'!S23+'5'!S23+'6'!S23+'7'!S23+'8'!S23+'9'!S23+'10'!S23+'11'!S23+'12'!S23+'13'!S23+'14'!S23+'15'!S23+'16'!S23+'17'!S23+'18'!S23+'19'!S23+'20'!S23+'21'!S23+'22'!S23+'23'!S23+'24'!S23+'25'!S23+'26'!S23+'27'!S23+'28'!S23+'29'!S23+'30'!S23+'31'!S23+'32'!S23+'33'!S23+'34'!S23+'35'!S23+'36'!S23+'37'!S23+'38'!S23+'39'!S23</f>
        <v>100.94834190870002</v>
      </c>
      <c r="D24" s="193">
        <f>'1'!U23+'2'!U23+'3'!U23+'4'!U23+'5'!U23+'6'!U23+'7'!U23+'8'!U23+'9'!U23+'10'!U23+'11'!U23+'12'!U23+'13'!U23+'14'!U23+'15'!U23+'16'!U23+'17'!U23+'18'!U23+'19'!U23+'20'!U23+'21'!U23+'22'!U23+'23'!U23+'24'!U23+'25'!U23+'26'!U23+'27'!U23+'28'!U23+'29'!U23+'30'!U23+'31'!U23+'32'!U23+'33'!U23+'34'!U23+'35'!U23+'36'!U23+'37'!U23+'38'!U23+'39'!U23</f>
        <v>34.76366741226753</v>
      </c>
      <c r="E24" s="120">
        <f>'1'!W23+'2'!W23+'3'!W23+'4'!W23+'5'!W23+'6'!W23+'7'!W23+'8'!W23+'9'!W23+'10'!W23+'11'!W23+'12'!W23+'13'!W23+'14'!W23+'15'!W23+'16'!W23+'17'!W23+'18'!W23+'19'!W23+'20'!W23+'21'!W23+'22'!W23+'23'!W23+'24'!W23+'25'!W23+'26'!W23+'27'!W23+'28'!W23+'29'!W23+'30'!W23+'31'!W23+'32'!W23+'33'!W23+'34'!W23+'35'!W23+'36'!W23+'37'!W23+'38'!W23+'39'!W23</f>
        <v>4</v>
      </c>
      <c r="F24" s="172">
        <f>'1'!Y23+'2'!Y23+'3'!Y23+'4'!Y23+'5'!Y23+'6'!Y23+'7'!Y23+'8'!Y23+'9'!Y23+'10'!Y23+'11'!Y23+'12'!Y23+'13'!Y23+'14'!Y23+'15'!Y23+'16'!Y23+'17'!Y23+'18'!Y23+'19'!Y23+'20'!Y23+'21'!Y23+'22'!Y23+'23'!Y23+'24'!Y23+'25'!Y23+'26'!Y23+'27'!Y23+'28'!Y23+'29'!Y23+'30'!Y23+'31'!Y23+'32'!Y23+'33'!Y23+'34'!Y23+'35'!Y23+'36'!Y23+'37'!Y23+'38'!Y23+'39'!Y23</f>
        <v>4</v>
      </c>
      <c r="G24" s="117">
        <v>19</v>
      </c>
      <c r="O24" s="49">
        <v>207</v>
      </c>
      <c r="P24" s="430" t="s">
        <v>575</v>
      </c>
      <c r="Q24" s="429">
        <v>654478</v>
      </c>
      <c r="R24" s="429">
        <v>639533</v>
      </c>
    </row>
    <row r="25" spans="1:18" x14ac:dyDescent="0.2">
      <c r="A25" s="159" t="s">
        <v>12</v>
      </c>
      <c r="B25" s="3" t="s">
        <v>366</v>
      </c>
      <c r="C25" s="174">
        <f>'1'!S24+'2'!S24+'3'!S24+'4'!S24+'5'!S24+'6'!S24+'7'!S24+'8'!S24+'9'!S24+'10'!S24+'11'!S24+'12'!S24+'13'!S24+'14'!S24+'15'!S24+'16'!S24+'17'!S24+'18'!S24+'19'!S24+'20'!S24+'21'!S24+'22'!S24+'23'!S24+'24'!S24+'25'!S24+'26'!S24+'27'!S24+'28'!S24+'29'!S24+'30'!S24+'31'!S24+'32'!S24+'33'!S24+'34'!S24+'35'!S24+'36'!S24+'37'!S24+'38'!S24+'39'!S24</f>
        <v>100.1109353546622</v>
      </c>
      <c r="D25" s="193">
        <f>'1'!U24+'2'!U24+'3'!U24+'4'!U24+'5'!U24+'6'!U24+'7'!U24+'8'!U24+'9'!U24+'10'!U24+'11'!U24+'12'!U24+'13'!U24+'14'!U24+'15'!U24+'16'!U24+'17'!U24+'18'!U24+'19'!U24+'20'!U24+'21'!U24+'22'!U24+'23'!U24+'24'!U24+'25'!U24+'26'!U24+'27'!U24+'28'!U24+'29'!U24+'30'!U24+'31'!U24+'32'!U24+'33'!U24+'34'!U24+'35'!U24+'36'!U24+'37'!U24+'38'!U24+'39'!U24</f>
        <v>35.038827374131756</v>
      </c>
      <c r="E25" s="120">
        <f>'1'!W24+'2'!W24+'3'!W24+'4'!W24+'5'!W24+'6'!W24+'7'!W24+'8'!W24+'9'!W24+'10'!W24+'11'!W24+'12'!W24+'13'!W24+'14'!W24+'15'!W24+'16'!W24+'17'!W24+'18'!W24+'19'!W24+'20'!W24+'21'!W24+'22'!W24+'23'!W24+'24'!W24+'25'!W24+'26'!W24+'27'!W24+'28'!W24+'29'!W24+'30'!W24+'31'!W24+'32'!W24+'33'!W24+'34'!W24+'35'!W24+'36'!W24+'37'!W24+'38'!W24+'39'!W24</f>
        <v>0</v>
      </c>
      <c r="F25" s="172">
        <f>'1'!Y24+'2'!Y24+'3'!Y24+'4'!Y24+'5'!Y24+'6'!Y24+'7'!Y24+'8'!Y24+'9'!Y24+'10'!Y24+'11'!Y24+'12'!Y24+'13'!Y24+'14'!Y24+'15'!Y24+'16'!Y24+'17'!Y24+'18'!Y24+'19'!Y24+'20'!Y24+'21'!Y24+'22'!Y24+'23'!Y24+'24'!Y24+'25'!Y24+'26'!Y24+'27'!Y24+'28'!Y24+'29'!Y24+'30'!Y24+'31'!Y24+'32'!Y24+'33'!Y24+'34'!Y24+'35'!Y24+'36'!Y24+'37'!Y24+'38'!Y24+'39'!Y24</f>
        <v>0</v>
      </c>
      <c r="G25" s="117">
        <v>20</v>
      </c>
      <c r="O25" s="49">
        <v>214</v>
      </c>
      <c r="P25" s="430" t="s">
        <v>576</v>
      </c>
      <c r="Q25" s="429">
        <v>470475</v>
      </c>
      <c r="R25" s="429">
        <v>449216</v>
      </c>
    </row>
    <row r="26" spans="1:18" x14ac:dyDescent="0.2">
      <c r="A26" s="159" t="s">
        <v>13</v>
      </c>
      <c r="B26" s="3" t="s">
        <v>191</v>
      </c>
      <c r="C26" s="174">
        <f>'1'!S25+'2'!S25+'3'!S25+'4'!S25+'5'!S25+'6'!S25+'7'!S25+'8'!S25+'9'!S25+'10'!S25+'11'!S25+'12'!S25+'13'!S25+'14'!S25+'15'!S25+'16'!S25+'17'!S25+'18'!S25+'19'!S25+'20'!S25+'21'!S25+'22'!S25+'23'!S25+'24'!S25+'25'!S25+'26'!S25+'27'!S25+'28'!S25+'29'!S25+'30'!S25+'31'!S25+'32'!S25+'33'!S25+'34'!S25+'35'!S25+'36'!S25+'37'!S25+'38'!S25+'39'!S25</f>
        <v>100.86060446145405</v>
      </c>
      <c r="D26" s="193">
        <f>'1'!U25+'2'!U25+'3'!U25+'4'!U25+'5'!U25+'6'!U25+'7'!U25+'8'!U25+'9'!U25+'10'!U25+'11'!U25+'12'!U25+'13'!U25+'14'!U25+'15'!U25+'16'!U25+'17'!U25+'18'!U25+'19'!U25+'20'!U25+'21'!U25+'22'!U25+'23'!U25+'24'!U25+'25'!U25+'26'!U25+'27'!U25+'28'!U25+'29'!U25+'30'!U25+'31'!U25+'32'!U25+'33'!U25+'34'!U25+'35'!U25+'36'!U25+'37'!U25+'38'!U25+'39'!U25</f>
        <v>22.096669528657777</v>
      </c>
      <c r="E26" s="120">
        <f>'1'!W25+'2'!W25+'3'!W25+'4'!W25+'5'!W25+'6'!W25+'7'!W25+'8'!W25+'9'!W25+'10'!W25+'11'!W25+'12'!W25+'13'!W25+'14'!W25+'15'!W25+'16'!W25+'17'!W25+'18'!W25+'19'!W25+'20'!W25+'21'!W25+'22'!W25+'23'!W25+'24'!W25+'25'!W25+'26'!W25+'27'!W25+'28'!W25+'29'!W25+'30'!W25+'31'!W25+'32'!W25+'33'!W25+'34'!W25+'35'!W25+'36'!W25+'37'!W25+'38'!W25+'39'!W25</f>
        <v>25</v>
      </c>
      <c r="F26" s="172">
        <f>'1'!Y25+'2'!Y25+'3'!Y25+'4'!Y25+'5'!Y25+'6'!Y25+'7'!Y25+'8'!Y25+'9'!Y25+'10'!Y25+'11'!Y25+'12'!Y25+'13'!Y25+'14'!Y25+'15'!Y25+'16'!Y25+'17'!Y25+'18'!Y25+'19'!Y25+'20'!Y25+'21'!Y25+'22'!Y25+'23'!Y25+'24'!Y25+'25'!Y25+'26'!Y25+'27'!Y25+'28'!Y25+'29'!Y25+'30'!Y25+'31'!Y25+'32'!Y25+'33'!Y25+'34'!Y25+'35'!Y25+'36'!Y25+'37'!Y25+'38'!Y25+'39'!Y25</f>
        <v>24</v>
      </c>
      <c r="G26" s="117">
        <v>21</v>
      </c>
      <c r="O26" s="49">
        <v>217</v>
      </c>
      <c r="P26" s="430" t="s">
        <v>577</v>
      </c>
      <c r="Q26" s="429">
        <v>331657</v>
      </c>
      <c r="R26" s="429">
        <v>316397</v>
      </c>
    </row>
    <row r="27" spans="1:18" x14ac:dyDescent="0.2">
      <c r="A27" s="11" t="s">
        <v>14</v>
      </c>
      <c r="B27" s="12" t="s">
        <v>50</v>
      </c>
      <c r="C27" s="176">
        <f>'1'!S26+'2'!S26+'3'!S26+'4'!S26+'5'!S26+'6'!S26+'7'!S26+'8'!S26+'9'!S26+'10'!S26+'11'!S26+'12'!S26+'13'!S26+'14'!S26+'15'!S26+'16'!S26+'17'!S26+'18'!S26+'19'!S26+'20'!S26+'21'!S26+'22'!S26+'23'!S26+'24'!S26+'25'!S26+'26'!S26+'27'!S26+'28'!S26+'29'!S26+'30'!S26+'31'!S26+'32'!S26+'33'!S26+'34'!S26+'35'!S26+'36'!S26+'37'!S26+'38'!S26+'39'!S26</f>
        <v>111.21015397129339</v>
      </c>
      <c r="D27" s="195">
        <f>'1'!U26+'2'!U26+'3'!U26+'4'!U26+'5'!U26+'6'!U26+'7'!U26+'8'!U26+'9'!U26+'10'!U26+'11'!U26+'12'!U26+'13'!U26+'14'!U26+'15'!U26+'16'!U26+'17'!U26+'18'!U26+'19'!U26+'20'!U26+'21'!U26+'22'!U26+'23'!U26+'24'!U26+'25'!U26+'26'!U26+'27'!U26+'28'!U26+'29'!U26+'30'!U26+'31'!U26+'32'!U26+'33'!U26+'34'!U26+'35'!U26+'36'!U26+'37'!U26+'38'!U26+'39'!U26</f>
        <v>54.897509090699906</v>
      </c>
      <c r="E27" s="121">
        <f>'1'!W26+'2'!W26+'3'!W26+'4'!W26+'5'!W26+'6'!W26+'7'!W26+'8'!W26+'9'!W26+'10'!W26+'11'!W26+'12'!W26+'13'!W26+'14'!W26+'15'!W26+'16'!W26+'17'!W26+'18'!W26+'19'!W26+'20'!W26+'21'!W26+'22'!W26+'23'!W26+'24'!W26+'25'!W26+'26'!W26+'27'!W26+'28'!W26+'29'!W26+'30'!W26+'31'!W26+'32'!W26+'33'!W26+'34'!W26+'35'!W26+'36'!W26+'37'!W26+'38'!W26+'39'!W26</f>
        <v>8</v>
      </c>
      <c r="F27" s="173">
        <f>'1'!Y26+'2'!Y26+'3'!Y26+'4'!Y26+'5'!Y26+'6'!Y26+'7'!Y26+'8'!Y26+'9'!Y26+'10'!Y26+'11'!Y26+'12'!Y26+'13'!Y26+'14'!Y26+'15'!Y26+'16'!Y26+'17'!Y26+'18'!Y26+'19'!Y26+'20'!Y26+'21'!Y26+'22'!Y26+'23'!Y26+'24'!Y26+'25'!Y26+'26'!Y26+'27'!Y26+'28'!Y26+'29'!Y26+'30'!Y26+'31'!Y26+'32'!Y26+'33'!Y26+'34'!Y26+'35'!Y26+'36'!Y26+'37'!Y26+'38'!Y26+'39'!Y26</f>
        <v>6</v>
      </c>
      <c r="G27" s="55">
        <v>22</v>
      </c>
      <c r="O27" s="49">
        <v>219</v>
      </c>
      <c r="P27" s="430" t="s">
        <v>578</v>
      </c>
      <c r="Q27" s="429">
        <v>462755</v>
      </c>
      <c r="R27" s="429">
        <v>441083</v>
      </c>
    </row>
    <row r="28" spans="1:18" x14ac:dyDescent="0.2">
      <c r="A28" s="159" t="s">
        <v>15</v>
      </c>
      <c r="B28" s="3" t="s">
        <v>36</v>
      </c>
      <c r="C28" s="174">
        <f>'1'!S27+'2'!S27+'3'!S27+'4'!S27+'5'!S27+'6'!S27+'7'!S27+'8'!S27+'9'!S27+'10'!S27+'11'!S27+'12'!S27+'13'!S27+'14'!S27+'15'!S27+'16'!S27+'17'!S27+'18'!S27+'19'!S27+'20'!S27+'21'!S27+'22'!S27+'23'!S27+'24'!S27+'25'!S27+'26'!S27+'27'!S27+'28'!S27+'29'!S27+'30'!S27+'31'!S27+'32'!S27+'33'!S27+'34'!S27+'35'!S27+'36'!S27+'37'!S27+'38'!S27+'39'!S27</f>
        <v>119.34044716185332</v>
      </c>
      <c r="D28" s="193">
        <f>'1'!U27+'2'!U27+'3'!U27+'4'!U27+'5'!U27+'6'!U27+'7'!U27+'8'!U27+'9'!U27+'10'!U27+'11'!U27+'12'!U27+'13'!U27+'14'!U27+'15'!U27+'16'!U27+'17'!U27+'18'!U27+'19'!U27+'20'!U27+'21'!U27+'22'!U27+'23'!U27+'24'!U27+'25'!U27+'26'!U27+'27'!U27+'28'!U27+'29'!U27+'30'!U27+'31'!U27+'32'!U27+'33'!U27+'34'!U27+'35'!U27+'36'!U27+'37'!U27+'38'!U27+'39'!U27</f>
        <v>52.578926609505515</v>
      </c>
      <c r="E28" s="120">
        <f>'1'!W27+'2'!W27+'3'!W27+'4'!W27+'5'!W27+'6'!W27+'7'!W27+'8'!W27+'9'!W27+'10'!W27+'11'!W27+'12'!W27+'13'!W27+'14'!W27+'15'!W27+'16'!W27+'17'!W27+'18'!W27+'19'!W27+'20'!W27+'21'!W27+'22'!W27+'23'!W27+'24'!W27+'25'!W27+'26'!W27+'27'!W27+'28'!W27+'29'!W27+'30'!W27+'31'!W27+'32'!W27+'33'!W27+'34'!W27+'35'!W27+'36'!W27+'37'!W27+'38'!W27+'39'!W27</f>
        <v>10</v>
      </c>
      <c r="F28" s="172">
        <f>'1'!Y27+'2'!Y27+'3'!Y27+'4'!Y27+'5'!Y27+'6'!Y27+'7'!Y27+'8'!Y27+'9'!Y27+'10'!Y27+'11'!Y27+'12'!Y27+'13'!Y27+'14'!Y27+'15'!Y27+'16'!Y27+'17'!Y27+'18'!Y27+'19'!Y27+'20'!Y27+'21'!Y27+'22'!Y27+'23'!Y27+'24'!Y27+'25'!Y27+'26'!Y27+'27'!Y27+'28'!Y27+'29'!Y27+'30'!Y27+'31'!Y27+'32'!Y27+'33'!Y27+'34'!Y27+'35'!Y27+'36'!Y27+'37'!Y27+'38'!Y27+'39'!Y27</f>
        <v>7</v>
      </c>
      <c r="G28" s="117">
        <v>23</v>
      </c>
      <c r="O28" s="49">
        <v>301</v>
      </c>
      <c r="P28" s="430" t="s">
        <v>579</v>
      </c>
      <c r="Q28" s="429">
        <v>62895</v>
      </c>
      <c r="R28" s="429">
        <v>61899</v>
      </c>
    </row>
    <row r="29" spans="1:18" x14ac:dyDescent="0.2">
      <c r="A29" s="159" t="s">
        <v>16</v>
      </c>
      <c r="B29" s="3" t="s">
        <v>192</v>
      </c>
      <c r="C29" s="174">
        <f>'1'!S28+'2'!S28+'3'!S28+'4'!S28+'5'!S28+'6'!S28+'7'!S28+'8'!S28+'9'!S28+'10'!S28+'11'!S28+'12'!S28+'13'!S28+'14'!S28+'15'!S28+'16'!S28+'17'!S28+'18'!S28+'19'!S28+'20'!S28+'21'!S28+'22'!S28+'23'!S28+'24'!S28+'25'!S28+'26'!S28+'27'!S28+'28'!S28+'29'!S28+'30'!S28+'31'!S28+'32'!S28+'33'!S28+'34'!S28+'35'!S28+'36'!S28+'37'!S28+'38'!S28+'39'!S28</f>
        <v>336.83039825585593</v>
      </c>
      <c r="D29" s="193">
        <f>'1'!U28+'2'!U28+'3'!U28+'4'!U28+'5'!U28+'6'!U28+'7'!U28+'8'!U28+'9'!U28+'10'!U28+'11'!U28+'12'!U28+'13'!U28+'14'!U28+'15'!U28+'16'!U28+'17'!U28+'18'!U28+'19'!U28+'20'!U28+'21'!U28+'22'!U28+'23'!U28+'24'!U28+'25'!U28+'26'!U28+'27'!U28+'28'!U28+'29'!U28+'30'!U28+'31'!U28+'32'!U28+'33'!U28+'34'!U28+'35'!U28+'36'!U28+'37'!U28+'38'!U28+'39'!U28</f>
        <v>116.07368591993415</v>
      </c>
      <c r="E29" s="120">
        <f>'1'!W28+'2'!W28+'3'!W28+'4'!W28+'5'!W28+'6'!W28+'7'!W28+'8'!W28+'9'!W28+'10'!W28+'11'!W28+'12'!W28+'13'!W28+'14'!W28+'15'!W28+'16'!W28+'17'!W28+'18'!W28+'19'!W28+'20'!W28+'21'!W28+'22'!W28+'23'!W28+'24'!W28+'25'!W28+'26'!W28+'27'!W28+'28'!W28+'29'!W28+'30'!W28+'31'!W28+'32'!W28+'33'!W28+'34'!W28+'35'!W28+'36'!W28+'37'!W28+'38'!W28+'39'!W28</f>
        <v>1</v>
      </c>
      <c r="F29" s="172">
        <f>'1'!Y28+'2'!Y28+'3'!Y28+'4'!Y28+'5'!Y28+'6'!Y28+'7'!Y28+'8'!Y28+'9'!Y28+'10'!Y28+'11'!Y28+'12'!Y28+'13'!Y28+'14'!Y28+'15'!Y28+'16'!Y28+'17'!Y28+'18'!Y28+'19'!Y28+'20'!Y28+'21'!Y28+'22'!Y28+'23'!Y28+'24'!Y28+'25'!Y28+'26'!Y28+'27'!Y28+'28'!Y28+'29'!Y28+'30'!Y28+'31'!Y28+'32'!Y28+'33'!Y28+'34'!Y28+'35'!Y28+'36'!Y28+'37'!Y28+'38'!Y28+'39'!Y28</f>
        <v>1</v>
      </c>
      <c r="G29" s="117">
        <v>24</v>
      </c>
      <c r="O29" s="49"/>
      <c r="P29" s="430" t="s">
        <v>564</v>
      </c>
      <c r="Q29" s="429">
        <v>2933055</v>
      </c>
      <c r="R29" s="429">
        <v>2958496</v>
      </c>
    </row>
    <row r="30" spans="1:18" x14ac:dyDescent="0.2">
      <c r="A30" s="159" t="s">
        <v>17</v>
      </c>
      <c r="B30" s="3" t="s">
        <v>272</v>
      </c>
      <c r="C30" s="174">
        <f>'1'!S29+'2'!S29+'3'!S29+'4'!S29+'5'!S29+'6'!S29+'7'!S29+'8'!S29+'9'!S29+'10'!S29+'11'!S29+'12'!S29+'13'!S29+'14'!S29+'15'!S29+'16'!S29+'17'!S29+'18'!S29+'19'!S29+'20'!S29+'21'!S29+'22'!S29+'23'!S29+'24'!S29+'25'!S29+'26'!S29+'27'!S29+'28'!S29+'29'!S29+'30'!S29+'31'!S29+'32'!S29+'33'!S29+'34'!S29+'35'!S29+'36'!S29+'37'!S29+'38'!S29+'39'!S29</f>
        <v>112.92253427763478</v>
      </c>
      <c r="D30" s="193">
        <f>'1'!U29+'2'!U29+'3'!U29+'4'!U29+'5'!U29+'6'!U29+'7'!U29+'8'!U29+'9'!U29+'10'!U29+'11'!U29+'12'!U29+'13'!U29+'14'!U29+'15'!U29+'16'!U29+'17'!U29+'18'!U29+'19'!U29+'20'!U29+'21'!U29+'22'!U29+'23'!U29+'24'!U29+'25'!U29+'26'!U29+'27'!U29+'28'!U29+'29'!U29+'30'!U29+'31'!U29+'32'!U29+'33'!U29+'34'!U29+'35'!U29+'36'!U29+'37'!U29+'38'!U29+'39'!U29</f>
        <v>54.682959512397936</v>
      </c>
      <c r="E30" s="120">
        <f>'1'!W29+'2'!W29+'3'!W29+'4'!W29+'5'!W29+'6'!W29+'7'!W29+'8'!W29+'9'!W29+'10'!W29+'11'!W29+'12'!W29+'13'!W29+'14'!W29+'15'!W29+'16'!W29+'17'!W29+'18'!W29+'19'!W29+'20'!W29+'21'!W29+'22'!W29+'23'!W29+'24'!W29+'25'!W29+'26'!W29+'27'!W29+'28'!W29+'29'!W29+'30'!W29+'31'!W29+'32'!W29+'33'!W29+'34'!W29+'35'!W29+'36'!W29+'37'!W29+'38'!W29+'39'!W29</f>
        <v>2</v>
      </c>
      <c r="F30" s="172">
        <f>'1'!Y29+'2'!Y29+'3'!Y29+'4'!Y29+'5'!Y29+'6'!Y29+'7'!Y29+'8'!Y29+'9'!Y29+'10'!Y29+'11'!Y29+'12'!Y29+'13'!Y29+'14'!Y29+'15'!Y29+'16'!Y29+'17'!Y29+'18'!Y29+'19'!Y29+'20'!Y29+'21'!Y29+'22'!Y29+'23'!Y29+'24'!Y29+'25'!Y29+'26'!Y29+'27'!Y29+'28'!Y29+'29'!Y29+'30'!Y29+'31'!Y29+'32'!Y29+'33'!Y29+'34'!Y29+'35'!Y29+'36'!Y29+'37'!Y29+'38'!Y29+'39'!Y29</f>
        <v>3</v>
      </c>
      <c r="G30" s="117">
        <v>25</v>
      </c>
      <c r="O30" s="49">
        <v>203</v>
      </c>
      <c r="P30" s="430" t="s">
        <v>580</v>
      </c>
      <c r="Q30" s="429">
        <v>1187637</v>
      </c>
      <c r="R30" s="429">
        <v>1167801</v>
      </c>
    </row>
    <row r="31" spans="1:18" x14ac:dyDescent="0.2">
      <c r="A31" s="159" t="s">
        <v>18</v>
      </c>
      <c r="B31" s="3" t="s">
        <v>273</v>
      </c>
      <c r="C31" s="174">
        <f>'1'!S30+'2'!S30+'3'!S30+'4'!S30+'5'!S30+'6'!S30+'7'!S30+'8'!S30+'9'!S30+'10'!S30+'11'!S30+'12'!S30+'13'!S30+'14'!S30+'15'!S30+'16'!S30+'17'!S30+'18'!S30+'19'!S30+'20'!S30+'21'!S30+'22'!S30+'23'!S30+'24'!S30+'25'!S30+'26'!S30+'27'!S30+'28'!S30+'29'!S30+'30'!S30+'31'!S30+'32'!S30+'33'!S30+'34'!S30+'35'!S30+'36'!S30+'37'!S30+'38'!S30+'39'!S30</f>
        <v>110.16021226909639</v>
      </c>
      <c r="D31" s="193">
        <f>'1'!U30+'2'!U30+'3'!U30+'4'!U30+'5'!U30+'6'!U30+'7'!U30+'8'!U30+'9'!U30+'10'!U30+'11'!U30+'12'!U30+'13'!U30+'14'!U30+'15'!U30+'16'!U30+'17'!U30+'18'!U30+'19'!U30+'20'!U30+'21'!U30+'22'!U30+'23'!U30+'24'!U30+'25'!U30+'26'!U30+'27'!U30+'28'!U30+'29'!U30+'30'!U30+'31'!U30+'32'!U30+'33'!U30+'34'!U30+'35'!U30+'36'!U30+'37'!U30+'38'!U30+'39'!U30</f>
        <v>71.096307209133144</v>
      </c>
      <c r="E31" s="120">
        <f>'1'!W30+'2'!W30+'3'!W30+'4'!W30+'5'!W30+'6'!W30+'7'!W30+'8'!W30+'9'!W30+'10'!W30+'11'!W30+'12'!W30+'13'!W30+'14'!W30+'15'!W30+'16'!W30+'17'!W30+'18'!W30+'19'!W30+'20'!W30+'21'!W30+'22'!W30+'23'!W30+'24'!W30+'25'!W30+'26'!W30+'27'!W30+'28'!W30+'29'!W30+'30'!W30+'31'!W30+'32'!W30+'33'!W30+'34'!W30+'35'!W30+'36'!W30+'37'!W30+'38'!W30+'39'!W30</f>
        <v>13</v>
      </c>
      <c r="F31" s="172">
        <f>'1'!Y30+'2'!Y30+'3'!Y30+'4'!Y30+'5'!Y30+'6'!Y30+'7'!Y30+'8'!Y30+'9'!Y30+'10'!Y30+'11'!Y30+'12'!Y30+'13'!Y30+'14'!Y30+'15'!Y30+'16'!Y30+'17'!Y30+'18'!Y30+'19'!Y30+'20'!Y30+'21'!Y30+'22'!Y30+'23'!Y30+'24'!Y30+'25'!Y30+'26'!Y30+'27'!Y30+'28'!Y30+'29'!Y30+'30'!Y30+'31'!Y30+'32'!Y30+'33'!Y30+'34'!Y30+'35'!Y30+'36'!Y30+'37'!Y30+'38'!Y30+'39'!Y30</f>
        <v>11</v>
      </c>
      <c r="G31" s="117">
        <v>26</v>
      </c>
      <c r="O31" s="49">
        <v>210</v>
      </c>
      <c r="P31" s="430" t="s">
        <v>581</v>
      </c>
      <c r="Q31" s="429">
        <v>868757</v>
      </c>
      <c r="R31" s="429">
        <v>843054</v>
      </c>
    </row>
    <row r="32" spans="1:18" x14ac:dyDescent="0.2">
      <c r="A32" s="159" t="s">
        <v>19</v>
      </c>
      <c r="B32" s="3" t="s">
        <v>274</v>
      </c>
      <c r="C32" s="174">
        <f>'1'!S31+'2'!S31+'3'!S31+'4'!S31+'5'!S31+'6'!S31+'7'!S31+'8'!S31+'9'!S31+'10'!S31+'11'!S31+'12'!S31+'13'!S31+'14'!S31+'15'!S31+'16'!S31+'17'!S31+'18'!S31+'19'!S31+'20'!S31+'21'!S31+'22'!S31+'23'!S31+'24'!S31+'25'!S31+'26'!S31+'27'!S31+'28'!S31+'29'!S31+'30'!S31+'31'!S31+'32'!S31+'33'!S31+'34'!S31+'35'!S31+'36'!S31+'37'!S31+'38'!S31+'39'!S31</f>
        <v>196.29797956261265</v>
      </c>
      <c r="D32" s="193">
        <f>'1'!U31+'2'!U31+'3'!U31+'4'!U31+'5'!U31+'6'!U31+'7'!U31+'8'!U31+'9'!U31+'10'!U31+'11'!U31+'12'!U31+'13'!U31+'14'!U31+'15'!U31+'16'!U31+'17'!U31+'18'!U31+'19'!U31+'20'!U31+'21'!U31+'22'!U31+'23'!U31+'24'!U31+'25'!U31+'26'!U31+'27'!U31+'28'!U31+'29'!U31+'30'!U31+'31'!U31+'32'!U31+'33'!U31+'34'!U31+'35'!U31+'36'!U31+'37'!U31+'38'!U31+'39'!U31</f>
        <v>137.39519434935033</v>
      </c>
      <c r="E32" s="120">
        <f>'1'!W31+'2'!W31+'3'!W31+'4'!W31+'5'!W31+'6'!W31+'7'!W31+'8'!W31+'9'!W31+'10'!W31+'11'!W31+'12'!W31+'13'!W31+'14'!W31+'15'!W31+'16'!W31+'17'!W31+'18'!W31+'19'!W31+'20'!W31+'21'!W31+'22'!W31+'23'!W31+'24'!W31+'25'!W31+'26'!W31+'27'!W31+'28'!W31+'29'!W31+'30'!W31+'31'!W31+'32'!W31+'33'!W31+'34'!W31+'35'!W31+'36'!W31+'37'!W31+'38'!W31+'39'!W31</f>
        <v>62</v>
      </c>
      <c r="F32" s="172">
        <f>'1'!Y31+'2'!Y31+'3'!Y31+'4'!Y31+'5'!Y31+'6'!Y31+'7'!Y31+'8'!Y31+'9'!Y31+'10'!Y31+'11'!Y31+'12'!Y31+'13'!Y31+'14'!Y31+'15'!Y31+'16'!Y31+'17'!Y31+'18'!Y31+'19'!Y31+'20'!Y31+'21'!Y31+'22'!Y31+'23'!Y31+'24'!Y31+'25'!Y31+'26'!Y31+'27'!Y31+'28'!Y31+'29'!Y31+'30'!Y31+'31'!Y31+'32'!Y31+'33'!Y31+'34'!Y31+'35'!Y31+'36'!Y31+'37'!Y31+'38'!Y31+'39'!Y31</f>
        <v>40</v>
      </c>
      <c r="G32" s="117">
        <v>27</v>
      </c>
      <c r="O32" s="49">
        <v>216</v>
      </c>
      <c r="P32" s="430" t="s">
        <v>582</v>
      </c>
      <c r="Q32" s="429">
        <v>536118</v>
      </c>
      <c r="R32" s="429">
        <v>620294</v>
      </c>
    </row>
    <row r="33" spans="1:18" x14ac:dyDescent="0.2">
      <c r="A33" s="159" t="s">
        <v>20</v>
      </c>
      <c r="B33" s="3" t="s">
        <v>37</v>
      </c>
      <c r="C33" s="174">
        <f>'1'!S32+'2'!S32+'3'!S32+'4'!S32+'5'!S32+'6'!S32+'7'!S32+'8'!S32+'9'!S32+'10'!S32+'11'!S32+'12'!S32+'13'!S32+'14'!S32+'15'!S32+'16'!S32+'17'!S32+'18'!S32+'19'!S32+'20'!S32+'21'!S32+'22'!S32+'23'!S32+'24'!S32+'25'!S32+'26'!S32+'27'!S32+'28'!S32+'29'!S32+'30'!S32+'31'!S32+'32'!S32+'33'!S32+'34'!S32+'35'!S32+'36'!S32+'37'!S32+'38'!S32+'39'!S32</f>
        <v>131.6901267558172</v>
      </c>
      <c r="D33" s="193">
        <f>'1'!U32+'2'!U32+'3'!U32+'4'!U32+'5'!U32+'6'!U32+'7'!U32+'8'!U32+'9'!U32+'10'!U32+'11'!U32+'12'!U32+'13'!U32+'14'!U32+'15'!U32+'16'!U32+'17'!U32+'18'!U32+'19'!U32+'20'!U32+'21'!U32+'22'!U32+'23'!U32+'24'!U32+'25'!U32+'26'!U32+'27'!U32+'28'!U32+'29'!U32+'30'!U32+'31'!U32+'32'!U32+'33'!U32+'34'!U32+'35'!U32+'36'!U32+'37'!U32+'38'!U32+'39'!U32</f>
        <v>85.063000536054162</v>
      </c>
      <c r="E33" s="120">
        <f>'1'!W32+'2'!W32+'3'!W32+'4'!W32+'5'!W32+'6'!W32+'7'!W32+'8'!W32+'9'!W32+'10'!W32+'11'!W32+'12'!W32+'13'!W32+'14'!W32+'15'!W32+'16'!W32+'17'!W32+'18'!W32+'19'!W32+'20'!W32+'21'!W32+'22'!W32+'23'!W32+'24'!W32+'25'!W32+'26'!W32+'27'!W32+'28'!W32+'29'!W32+'30'!W32+'31'!W32+'32'!W32+'33'!W32+'34'!W32+'35'!W32+'36'!W32+'37'!W32+'38'!W32+'39'!W32</f>
        <v>13</v>
      </c>
      <c r="F33" s="172">
        <f>'1'!Y32+'2'!Y32+'3'!Y32+'4'!Y32+'5'!Y32+'6'!Y32+'7'!Y32+'8'!Y32+'9'!Y32+'10'!Y32+'11'!Y32+'12'!Y32+'13'!Y32+'14'!Y32+'15'!Y32+'16'!Y32+'17'!Y32+'18'!Y32+'19'!Y32+'20'!Y32+'21'!Y32+'22'!Y32+'23'!Y32+'24'!Y32+'25'!Y32+'26'!Y32+'27'!Y32+'28'!Y32+'29'!Y32+'30'!Y32+'31'!Y32+'32'!Y32+'33'!Y32+'34'!Y32+'35'!Y32+'36'!Y32+'37'!Y32+'38'!Y32+'39'!Y32</f>
        <v>12</v>
      </c>
      <c r="G33" s="117">
        <v>28</v>
      </c>
      <c r="O33" s="49">
        <v>381</v>
      </c>
      <c r="P33" s="430" t="s">
        <v>583</v>
      </c>
      <c r="Q33" s="429">
        <v>162441</v>
      </c>
      <c r="R33" s="429">
        <v>132372</v>
      </c>
    </row>
    <row r="34" spans="1:18" x14ac:dyDescent="0.2">
      <c r="A34" s="159" t="s">
        <v>21</v>
      </c>
      <c r="B34" s="3" t="s">
        <v>38</v>
      </c>
      <c r="C34" s="174">
        <f>'1'!S33+'2'!S33+'3'!S33+'4'!S33+'5'!S33+'6'!S33+'7'!S33+'8'!S33+'9'!S33+'10'!S33+'11'!S33+'12'!S33+'13'!S33+'14'!S33+'15'!S33+'16'!S33+'17'!S33+'18'!S33+'19'!S33+'20'!S33+'21'!S33+'22'!S33+'23'!S33+'24'!S33+'25'!S33+'26'!S33+'27'!S33+'28'!S33+'29'!S33+'30'!S33+'31'!S33+'32'!S33+'33'!S33+'34'!S33+'35'!S33+'36'!S33+'37'!S33+'38'!S33+'39'!S33</f>
        <v>167.39661864923445</v>
      </c>
      <c r="D34" s="193">
        <f>'1'!U33+'2'!U33+'3'!U33+'4'!U33+'5'!U33+'6'!U33+'7'!U33+'8'!U33+'9'!U33+'10'!U33+'11'!U33+'12'!U33+'13'!U33+'14'!U33+'15'!U33+'16'!U33+'17'!U33+'18'!U33+'19'!U33+'20'!U33+'21'!U33+'22'!U33+'23'!U33+'24'!U33+'25'!U33+'26'!U33+'27'!U33+'28'!U33+'29'!U33+'30'!U33+'31'!U33+'32'!U33+'33'!U33+'34'!U33+'35'!U33+'36'!U33+'37'!U33+'38'!U33+'39'!U33</f>
        <v>147.91663830597105</v>
      </c>
      <c r="E34" s="120">
        <f>'1'!W33+'2'!W33+'3'!W33+'4'!W33+'5'!W33+'6'!W33+'7'!W33+'8'!W33+'9'!W33+'10'!W33+'11'!W33+'12'!W33+'13'!W33+'14'!W33+'15'!W33+'16'!W33+'17'!W33+'18'!W33+'19'!W33+'20'!W33+'21'!W33+'22'!W33+'23'!W33+'24'!W33+'25'!W33+'26'!W33+'27'!W33+'28'!W33+'29'!W33+'30'!W33+'31'!W33+'32'!W33+'33'!W33+'34'!W33+'35'!W33+'36'!W33+'37'!W33+'38'!W33+'39'!W33</f>
        <v>1</v>
      </c>
      <c r="F34" s="172">
        <f>'1'!Y33+'2'!Y33+'3'!Y33+'4'!Y33+'5'!Y33+'6'!Y33+'7'!Y33+'8'!Y33+'9'!Y33+'10'!Y33+'11'!Y33+'12'!Y33+'13'!Y33+'14'!Y33+'15'!Y33+'16'!Y33+'17'!Y33+'18'!Y33+'19'!Y33+'20'!Y33+'21'!Y33+'22'!Y33+'23'!Y33+'24'!Y33+'25'!Y33+'26'!Y33+'27'!Y33+'28'!Y33+'29'!Y33+'30'!Y33+'31'!Y33+'32'!Y33+'33'!Y33+'34'!Y33+'35'!Y33+'36'!Y33+'37'!Y33+'38'!Y33+'39'!Y33</f>
        <v>0</v>
      </c>
      <c r="G34" s="117">
        <v>29</v>
      </c>
      <c r="O34" s="49">
        <v>382</v>
      </c>
      <c r="P34" s="430" t="s">
        <v>584</v>
      </c>
      <c r="Q34" s="429">
        <v>178102</v>
      </c>
      <c r="R34" s="429">
        <v>194975</v>
      </c>
    </row>
    <row r="35" spans="1:18" x14ac:dyDescent="0.2">
      <c r="A35" s="159" t="s">
        <v>22</v>
      </c>
      <c r="B35" s="3" t="s">
        <v>377</v>
      </c>
      <c r="C35" s="174">
        <f>'1'!S34+'2'!S34+'3'!S34+'4'!S34+'5'!S34+'6'!S34+'7'!S34+'8'!S34+'9'!S34+'10'!S34+'11'!S34+'12'!S34+'13'!S34+'14'!S34+'15'!S34+'16'!S34+'17'!S34+'18'!S34+'19'!S34+'20'!S34+'21'!S34+'22'!S34+'23'!S34+'24'!S34+'25'!S34+'26'!S34+'27'!S34+'28'!S34+'29'!S34+'30'!S34+'31'!S34+'32'!S34+'33'!S34+'34'!S34+'35'!S34+'36'!S34+'37'!S34+'38'!S34+'39'!S34</f>
        <v>147.8384657210934</v>
      </c>
      <c r="D35" s="193">
        <f>'1'!U34+'2'!U34+'3'!U34+'4'!U34+'5'!U34+'6'!U34+'7'!U34+'8'!U34+'9'!U34+'10'!U34+'11'!U34+'12'!U34+'13'!U34+'14'!U34+'15'!U34+'16'!U34+'17'!U34+'18'!U34+'19'!U34+'20'!U34+'21'!U34+'22'!U34+'23'!U34+'24'!U34+'25'!U34+'26'!U34+'27'!U34+'28'!U34+'29'!U34+'30'!U34+'31'!U34+'32'!U34+'33'!U34+'34'!U34+'35'!U34+'36'!U34+'37'!U34+'38'!U34+'39'!U34</f>
        <v>102.28898868830676</v>
      </c>
      <c r="E35" s="120">
        <f>'1'!W34+'2'!W34+'3'!W34+'4'!W34+'5'!W34+'6'!W34+'7'!W34+'8'!W34+'9'!W34+'10'!W34+'11'!W34+'12'!W34+'13'!W34+'14'!W34+'15'!W34+'16'!W34+'17'!W34+'18'!W34+'19'!W34+'20'!W34+'21'!W34+'22'!W34+'23'!W34+'24'!W34+'25'!W34+'26'!W34+'27'!W34+'28'!W34+'29'!W34+'30'!W34+'31'!W34+'32'!W34+'33'!W34+'34'!W34+'35'!W34+'36'!W34+'37'!W34+'38'!W34+'39'!W34</f>
        <v>10</v>
      </c>
      <c r="F35" s="172">
        <f>'1'!Y34+'2'!Y34+'3'!Y34+'4'!Y34+'5'!Y34+'6'!Y34+'7'!Y34+'8'!Y34+'9'!Y34+'10'!Y34+'11'!Y34+'12'!Y34+'13'!Y34+'14'!Y34+'15'!Y34+'16'!Y34+'17'!Y34+'18'!Y34+'19'!Y34+'20'!Y34+'21'!Y34+'22'!Y34+'23'!Y34+'24'!Y34+'25'!Y34+'26'!Y34+'27'!Y34+'28'!Y34+'29'!Y34+'30'!Y34+'31'!Y34+'32'!Y34+'33'!Y34+'34'!Y34+'35'!Y34+'36'!Y34+'37'!Y34+'38'!Y34+'39'!Y34</f>
        <v>10</v>
      </c>
      <c r="G35" s="117">
        <v>30</v>
      </c>
      <c r="O35" s="49"/>
      <c r="P35" s="430" t="s">
        <v>565</v>
      </c>
      <c r="Q35" s="429">
        <v>1278601</v>
      </c>
      <c r="R35" s="429">
        <v>1266442</v>
      </c>
    </row>
    <row r="36" spans="1:18" x14ac:dyDescent="0.2">
      <c r="A36" s="159" t="s">
        <v>23</v>
      </c>
      <c r="B36" s="3" t="s">
        <v>193</v>
      </c>
      <c r="C36" s="174">
        <f>'1'!S35+'2'!S35+'3'!S35+'4'!S35+'5'!S35+'6'!S35+'7'!S35+'8'!S35+'9'!S35+'10'!S35+'11'!S35+'12'!S35+'13'!S35+'14'!S35+'15'!S35+'16'!S35+'17'!S35+'18'!S35+'19'!S35+'20'!S35+'21'!S35+'22'!S35+'23'!S35+'24'!S35+'25'!S35+'26'!S35+'27'!S35+'28'!S35+'29'!S35+'30'!S35+'31'!S35+'32'!S35+'33'!S35+'34'!S35+'35'!S35+'36'!S35+'37'!S35+'38'!S35+'39'!S35</f>
        <v>104.59636678531893</v>
      </c>
      <c r="D36" s="193">
        <f>'1'!U35+'2'!U35+'3'!U35+'4'!U35+'5'!U35+'6'!U35+'7'!U35+'8'!U35+'9'!U35+'10'!U35+'11'!U35+'12'!U35+'13'!U35+'14'!U35+'15'!U35+'16'!U35+'17'!U35+'18'!U35+'19'!U35+'20'!U35+'21'!U35+'22'!U35+'23'!U35+'24'!U35+'25'!U35+'26'!U35+'27'!U35+'28'!U35+'29'!U35+'30'!U35+'31'!U35+'32'!U35+'33'!U35+'34'!U35+'35'!U35+'36'!U35+'37'!U35+'38'!U35+'39'!U35</f>
        <v>44.48351231099771</v>
      </c>
      <c r="E36" s="120">
        <f>'1'!W35+'2'!W35+'3'!W35+'4'!W35+'5'!W35+'6'!W35+'7'!W35+'8'!W35+'9'!W35+'10'!W35+'11'!W35+'12'!W35+'13'!W35+'14'!W35+'15'!W35+'16'!W35+'17'!W35+'18'!W35+'19'!W35+'20'!W35+'21'!W35+'22'!W35+'23'!W35+'24'!W35+'25'!W35+'26'!W35+'27'!W35+'28'!W35+'29'!W35+'30'!W35+'31'!W35+'32'!W35+'33'!W35+'34'!W35+'35'!W35+'36'!W35+'37'!W35+'38'!W35+'39'!W35</f>
        <v>12</v>
      </c>
      <c r="F36" s="172">
        <f>'1'!Y35+'2'!Y35+'3'!Y35+'4'!Y35+'5'!Y35+'6'!Y35+'7'!Y35+'8'!Y35+'9'!Y35+'10'!Y35+'11'!Y35+'12'!Y35+'13'!Y35+'14'!Y35+'15'!Y35+'16'!Y35+'17'!Y35+'18'!Y35+'19'!Y35+'20'!Y35+'21'!Y35+'22'!Y35+'23'!Y35+'24'!Y35+'25'!Y35+'26'!Y35+'27'!Y35+'28'!Y35+'29'!Y35+'30'!Y35+'31'!Y35+'32'!Y35+'33'!Y35+'34'!Y35+'35'!Y35+'36'!Y35+'37'!Y35+'38'!Y35+'39'!Y35</f>
        <v>10</v>
      </c>
      <c r="G36" s="117">
        <v>31</v>
      </c>
      <c r="O36" s="49">
        <v>213</v>
      </c>
      <c r="P36" s="430" t="s">
        <v>585</v>
      </c>
      <c r="Q36" s="429">
        <v>145212</v>
      </c>
      <c r="R36" s="429">
        <v>140246</v>
      </c>
    </row>
    <row r="37" spans="1:18" x14ac:dyDescent="0.2">
      <c r="A37" s="159" t="s">
        <v>24</v>
      </c>
      <c r="B37" s="3" t="s">
        <v>39</v>
      </c>
      <c r="C37" s="174">
        <f>'1'!S36+'2'!S36+'3'!S36+'4'!S36+'5'!S36+'6'!S36+'7'!S36+'8'!S36+'9'!S36+'10'!S36+'11'!S36+'12'!S36+'13'!S36+'14'!S36+'15'!S36+'16'!S36+'17'!S36+'18'!S36+'19'!S36+'20'!S36+'21'!S36+'22'!S36+'23'!S36+'24'!S36+'25'!S36+'26'!S36+'27'!S36+'28'!S36+'29'!S36+'30'!S36+'31'!S36+'32'!S36+'33'!S36+'34'!S36+'35'!S36+'36'!S36+'37'!S36+'38'!S36+'39'!S36</f>
        <v>122.55806969301689</v>
      </c>
      <c r="D37" s="193">
        <f>'1'!U36+'2'!U36+'3'!U36+'4'!U36+'5'!U36+'6'!U36+'7'!U36+'8'!U36+'9'!U36+'10'!U36+'11'!U36+'12'!U36+'13'!U36+'14'!U36+'15'!U36+'16'!U36+'17'!U36+'18'!U36+'19'!U36+'20'!U36+'21'!U36+'22'!U36+'23'!U36+'24'!U36+'25'!U36+'26'!U36+'27'!U36+'28'!U36+'29'!U36+'30'!U36+'31'!U36+'32'!U36+'33'!U36+'34'!U36+'35'!U36+'36'!U36+'37'!U36+'38'!U36+'39'!U36</f>
        <v>86.330468525459551</v>
      </c>
      <c r="E37" s="120">
        <f>'1'!W36+'2'!W36+'3'!W36+'4'!W36+'5'!W36+'6'!W36+'7'!W36+'8'!W36+'9'!W36+'10'!W36+'11'!W36+'12'!W36+'13'!W36+'14'!W36+'15'!W36+'16'!W36+'17'!W36+'18'!W36+'19'!W36+'20'!W36+'21'!W36+'22'!W36+'23'!W36+'24'!W36+'25'!W36+'26'!W36+'27'!W36+'28'!W36+'29'!W36+'30'!W36+'31'!W36+'32'!W36+'33'!W36+'34'!W36+'35'!W36+'36'!W36+'37'!W36+'38'!W36+'39'!W36</f>
        <v>7</v>
      </c>
      <c r="F37" s="172">
        <f>'1'!Y36+'2'!Y36+'3'!Y36+'4'!Y36+'5'!Y36+'6'!Y36+'7'!Y36+'8'!Y36+'9'!Y36+'10'!Y36+'11'!Y36+'12'!Y36+'13'!Y36+'14'!Y36+'15'!Y36+'16'!Y36+'17'!Y36+'18'!Y36+'19'!Y36+'20'!Y36+'21'!Y36+'22'!Y36+'23'!Y36+'24'!Y36+'25'!Y36+'26'!Y36+'27'!Y36+'28'!Y36+'29'!Y36+'30'!Y36+'31'!Y36+'32'!Y36+'33'!Y36+'34'!Y36+'35'!Y36+'36'!Y36+'37'!Y36+'38'!Y36+'39'!Y36</f>
        <v>8</v>
      </c>
      <c r="G37" s="117">
        <v>32</v>
      </c>
      <c r="O37" s="49">
        <v>215</v>
      </c>
      <c r="P37" s="430" t="s">
        <v>586</v>
      </c>
      <c r="Q37" s="429">
        <v>296081</v>
      </c>
      <c r="R37" s="429">
        <v>306229</v>
      </c>
    </row>
    <row r="38" spans="1:18" x14ac:dyDescent="0.2">
      <c r="A38" s="159" t="s">
        <v>25</v>
      </c>
      <c r="B38" s="3" t="s">
        <v>40</v>
      </c>
      <c r="C38" s="174">
        <f>'1'!S37+'2'!S37+'3'!S37+'4'!S37+'5'!S37+'6'!S37+'7'!S37+'8'!S37+'9'!S37+'10'!S37+'11'!S37+'12'!S37+'13'!S37+'14'!S37+'15'!S37+'16'!S37+'17'!S37+'18'!S37+'19'!S37+'20'!S37+'21'!S37+'22'!S37+'23'!S37+'24'!S37+'25'!S37+'26'!S37+'27'!S37+'28'!S37+'29'!S37+'30'!S37+'31'!S37+'32'!S37+'33'!S37+'34'!S37+'35'!S37+'36'!S37+'37'!S37+'38'!S37+'39'!S37</f>
        <v>111.63389660793723</v>
      </c>
      <c r="D38" s="193">
        <f>'1'!U37+'2'!U37+'3'!U37+'4'!U37+'5'!U37+'6'!U37+'7'!U37+'8'!U37+'9'!U37+'10'!U37+'11'!U37+'12'!U37+'13'!U37+'14'!U37+'15'!U37+'16'!U37+'17'!U37+'18'!U37+'19'!U37+'20'!U37+'21'!U37+'22'!U37+'23'!U37+'24'!U37+'25'!U37+'26'!U37+'27'!U37+'28'!U37+'29'!U37+'30'!U37+'31'!U37+'32'!U37+'33'!U37+'34'!U37+'35'!U37+'36'!U37+'37'!U37+'38'!U37+'39'!U37</f>
        <v>81.273506128024479</v>
      </c>
      <c r="E38" s="120">
        <f>'1'!W37+'2'!W37+'3'!W37+'4'!W37+'5'!W37+'6'!W37+'7'!W37+'8'!W37+'9'!W37+'10'!W37+'11'!W37+'12'!W37+'13'!W37+'14'!W37+'15'!W37+'16'!W37+'17'!W37+'18'!W37+'19'!W37+'20'!W37+'21'!W37+'22'!W37+'23'!W37+'24'!W37+'25'!W37+'26'!W37+'27'!W37+'28'!W37+'29'!W37+'30'!W37+'31'!W37+'32'!W37+'33'!W37+'34'!W37+'35'!W37+'36'!W37+'37'!W37+'38'!W37+'39'!W37</f>
        <v>12</v>
      </c>
      <c r="F38" s="172">
        <f>'1'!Y37+'2'!Y37+'3'!Y37+'4'!Y37+'5'!Y37+'6'!Y37+'7'!Y37+'8'!Y37+'9'!Y37+'10'!Y37+'11'!Y37+'12'!Y37+'13'!Y37+'14'!Y37+'15'!Y37+'16'!Y37+'17'!Y37+'18'!Y37+'19'!Y37+'20'!Y37+'21'!Y37+'22'!Y37+'23'!Y37+'24'!Y37+'25'!Y37+'26'!Y37+'27'!Y37+'28'!Y37+'29'!Y37+'30'!Y37+'31'!Y37+'32'!Y37+'33'!Y37+'34'!Y37+'35'!Y37+'36'!Y37+'37'!Y37+'38'!Y37+'39'!Y37</f>
        <v>7</v>
      </c>
      <c r="G38" s="117">
        <v>33</v>
      </c>
      <c r="O38" s="49">
        <v>218</v>
      </c>
      <c r="P38" s="430" t="s">
        <v>587</v>
      </c>
      <c r="Q38" s="429">
        <v>258553</v>
      </c>
      <c r="R38" s="429">
        <v>243824</v>
      </c>
    </row>
    <row r="39" spans="1:18" x14ac:dyDescent="0.2">
      <c r="A39" s="159" t="s">
        <v>26</v>
      </c>
      <c r="B39" s="3" t="s">
        <v>276</v>
      </c>
      <c r="C39" s="174">
        <f>'1'!S38+'2'!S38+'3'!S38+'4'!S38+'5'!S38+'6'!S38+'7'!S38+'8'!S38+'9'!S38+'10'!S38+'11'!S38+'12'!S38+'13'!S38+'14'!S38+'15'!S38+'16'!S38+'17'!S38+'18'!S38+'19'!S38+'20'!S38+'21'!S38+'22'!S38+'23'!S38+'24'!S38+'25'!S38+'26'!S38+'27'!S38+'28'!S38+'29'!S38+'30'!S38+'31'!S38+'32'!S38+'33'!S38+'34'!S38+'35'!S38+'36'!S38+'37'!S38+'38'!S38+'39'!S38</f>
        <v>120.82822201403773</v>
      </c>
      <c r="D39" s="193">
        <f>'1'!U38+'2'!U38+'3'!U38+'4'!U38+'5'!U38+'6'!U38+'7'!U38+'8'!U38+'9'!U38+'10'!U38+'11'!U38+'12'!U38+'13'!U38+'14'!U38+'15'!U38+'16'!U38+'17'!U38+'18'!U38+'19'!U38+'20'!U38+'21'!U38+'22'!U38+'23'!U38+'24'!U38+'25'!U38+'26'!U38+'27'!U38+'28'!U38+'29'!U38+'30'!U38+'31'!U38+'32'!U38+'33'!U38+'34'!U38+'35'!U38+'36'!U38+'37'!U38+'38'!U38+'39'!U38</f>
        <v>67.98210888771051</v>
      </c>
      <c r="E39" s="120">
        <f>'1'!W38+'2'!W38+'3'!W38+'4'!W38+'5'!W38+'6'!W38+'7'!W38+'8'!W38+'9'!W38+'10'!W38+'11'!W38+'12'!W38+'13'!W38+'14'!W38+'15'!W38+'16'!W38+'17'!W38+'18'!W38+'19'!W38+'20'!W38+'21'!W38+'22'!W38+'23'!W38+'24'!W38+'25'!W38+'26'!W38+'27'!W38+'28'!W38+'29'!W38+'30'!W38+'31'!W38+'32'!W38+'33'!W38+'34'!W38+'35'!W38+'36'!W38+'37'!W38+'38'!W38+'39'!W38</f>
        <v>19</v>
      </c>
      <c r="F39" s="172">
        <f>'1'!Y38+'2'!Y38+'3'!Y38+'4'!Y38+'5'!Y38+'6'!Y38+'7'!Y38+'8'!Y38+'9'!Y38+'10'!Y38+'11'!Y38+'12'!Y38+'13'!Y38+'14'!Y38+'15'!Y38+'16'!Y38+'17'!Y38+'18'!Y38+'19'!Y38+'20'!Y38+'21'!Y38+'22'!Y38+'23'!Y38+'24'!Y38+'25'!Y38+'26'!Y38+'27'!Y38+'28'!Y38+'29'!Y38+'30'!Y38+'31'!Y38+'32'!Y38+'33'!Y38+'34'!Y38+'35'!Y38+'36'!Y38+'37'!Y38+'38'!Y38+'39'!Y38</f>
        <v>18</v>
      </c>
      <c r="G39" s="117">
        <v>34</v>
      </c>
      <c r="O39" s="49">
        <v>220</v>
      </c>
      <c r="P39" s="430" t="s">
        <v>588</v>
      </c>
      <c r="Q39" s="429">
        <v>236199</v>
      </c>
      <c r="R39" s="429">
        <v>216961</v>
      </c>
    </row>
    <row r="40" spans="1:18" x14ac:dyDescent="0.2">
      <c r="A40" s="159" t="s">
        <v>51</v>
      </c>
      <c r="B40" s="3" t="s">
        <v>367</v>
      </c>
      <c r="C40" s="174">
        <f>'1'!S39+'2'!S39+'3'!S39+'4'!S39+'5'!S39+'6'!S39+'7'!S39+'8'!S39+'9'!S39+'10'!S39+'11'!S39+'12'!S39+'13'!S39+'14'!S39+'15'!S39+'16'!S39+'17'!S39+'18'!S39+'19'!S39+'20'!S39+'21'!S39+'22'!S39+'23'!S39+'24'!S39+'25'!S39+'26'!S39+'27'!S39+'28'!S39+'29'!S39+'30'!S39+'31'!S39+'32'!S39+'33'!S39+'34'!S39+'35'!S39+'36'!S39+'37'!S39+'38'!S39+'39'!S39</f>
        <v>112.70680969983667</v>
      </c>
      <c r="D40" s="193">
        <f>'1'!U39+'2'!U39+'3'!U39+'4'!U39+'5'!U39+'6'!U39+'7'!U39+'8'!U39+'9'!U39+'10'!U39+'11'!U39+'12'!U39+'13'!U39+'14'!U39+'15'!U39+'16'!U39+'17'!U39+'18'!U39+'19'!U39+'20'!U39+'21'!U39+'22'!U39+'23'!U39+'24'!U39+'25'!U39+'26'!U39+'27'!U39+'28'!U39+'29'!U39+'30'!U39+'31'!U39+'32'!U39+'33'!U39+'34'!U39+'35'!U39+'36'!U39+'37'!U39+'38'!U39+'39'!U39</f>
        <v>62.920725380842853</v>
      </c>
      <c r="E40" s="120">
        <f>'1'!W39+'2'!W39+'3'!W39+'4'!W39+'5'!W39+'6'!W39+'7'!W39+'8'!W39+'9'!W39+'10'!W39+'11'!W39+'12'!W39+'13'!W39+'14'!W39+'15'!W39+'16'!W39+'17'!W39+'18'!W39+'19'!W39+'20'!W39+'21'!W39+'22'!W39+'23'!W39+'24'!W39+'25'!W39+'26'!W39+'27'!W39+'28'!W39+'29'!W39+'30'!W39+'31'!W39+'32'!W39+'33'!W39+'34'!W39+'35'!W39+'36'!W39+'37'!W39+'38'!W39+'39'!W39</f>
        <v>12</v>
      </c>
      <c r="F40" s="172">
        <f>'1'!Y39+'2'!Y39+'3'!Y39+'4'!Y39+'5'!Y39+'6'!Y39+'7'!Y39+'8'!Y39+'9'!Y39+'10'!Y39+'11'!Y39+'12'!Y39+'13'!Y39+'14'!Y39+'15'!Y39+'16'!Y39+'17'!Y39+'18'!Y39+'19'!Y39+'20'!Y39+'21'!Y39+'22'!Y39+'23'!Y39+'24'!Y39+'25'!Y39+'26'!Y39+'27'!Y39+'28'!Y39+'29'!Y39+'30'!Y39+'31'!Y39+'32'!Y39+'33'!Y39+'34'!Y39+'35'!Y39+'36'!Y39+'37'!Y39+'38'!Y39+'39'!Y39</f>
        <v>8</v>
      </c>
      <c r="G40" s="117">
        <v>35</v>
      </c>
      <c r="O40" s="49">
        <v>228</v>
      </c>
      <c r="P40" s="430" t="s">
        <v>518</v>
      </c>
      <c r="Q40" s="429">
        <v>278667</v>
      </c>
      <c r="R40" s="429">
        <v>294992</v>
      </c>
    </row>
    <row r="41" spans="1:18" x14ac:dyDescent="0.2">
      <c r="A41" s="159" t="s">
        <v>194</v>
      </c>
      <c r="B41" s="3" t="s">
        <v>41</v>
      </c>
      <c r="C41" s="174">
        <f>'1'!S40+'2'!S40+'3'!S40+'4'!S40+'5'!S40+'6'!S40+'7'!S40+'8'!S40+'9'!S40+'10'!S40+'11'!S40+'12'!S40+'13'!S40+'14'!S40+'15'!S40+'16'!S40+'17'!S40+'18'!S40+'19'!S40+'20'!S40+'21'!S40+'22'!S40+'23'!S40+'24'!S40+'25'!S40+'26'!S40+'27'!S40+'28'!S40+'29'!S40+'30'!S40+'31'!S40+'32'!S40+'33'!S40+'34'!S40+'35'!S40+'36'!S40+'37'!S40+'38'!S40+'39'!S40</f>
        <v>202.03317618453045</v>
      </c>
      <c r="D41" s="193">
        <f>'1'!U40+'2'!U40+'3'!U40+'4'!U40+'5'!U40+'6'!U40+'7'!U40+'8'!U40+'9'!U40+'10'!U40+'11'!U40+'12'!U40+'13'!U40+'14'!U40+'15'!U40+'16'!U40+'17'!U40+'18'!U40+'19'!U40+'20'!U40+'21'!U40+'22'!U40+'23'!U40+'24'!U40+'25'!U40+'26'!U40+'27'!U40+'28'!U40+'29'!U40+'30'!U40+'31'!U40+'32'!U40+'33'!U40+'34'!U40+'35'!U40+'36'!U40+'37'!U40+'38'!U40+'39'!U40</f>
        <v>125.63554841657272</v>
      </c>
      <c r="E41" s="120">
        <f>'1'!W40+'2'!W40+'3'!W40+'4'!W40+'5'!W40+'6'!W40+'7'!W40+'8'!W40+'9'!W40+'10'!W40+'11'!W40+'12'!W40+'13'!W40+'14'!W40+'15'!W40+'16'!W40+'17'!W40+'18'!W40+'19'!W40+'20'!W40+'21'!W40+'22'!W40+'23'!W40+'24'!W40+'25'!W40+'26'!W40+'27'!W40+'28'!W40+'29'!W40+'30'!W40+'31'!W40+'32'!W40+'33'!W40+'34'!W40+'35'!W40+'36'!W40+'37'!W40+'38'!W40+'39'!W40</f>
        <v>47</v>
      </c>
      <c r="F41" s="172">
        <f>'1'!Y40+'2'!Y40+'3'!Y40+'4'!Y40+'5'!Y40+'6'!Y40+'7'!Y40+'8'!Y40+'9'!Y40+'10'!Y40+'11'!Y40+'12'!Y40+'13'!Y40+'14'!Y40+'15'!Y40+'16'!Y40+'17'!Y40+'18'!Y40+'19'!Y40+'20'!Y40+'21'!Y40+'22'!Y40+'23'!Y40+'24'!Y40+'25'!Y40+'26'!Y40+'27'!Y40+'28'!Y40+'29'!Y40+'30'!Y40+'31'!Y40+'32'!Y40+'33'!Y40+'34'!Y40+'35'!Y40+'36'!Y40+'37'!Y40+'38'!Y40+'39'!Y40</f>
        <v>38</v>
      </c>
      <c r="G41" s="117">
        <v>36</v>
      </c>
      <c r="O41" s="49">
        <v>365</v>
      </c>
      <c r="P41" s="430" t="s">
        <v>521</v>
      </c>
      <c r="Q41" s="429">
        <v>63889</v>
      </c>
      <c r="R41" s="429">
        <v>64190</v>
      </c>
    </row>
    <row r="42" spans="1:18" x14ac:dyDescent="0.2">
      <c r="A42" s="159" t="s">
        <v>371</v>
      </c>
      <c r="B42" s="3" t="s">
        <v>345</v>
      </c>
      <c r="C42" s="174">
        <f>'1'!S41+'2'!S41+'3'!S41+'4'!S41+'5'!S41+'6'!S41+'7'!S41+'8'!S41+'9'!S41+'10'!S41+'11'!S41+'12'!S41+'13'!S41+'14'!S41+'15'!S41+'16'!S41+'17'!S41+'18'!S41+'19'!S41+'20'!S41+'21'!S41+'22'!S41+'23'!S41+'24'!S41+'25'!S41+'26'!S41+'27'!S41+'28'!S41+'29'!S41+'30'!S41+'31'!S41+'32'!S41+'33'!S41+'34'!S41+'35'!S41+'36'!S41+'37'!S41+'38'!S41+'39'!S41</f>
        <v>131.30272576227185</v>
      </c>
      <c r="D42" s="193">
        <f>'1'!U41+'2'!U41+'3'!U41+'4'!U41+'5'!U41+'6'!U41+'7'!U41+'8'!U41+'9'!U41+'10'!U41+'11'!U41+'12'!U41+'13'!U41+'14'!U41+'15'!U41+'16'!U41+'17'!U41+'18'!U41+'19'!U41+'20'!U41+'21'!U41+'22'!U41+'23'!U41+'24'!U41+'25'!U41+'26'!U41+'27'!U41+'28'!U41+'29'!U41+'30'!U41+'31'!U41+'32'!U41+'33'!U41+'34'!U41+'35'!U41+'36'!U41+'37'!U41+'38'!U41+'39'!U41</f>
        <v>64.148272751366392</v>
      </c>
      <c r="E42" s="120">
        <f>'1'!W41+'2'!W41+'3'!W41+'4'!W41+'5'!W41+'6'!W41+'7'!W41+'8'!W41+'9'!W41+'10'!W41+'11'!W41+'12'!W41+'13'!W41+'14'!W41+'15'!W41+'16'!W41+'17'!W41+'18'!W41+'19'!W41+'20'!W41+'21'!W41+'22'!W41+'23'!W41+'24'!W41+'25'!W41+'26'!W41+'27'!W41+'28'!W41+'29'!W41+'30'!W41+'31'!W41+'32'!W41+'33'!W41+'34'!W41+'35'!W41+'36'!W41+'37'!W41+'38'!W41+'39'!W41</f>
        <v>24</v>
      </c>
      <c r="F42" s="172">
        <f>'1'!Y41+'2'!Y41+'3'!Y41+'4'!Y41+'5'!Y41+'6'!Y41+'7'!Y41+'8'!Y41+'9'!Y41+'10'!Y41+'11'!Y41+'12'!Y41+'13'!Y41+'14'!Y41+'15'!Y41+'16'!Y41+'17'!Y41+'18'!Y41+'19'!Y41+'20'!Y41+'21'!Y41+'22'!Y41+'23'!Y41+'24'!Y41+'25'!Y41+'26'!Y41+'27'!Y41+'28'!Y41+'29'!Y41+'30'!Y41+'31'!Y41+'32'!Y41+'33'!Y41+'34'!Y41+'35'!Y41+'36'!Y41+'37'!Y41+'38'!Y41+'39'!Y41</f>
        <v>15</v>
      </c>
      <c r="G42" s="117">
        <v>37</v>
      </c>
      <c r="O42" s="49"/>
      <c r="P42" s="430" t="s">
        <v>589</v>
      </c>
      <c r="Q42" s="429">
        <v>2700326</v>
      </c>
      <c r="R42" s="429">
        <v>2598785</v>
      </c>
    </row>
    <row r="43" spans="1:18" x14ac:dyDescent="0.2">
      <c r="A43" s="159" t="s">
        <v>372</v>
      </c>
      <c r="B43" s="3" t="s">
        <v>278</v>
      </c>
      <c r="C43" s="174">
        <f>'1'!S42+'2'!S42+'3'!S42+'4'!S42+'5'!S42+'6'!S42+'7'!S42+'8'!S42+'9'!S42+'10'!S42+'11'!S42+'12'!S42+'13'!S42+'14'!S42+'15'!S42+'16'!S42+'17'!S42+'18'!S42+'19'!S42+'20'!S42+'21'!S42+'22'!S42+'23'!S42+'24'!S42+'25'!S42+'26'!S42+'27'!S42+'28'!S42+'29'!S42+'30'!S42+'31'!S42+'32'!S42+'33'!S42+'34'!S42+'35'!S42+'36'!S42+'37'!S42+'38'!S42+'39'!S42</f>
        <v>104.16346702976368</v>
      </c>
      <c r="D43" s="193">
        <f>'1'!U42+'2'!U42+'3'!U42+'4'!U42+'5'!U42+'6'!U42+'7'!U42+'8'!U42+'9'!U42+'10'!U42+'11'!U42+'12'!U42+'13'!U42+'14'!U42+'15'!U42+'16'!U42+'17'!U42+'18'!U42+'19'!U42+'20'!U42+'21'!U42+'22'!U42+'23'!U42+'24'!U42+'25'!U42+'26'!U42+'27'!U42+'28'!U42+'29'!U42+'30'!U42+'31'!U42+'32'!U42+'33'!U42+'34'!U42+'35'!U42+'36'!U42+'37'!U42+'38'!U42+'39'!U42</f>
        <v>0</v>
      </c>
      <c r="E43" s="120">
        <f>'1'!W42+'2'!W42+'3'!W42+'4'!W42+'5'!W42+'6'!W42+'7'!W42+'8'!W42+'9'!W42+'10'!W42+'11'!W42+'12'!W42+'13'!W42+'14'!W42+'15'!W42+'16'!W42+'17'!W42+'18'!W42+'19'!W42+'20'!W42+'21'!W42+'22'!W42+'23'!W42+'24'!W42+'25'!W42+'26'!W42+'27'!W42+'28'!W42+'29'!W42+'30'!W42+'31'!W42+'32'!W42+'33'!W42+'34'!W42+'35'!W42+'36'!W42+'37'!W42+'38'!W42+'39'!W42</f>
        <v>0</v>
      </c>
      <c r="F43" s="172">
        <f>'1'!Y42+'2'!Y42+'3'!Y42+'4'!Y42+'5'!Y42+'6'!Y42+'7'!Y42+'8'!Y42+'9'!Y42+'10'!Y42+'11'!Y42+'12'!Y42+'13'!Y42+'14'!Y42+'15'!Y42+'16'!Y42+'17'!Y42+'18'!Y42+'19'!Y42+'20'!Y42+'21'!Y42+'22'!Y42+'23'!Y42+'24'!Y42+'25'!Y42+'26'!Y42+'27'!Y42+'28'!Y42+'29'!Y42+'30'!Y42+'31'!Y42+'32'!Y42+'33'!Y42+'34'!Y42+'35'!Y42+'36'!Y42+'37'!Y42+'38'!Y42+'39'!Y42</f>
        <v>0</v>
      </c>
      <c r="G43" s="117">
        <v>38</v>
      </c>
      <c r="O43" s="49">
        <v>201</v>
      </c>
      <c r="P43" s="430" t="s">
        <v>492</v>
      </c>
      <c r="Q43" s="429">
        <v>2444385</v>
      </c>
      <c r="R43" s="429">
        <v>2355693</v>
      </c>
    </row>
    <row r="44" spans="1:18" x14ac:dyDescent="0.2">
      <c r="A44" s="159" t="s">
        <v>373</v>
      </c>
      <c r="B44" s="3" t="s">
        <v>279</v>
      </c>
      <c r="C44" s="176">
        <f>'1'!S43+'2'!S43+'3'!S43+'4'!S43+'5'!S43+'6'!S43+'7'!S43+'8'!S43+'9'!S43+'10'!S43+'11'!S43+'12'!S43+'13'!S43+'14'!S43+'15'!S43+'16'!S43+'17'!S43+'18'!S43+'19'!S43+'20'!S43+'21'!S43+'22'!S43+'23'!S43+'24'!S43+'25'!S43+'26'!S43+'27'!S43+'28'!S43+'29'!S43+'30'!S43+'31'!S43+'32'!S43+'33'!S43+'34'!S43+'35'!S43+'36'!S43+'37'!S43+'38'!S43+'39'!S43</f>
        <v>107.32265184077475</v>
      </c>
      <c r="D44" s="193">
        <f>'1'!U43+'2'!U43+'3'!U43+'4'!U43+'5'!U43+'6'!U43+'7'!U43+'8'!U43+'9'!U43+'10'!U43+'11'!U43+'12'!U43+'13'!U43+'14'!U43+'15'!U43+'16'!U43+'17'!U43+'18'!U43+'19'!U43+'20'!U43+'21'!U43+'22'!U43+'23'!U43+'24'!U43+'25'!U43+'26'!U43+'27'!U43+'28'!U43+'29'!U43+'30'!U43+'31'!U43+'32'!U43+'33'!U43+'34'!U43+'35'!U43+'36'!U43+'37'!U43+'38'!U43+'39'!U43</f>
        <v>33.466203262177075</v>
      </c>
      <c r="E44" s="120">
        <f>'1'!W43+'2'!W43+'3'!W43+'4'!W43+'5'!W43+'6'!W43+'7'!W43+'8'!W43+'9'!W43+'10'!W43+'11'!W43+'12'!W43+'13'!W43+'14'!W43+'15'!W43+'16'!W43+'17'!W43+'18'!W43+'19'!W43+'20'!W43+'21'!W43+'22'!W43+'23'!W43+'24'!W43+'25'!W43+'26'!W43+'27'!W43+'28'!W43+'29'!W43+'30'!W43+'31'!W43+'32'!W43+'33'!W43+'34'!W43+'35'!W43+'36'!W43+'37'!W43+'38'!W43+'39'!W43</f>
        <v>0</v>
      </c>
      <c r="F44" s="172">
        <f>'1'!Y43+'2'!Y43+'3'!Y43+'4'!Y43+'5'!Y43+'6'!Y43+'7'!Y43+'8'!Y43+'9'!Y43+'10'!Y43+'11'!Y43+'12'!Y43+'13'!Y43+'14'!Y43+'15'!Y43+'16'!Y43+'17'!Y43+'18'!Y43+'19'!Y43+'20'!Y43+'21'!Y43+'22'!Y43+'23'!Y43+'24'!Y43+'25'!Y43+'26'!Y43+'27'!Y43+'28'!Y43+'29'!Y43+'30'!Y43+'31'!Y43+'32'!Y43+'33'!Y43+'34'!Y43+'35'!Y43+'36'!Y43+'37'!Y43+'38'!Y43+'39'!Y43</f>
        <v>1</v>
      </c>
      <c r="G44" s="117">
        <v>39</v>
      </c>
      <c r="O44" s="49">
        <v>442</v>
      </c>
      <c r="P44" s="430" t="s">
        <v>590</v>
      </c>
      <c r="Q44" s="429">
        <v>38269</v>
      </c>
      <c r="R44" s="429">
        <v>35368</v>
      </c>
    </row>
    <row r="45" spans="1:18" x14ac:dyDescent="0.2">
      <c r="A45" s="106"/>
      <c r="B45" s="94" t="s">
        <v>83</v>
      </c>
      <c r="C45" s="206">
        <f>SUM(C6:C44)</f>
        <v>4864.8084108215635</v>
      </c>
      <c r="D45" s="207">
        <f>SUM(D6:D44)</f>
        <v>2285.0180482257429</v>
      </c>
      <c r="E45" s="204">
        <f>SUM(E6:E44)</f>
        <v>454</v>
      </c>
      <c r="F45" s="205">
        <f>SUM(F6:F44)</f>
        <v>373</v>
      </c>
      <c r="G45" s="118"/>
      <c r="O45" s="49">
        <v>443</v>
      </c>
      <c r="P45" s="430" t="s">
        <v>591</v>
      </c>
      <c r="Q45" s="429">
        <v>183066</v>
      </c>
      <c r="R45" s="429">
        <v>173284</v>
      </c>
    </row>
    <row r="46" spans="1:18" x14ac:dyDescent="0.2">
      <c r="A46" s="398" t="str">
        <f>取引基本表!$E$1</f>
        <v>2015年朝来市産業連関表</v>
      </c>
      <c r="B46" s="400"/>
      <c r="C46" s="48"/>
      <c r="D46" s="48"/>
      <c r="E46" s="48"/>
      <c r="F46" s="48"/>
      <c r="G46" s="48"/>
      <c r="O46" s="49">
        <v>446</v>
      </c>
      <c r="P46" s="430" t="s">
        <v>526</v>
      </c>
      <c r="Q46" s="429">
        <v>34606</v>
      </c>
      <c r="R46" s="429">
        <v>34440</v>
      </c>
    </row>
    <row r="47" spans="1:18" x14ac:dyDescent="0.2">
      <c r="C47" s="208"/>
      <c r="D47" s="208"/>
      <c r="E47" s="208"/>
      <c r="F47" s="208"/>
      <c r="G47" s="48"/>
      <c r="O47" s="49"/>
      <c r="P47" s="430" t="s">
        <v>567</v>
      </c>
      <c r="Q47" s="429">
        <v>1115874</v>
      </c>
      <c r="R47" s="429">
        <v>1131429</v>
      </c>
    </row>
    <row r="48" spans="1:18" x14ac:dyDescent="0.2">
      <c r="C48" s="48"/>
      <c r="D48" s="48"/>
      <c r="E48" s="48"/>
      <c r="F48" s="48"/>
      <c r="G48" s="48"/>
      <c r="O48" s="49">
        <v>208</v>
      </c>
      <c r="P48" s="430" t="s">
        <v>592</v>
      </c>
      <c r="Q48" s="429">
        <v>178175</v>
      </c>
      <c r="R48" s="429">
        <v>205903</v>
      </c>
    </row>
    <row r="49" spans="3:18" x14ac:dyDescent="0.2">
      <c r="C49" s="48"/>
      <c r="D49" s="48"/>
      <c r="E49" s="48"/>
      <c r="F49" s="48"/>
      <c r="G49" s="48"/>
      <c r="O49" s="49">
        <v>212</v>
      </c>
      <c r="P49" s="430" t="s">
        <v>593</v>
      </c>
      <c r="Q49" s="429">
        <v>264770</v>
      </c>
      <c r="R49" s="429">
        <v>271944</v>
      </c>
    </row>
    <row r="50" spans="3:18" x14ac:dyDescent="0.2">
      <c r="O50" s="49">
        <v>227</v>
      </c>
      <c r="P50" s="430" t="s">
        <v>517</v>
      </c>
      <c r="Q50" s="429">
        <v>120665</v>
      </c>
      <c r="R50" s="429">
        <v>111832</v>
      </c>
    </row>
    <row r="51" spans="3:18" x14ac:dyDescent="0.2">
      <c r="O51" s="49">
        <v>229</v>
      </c>
      <c r="P51" s="430" t="s">
        <v>519</v>
      </c>
      <c r="Q51" s="429">
        <v>348616</v>
      </c>
      <c r="R51" s="429">
        <v>341914</v>
      </c>
    </row>
    <row r="52" spans="3:18" x14ac:dyDescent="0.2">
      <c r="O52" s="49">
        <v>464</v>
      </c>
      <c r="P52" s="430" t="s">
        <v>594</v>
      </c>
      <c r="Q52" s="429">
        <v>93387</v>
      </c>
      <c r="R52" s="429">
        <v>97242</v>
      </c>
    </row>
    <row r="53" spans="3:18" x14ac:dyDescent="0.2">
      <c r="O53" s="49">
        <v>481</v>
      </c>
      <c r="P53" s="430" t="s">
        <v>595</v>
      </c>
      <c r="Q53" s="429">
        <v>50484</v>
      </c>
      <c r="R53" s="429">
        <v>48645</v>
      </c>
    </row>
    <row r="54" spans="3:18" x14ac:dyDescent="0.2">
      <c r="O54" s="49">
        <v>501</v>
      </c>
      <c r="P54" s="430" t="s">
        <v>596</v>
      </c>
      <c r="Q54" s="429">
        <v>59777</v>
      </c>
      <c r="R54" s="429">
        <v>53949</v>
      </c>
    </row>
    <row r="55" spans="3:18" x14ac:dyDescent="0.2">
      <c r="O55" s="49"/>
      <c r="P55" s="430" t="s">
        <v>568</v>
      </c>
      <c r="Q55" s="429">
        <v>672561</v>
      </c>
      <c r="R55" s="429">
        <v>686870</v>
      </c>
    </row>
    <row r="56" spans="3:18" x14ac:dyDescent="0.2">
      <c r="O56" s="49">
        <v>209</v>
      </c>
      <c r="P56" s="430" t="s">
        <v>597</v>
      </c>
      <c r="Q56" s="429">
        <v>314928</v>
      </c>
      <c r="R56" s="429">
        <v>299944</v>
      </c>
    </row>
    <row r="57" spans="3:18" x14ac:dyDescent="0.2">
      <c r="O57" s="49">
        <v>222</v>
      </c>
      <c r="P57" s="430" t="s">
        <v>598</v>
      </c>
      <c r="Q57" s="429">
        <v>83428</v>
      </c>
      <c r="R57" s="429">
        <v>79818</v>
      </c>
    </row>
    <row r="58" spans="3:18" x14ac:dyDescent="0.2">
      <c r="O58" s="49">
        <v>225</v>
      </c>
      <c r="P58" s="430" t="s">
        <v>599</v>
      </c>
      <c r="Q58" s="429">
        <v>171979</v>
      </c>
      <c r="R58" s="429">
        <v>211181</v>
      </c>
    </row>
    <row r="59" spans="3:18" x14ac:dyDescent="0.2">
      <c r="O59" s="49">
        <v>585</v>
      </c>
      <c r="P59" s="430" t="s">
        <v>530</v>
      </c>
      <c r="Q59" s="429">
        <v>56592</v>
      </c>
      <c r="R59" s="429">
        <v>53759</v>
      </c>
    </row>
    <row r="60" spans="3:18" x14ac:dyDescent="0.2">
      <c r="O60" s="49">
        <v>586</v>
      </c>
      <c r="P60" s="430" t="s">
        <v>600</v>
      </c>
      <c r="Q60" s="429">
        <v>45634</v>
      </c>
      <c r="R60" s="429">
        <v>42168</v>
      </c>
    </row>
    <row r="61" spans="3:18" x14ac:dyDescent="0.2">
      <c r="O61" s="49"/>
      <c r="P61" s="430" t="s">
        <v>569</v>
      </c>
      <c r="Q61" s="429">
        <v>474157</v>
      </c>
      <c r="R61" s="429">
        <v>451615</v>
      </c>
    </row>
    <row r="62" spans="3:18" x14ac:dyDescent="0.2">
      <c r="O62" s="49">
        <v>221</v>
      </c>
      <c r="P62" s="430" t="s">
        <v>601</v>
      </c>
      <c r="Q62" s="429">
        <v>216783</v>
      </c>
      <c r="R62" s="429">
        <v>209488</v>
      </c>
    </row>
    <row r="63" spans="3:18" x14ac:dyDescent="0.2">
      <c r="O63" s="49">
        <v>223</v>
      </c>
      <c r="P63" s="430" t="s">
        <v>602</v>
      </c>
      <c r="Q63" s="429">
        <v>257374</v>
      </c>
      <c r="R63" s="429">
        <v>242127</v>
      </c>
    </row>
    <row r="64" spans="3:18" x14ac:dyDescent="0.2">
      <c r="O64" s="49"/>
      <c r="P64" s="430" t="s">
        <v>570</v>
      </c>
      <c r="Q64" s="429">
        <v>469330</v>
      </c>
      <c r="R64" s="429">
        <v>445310</v>
      </c>
    </row>
    <row r="65" spans="15:18" x14ac:dyDescent="0.2">
      <c r="O65" s="49">
        <v>205</v>
      </c>
      <c r="P65" s="430" t="s">
        <v>603</v>
      </c>
      <c r="Q65" s="429">
        <v>160450</v>
      </c>
      <c r="R65" s="429">
        <v>151566</v>
      </c>
    </row>
    <row r="66" spans="15:18" x14ac:dyDescent="0.2">
      <c r="O66" s="49">
        <v>224</v>
      </c>
      <c r="P66" s="430" t="s">
        <v>514</v>
      </c>
      <c r="Q66" s="429">
        <v>161691</v>
      </c>
      <c r="R66" s="429">
        <v>152961</v>
      </c>
    </row>
    <row r="67" spans="15:18" x14ac:dyDescent="0.2">
      <c r="O67" s="439">
        <v>226</v>
      </c>
      <c r="P67" s="440" t="s">
        <v>604</v>
      </c>
      <c r="Q67" s="432">
        <v>147189</v>
      </c>
      <c r="R67" s="432">
        <v>140783</v>
      </c>
    </row>
    <row r="68" spans="15:18" x14ac:dyDescent="0.2">
      <c r="O68" t="s">
        <v>609</v>
      </c>
    </row>
  </sheetData>
  <mergeCells count="1">
    <mergeCell ref="J9:K9"/>
  </mergeCells>
  <phoneticPr fontId="5"/>
  <pageMargins left="0.75" right="0.75" top="1" bottom="1" header="0.51200000000000001" footer="0.51200000000000001"/>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286</v>
      </c>
      <c r="S2" s="3" t="s">
        <v>152</v>
      </c>
      <c r="U2" s="64" t="s">
        <v>209</v>
      </c>
      <c r="W2" s="3" t="s">
        <v>130</v>
      </c>
      <c r="Y2" s="3" t="s">
        <v>153</v>
      </c>
    </row>
    <row r="3" spans="1:25" ht="44" x14ac:dyDescent="0.2">
      <c r="B3" s="65"/>
      <c r="C3" s="66" t="s">
        <v>227</v>
      </c>
      <c r="D3" s="66" t="s">
        <v>228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投入係数表!AL5</f>
        <v>0</v>
      </c>
      <c r="E5" s="110">
        <f>$C$40*D5</f>
        <v>0</v>
      </c>
      <c r="F5" s="85">
        <f>分析係数表!C8</f>
        <v>0.54693596511361031</v>
      </c>
      <c r="G5" s="110">
        <f t="shared" ref="G5:G38" si="0">E5*F5</f>
        <v>0</v>
      </c>
      <c r="H5" s="110">
        <f t="array" ref="H5:H43">MMULT(逆行列係数!C5:AO43,'36'!G5:G43)</f>
        <v>2.2659396420767388E-3</v>
      </c>
      <c r="I5" s="110">
        <f t="shared" ref="I5:I38" si="1">C5+H5</f>
        <v>2.2659396420767388E-3</v>
      </c>
      <c r="J5" s="85">
        <f>分析係数表!G8</f>
        <v>0.11998386771526517</v>
      </c>
      <c r="K5" s="111">
        <f t="shared" ref="K5:K38" si="2">I5*J5</f>
        <v>2.7187620226571074E-4</v>
      </c>
      <c r="L5" s="79" t="s">
        <v>177</v>
      </c>
      <c r="M5" s="80" t="s">
        <v>177</v>
      </c>
      <c r="N5" s="81">
        <f>分析係数表!H8</f>
        <v>1.0437901581813021E-2</v>
      </c>
      <c r="O5" s="82">
        <f t="shared" ref="O5:O43" si="3">$M$44*N5</f>
        <v>0.25817133542328985</v>
      </c>
      <c r="P5" s="76">
        <f>分析係数表!C8</f>
        <v>0.54693596511361031</v>
      </c>
      <c r="Q5" s="82">
        <f t="shared" ref="Q5:Q38" si="4">O5*P5</f>
        <v>0.14120318850440663</v>
      </c>
      <c r="R5" s="83">
        <f t="array" ref="R5:R43">MMULT(逆行列係数!C5:AO43,'36'!Q5:Q43)</f>
        <v>0.20744359116202646</v>
      </c>
      <c r="S5" s="84">
        <f t="shared" ref="S5:S38" si="5">I5+R5</f>
        <v>0.20970953080410321</v>
      </c>
      <c r="T5" s="85">
        <f>分析係数表!F8</f>
        <v>0.45210727969348657</v>
      </c>
      <c r="U5" s="86">
        <f t="shared" ref="U5:U38" si="6">S5*T5</f>
        <v>9.4811205497640522E-2</v>
      </c>
      <c r="V5" s="87">
        <f>分析係数表!D8</f>
        <v>0.18995765275257109</v>
      </c>
      <c r="W5" s="167">
        <f t="shared" ref="W5:W38" si="7">ROUND(S5*V5,0)</f>
        <v>0</v>
      </c>
      <c r="X5" s="76">
        <f>分析係数表!E8</f>
        <v>0.14398064125831822</v>
      </c>
      <c r="Y5" s="166">
        <f t="shared" ref="Y5:Y38" si="8">ROUND(S5*X5,0)</f>
        <v>0</v>
      </c>
    </row>
    <row r="6" spans="1:25" x14ac:dyDescent="0.2">
      <c r="A6" s="6" t="s">
        <v>219</v>
      </c>
      <c r="B6" s="5" t="s">
        <v>265</v>
      </c>
      <c r="C6" s="90"/>
      <c r="D6" s="107">
        <f>投入係数表!AL6</f>
        <v>0</v>
      </c>
      <c r="E6" s="110">
        <f t="shared" ref="E6:E43" si="9">$C$40*D6</f>
        <v>0</v>
      </c>
      <c r="F6" s="85">
        <f>分析係数表!C9</f>
        <v>1</v>
      </c>
      <c r="G6" s="110">
        <f t="shared" si="0"/>
        <v>0</v>
      </c>
      <c r="H6" s="110">
        <v>1.1819471339488059E-3</v>
      </c>
      <c r="I6" s="110">
        <f t="shared" si="1"/>
        <v>1.1819471339488059E-3</v>
      </c>
      <c r="J6" s="85">
        <f>分析係数表!G9</f>
        <v>0.24637681159420291</v>
      </c>
      <c r="K6" s="111">
        <f t="shared" si="2"/>
        <v>2.9120436633521307E-4</v>
      </c>
      <c r="L6" s="79"/>
      <c r="M6" s="80"/>
      <c r="N6" s="81">
        <f>分析係数表!H9</f>
        <v>5.4189353082342016E-4</v>
      </c>
      <c r="O6" s="82">
        <f t="shared" si="3"/>
        <v>1.340320900837846E-2</v>
      </c>
      <c r="P6" s="76">
        <f>分析係数表!C9</f>
        <v>1</v>
      </c>
      <c r="Q6" s="82">
        <f t="shared" si="4"/>
        <v>1.340320900837846E-2</v>
      </c>
      <c r="R6" s="83">
        <v>1.7562060634871261E-2</v>
      </c>
      <c r="S6" s="84">
        <f t="shared" si="5"/>
        <v>1.8744007768820067E-2</v>
      </c>
      <c r="T6" s="85">
        <f>分析係数表!F9</f>
        <v>0.67101449275362324</v>
      </c>
      <c r="U6" s="86">
        <f t="shared" si="6"/>
        <v>1.257750086516477E-2</v>
      </c>
      <c r="V6" s="87">
        <f>分析係数表!D9</f>
        <v>0.17826086956521739</v>
      </c>
      <c r="W6" s="167">
        <f t="shared" si="7"/>
        <v>0</v>
      </c>
      <c r="X6" s="76">
        <f>分析係数表!E9</f>
        <v>0.11304347826086956</v>
      </c>
      <c r="Y6" s="166">
        <f t="shared" si="8"/>
        <v>0</v>
      </c>
    </row>
    <row r="7" spans="1:25" x14ac:dyDescent="0.2">
      <c r="A7" s="6" t="s">
        <v>220</v>
      </c>
      <c r="B7" s="5" t="s">
        <v>266</v>
      </c>
      <c r="C7" s="90"/>
      <c r="D7" s="107">
        <f>投入係数表!AL7</f>
        <v>0</v>
      </c>
      <c r="E7" s="110">
        <f t="shared" si="9"/>
        <v>0</v>
      </c>
      <c r="F7" s="85">
        <f>分析係数表!C10</f>
        <v>7.9037800687285276E-2</v>
      </c>
      <c r="G7" s="110">
        <f t="shared" si="0"/>
        <v>0</v>
      </c>
      <c r="H7" s="110">
        <v>2.9981114340733154E-5</v>
      </c>
      <c r="I7" s="110">
        <f t="shared" si="1"/>
        <v>2.9981114340733154E-5</v>
      </c>
      <c r="J7" s="85">
        <f>分析係数表!G10</f>
        <v>0.17857142857142858</v>
      </c>
      <c r="K7" s="111">
        <f t="shared" si="2"/>
        <v>5.3537704179880631E-6</v>
      </c>
      <c r="L7" s="79"/>
      <c r="M7" s="80"/>
      <c r="N7" s="81">
        <f>分析係数表!H10</f>
        <v>1.057982607798106E-3</v>
      </c>
      <c r="O7" s="82">
        <f t="shared" si="3"/>
        <v>2.6168169968738896E-2</v>
      </c>
      <c r="P7" s="76">
        <f>分析係数表!C10</f>
        <v>7.9037800687285276E-2</v>
      </c>
      <c r="Q7" s="82">
        <f t="shared" si="4"/>
        <v>2.0682746023401892E-3</v>
      </c>
      <c r="R7" s="83">
        <v>3.4327413285534015E-3</v>
      </c>
      <c r="S7" s="84">
        <f t="shared" si="5"/>
        <v>3.4627224428941347E-3</v>
      </c>
      <c r="T7" s="85">
        <f>分析係数表!F10</f>
        <v>0.5178571428571429</v>
      </c>
      <c r="U7" s="86">
        <f t="shared" si="6"/>
        <v>1.7931955507844628E-3</v>
      </c>
      <c r="V7" s="87">
        <f>分析係数表!D10</f>
        <v>0.10714285714285714</v>
      </c>
      <c r="W7" s="167">
        <f t="shared" si="7"/>
        <v>0</v>
      </c>
      <c r="X7" s="76">
        <f>分析係数表!E10</f>
        <v>8.9285714285714288E-2</v>
      </c>
      <c r="Y7" s="166">
        <f t="shared" si="8"/>
        <v>0</v>
      </c>
    </row>
    <row r="8" spans="1:25" x14ac:dyDescent="0.2">
      <c r="A8" s="6" t="s">
        <v>221</v>
      </c>
      <c r="B8" s="5" t="s">
        <v>27</v>
      </c>
      <c r="C8" s="90"/>
      <c r="D8" s="107">
        <f>投入係数表!AL8</f>
        <v>0</v>
      </c>
      <c r="E8" s="110">
        <f t="shared" si="9"/>
        <v>0</v>
      </c>
      <c r="F8" s="85">
        <f>分析係数表!C11</f>
        <v>2.9201343261789914E-3</v>
      </c>
      <c r="G8" s="110">
        <f t="shared" si="0"/>
        <v>0</v>
      </c>
      <c r="H8" s="110">
        <v>6.1521934190932764E-4</v>
      </c>
      <c r="I8" s="110">
        <f t="shared" si="1"/>
        <v>6.1521934190932764E-4</v>
      </c>
      <c r="J8" s="85">
        <f>分析係数表!G11</f>
        <v>0.38709677419354838</v>
      </c>
      <c r="K8" s="111">
        <f t="shared" si="2"/>
        <v>2.3814942267457844E-4</v>
      </c>
      <c r="L8" s="79"/>
      <c r="M8" s="80"/>
      <c r="N8" s="81">
        <f>分析係数表!H11</f>
        <v>-1.2902226924367146E-5</v>
      </c>
      <c r="O8" s="82">
        <f t="shared" si="3"/>
        <v>-3.1912402400901093E-4</v>
      </c>
      <c r="P8" s="76">
        <f>分析係数表!C11</f>
        <v>2.9201343261789914E-3</v>
      </c>
      <c r="Q8" s="82">
        <f t="shared" si="4"/>
        <v>-9.3188501681708143E-7</v>
      </c>
      <c r="R8" s="83">
        <v>4.6007267601206828E-3</v>
      </c>
      <c r="S8" s="84">
        <f t="shared" si="5"/>
        <v>5.2159461020300103E-3</v>
      </c>
      <c r="T8" s="85">
        <f>分析係数表!F11</f>
        <v>0.64516129032258063</v>
      </c>
      <c r="U8" s="86">
        <f t="shared" si="6"/>
        <v>3.3651265174387164E-3</v>
      </c>
      <c r="V8" s="87">
        <f>分析係数表!D11</f>
        <v>0.25806451612903225</v>
      </c>
      <c r="W8" s="167">
        <f t="shared" si="7"/>
        <v>0</v>
      </c>
      <c r="X8" s="76">
        <f>分析係数表!E11</f>
        <v>0.22580645161290322</v>
      </c>
      <c r="Y8" s="166">
        <f t="shared" si="8"/>
        <v>0</v>
      </c>
    </row>
    <row r="9" spans="1:25" x14ac:dyDescent="0.2">
      <c r="A9" s="6" t="s">
        <v>222</v>
      </c>
      <c r="B9" s="5" t="s">
        <v>190</v>
      </c>
      <c r="C9" s="90"/>
      <c r="D9" s="107">
        <f>投入係数表!AL9</f>
        <v>0</v>
      </c>
      <c r="E9" s="110">
        <f t="shared" si="9"/>
        <v>0</v>
      </c>
      <c r="F9" s="85">
        <f>分析係数表!C12</f>
        <v>0.15436841164909776</v>
      </c>
      <c r="G9" s="110">
        <f t="shared" si="0"/>
        <v>0</v>
      </c>
      <c r="H9" s="110">
        <v>9.4277544504141775E-4</v>
      </c>
      <c r="I9" s="110">
        <f t="shared" si="1"/>
        <v>9.4277544504141775E-4</v>
      </c>
      <c r="J9" s="85">
        <f>分析係数表!G12</f>
        <v>0.13865952540355575</v>
      </c>
      <c r="K9" s="111">
        <f t="shared" si="2"/>
        <v>1.3072479577156903E-4</v>
      </c>
      <c r="L9" s="79"/>
      <c r="M9" s="80"/>
      <c r="N9" s="81">
        <f>分析係数表!H12</f>
        <v>8.1322736304286117E-2</v>
      </c>
      <c r="O9" s="82">
        <f t="shared" si="3"/>
        <v>2.011438723328796</v>
      </c>
      <c r="P9" s="76">
        <f>分析係数表!C12</f>
        <v>0.15436841164909776</v>
      </c>
      <c r="Q9" s="82">
        <f t="shared" si="4"/>
        <v>0.31050260084975523</v>
      </c>
      <c r="R9" s="83">
        <v>0.35323633931971338</v>
      </c>
      <c r="S9" s="84">
        <f t="shared" si="5"/>
        <v>0.35417911476475478</v>
      </c>
      <c r="T9" s="85">
        <f>分析係数表!F12</f>
        <v>0.32507624786134048</v>
      </c>
      <c r="U9" s="86">
        <f t="shared" si="6"/>
        <v>0.11513521769857758</v>
      </c>
      <c r="V9" s="87">
        <f>分析係数表!D12</f>
        <v>4.5079223387636688E-2</v>
      </c>
      <c r="W9" s="167">
        <f t="shared" si="7"/>
        <v>0</v>
      </c>
      <c r="X9" s="76">
        <f>分析係数表!E12</f>
        <v>4.7459644424607601E-2</v>
      </c>
      <c r="Y9" s="166">
        <f t="shared" si="8"/>
        <v>0</v>
      </c>
    </row>
    <row r="10" spans="1:25" x14ac:dyDescent="0.2">
      <c r="A10" s="6" t="s">
        <v>223</v>
      </c>
      <c r="B10" s="5" t="s">
        <v>28</v>
      </c>
      <c r="C10" s="90"/>
      <c r="D10" s="107">
        <f>投入係数表!AL10</f>
        <v>2.1682567215958368E-3</v>
      </c>
      <c r="E10" s="110">
        <f t="shared" si="9"/>
        <v>0.21682567215958368</v>
      </c>
      <c r="F10" s="85">
        <f>分析係数表!C13</f>
        <v>0</v>
      </c>
      <c r="G10" s="110">
        <f t="shared" si="0"/>
        <v>0</v>
      </c>
      <c r="H10" s="110">
        <v>0</v>
      </c>
      <c r="I10" s="110">
        <f t="shared" si="1"/>
        <v>0</v>
      </c>
      <c r="J10" s="85">
        <f>分析係数表!G13</f>
        <v>0.24519230769230768</v>
      </c>
      <c r="K10" s="111">
        <f t="shared" si="2"/>
        <v>0</v>
      </c>
      <c r="L10" s="79"/>
      <c r="M10" s="80"/>
      <c r="N10" s="81">
        <f>分析係数表!H13</f>
        <v>1.238613784739246E-2</v>
      </c>
      <c r="O10" s="82">
        <f t="shared" si="3"/>
        <v>0.30635906304865052</v>
      </c>
      <c r="P10" s="76">
        <f>分析係数表!C13</f>
        <v>0</v>
      </c>
      <c r="Q10" s="82">
        <f t="shared" si="4"/>
        <v>0</v>
      </c>
      <c r="R10" s="83">
        <v>0</v>
      </c>
      <c r="S10" s="84">
        <f t="shared" si="5"/>
        <v>0</v>
      </c>
      <c r="T10" s="85">
        <f>分析係数表!F13</f>
        <v>0.38350591715976329</v>
      </c>
      <c r="U10" s="86">
        <f t="shared" si="6"/>
        <v>0</v>
      </c>
      <c r="V10" s="87">
        <f>分析係数表!D13</f>
        <v>0.13609467455621302</v>
      </c>
      <c r="W10" s="167">
        <f t="shared" si="7"/>
        <v>0</v>
      </c>
      <c r="X10" s="76">
        <f>分析係数表!E13</f>
        <v>0.13646449704142011</v>
      </c>
      <c r="Y10" s="166">
        <f t="shared" si="8"/>
        <v>0</v>
      </c>
    </row>
    <row r="11" spans="1:25" x14ac:dyDescent="0.2">
      <c r="A11" s="6" t="s">
        <v>224</v>
      </c>
      <c r="B11" s="5" t="s">
        <v>267</v>
      </c>
      <c r="C11" s="90"/>
      <c r="D11" s="107">
        <f>投入係数表!AL11</f>
        <v>3.469210754553339E-3</v>
      </c>
      <c r="E11" s="110">
        <f t="shared" si="9"/>
        <v>0.3469210754553339</v>
      </c>
      <c r="F11" s="85">
        <f>分析係数表!C14</f>
        <v>5.4896794027228801E-2</v>
      </c>
      <c r="G11" s="110">
        <f t="shared" si="0"/>
        <v>1.9044854822976166E-2</v>
      </c>
      <c r="H11" s="110">
        <v>2.4217032630854736E-2</v>
      </c>
      <c r="I11" s="110">
        <f t="shared" si="1"/>
        <v>2.4217032630854736E-2</v>
      </c>
      <c r="J11" s="85">
        <f>分析係数表!G14</f>
        <v>0.21908893709327548</v>
      </c>
      <c r="K11" s="111">
        <f t="shared" si="2"/>
        <v>5.3056839386471325E-3</v>
      </c>
      <c r="L11" s="79"/>
      <c r="M11" s="80"/>
      <c r="N11" s="81">
        <f>分析係数表!H14</f>
        <v>1.0321781539493716E-3</v>
      </c>
      <c r="O11" s="82">
        <f t="shared" si="3"/>
        <v>2.5529921920720875E-2</v>
      </c>
      <c r="P11" s="76">
        <f>分析係数表!C14</f>
        <v>5.4896794027228801E-2</v>
      </c>
      <c r="Q11" s="82">
        <f t="shared" si="4"/>
        <v>1.4015108652130474E-3</v>
      </c>
      <c r="R11" s="83">
        <v>6.5509917778077678E-3</v>
      </c>
      <c r="S11" s="84">
        <f t="shared" si="5"/>
        <v>3.0768024408662505E-2</v>
      </c>
      <c r="T11" s="85">
        <f>分析係数表!F14</f>
        <v>0.36550976138828634</v>
      </c>
      <c r="U11" s="86">
        <f t="shared" si="6"/>
        <v>1.1246013259999202E-2</v>
      </c>
      <c r="V11" s="87">
        <f>分析係数表!D14</f>
        <v>0.11713665943600868</v>
      </c>
      <c r="W11" s="167">
        <f t="shared" si="7"/>
        <v>0</v>
      </c>
      <c r="X11" s="76">
        <f>分析係数表!E14</f>
        <v>8.6767895878524945E-2</v>
      </c>
      <c r="Y11" s="166">
        <f t="shared" si="8"/>
        <v>0</v>
      </c>
    </row>
    <row r="12" spans="1:25" x14ac:dyDescent="0.2">
      <c r="A12" s="6" t="s">
        <v>225</v>
      </c>
      <c r="B12" s="5" t="s">
        <v>29</v>
      </c>
      <c r="C12" s="90"/>
      <c r="D12" s="107">
        <f>投入係数表!AL12</f>
        <v>4.7701647875108416E-3</v>
      </c>
      <c r="E12" s="110">
        <f t="shared" si="9"/>
        <v>0.47701647875108416</v>
      </c>
      <c r="F12" s="85">
        <f>分析係数表!C15</f>
        <v>0</v>
      </c>
      <c r="G12" s="110">
        <f t="shared" si="0"/>
        <v>0</v>
      </c>
      <c r="H12" s="110">
        <v>0</v>
      </c>
      <c r="I12" s="110">
        <f t="shared" si="1"/>
        <v>0</v>
      </c>
      <c r="J12" s="85">
        <f>分析係数表!G15</f>
        <v>9.5670602482591585E-2</v>
      </c>
      <c r="K12" s="111">
        <f t="shared" si="2"/>
        <v>0</v>
      </c>
      <c r="L12" s="79"/>
      <c r="M12" s="80"/>
      <c r="N12" s="81">
        <f>分析係数表!H15</f>
        <v>7.5090960699816791E-3</v>
      </c>
      <c r="O12" s="82">
        <f t="shared" si="3"/>
        <v>0.18573018197324437</v>
      </c>
      <c r="P12" s="76">
        <f>分析係数表!C15</f>
        <v>0</v>
      </c>
      <c r="Q12" s="82">
        <f t="shared" si="4"/>
        <v>0</v>
      </c>
      <c r="R12" s="83">
        <v>0</v>
      </c>
      <c r="S12" s="84">
        <f t="shared" si="5"/>
        <v>0</v>
      </c>
      <c r="T12" s="85">
        <f>分析係数表!F15</f>
        <v>0.30426884650317892</v>
      </c>
      <c r="U12" s="86">
        <f t="shared" si="6"/>
        <v>0</v>
      </c>
      <c r="V12" s="87">
        <f>分析係数表!D15</f>
        <v>3.7844383893430214E-2</v>
      </c>
      <c r="W12" s="167">
        <f t="shared" si="7"/>
        <v>0</v>
      </c>
      <c r="X12" s="76">
        <f>分析係数表!E15</f>
        <v>3.511958825310324E-2</v>
      </c>
      <c r="Y12" s="166">
        <f t="shared" si="8"/>
        <v>0</v>
      </c>
    </row>
    <row r="13" spans="1:25" x14ac:dyDescent="0.2">
      <c r="A13" s="6" t="s">
        <v>226</v>
      </c>
      <c r="B13" s="5" t="s">
        <v>30</v>
      </c>
      <c r="C13" s="90"/>
      <c r="D13" s="107">
        <f>投入係数表!AL13</f>
        <v>2.3850823937554208E-3</v>
      </c>
      <c r="E13" s="110">
        <f t="shared" si="9"/>
        <v>0.23850823937554208</v>
      </c>
      <c r="F13" s="85">
        <f>分析係数表!C16</f>
        <v>2.8164924506387967E-2</v>
      </c>
      <c r="G13" s="110">
        <f t="shared" si="0"/>
        <v>6.7175665561636528E-3</v>
      </c>
      <c r="H13" s="110">
        <v>8.750763044436307E-3</v>
      </c>
      <c r="I13" s="110">
        <f t="shared" si="1"/>
        <v>8.750763044436307E-3</v>
      </c>
      <c r="J13" s="85">
        <f>分析係数表!G16</f>
        <v>3.3175355450236969E-2</v>
      </c>
      <c r="K13" s="111">
        <f t="shared" si="2"/>
        <v>2.9030967445997229E-4</v>
      </c>
      <c r="L13" s="79"/>
      <c r="M13" s="80"/>
      <c r="N13" s="81">
        <f>分析係数表!H16</f>
        <v>1.4682734239929811E-2</v>
      </c>
      <c r="O13" s="82">
        <f t="shared" si="3"/>
        <v>0.36316313932225447</v>
      </c>
      <c r="P13" s="76">
        <f>分析係数表!C16</f>
        <v>2.8164924506387967E-2</v>
      </c>
      <c r="Q13" s="82">
        <f t="shared" si="4"/>
        <v>1.0228462402514153E-2</v>
      </c>
      <c r="R13" s="83">
        <v>1.9616243300708314E-2</v>
      </c>
      <c r="S13" s="84">
        <f t="shared" si="5"/>
        <v>2.8367006345144621E-2</v>
      </c>
      <c r="T13" s="85">
        <f>分析係数表!F16</f>
        <v>0.28436018957345971</v>
      </c>
      <c r="U13" s="86">
        <f t="shared" si="6"/>
        <v>8.0664473019368584E-3</v>
      </c>
      <c r="V13" s="87">
        <f>分析係数表!D16</f>
        <v>3.7914691943127965E-2</v>
      </c>
      <c r="W13" s="167">
        <f t="shared" si="7"/>
        <v>0</v>
      </c>
      <c r="X13" s="76">
        <f>分析係数表!E16</f>
        <v>3.7914691943127965E-2</v>
      </c>
      <c r="Y13" s="166">
        <f t="shared" si="8"/>
        <v>0</v>
      </c>
    </row>
    <row r="14" spans="1:25" x14ac:dyDescent="0.2">
      <c r="A14" s="6" t="s">
        <v>2</v>
      </c>
      <c r="B14" s="5" t="s">
        <v>364</v>
      </c>
      <c r="C14" s="90"/>
      <c r="D14" s="107">
        <f>投入係数表!AL14</f>
        <v>1.3443191673894189E-2</v>
      </c>
      <c r="E14" s="110">
        <f t="shared" si="9"/>
        <v>1.3443191673894188</v>
      </c>
      <c r="F14" s="85">
        <f>分析係数表!C17</f>
        <v>0.15651736285858076</v>
      </c>
      <c r="G14" s="110">
        <f t="shared" si="0"/>
        <v>0.21040929092003482</v>
      </c>
      <c r="H14" s="110">
        <v>0.23730667448869708</v>
      </c>
      <c r="I14" s="110">
        <f t="shared" si="1"/>
        <v>0.23730667448869708</v>
      </c>
      <c r="J14" s="85">
        <f>分析係数表!G17</f>
        <v>0.21787194841087057</v>
      </c>
      <c r="K14" s="111">
        <f t="shared" si="2"/>
        <v>5.1702467541756662E-2</v>
      </c>
      <c r="L14" s="79"/>
      <c r="M14" s="80"/>
      <c r="N14" s="81">
        <f>分析係数表!H17</f>
        <v>2.4901297964028592E-3</v>
      </c>
      <c r="O14" s="82">
        <f t="shared" si="3"/>
        <v>6.1590936633739116E-2</v>
      </c>
      <c r="P14" s="76">
        <f>分析係数表!C17</f>
        <v>0.15651736285858076</v>
      </c>
      <c r="Q14" s="82">
        <f t="shared" si="4"/>
        <v>9.6400509779027994E-3</v>
      </c>
      <c r="R14" s="83">
        <v>1.8020518380367213E-2</v>
      </c>
      <c r="S14" s="84">
        <f t="shared" si="5"/>
        <v>0.2553271928690643</v>
      </c>
      <c r="T14" s="85">
        <f>分析係数表!F17</f>
        <v>0.3417779824965454</v>
      </c>
      <c r="U14" s="86">
        <f t="shared" si="6"/>
        <v>8.7265212855295135E-2</v>
      </c>
      <c r="V14" s="87">
        <f>分析係数表!D17</f>
        <v>8.7977890373099957E-2</v>
      </c>
      <c r="W14" s="167">
        <f t="shared" si="7"/>
        <v>0</v>
      </c>
      <c r="X14" s="76">
        <f>分析係数表!E17</f>
        <v>8.8438507600184249E-2</v>
      </c>
      <c r="Y14" s="166">
        <f t="shared" si="8"/>
        <v>0</v>
      </c>
    </row>
    <row r="15" spans="1:25" x14ac:dyDescent="0.2">
      <c r="A15" s="6" t="s">
        <v>3</v>
      </c>
      <c r="B15" s="5" t="s">
        <v>31</v>
      </c>
      <c r="C15" s="90"/>
      <c r="D15" s="107">
        <f>投入係数表!AL15</f>
        <v>1.0841283607979184E-3</v>
      </c>
      <c r="E15" s="110">
        <f t="shared" si="9"/>
        <v>0.10841283607979184</v>
      </c>
      <c r="F15" s="85">
        <f>分析係数表!C18</f>
        <v>0.11725293132328307</v>
      </c>
      <c r="G15" s="110">
        <f t="shared" si="0"/>
        <v>1.2711722823426178E-2</v>
      </c>
      <c r="H15" s="110">
        <v>1.6955438094883955E-2</v>
      </c>
      <c r="I15" s="110">
        <f t="shared" si="1"/>
        <v>1.6955438094883955E-2</v>
      </c>
      <c r="J15" s="85">
        <f>分析係数表!G18</f>
        <v>0.21513002364066194</v>
      </c>
      <c r="K15" s="111">
        <f t="shared" si="2"/>
        <v>3.6476237981901654E-3</v>
      </c>
      <c r="L15" s="79"/>
      <c r="M15" s="80"/>
      <c r="N15" s="81">
        <f>分析係数表!H18</f>
        <v>3.999690346553815E-4</v>
      </c>
      <c r="O15" s="82">
        <f t="shared" si="3"/>
        <v>9.8928447442793391E-3</v>
      </c>
      <c r="P15" s="76">
        <f>分析係数表!C18</f>
        <v>0.11725293132328307</v>
      </c>
      <c r="Q15" s="82">
        <f t="shared" si="4"/>
        <v>1.1599650453928871E-3</v>
      </c>
      <c r="R15" s="83">
        <v>2.7706604724109648E-3</v>
      </c>
      <c r="S15" s="84">
        <f t="shared" si="5"/>
        <v>1.972609856729492E-2</v>
      </c>
      <c r="T15" s="85">
        <f>分析係数表!F18</f>
        <v>0.45862884160756501</v>
      </c>
      <c r="U15" s="86">
        <f t="shared" si="6"/>
        <v>9.0469577353551166E-3</v>
      </c>
      <c r="V15" s="87">
        <f>分析係数表!D18</f>
        <v>6.6193853427895979E-2</v>
      </c>
      <c r="W15" s="167">
        <f t="shared" si="7"/>
        <v>0</v>
      </c>
      <c r="X15" s="76">
        <f>分析係数表!E18</f>
        <v>5.4373522458628844E-2</v>
      </c>
      <c r="Y15" s="166">
        <f t="shared" si="8"/>
        <v>0</v>
      </c>
    </row>
    <row r="16" spans="1:25" x14ac:dyDescent="0.2">
      <c r="A16" s="6" t="s">
        <v>4</v>
      </c>
      <c r="B16" s="5" t="s">
        <v>32</v>
      </c>
      <c r="C16" s="90"/>
      <c r="D16" s="107">
        <f>投入係数表!AL16</f>
        <v>4.3365134431916737E-4</v>
      </c>
      <c r="E16" s="110">
        <f t="shared" si="9"/>
        <v>4.3365134431916738E-2</v>
      </c>
      <c r="F16" s="85">
        <f>分析係数表!C19</f>
        <v>0.16093535075653365</v>
      </c>
      <c r="G16" s="110">
        <f t="shared" si="0"/>
        <v>6.978983120404755E-3</v>
      </c>
      <c r="H16" s="110">
        <v>1.6872032559653669E-2</v>
      </c>
      <c r="I16" s="110">
        <f t="shared" si="1"/>
        <v>1.6872032559653669E-2</v>
      </c>
      <c r="J16" s="85">
        <f>分析係数表!G19</f>
        <v>5.7622016770586967E-2</v>
      </c>
      <c r="K16" s="111">
        <f t="shared" si="2"/>
        <v>9.7220054310625311E-4</v>
      </c>
      <c r="L16" s="79"/>
      <c r="M16" s="80"/>
      <c r="N16" s="81">
        <f>分析係数表!H19</f>
        <v>-1.0321781539493717E-4</v>
      </c>
      <c r="O16" s="82">
        <f t="shared" si="3"/>
        <v>-2.5529921920720874E-3</v>
      </c>
      <c r="P16" s="76">
        <f>分析係数表!C19</f>
        <v>0.16093535075653365</v>
      </c>
      <c r="Q16" s="82">
        <f t="shared" si="4"/>
        <v>-4.1086669390981309E-4</v>
      </c>
      <c r="R16" s="83">
        <v>1.6551458472639138E-3</v>
      </c>
      <c r="S16" s="84">
        <f t="shared" si="5"/>
        <v>1.8527178406917581E-2</v>
      </c>
      <c r="T16" s="85">
        <f>分析係数表!F19</f>
        <v>0.23994839819393679</v>
      </c>
      <c r="U16" s="86">
        <f t="shared" si="6"/>
        <v>4.4455667817931673E-3</v>
      </c>
      <c r="V16" s="87">
        <f>分析係数表!D19</f>
        <v>2.2575790152655342E-2</v>
      </c>
      <c r="W16" s="167">
        <f t="shared" si="7"/>
        <v>0</v>
      </c>
      <c r="X16" s="76">
        <f>分析係数表!E19</f>
        <v>2.6015910556869491E-2</v>
      </c>
      <c r="Y16" s="166">
        <f t="shared" si="8"/>
        <v>0</v>
      </c>
    </row>
    <row r="17" spans="1:25" x14ac:dyDescent="0.2">
      <c r="A17" s="6" t="s">
        <v>5</v>
      </c>
      <c r="B17" s="5" t="s">
        <v>33</v>
      </c>
      <c r="C17" s="90"/>
      <c r="D17" s="107">
        <f>投入係数表!AL17</f>
        <v>6.5047701647875109E-4</v>
      </c>
      <c r="E17" s="110">
        <f t="shared" si="9"/>
        <v>6.5047701647875114E-2</v>
      </c>
      <c r="F17" s="85">
        <f>分析係数表!C20</f>
        <v>0.28691066997518611</v>
      </c>
      <c r="G17" s="110">
        <f t="shared" si="0"/>
        <v>1.8662879660137865E-2</v>
      </c>
      <c r="H17" s="110">
        <v>3.4284615440799276E-2</v>
      </c>
      <c r="I17" s="110">
        <f t="shared" si="1"/>
        <v>3.4284615440799276E-2</v>
      </c>
      <c r="J17" s="85">
        <f>分析係数表!G20</f>
        <v>9.991079393398751E-2</v>
      </c>
      <c r="K17" s="111">
        <f t="shared" si="2"/>
        <v>3.4254031484117027E-3</v>
      </c>
      <c r="L17" s="79"/>
      <c r="M17" s="80"/>
      <c r="N17" s="81">
        <f>分析係数表!H20</f>
        <v>4.9028462312595156E-4</v>
      </c>
      <c r="O17" s="82">
        <f t="shared" si="3"/>
        <v>1.2126712912342416E-2</v>
      </c>
      <c r="P17" s="76">
        <f>分析係数表!C20</f>
        <v>0.28691066997518611</v>
      </c>
      <c r="Q17" s="82">
        <f t="shared" si="4"/>
        <v>3.4792833262769032E-3</v>
      </c>
      <c r="R17" s="83">
        <v>6.9026422554953892E-3</v>
      </c>
      <c r="S17" s="84">
        <f t="shared" si="5"/>
        <v>4.1187257696294666E-2</v>
      </c>
      <c r="T17" s="85">
        <f>分析係数表!F20</f>
        <v>0.22279214986619089</v>
      </c>
      <c r="U17" s="86">
        <f t="shared" si="6"/>
        <v>9.1761976892503049E-3</v>
      </c>
      <c r="V17" s="87">
        <f>分析係数表!D20</f>
        <v>1.4942016057091882E-2</v>
      </c>
      <c r="W17" s="167">
        <f t="shared" si="7"/>
        <v>0</v>
      </c>
      <c r="X17" s="76">
        <f>分析係数表!E20</f>
        <v>1.5834076717216771E-2</v>
      </c>
      <c r="Y17" s="166">
        <f t="shared" si="8"/>
        <v>0</v>
      </c>
    </row>
    <row r="18" spans="1:25" x14ac:dyDescent="0.2">
      <c r="A18" s="6" t="s">
        <v>6</v>
      </c>
      <c r="B18" s="5" t="s">
        <v>34</v>
      </c>
      <c r="C18" s="90"/>
      <c r="D18" s="107">
        <f>投入係数表!AL18</f>
        <v>1.5177797051170859E-3</v>
      </c>
      <c r="E18" s="110">
        <f t="shared" si="9"/>
        <v>0.1517779705117086</v>
      </c>
      <c r="F18" s="85">
        <f>分析係数表!C21</f>
        <v>0.60911510312707917</v>
      </c>
      <c r="G18" s="110">
        <f t="shared" si="0"/>
        <v>9.2450254160658163E-2</v>
      </c>
      <c r="H18" s="110">
        <v>0.12656742974333007</v>
      </c>
      <c r="I18" s="110">
        <f t="shared" si="1"/>
        <v>0.12656742974333007</v>
      </c>
      <c r="J18" s="85">
        <f>分析係数表!G21</f>
        <v>0.2851761577664525</v>
      </c>
      <c r="K18" s="111">
        <f t="shared" si="2"/>
        <v>3.6094013312578291E-2</v>
      </c>
      <c r="L18" s="79"/>
      <c r="M18" s="80"/>
      <c r="N18" s="81">
        <f>分析係数表!H21</f>
        <v>8.1284029623513018E-4</v>
      </c>
      <c r="O18" s="82">
        <f t="shared" si="3"/>
        <v>2.0104813512567689E-2</v>
      </c>
      <c r="P18" s="76">
        <f>分析係数表!C21</f>
        <v>0.60911510312707917</v>
      </c>
      <c r="Q18" s="82">
        <f t="shared" si="4"/>
        <v>1.2246145556058362E-2</v>
      </c>
      <c r="R18" s="83">
        <v>3.0823103305107027E-2</v>
      </c>
      <c r="S18" s="84">
        <f t="shared" si="5"/>
        <v>0.15739053304843709</v>
      </c>
      <c r="T18" s="85">
        <f>分析係数表!F21</f>
        <v>0.42588078883226238</v>
      </c>
      <c r="U18" s="86">
        <f t="shared" si="6"/>
        <v>6.7029604369398643E-2</v>
      </c>
      <c r="V18" s="87">
        <f>分析係数表!D21</f>
        <v>0.10037668956348327</v>
      </c>
      <c r="W18" s="167">
        <f t="shared" si="7"/>
        <v>0</v>
      </c>
      <c r="X18" s="76">
        <f>分析係数表!E21</f>
        <v>9.4837137159317533E-2</v>
      </c>
      <c r="Y18" s="166">
        <f t="shared" si="8"/>
        <v>0</v>
      </c>
    </row>
    <row r="19" spans="1:25" x14ac:dyDescent="0.2">
      <c r="A19" s="6" t="s">
        <v>7</v>
      </c>
      <c r="B19" s="5" t="s">
        <v>268</v>
      </c>
      <c r="C19" s="90"/>
      <c r="D19" s="107">
        <f>投入係数表!AL19</f>
        <v>1.0624457935819601E-2</v>
      </c>
      <c r="E19" s="110">
        <f t="shared" si="9"/>
        <v>1.06244579358196</v>
      </c>
      <c r="F19" s="85">
        <f>分析係数表!C22</f>
        <v>5.1505016722408037E-2</v>
      </c>
      <c r="G19" s="110">
        <f t="shared" si="0"/>
        <v>5.472128836509093E-2</v>
      </c>
      <c r="H19" s="110">
        <v>5.834723635846506E-2</v>
      </c>
      <c r="I19" s="110">
        <f t="shared" si="1"/>
        <v>5.834723635846506E-2</v>
      </c>
      <c r="J19" s="85">
        <f>分析係数表!G22</f>
        <v>0.19433198380566802</v>
      </c>
      <c r="K19" s="111">
        <f t="shared" si="2"/>
        <v>1.1338734191118716E-2</v>
      </c>
      <c r="L19" s="79"/>
      <c r="M19" s="80"/>
      <c r="N19" s="81">
        <f>分析係数表!H22</f>
        <v>3.8706680773101437E-5</v>
      </c>
      <c r="O19" s="82">
        <f t="shared" si="3"/>
        <v>9.5737207202703284E-4</v>
      </c>
      <c r="P19" s="76">
        <f>分析係数表!C22</f>
        <v>5.1505016722408037E-2</v>
      </c>
      <c r="Q19" s="82">
        <f t="shared" si="4"/>
        <v>4.9309464579318759E-5</v>
      </c>
      <c r="R19" s="83">
        <v>4.898808599977457E-4</v>
      </c>
      <c r="S19" s="84">
        <f t="shared" si="5"/>
        <v>5.8837117218462805E-2</v>
      </c>
      <c r="T19" s="85">
        <f>分析係数表!F22</f>
        <v>0.41295546558704455</v>
      </c>
      <c r="U19" s="86">
        <f t="shared" si="6"/>
        <v>2.4297109134749823E-2</v>
      </c>
      <c r="V19" s="87">
        <f>分析係数表!D22</f>
        <v>6.1740890688259109E-2</v>
      </c>
      <c r="W19" s="167">
        <f t="shared" si="7"/>
        <v>0</v>
      </c>
      <c r="X19" s="76">
        <f>分析係数表!E22</f>
        <v>6.6801619433198386E-2</v>
      </c>
      <c r="Y19" s="166">
        <f t="shared" si="8"/>
        <v>0</v>
      </c>
    </row>
    <row r="20" spans="1:25" x14ac:dyDescent="0.2">
      <c r="A20" s="6" t="s">
        <v>8</v>
      </c>
      <c r="B20" s="5" t="s">
        <v>269</v>
      </c>
      <c r="C20" s="90"/>
      <c r="D20" s="107">
        <f>投入係数表!AL20</f>
        <v>1.5611448395490026E-2</v>
      </c>
      <c r="E20" s="110">
        <f t="shared" si="9"/>
        <v>1.5611448395490026</v>
      </c>
      <c r="F20" s="85">
        <f>分析係数表!C23</f>
        <v>0</v>
      </c>
      <c r="G20" s="110">
        <f t="shared" si="0"/>
        <v>0</v>
      </c>
      <c r="H20" s="110">
        <v>0</v>
      </c>
      <c r="I20" s="110">
        <f t="shared" si="1"/>
        <v>0</v>
      </c>
      <c r="J20" s="85">
        <f>分析係数表!G23</f>
        <v>0.21569329989251165</v>
      </c>
      <c r="K20" s="111">
        <f t="shared" si="2"/>
        <v>0</v>
      </c>
      <c r="L20" s="79"/>
      <c r="M20" s="80"/>
      <c r="N20" s="81">
        <f>分析係数表!H23</f>
        <v>2.5804453848734292E-5</v>
      </c>
      <c r="O20" s="82">
        <f t="shared" si="3"/>
        <v>6.3824804801802186E-4</v>
      </c>
      <c r="P20" s="76">
        <f>分析係数表!C23</f>
        <v>0</v>
      </c>
      <c r="Q20" s="82">
        <f t="shared" si="4"/>
        <v>0</v>
      </c>
      <c r="R20" s="83">
        <v>0</v>
      </c>
      <c r="S20" s="84">
        <f t="shared" si="5"/>
        <v>0</v>
      </c>
      <c r="T20" s="85">
        <f>分析係数表!F23</f>
        <v>0.44070225725546397</v>
      </c>
      <c r="U20" s="86">
        <f t="shared" si="6"/>
        <v>0</v>
      </c>
      <c r="V20" s="87">
        <f>分析係数表!D23</f>
        <v>7.3450376209243995E-2</v>
      </c>
      <c r="W20" s="167">
        <f t="shared" si="7"/>
        <v>0</v>
      </c>
      <c r="X20" s="76">
        <f>分析係数表!E23</f>
        <v>7.9183088498745974E-2</v>
      </c>
      <c r="Y20" s="166">
        <f t="shared" si="8"/>
        <v>0</v>
      </c>
    </row>
    <row r="21" spans="1:25" x14ac:dyDescent="0.2">
      <c r="A21" s="6" t="s">
        <v>9</v>
      </c>
      <c r="B21" s="5" t="s">
        <v>270</v>
      </c>
      <c r="C21" s="90"/>
      <c r="D21" s="107">
        <f>投入係数表!AL21</f>
        <v>5.6374674761491758E-3</v>
      </c>
      <c r="E21" s="110">
        <f t="shared" si="9"/>
        <v>0.56374674761491761</v>
      </c>
      <c r="F21" s="85">
        <f>分析係数表!C24</f>
        <v>3.1029619181946355E-2</v>
      </c>
      <c r="G21" s="110">
        <f t="shared" si="0"/>
        <v>1.7492846893551718E-2</v>
      </c>
      <c r="H21" s="110">
        <v>1.8537529004917272E-2</v>
      </c>
      <c r="I21" s="110">
        <f t="shared" si="1"/>
        <v>1.8537529004917272E-2</v>
      </c>
      <c r="J21" s="85">
        <f>分析係数表!G24</f>
        <v>0.21333333333333335</v>
      </c>
      <c r="K21" s="111">
        <f t="shared" si="2"/>
        <v>3.9546728543823515E-3</v>
      </c>
      <c r="L21" s="79"/>
      <c r="M21" s="80"/>
      <c r="N21" s="81">
        <f>分析係数表!H24</f>
        <v>3.2255567310917867E-4</v>
      </c>
      <c r="O21" s="82">
        <f t="shared" si="3"/>
        <v>7.9781006002252741E-3</v>
      </c>
      <c r="P21" s="76">
        <f>分析係数表!C24</f>
        <v>3.1029619181946355E-2</v>
      </c>
      <c r="Q21" s="82">
        <f t="shared" si="4"/>
        <v>2.4755742342024789E-4</v>
      </c>
      <c r="R21" s="83">
        <v>7.3690464081313338E-4</v>
      </c>
      <c r="S21" s="84">
        <f t="shared" si="5"/>
        <v>1.9274433645730404E-2</v>
      </c>
      <c r="T21" s="85">
        <f>分析係数表!F24</f>
        <v>0.4</v>
      </c>
      <c r="U21" s="86">
        <f t="shared" si="6"/>
        <v>7.7097734582921617E-3</v>
      </c>
      <c r="V21" s="87">
        <f>分析係数表!D24</f>
        <v>0</v>
      </c>
      <c r="W21" s="167">
        <f t="shared" si="7"/>
        <v>0</v>
      </c>
      <c r="X21" s="76">
        <f>分析係数表!E24</f>
        <v>0</v>
      </c>
      <c r="Y21" s="166">
        <f t="shared" si="8"/>
        <v>0</v>
      </c>
    </row>
    <row r="22" spans="1:25" x14ac:dyDescent="0.2">
      <c r="A22" s="6" t="s">
        <v>10</v>
      </c>
      <c r="B22" s="5" t="s">
        <v>271</v>
      </c>
      <c r="C22" s="90"/>
      <c r="D22" s="107">
        <f>投入係数表!AL22</f>
        <v>1.6045099739809193E-2</v>
      </c>
      <c r="E22" s="110">
        <f t="shared" si="9"/>
        <v>1.6045099739809192</v>
      </c>
      <c r="F22" s="85">
        <f>分析係数表!C25</f>
        <v>0.19850187265917607</v>
      </c>
      <c r="G22" s="110">
        <f t="shared" si="0"/>
        <v>0.31849823453553833</v>
      </c>
      <c r="H22" s="110">
        <v>0.36010377597672599</v>
      </c>
      <c r="I22" s="110">
        <f t="shared" si="1"/>
        <v>0.36010377597672599</v>
      </c>
      <c r="J22" s="85">
        <f>分析係数表!G25</f>
        <v>0.19720347155255544</v>
      </c>
      <c r="K22" s="111">
        <f t="shared" si="2"/>
        <v>7.1013714741794076E-2</v>
      </c>
      <c r="L22" s="79"/>
      <c r="M22" s="80"/>
      <c r="N22" s="81">
        <f>分析係数表!H25</f>
        <v>4.5157794235285009E-4</v>
      </c>
      <c r="O22" s="82">
        <f t="shared" si="3"/>
        <v>1.1169340840315383E-2</v>
      </c>
      <c r="P22" s="76">
        <f>分析係数表!C25</f>
        <v>0.19850187265917607</v>
      </c>
      <c r="Q22" s="82">
        <f t="shared" si="4"/>
        <v>2.2171350731712189E-3</v>
      </c>
      <c r="R22" s="83">
        <v>5.285022849176221E-3</v>
      </c>
      <c r="S22" s="84">
        <f t="shared" si="5"/>
        <v>0.36538879882590219</v>
      </c>
      <c r="T22" s="85">
        <f>分析係数表!F25</f>
        <v>0.35053037608486015</v>
      </c>
      <c r="U22" s="86">
        <f t="shared" si="6"/>
        <v>0.12807987306963881</v>
      </c>
      <c r="V22" s="87">
        <f>分析係数表!D25</f>
        <v>5.2073288331726135E-2</v>
      </c>
      <c r="W22" s="167">
        <f t="shared" si="7"/>
        <v>0</v>
      </c>
      <c r="X22" s="76">
        <f>分析係数表!E25</f>
        <v>4.8216007714561235E-2</v>
      </c>
      <c r="Y22" s="166">
        <f t="shared" si="8"/>
        <v>0</v>
      </c>
    </row>
    <row r="23" spans="1:25" x14ac:dyDescent="0.2">
      <c r="A23" s="6" t="s">
        <v>11</v>
      </c>
      <c r="B23" s="5" t="s">
        <v>35</v>
      </c>
      <c r="C23" s="90"/>
      <c r="D23" s="107">
        <f>投入係数表!AL23</f>
        <v>8.8898525585429308E-3</v>
      </c>
      <c r="E23" s="110">
        <f t="shared" si="9"/>
        <v>0.88898525585429311</v>
      </c>
      <c r="F23" s="85">
        <f>分析係数表!C26</f>
        <v>2.323462414578592E-2</v>
      </c>
      <c r="G23" s="110">
        <f t="shared" si="0"/>
        <v>2.0655238290919833E-2</v>
      </c>
      <c r="H23" s="110">
        <v>2.213134238223418E-2</v>
      </c>
      <c r="I23" s="110">
        <f t="shared" si="1"/>
        <v>2.213134238223418E-2</v>
      </c>
      <c r="J23" s="85">
        <f>分析係数表!G26</f>
        <v>0.20198675496688742</v>
      </c>
      <c r="K23" s="111">
        <f t="shared" si="2"/>
        <v>4.4702380308486262E-3</v>
      </c>
      <c r="L23" s="79"/>
      <c r="M23" s="80"/>
      <c r="N23" s="81">
        <f>分析係数表!H26</f>
        <v>9.637963512502257E-3</v>
      </c>
      <c r="O23" s="82">
        <f t="shared" si="3"/>
        <v>0.23838564593473116</v>
      </c>
      <c r="P23" s="76">
        <f>分析係数表!C26</f>
        <v>2.323462414578592E-2</v>
      </c>
      <c r="Q23" s="82">
        <f t="shared" si="4"/>
        <v>5.5388008850438776E-3</v>
      </c>
      <c r="R23" s="83">
        <v>5.7341914048870237E-3</v>
      </c>
      <c r="S23" s="84">
        <f t="shared" si="5"/>
        <v>2.7865533787121203E-2</v>
      </c>
      <c r="T23" s="85">
        <f>分析係数表!F26</f>
        <v>0.3443708609271523</v>
      </c>
      <c r="U23" s="86">
        <f t="shared" si="6"/>
        <v>9.5960778604655787E-3</v>
      </c>
      <c r="V23" s="87">
        <f>分析係数表!D26</f>
        <v>3.9735099337748346E-2</v>
      </c>
      <c r="W23" s="167">
        <f t="shared" si="7"/>
        <v>0</v>
      </c>
      <c r="X23" s="76">
        <f>分析係数表!E26</f>
        <v>3.9735099337748346E-2</v>
      </c>
      <c r="Y23" s="166">
        <f t="shared" si="8"/>
        <v>0</v>
      </c>
    </row>
    <row r="24" spans="1:25" x14ac:dyDescent="0.2">
      <c r="A24" s="6" t="s">
        <v>12</v>
      </c>
      <c r="B24" s="5" t="s">
        <v>365</v>
      </c>
      <c r="C24" s="90"/>
      <c r="D24" s="107">
        <f>投入係数表!AL24</f>
        <v>1.5177797051170859E-3</v>
      </c>
      <c r="E24" s="110">
        <f t="shared" si="9"/>
        <v>0.1517779705117086</v>
      </c>
      <c r="F24" s="85">
        <f>分析係数表!C27</f>
        <v>8.4880636604774962E-3</v>
      </c>
      <c r="G24" s="110">
        <f t="shared" si="0"/>
        <v>1.2883010759614589E-3</v>
      </c>
      <c r="H24" s="110">
        <v>1.3665892576802999E-3</v>
      </c>
      <c r="I24" s="110">
        <f t="shared" si="1"/>
        <v>1.3665892576802999E-3</v>
      </c>
      <c r="J24" s="85">
        <f>分析係数表!G27</f>
        <v>0.2</v>
      </c>
      <c r="K24" s="111">
        <f t="shared" si="2"/>
        <v>2.7331785153606001E-4</v>
      </c>
      <c r="L24" s="79"/>
      <c r="M24" s="80"/>
      <c r="N24" s="81">
        <f>分析係数表!H27</f>
        <v>9.6121590586535233E-3</v>
      </c>
      <c r="O24" s="82">
        <f t="shared" si="3"/>
        <v>0.23774739788671315</v>
      </c>
      <c r="P24" s="76">
        <f>分析係数表!C27</f>
        <v>8.4880636604774962E-3</v>
      </c>
      <c r="Q24" s="82">
        <f t="shared" si="4"/>
        <v>2.018015048375294E-3</v>
      </c>
      <c r="R24" s="83">
        <v>2.0350570025421794E-3</v>
      </c>
      <c r="S24" s="84">
        <f t="shared" si="5"/>
        <v>3.4016462602224793E-3</v>
      </c>
      <c r="T24" s="85">
        <f>分析係数表!F27</f>
        <v>0.35</v>
      </c>
      <c r="U24" s="86">
        <f t="shared" si="6"/>
        <v>1.1905761910778678E-3</v>
      </c>
      <c r="V24" s="87">
        <f>分析係数表!D27</f>
        <v>0</v>
      </c>
      <c r="W24" s="167">
        <f t="shared" si="7"/>
        <v>0</v>
      </c>
      <c r="X24" s="76">
        <f>分析係数表!E27</f>
        <v>0</v>
      </c>
      <c r="Y24" s="166">
        <f t="shared" si="8"/>
        <v>0</v>
      </c>
    </row>
    <row r="25" spans="1:25" x14ac:dyDescent="0.2">
      <c r="A25" s="6" t="s">
        <v>13</v>
      </c>
      <c r="B25" s="5" t="s">
        <v>191</v>
      </c>
      <c r="C25" s="90"/>
      <c r="D25" s="107">
        <f>投入係数表!AL25</f>
        <v>3.8811795316565478E-2</v>
      </c>
      <c r="E25" s="110">
        <f t="shared" si="9"/>
        <v>3.8811795316565476</v>
      </c>
      <c r="F25" s="85">
        <f>分析係数表!C28</f>
        <v>1.1669367909238226E-2</v>
      </c>
      <c r="G25" s="110">
        <f t="shared" si="0"/>
        <v>4.5290911876705163E-2</v>
      </c>
      <c r="H25" s="110">
        <v>4.7975609040462386E-2</v>
      </c>
      <c r="I25" s="110">
        <f t="shared" si="1"/>
        <v>4.7975609040462386E-2</v>
      </c>
      <c r="J25" s="85">
        <f>分析係数表!G28</f>
        <v>0.12720848056537101</v>
      </c>
      <c r="K25" s="111">
        <f t="shared" si="2"/>
        <v>6.1029043302354971E-3</v>
      </c>
      <c r="L25" s="79"/>
      <c r="M25" s="80"/>
      <c r="N25" s="81">
        <f>分析係数表!H28</f>
        <v>1.7972802105643435E-2</v>
      </c>
      <c r="O25" s="82">
        <f t="shared" si="3"/>
        <v>0.44453976544455226</v>
      </c>
      <c r="P25" s="76">
        <f>分析係数表!C28</f>
        <v>1.1669367909238226E-2</v>
      </c>
      <c r="Q25" s="82">
        <f t="shared" si="4"/>
        <v>5.1874980732589462E-3</v>
      </c>
      <c r="R25" s="83">
        <v>5.4937238050027492E-3</v>
      </c>
      <c r="S25" s="84">
        <f t="shared" si="5"/>
        <v>5.3469332845465137E-2</v>
      </c>
      <c r="T25" s="85">
        <f>分析係数表!F28</f>
        <v>0.21908127208480566</v>
      </c>
      <c r="U25" s="86">
        <f t="shared" si="6"/>
        <v>1.1714129457310384E-2</v>
      </c>
      <c r="V25" s="87">
        <f>分析係数表!D28</f>
        <v>0.24734982332155478</v>
      </c>
      <c r="W25" s="167">
        <f t="shared" si="7"/>
        <v>0</v>
      </c>
      <c r="X25" s="76">
        <f>分析係数表!E28</f>
        <v>0.24028268551236748</v>
      </c>
      <c r="Y25" s="166">
        <f t="shared" si="8"/>
        <v>0</v>
      </c>
    </row>
    <row r="26" spans="1:25" x14ac:dyDescent="0.2">
      <c r="A26" s="6" t="s">
        <v>14</v>
      </c>
      <c r="B26" s="5" t="s">
        <v>50</v>
      </c>
      <c r="C26" s="90"/>
      <c r="D26" s="107">
        <f>投入係数表!AL26</f>
        <v>6.5047701647875109E-3</v>
      </c>
      <c r="E26" s="110">
        <f t="shared" si="9"/>
        <v>0.65047701647875111</v>
      </c>
      <c r="F26" s="85">
        <f>分析係数表!C29</f>
        <v>0.21585523481258073</v>
      </c>
      <c r="G26" s="110">
        <f t="shared" si="0"/>
        <v>0.14040886913220776</v>
      </c>
      <c r="H26" s="110">
        <v>0.15826783677714146</v>
      </c>
      <c r="I26" s="110">
        <f t="shared" si="1"/>
        <v>0.15826783677714146</v>
      </c>
      <c r="J26" s="85">
        <f>分析係数表!G29</f>
        <v>0.26371215445370777</v>
      </c>
      <c r="K26" s="111">
        <f t="shared" si="2"/>
        <v>4.1737152217227742E-2</v>
      </c>
      <c r="L26" s="79"/>
      <c r="M26" s="80"/>
      <c r="N26" s="81">
        <f>分析係数表!H29</f>
        <v>8.6315898124016202E-3</v>
      </c>
      <c r="O26" s="82">
        <f t="shared" si="3"/>
        <v>0.2134939720620283</v>
      </c>
      <c r="P26" s="76">
        <f>分析係数表!C29</f>
        <v>0.21585523481258073</v>
      </c>
      <c r="Q26" s="82">
        <f t="shared" si="4"/>
        <v>4.6083791470519671E-2</v>
      </c>
      <c r="R26" s="83">
        <v>7.0477141619544145E-2</v>
      </c>
      <c r="S26" s="84">
        <f t="shared" si="5"/>
        <v>0.22874497839668562</v>
      </c>
      <c r="T26" s="85">
        <f>分析係数表!F29</f>
        <v>0.49363756033347961</v>
      </c>
      <c r="U26" s="86">
        <f t="shared" si="6"/>
        <v>0.11291711307427439</v>
      </c>
      <c r="V26" s="87">
        <f>分析係数表!D29</f>
        <v>7.6788064940763498E-2</v>
      </c>
      <c r="W26" s="167">
        <f t="shared" si="7"/>
        <v>0</v>
      </c>
      <c r="X26" s="76">
        <f>分析係数表!E29</f>
        <v>5.9236507240017548E-2</v>
      </c>
      <c r="Y26" s="166">
        <f t="shared" si="8"/>
        <v>0</v>
      </c>
    </row>
    <row r="27" spans="1:25" x14ac:dyDescent="0.2">
      <c r="A27" s="6" t="s">
        <v>15</v>
      </c>
      <c r="B27" s="5" t="s">
        <v>36</v>
      </c>
      <c r="C27" s="90"/>
      <c r="D27" s="107">
        <f>投入係数表!AL27</f>
        <v>1.5177797051170859E-3</v>
      </c>
      <c r="E27" s="110">
        <f t="shared" si="9"/>
        <v>0.1517779705117086</v>
      </c>
      <c r="F27" s="85">
        <f>分析係数表!C30</f>
        <v>1</v>
      </c>
      <c r="G27" s="110">
        <f t="shared" si="0"/>
        <v>0.1517779705117086</v>
      </c>
      <c r="H27" s="110">
        <v>0.18362928274368281</v>
      </c>
      <c r="I27" s="110">
        <f t="shared" si="1"/>
        <v>0.18362928274368281</v>
      </c>
      <c r="J27" s="85">
        <f>分析係数表!G30</f>
        <v>0.34449467473756801</v>
      </c>
      <c r="K27" s="111">
        <f t="shared" si="2"/>
        <v>6.3259310031077917E-2</v>
      </c>
      <c r="L27" s="79"/>
      <c r="M27" s="80"/>
      <c r="N27" s="81">
        <f>分析係数表!H30</f>
        <v>0</v>
      </c>
      <c r="O27" s="82">
        <f t="shared" si="3"/>
        <v>0</v>
      </c>
      <c r="P27" s="76">
        <f>分析係数表!C30</f>
        <v>1</v>
      </c>
      <c r="Q27" s="82">
        <f t="shared" si="4"/>
        <v>0</v>
      </c>
      <c r="R27" s="83">
        <v>0.10708241191096414</v>
      </c>
      <c r="S27" s="84">
        <f t="shared" si="5"/>
        <v>0.29071169465464697</v>
      </c>
      <c r="T27" s="85">
        <f>分析係数表!F30</f>
        <v>0.44057926595663166</v>
      </c>
      <c r="U27" s="86">
        <f t="shared" si="6"/>
        <v>0.12808154503595282</v>
      </c>
      <c r="V27" s="87">
        <f>分析係数表!D30</f>
        <v>9.4858631522488704E-2</v>
      </c>
      <c r="W27" s="167">
        <f t="shared" si="7"/>
        <v>0</v>
      </c>
      <c r="X27" s="76">
        <f>分析係数表!E30</f>
        <v>6.7427783311623635E-2</v>
      </c>
      <c r="Y27" s="166">
        <f t="shared" si="8"/>
        <v>0</v>
      </c>
    </row>
    <row r="28" spans="1:25" x14ac:dyDescent="0.2">
      <c r="A28" s="6" t="s">
        <v>16</v>
      </c>
      <c r="B28" s="5" t="s">
        <v>192</v>
      </c>
      <c r="C28" s="90"/>
      <c r="D28" s="107">
        <f>投入係数表!AL28</f>
        <v>5.2038161318300087E-3</v>
      </c>
      <c r="E28" s="110">
        <f t="shared" si="9"/>
        <v>0.52038161318300091</v>
      </c>
      <c r="F28" s="85">
        <f>分析係数表!C31</f>
        <v>0.96551367561139545</v>
      </c>
      <c r="G28" s="110">
        <f t="shared" si="0"/>
        <v>0.50243556406490664</v>
      </c>
      <c r="H28" s="110">
        <v>0.65613206982194894</v>
      </c>
      <c r="I28" s="110">
        <f t="shared" si="1"/>
        <v>0.65613206982194894</v>
      </c>
      <c r="J28" s="85">
        <f>分析係数表!G31</f>
        <v>7.0877864624873721E-2</v>
      </c>
      <c r="K28" s="111">
        <f t="shared" si="2"/>
        <v>4.6505240020878288E-2</v>
      </c>
      <c r="L28" s="79"/>
      <c r="M28" s="80"/>
      <c r="N28" s="81">
        <f>分析係数表!H31</f>
        <v>0.19122390524604546</v>
      </c>
      <c r="O28" s="82">
        <f t="shared" si="3"/>
        <v>4.7297371598375513</v>
      </c>
      <c r="P28" s="76">
        <f>分析係数表!C31</f>
        <v>0.96551367561139545</v>
      </c>
      <c r="Q28" s="82">
        <f t="shared" si="4"/>
        <v>4.5666259098705559</v>
      </c>
      <c r="R28" s="83">
        <v>5.1983768667285881</v>
      </c>
      <c r="S28" s="84">
        <f t="shared" si="5"/>
        <v>5.8545089365505367</v>
      </c>
      <c r="T28" s="85">
        <f>分析係数表!F31</f>
        <v>0.34460573190833199</v>
      </c>
      <c r="U28" s="86">
        <f t="shared" si="6"/>
        <v>2.017497337043868</v>
      </c>
      <c r="V28" s="87">
        <f>分析係数表!D31</f>
        <v>1.1857287180305206E-2</v>
      </c>
      <c r="W28" s="167">
        <f t="shared" si="7"/>
        <v>0</v>
      </c>
      <c r="X28" s="76">
        <f>分析係数表!E31</f>
        <v>1.0368479821343117E-2</v>
      </c>
      <c r="Y28" s="166">
        <f t="shared" si="8"/>
        <v>0</v>
      </c>
    </row>
    <row r="29" spans="1:25" x14ac:dyDescent="0.2">
      <c r="A29" s="6" t="s">
        <v>17</v>
      </c>
      <c r="B29" s="5" t="s">
        <v>272</v>
      </c>
      <c r="C29" s="90"/>
      <c r="D29" s="107">
        <f>投入係数表!AL29</f>
        <v>8.6730268863833475E-4</v>
      </c>
      <c r="E29" s="110">
        <f t="shared" si="9"/>
        <v>8.6730268863833476E-2</v>
      </c>
      <c r="F29" s="85">
        <f>分析係数表!C32</f>
        <v>0.58314087759815236</v>
      </c>
      <c r="G29" s="110">
        <f t="shared" si="0"/>
        <v>5.057596509957956E-2</v>
      </c>
      <c r="H29" s="110">
        <v>6.0117235277703719E-2</v>
      </c>
      <c r="I29" s="110">
        <f t="shared" si="1"/>
        <v>6.0117235277703719E-2</v>
      </c>
      <c r="J29" s="85">
        <f>分析係数表!G32</f>
        <v>0.14173228346456693</v>
      </c>
      <c r="K29" s="111">
        <f t="shared" si="2"/>
        <v>8.520553031485566E-3</v>
      </c>
      <c r="L29" s="79"/>
      <c r="M29" s="80"/>
      <c r="N29" s="81">
        <f>分析係数表!H32</f>
        <v>5.74149098134338E-3</v>
      </c>
      <c r="O29" s="82">
        <f t="shared" si="3"/>
        <v>0.14201019068400988</v>
      </c>
      <c r="P29" s="76">
        <f>分析係数表!C32</f>
        <v>0.58314087759815236</v>
      </c>
      <c r="Q29" s="82">
        <f t="shared" si="4"/>
        <v>8.2811947223354485E-2</v>
      </c>
      <c r="R29" s="83">
        <v>0.10476688727400325</v>
      </c>
      <c r="S29" s="84">
        <f t="shared" si="5"/>
        <v>0.16488412255170698</v>
      </c>
      <c r="T29" s="85">
        <f>分析係数表!F32</f>
        <v>0.48425196850393698</v>
      </c>
      <c r="U29" s="86">
        <f t="shared" si="6"/>
        <v>7.9845460920708489E-2</v>
      </c>
      <c r="V29" s="87">
        <f>分析係数表!D32</f>
        <v>1.7716535433070866E-2</v>
      </c>
      <c r="W29" s="167">
        <f t="shared" si="7"/>
        <v>0</v>
      </c>
      <c r="X29" s="76">
        <f>分析係数表!E32</f>
        <v>2.5590551181102362E-2</v>
      </c>
      <c r="Y29" s="166">
        <f t="shared" si="8"/>
        <v>0</v>
      </c>
    </row>
    <row r="30" spans="1:25" x14ac:dyDescent="0.2">
      <c r="A30" s="6" t="s">
        <v>18</v>
      </c>
      <c r="B30" s="5" t="s">
        <v>273</v>
      </c>
      <c r="C30" s="90"/>
      <c r="D30" s="107">
        <f>投入係数表!AL30</f>
        <v>4.3365134431916737E-4</v>
      </c>
      <c r="E30" s="110">
        <f t="shared" si="9"/>
        <v>4.3365134431916738E-2</v>
      </c>
      <c r="F30" s="85">
        <f>分析係数表!C33</f>
        <v>0.65671641791044777</v>
      </c>
      <c r="G30" s="110">
        <f t="shared" si="0"/>
        <v>2.8478595746333379E-2</v>
      </c>
      <c r="H30" s="110">
        <v>3.9620499610084063E-2</v>
      </c>
      <c r="I30" s="110">
        <f t="shared" si="1"/>
        <v>3.9620499610084063E-2</v>
      </c>
      <c r="J30" s="85">
        <f>分析係数表!G33</f>
        <v>0.50780141843971627</v>
      </c>
      <c r="K30" s="111">
        <f t="shared" si="2"/>
        <v>2.0119345901290914E-2</v>
      </c>
      <c r="L30" s="79"/>
      <c r="M30" s="80"/>
      <c r="N30" s="81">
        <f>分析係数表!H33</f>
        <v>8.515469770082316E-4</v>
      </c>
      <c r="O30" s="82">
        <f t="shared" si="3"/>
        <v>2.106218558459472E-2</v>
      </c>
      <c r="P30" s="76">
        <f>分析係数表!C33</f>
        <v>0.65671641791044777</v>
      </c>
      <c r="Q30" s="82">
        <f t="shared" si="4"/>
        <v>1.3831883070480114E-2</v>
      </c>
      <c r="R30" s="83">
        <v>7.9010078521290605E-2</v>
      </c>
      <c r="S30" s="84">
        <f t="shared" si="5"/>
        <v>0.11863057813137468</v>
      </c>
      <c r="T30" s="85">
        <f>分析係数表!F33</f>
        <v>0.64539007092198586</v>
      </c>
      <c r="U30" s="86">
        <f t="shared" si="6"/>
        <v>7.6562997233724089E-2</v>
      </c>
      <c r="V30" s="87">
        <f>分析係数表!D33</f>
        <v>0.13049645390070921</v>
      </c>
      <c r="W30" s="167">
        <f t="shared" si="7"/>
        <v>0</v>
      </c>
      <c r="X30" s="76">
        <f>分析係数表!E33</f>
        <v>0.11063829787234042</v>
      </c>
      <c r="Y30" s="166">
        <f t="shared" si="8"/>
        <v>0</v>
      </c>
    </row>
    <row r="31" spans="1:25" x14ac:dyDescent="0.2">
      <c r="A31" s="6" t="s">
        <v>19</v>
      </c>
      <c r="B31" s="5" t="s">
        <v>274</v>
      </c>
      <c r="C31" s="90"/>
      <c r="D31" s="107">
        <f>投入係数表!AL31</f>
        <v>2.4501300954032957E-2</v>
      </c>
      <c r="E31" s="110">
        <f t="shared" si="9"/>
        <v>2.4501300954032956</v>
      </c>
      <c r="F31" s="85">
        <f>分析係数表!C34</f>
        <v>0.31694321814583648</v>
      </c>
      <c r="G31" s="110">
        <f t="shared" si="0"/>
        <v>0.77655211731308582</v>
      </c>
      <c r="H31" s="110">
        <v>0.86488071203818029</v>
      </c>
      <c r="I31" s="110">
        <f t="shared" si="1"/>
        <v>0.86488071203818029</v>
      </c>
      <c r="J31" s="85">
        <f>分析係数表!G34</f>
        <v>0.42500730922911995</v>
      </c>
      <c r="K31" s="111">
        <f t="shared" si="2"/>
        <v>0.36758062422751231</v>
      </c>
      <c r="L31" s="79"/>
      <c r="M31" s="80"/>
      <c r="N31" s="81">
        <f>分析係数表!H34</f>
        <v>0.1424405852450133</v>
      </c>
      <c r="O31" s="82">
        <f t="shared" si="3"/>
        <v>3.5231292250594808</v>
      </c>
      <c r="P31" s="76">
        <f>分析係数表!C34</f>
        <v>0.31694321814583648</v>
      </c>
      <c r="Q31" s="82">
        <f t="shared" si="4"/>
        <v>1.1166319145339989</v>
      </c>
      <c r="R31" s="83">
        <v>1.2311111620739037</v>
      </c>
      <c r="S31" s="84">
        <f t="shared" si="5"/>
        <v>2.0959918741120838</v>
      </c>
      <c r="T31" s="85">
        <f>分析係数表!F34</f>
        <v>0.69993178052821359</v>
      </c>
      <c r="U31" s="86">
        <f t="shared" si="6"/>
        <v>1.4670513244199381</v>
      </c>
      <c r="V31" s="87">
        <f>分析係数表!D34</f>
        <v>0.29461066172887634</v>
      </c>
      <c r="W31" s="167">
        <f t="shared" si="7"/>
        <v>1</v>
      </c>
      <c r="X31" s="76">
        <f>分析係数表!E34</f>
        <v>0.2042685898060618</v>
      </c>
      <c r="Y31" s="166">
        <f t="shared" si="8"/>
        <v>0</v>
      </c>
    </row>
    <row r="32" spans="1:25" x14ac:dyDescent="0.2">
      <c r="A32" s="6" t="s">
        <v>20</v>
      </c>
      <c r="B32" s="5" t="s">
        <v>37</v>
      </c>
      <c r="C32" s="90"/>
      <c r="D32" s="107">
        <f>投入係数表!AL32</f>
        <v>8.2393755420641802E-3</v>
      </c>
      <c r="E32" s="110">
        <f t="shared" si="9"/>
        <v>0.82393755420641801</v>
      </c>
      <c r="F32" s="85">
        <f>分析係数表!C35</f>
        <v>0.30004594884362079</v>
      </c>
      <c r="G32" s="110">
        <f t="shared" si="0"/>
        <v>0.24721912523975692</v>
      </c>
      <c r="H32" s="110">
        <v>0.28866197008297684</v>
      </c>
      <c r="I32" s="110">
        <f t="shared" si="1"/>
        <v>0.28866197008297684</v>
      </c>
      <c r="J32" s="85">
        <f>分析係数表!G35</f>
        <v>0.31483253588516746</v>
      </c>
      <c r="K32" s="111">
        <f t="shared" si="2"/>
        <v>9.0880180054831936E-2</v>
      </c>
      <c r="L32" s="79"/>
      <c r="M32" s="80"/>
      <c r="N32" s="81">
        <f>分析係数表!H35</f>
        <v>5.3595850643821122E-2</v>
      </c>
      <c r="O32" s="82">
        <f t="shared" si="3"/>
        <v>1.3256411957334313</v>
      </c>
      <c r="P32" s="76">
        <f>分析係数表!C35</f>
        <v>0.30004594884362079</v>
      </c>
      <c r="Q32" s="82">
        <f t="shared" si="4"/>
        <v>0.39775327040002945</v>
      </c>
      <c r="R32" s="83">
        <v>0.49758258474779626</v>
      </c>
      <c r="S32" s="84">
        <f t="shared" si="5"/>
        <v>0.78624455483077305</v>
      </c>
      <c r="T32" s="85">
        <f>分析係数表!F35</f>
        <v>0.64593301435406703</v>
      </c>
      <c r="U32" s="86">
        <f t="shared" si="6"/>
        <v>0.50786131532131273</v>
      </c>
      <c r="V32" s="87">
        <f>分析係数表!D35</f>
        <v>0.12870813397129185</v>
      </c>
      <c r="W32" s="167">
        <f t="shared" si="7"/>
        <v>0</v>
      </c>
      <c r="X32" s="76">
        <f>分析係数表!E35</f>
        <v>0.11674641148325358</v>
      </c>
      <c r="Y32" s="166">
        <f t="shared" si="8"/>
        <v>0</v>
      </c>
    </row>
    <row r="33" spans="1:25" x14ac:dyDescent="0.2">
      <c r="A33" s="6" t="s">
        <v>21</v>
      </c>
      <c r="B33" s="5" t="s">
        <v>38</v>
      </c>
      <c r="C33" s="90"/>
      <c r="D33" s="107">
        <f>投入係数表!AL33</f>
        <v>5.2038161318300087E-3</v>
      </c>
      <c r="E33" s="110">
        <f t="shared" si="9"/>
        <v>0.52038161318300091</v>
      </c>
      <c r="F33" s="85">
        <f>分析係数表!C36</f>
        <v>0.65263261684085982</v>
      </c>
      <c r="G33" s="110">
        <f t="shared" si="0"/>
        <v>0.33961801396748997</v>
      </c>
      <c r="H33" s="110">
        <v>0.39243843688240826</v>
      </c>
      <c r="I33" s="110">
        <f t="shared" si="1"/>
        <v>0.39243843688240826</v>
      </c>
      <c r="J33" s="85">
        <f>分析係数表!G36</f>
        <v>1.8993066023515224E-2</v>
      </c>
      <c r="K33" s="111">
        <f t="shared" si="2"/>
        <v>7.4536091418726923E-3</v>
      </c>
      <c r="L33" s="79"/>
      <c r="M33" s="80"/>
      <c r="N33" s="81">
        <f>分析係数表!H36</f>
        <v>0.10937217763786029</v>
      </c>
      <c r="O33" s="82">
        <f t="shared" si="3"/>
        <v>2.7052143515243858</v>
      </c>
      <c r="P33" s="76">
        <f>分析係数表!C36</f>
        <v>0.65263261684085982</v>
      </c>
      <c r="Q33" s="82">
        <f t="shared" si="4"/>
        <v>1.7655111213508097</v>
      </c>
      <c r="R33" s="83">
        <v>1.8494167519133091</v>
      </c>
      <c r="S33" s="84">
        <f t="shared" si="5"/>
        <v>2.2418551887957174</v>
      </c>
      <c r="T33" s="85">
        <f>分析係数表!F36</f>
        <v>0.88362978595116071</v>
      </c>
      <c r="U33" s="86">
        <f t="shared" si="6"/>
        <v>1.9809700206090588</v>
      </c>
      <c r="V33" s="87">
        <f>分析係数表!D36</f>
        <v>1.4320168827253543E-2</v>
      </c>
      <c r="W33" s="167">
        <f t="shared" si="7"/>
        <v>0</v>
      </c>
      <c r="X33" s="76">
        <f>分析係数表!E36</f>
        <v>2.7132951462164605E-3</v>
      </c>
      <c r="Y33" s="166">
        <f t="shared" si="8"/>
        <v>0</v>
      </c>
    </row>
    <row r="34" spans="1:25" x14ac:dyDescent="0.2">
      <c r="A34" s="6" t="s">
        <v>22</v>
      </c>
      <c r="B34" s="5" t="s">
        <v>377</v>
      </c>
      <c r="C34" s="90"/>
      <c r="D34" s="107">
        <f>投入係数表!AL34</f>
        <v>8.8898525585429308E-3</v>
      </c>
      <c r="E34" s="110">
        <f t="shared" si="9"/>
        <v>0.88898525585429311</v>
      </c>
      <c r="F34" s="85">
        <f>分析係数表!C37</f>
        <v>0.3125</v>
      </c>
      <c r="G34" s="110">
        <f t="shared" si="0"/>
        <v>0.27780789245446658</v>
      </c>
      <c r="H34" s="110">
        <v>0.33185558052421726</v>
      </c>
      <c r="I34" s="110">
        <f t="shared" si="1"/>
        <v>0.33185558052421726</v>
      </c>
      <c r="J34" s="85">
        <f>分析係数表!G37</f>
        <v>0.41284547738693467</v>
      </c>
      <c r="K34" s="111">
        <f t="shared" si="2"/>
        <v>0.13700507556503883</v>
      </c>
      <c r="L34" s="79"/>
      <c r="M34" s="80"/>
      <c r="N34" s="81">
        <f>分析係数表!H37</f>
        <v>4.2693468892730888E-2</v>
      </c>
      <c r="O34" s="82">
        <f t="shared" si="3"/>
        <v>1.0559813954458173</v>
      </c>
      <c r="P34" s="76">
        <f>分析係数表!C37</f>
        <v>0.3125</v>
      </c>
      <c r="Q34" s="82">
        <f t="shared" si="4"/>
        <v>0.32999418607681791</v>
      </c>
      <c r="R34" s="83">
        <v>0.43223201851055415</v>
      </c>
      <c r="S34" s="84">
        <f t="shared" si="5"/>
        <v>0.76408759903477141</v>
      </c>
      <c r="T34" s="85">
        <f>分析係数表!F37</f>
        <v>0.69189698492462315</v>
      </c>
      <c r="U34" s="86">
        <f t="shared" si="6"/>
        <v>0.52866990599045272</v>
      </c>
      <c r="V34" s="87">
        <f>分析係数表!D37</f>
        <v>0.10128768844221106</v>
      </c>
      <c r="W34" s="167">
        <f t="shared" si="7"/>
        <v>0</v>
      </c>
      <c r="X34" s="76">
        <f>分析係数表!E37</f>
        <v>9.3907035175879394E-2</v>
      </c>
      <c r="Y34" s="166">
        <f t="shared" si="8"/>
        <v>0</v>
      </c>
    </row>
    <row r="35" spans="1:25" x14ac:dyDescent="0.2">
      <c r="A35" s="6" t="s">
        <v>23</v>
      </c>
      <c r="B35" s="5" t="s">
        <v>193</v>
      </c>
      <c r="C35" s="90"/>
      <c r="D35" s="107">
        <f>投入係数表!AL35</f>
        <v>2.5151777970511709E-2</v>
      </c>
      <c r="E35" s="110">
        <f t="shared" si="9"/>
        <v>2.5151777970511708</v>
      </c>
      <c r="F35" s="85">
        <f>分析係数表!C38</f>
        <v>4.0005674563767912E-2</v>
      </c>
      <c r="G35" s="110">
        <f t="shared" si="0"/>
        <v>0.10062138441884384</v>
      </c>
      <c r="H35" s="110">
        <v>0.11059564805732192</v>
      </c>
      <c r="I35" s="110">
        <f t="shared" si="1"/>
        <v>0.11059564805732192</v>
      </c>
      <c r="J35" s="85">
        <f>分析係数表!G38</f>
        <v>0.2442528735632184</v>
      </c>
      <c r="K35" s="111">
        <f t="shared" si="2"/>
        <v>2.701330484158725E-2</v>
      </c>
      <c r="L35" s="79"/>
      <c r="M35" s="80"/>
      <c r="N35" s="81">
        <f>分析係数表!H38</f>
        <v>3.7571284803757127E-2</v>
      </c>
      <c r="O35" s="82">
        <f t="shared" si="3"/>
        <v>0.92928915791423983</v>
      </c>
      <c r="P35" s="76">
        <f>分析係数表!C38</f>
        <v>4.0005674563767912E-2</v>
      </c>
      <c r="Q35" s="82">
        <f t="shared" si="4"/>
        <v>3.7176839627155005E-2</v>
      </c>
      <c r="R35" s="83">
        <v>4.6050543243035001E-2</v>
      </c>
      <c r="S35" s="84">
        <f t="shared" si="5"/>
        <v>0.15664619130035692</v>
      </c>
      <c r="T35" s="85">
        <f>分析係数表!F38</f>
        <v>0.42528735632183906</v>
      </c>
      <c r="U35" s="86">
        <f t="shared" si="6"/>
        <v>6.6619644576013867E-2</v>
      </c>
      <c r="V35" s="87">
        <f>分析係数表!D38</f>
        <v>0.11494252873563218</v>
      </c>
      <c r="W35" s="167">
        <f t="shared" si="7"/>
        <v>0</v>
      </c>
      <c r="X35" s="76">
        <f>分析係数表!E38</f>
        <v>0.10344827586206896</v>
      </c>
      <c r="Y35" s="166">
        <f t="shared" si="8"/>
        <v>0</v>
      </c>
    </row>
    <row r="36" spans="1:25" x14ac:dyDescent="0.2">
      <c r="A36" s="6" t="s">
        <v>24</v>
      </c>
      <c r="B36" s="5" t="s">
        <v>39</v>
      </c>
      <c r="C36" s="90"/>
      <c r="D36" s="107">
        <f>投入係数表!AL36</f>
        <v>0</v>
      </c>
      <c r="E36" s="110">
        <f t="shared" si="9"/>
        <v>0</v>
      </c>
      <c r="F36" s="85">
        <f>分析係数表!C39</f>
        <v>1</v>
      </c>
      <c r="G36" s="110">
        <f t="shared" si="0"/>
        <v>0</v>
      </c>
      <c r="H36" s="110">
        <v>1.7220740568045574E-2</v>
      </c>
      <c r="I36" s="110">
        <f t="shared" si="1"/>
        <v>1.7220740568045574E-2</v>
      </c>
      <c r="J36" s="85">
        <f>分析係数表!G39</f>
        <v>0.35369632580787957</v>
      </c>
      <c r="K36" s="111">
        <f t="shared" si="2"/>
        <v>6.0909126666084164E-3</v>
      </c>
      <c r="L36" s="79"/>
      <c r="M36" s="80"/>
      <c r="N36" s="81">
        <f>分析係数表!H39</f>
        <v>3.3932856811085595E-3</v>
      </c>
      <c r="O36" s="82">
        <f t="shared" si="3"/>
        <v>8.3929618314369889E-2</v>
      </c>
      <c r="P36" s="76">
        <f>分析係数表!C39</f>
        <v>1</v>
      </c>
      <c r="Q36" s="82">
        <f t="shared" si="4"/>
        <v>8.3929618314369889E-2</v>
      </c>
      <c r="R36" s="83">
        <v>0.10273861211669987</v>
      </c>
      <c r="S36" s="84">
        <f t="shared" si="5"/>
        <v>0.11995935268474545</v>
      </c>
      <c r="T36" s="85">
        <f>分析係数表!F39</f>
        <v>0.70440460380699421</v>
      </c>
      <c r="U36" s="86">
        <f t="shared" si="6"/>
        <v>8.4499920300841608E-2</v>
      </c>
      <c r="V36" s="87">
        <f>分析係数表!D39</f>
        <v>6.0314298362107124E-2</v>
      </c>
      <c r="W36" s="167">
        <f t="shared" si="7"/>
        <v>0</v>
      </c>
      <c r="X36" s="76">
        <f>分析係数表!E39</f>
        <v>7.2598494909251882E-2</v>
      </c>
      <c r="Y36" s="166">
        <f t="shared" si="8"/>
        <v>0</v>
      </c>
    </row>
    <row r="37" spans="1:25" x14ac:dyDescent="0.2">
      <c r="A37" s="6" t="s">
        <v>25</v>
      </c>
      <c r="B37" s="5" t="s">
        <v>40</v>
      </c>
      <c r="C37" s="90"/>
      <c r="D37" s="107">
        <f>投入係数表!AL37</f>
        <v>2.1682567215958369E-4</v>
      </c>
      <c r="E37" s="110">
        <f t="shared" si="9"/>
        <v>2.1682567215958369E-2</v>
      </c>
      <c r="F37" s="85">
        <f>分析係数表!C40</f>
        <v>0.6708495079895278</v>
      </c>
      <c r="G37" s="110">
        <f t="shared" si="0"/>
        <v>1.4545739548775537E-2</v>
      </c>
      <c r="H37" s="110">
        <v>1.587414517961076E-2</v>
      </c>
      <c r="I37" s="110">
        <f t="shared" si="1"/>
        <v>1.587414517961076E-2</v>
      </c>
      <c r="J37" s="85">
        <f>分析係数表!G40</f>
        <v>0.531269582654468</v>
      </c>
      <c r="K37" s="111">
        <f t="shared" si="2"/>
        <v>8.4334504845682435E-3</v>
      </c>
      <c r="L37" s="79"/>
      <c r="M37" s="80"/>
      <c r="N37" s="81">
        <f>分析係数表!H40</f>
        <v>2.5210951410213404E-2</v>
      </c>
      <c r="O37" s="82">
        <f t="shared" si="3"/>
        <v>0.62356834291360741</v>
      </c>
      <c r="P37" s="76">
        <f>分析係数表!C40</f>
        <v>0.6708495079895278</v>
      </c>
      <c r="Q37" s="82">
        <f t="shared" si="4"/>
        <v>0.41832051604143866</v>
      </c>
      <c r="R37" s="83">
        <v>0.41890999990673133</v>
      </c>
      <c r="S37" s="84">
        <f t="shared" si="5"/>
        <v>0.43478414508634211</v>
      </c>
      <c r="T37" s="85">
        <f>分析係数表!F40</f>
        <v>0.72803609474871533</v>
      </c>
      <c r="U37" s="86">
        <f t="shared" si="6"/>
        <v>0.31653855104731937</v>
      </c>
      <c r="V37" s="87">
        <f>分析係数表!D40</f>
        <v>0.11505201153026695</v>
      </c>
      <c r="W37" s="167">
        <f t="shared" si="7"/>
        <v>0</v>
      </c>
      <c r="X37" s="76">
        <f>分析係数表!E40</f>
        <v>6.6173705978192762E-2</v>
      </c>
      <c r="Y37" s="166">
        <f t="shared" si="8"/>
        <v>0</v>
      </c>
    </row>
    <row r="38" spans="1:25" x14ac:dyDescent="0.2">
      <c r="A38" s="6" t="s">
        <v>26</v>
      </c>
      <c r="B38" s="5" t="s">
        <v>276</v>
      </c>
      <c r="C38" s="90"/>
      <c r="D38" s="107">
        <f>投入係数表!AL38</f>
        <v>0</v>
      </c>
      <c r="E38" s="110">
        <f t="shared" si="9"/>
        <v>0</v>
      </c>
      <c r="F38" s="85">
        <f>分析係数表!C41</f>
        <v>0.63576075285795497</v>
      </c>
      <c r="G38" s="110">
        <f t="shared" si="0"/>
        <v>0</v>
      </c>
      <c r="H38" s="110">
        <v>2.8341391267779948E-4</v>
      </c>
      <c r="I38" s="110">
        <f t="shared" si="1"/>
        <v>2.8341391267779948E-4</v>
      </c>
      <c r="J38" s="85">
        <f>分析係数表!G41</f>
        <v>0.45993746335743602</v>
      </c>
      <c r="K38" s="111">
        <f t="shared" si="2"/>
        <v>1.3035267607723296E-4</v>
      </c>
      <c r="L38" s="79"/>
      <c r="M38" s="80"/>
      <c r="N38" s="81">
        <f>分析係数表!H41</f>
        <v>4.510618532758754E-2</v>
      </c>
      <c r="O38" s="82">
        <f t="shared" si="3"/>
        <v>1.1156575879355022</v>
      </c>
      <c r="P38" s="76">
        <f>分析係数表!C41</f>
        <v>0.63576075285795497</v>
      </c>
      <c r="Q38" s="82">
        <f t="shared" si="4"/>
        <v>0.70929130803756502</v>
      </c>
      <c r="R38" s="83">
        <v>0.71925661614327752</v>
      </c>
      <c r="S38" s="84">
        <f t="shared" si="5"/>
        <v>0.71954003005595535</v>
      </c>
      <c r="T38" s="85">
        <f>分析係数表!F41</f>
        <v>0.5626343560680086</v>
      </c>
      <c r="U38" s="86">
        <f t="shared" si="6"/>
        <v>0.40483794147568797</v>
      </c>
      <c r="V38" s="87">
        <f>分析係数表!D41</f>
        <v>0.18145397693961304</v>
      </c>
      <c r="W38" s="167">
        <f t="shared" si="7"/>
        <v>0</v>
      </c>
      <c r="X38" s="76">
        <f>分析係数表!E41</f>
        <v>0.17500488567520031</v>
      </c>
      <c r="Y38" s="166">
        <f t="shared" si="8"/>
        <v>0</v>
      </c>
    </row>
    <row r="39" spans="1:25" x14ac:dyDescent="0.2">
      <c r="A39" s="6" t="s">
        <v>51</v>
      </c>
      <c r="B39" s="5" t="s">
        <v>367</v>
      </c>
      <c r="C39" s="90"/>
      <c r="D39" s="107">
        <f>投入係数表!AL39</f>
        <v>1.7346053772766695E-3</v>
      </c>
      <c r="E39" s="110">
        <f t="shared" si="9"/>
        <v>0.17346053772766695</v>
      </c>
      <c r="F39" s="85">
        <f>分析係数表!C42</f>
        <v>1</v>
      </c>
      <c r="G39" s="110">
        <f>E39*F39</f>
        <v>0.17346053772766695</v>
      </c>
      <c r="H39" s="110">
        <v>0.18639685281389801</v>
      </c>
      <c r="I39" s="110">
        <f>C39+H39</f>
        <v>0.18639685281389801</v>
      </c>
      <c r="J39" s="85">
        <f>分析係数表!G42</f>
        <v>0.48586118251928023</v>
      </c>
      <c r="K39" s="111">
        <f>I39*J39</f>
        <v>9.0562995326032708E-2</v>
      </c>
      <c r="L39" s="79"/>
      <c r="M39" s="80"/>
      <c r="N39" s="81">
        <f>分析係数表!H42</f>
        <v>1.2011973266585813E-2</v>
      </c>
      <c r="O39" s="82">
        <f t="shared" si="3"/>
        <v>0.29710446635238918</v>
      </c>
      <c r="P39" s="76">
        <f>分析係数表!C42</f>
        <v>1</v>
      </c>
      <c r="Q39" s="82">
        <f>O39*P39</f>
        <v>0.29710446635238918</v>
      </c>
      <c r="R39" s="83">
        <v>0.30876673299453522</v>
      </c>
      <c r="S39" s="84">
        <f>I39+R39</f>
        <v>0.49516358580843323</v>
      </c>
      <c r="T39" s="85">
        <f>分析係数表!F42</f>
        <v>0.55826906598114823</v>
      </c>
      <c r="U39" s="86">
        <f>S39*T39</f>
        <v>0.27643451255715018</v>
      </c>
      <c r="V39" s="87">
        <f>分析係数表!D42</f>
        <v>0.12296486718080549</v>
      </c>
      <c r="W39" s="167">
        <f>ROUND(S39*V39,0)</f>
        <v>0</v>
      </c>
      <c r="X39" s="76">
        <f>分析係数表!E42</f>
        <v>7.7120822622107968E-2</v>
      </c>
      <c r="Y39" s="166">
        <f>ROUND(S39*X39,0)</f>
        <v>0</v>
      </c>
    </row>
    <row r="40" spans="1:25" x14ac:dyDescent="0.2">
      <c r="A40" s="6" t="s">
        <v>194</v>
      </c>
      <c r="B40" s="5" t="s">
        <v>41</v>
      </c>
      <c r="C40" s="75">
        <f>最終需要_まとめ!C41</f>
        <v>100</v>
      </c>
      <c r="D40" s="107">
        <f>投入係数表!AL40</f>
        <v>0.14071986123156982</v>
      </c>
      <c r="E40" s="110">
        <f t="shared" si="9"/>
        <v>14.071986123156982</v>
      </c>
      <c r="F40" s="85">
        <f>分析係数表!C43</f>
        <v>0.35275161130391675</v>
      </c>
      <c r="G40" s="110">
        <f>E40*F40</f>
        <v>4.9639157791899819</v>
      </c>
      <c r="H40" s="110">
        <v>5.3345102021574338</v>
      </c>
      <c r="I40" s="110">
        <f>C40+H40</f>
        <v>105.33451020215743</v>
      </c>
      <c r="J40" s="85">
        <f>分析係数表!G43</f>
        <v>0.36383347788378145</v>
      </c>
      <c r="K40" s="111">
        <f>I40*J40</f>
        <v>38.324221188035601</v>
      </c>
      <c r="L40" s="79"/>
      <c r="M40" s="80"/>
      <c r="N40" s="81">
        <f>分析係数表!H43</f>
        <v>3.2462002941707736E-2</v>
      </c>
      <c r="O40" s="82">
        <f t="shared" si="3"/>
        <v>0.80291604440667141</v>
      </c>
      <c r="P40" s="76">
        <f>分析係数表!C43</f>
        <v>0.35275161130391675</v>
      </c>
      <c r="Q40" s="82">
        <f>O40*P40</f>
        <v>0.28322992840622052</v>
      </c>
      <c r="R40" s="83">
        <v>0.58272697236508597</v>
      </c>
      <c r="S40" s="84">
        <f>I40+R40</f>
        <v>105.91723717452251</v>
      </c>
      <c r="T40" s="85">
        <f>分析係数表!F43</f>
        <v>0.62185602775368609</v>
      </c>
      <c r="U40" s="86">
        <f>S40*T40</f>
        <v>65.865272379993627</v>
      </c>
      <c r="V40" s="87">
        <f>分析係数表!D43</f>
        <v>0.24869904596704251</v>
      </c>
      <c r="W40" s="167">
        <f>ROUND(S40*V40,0)</f>
        <v>26</v>
      </c>
      <c r="X40" s="76">
        <f>分析係数表!E43</f>
        <v>0.20663486556808325</v>
      </c>
      <c r="Y40" s="166">
        <f>ROUND(S40*X40,0)</f>
        <v>22</v>
      </c>
    </row>
    <row r="41" spans="1:25" x14ac:dyDescent="0.2">
      <c r="A41" s="6" t="s">
        <v>340</v>
      </c>
      <c r="B41" s="5" t="s">
        <v>42</v>
      </c>
      <c r="C41" s="90"/>
      <c r="D41" s="107">
        <f>投入係数表!AL41</f>
        <v>6.5047701647875109E-4</v>
      </c>
      <c r="E41" s="110">
        <f t="shared" si="9"/>
        <v>6.5047701647875114E-2</v>
      </c>
      <c r="F41" s="85">
        <f>分析係数表!C44</f>
        <v>0.44216182048040453</v>
      </c>
      <c r="G41" s="110">
        <f>E41*F41</f>
        <v>2.876161017869067E-2</v>
      </c>
      <c r="H41" s="110">
        <v>3.1401378879480996E-2</v>
      </c>
      <c r="I41" s="110">
        <f>C41+H41</f>
        <v>3.1401378879480996E-2</v>
      </c>
      <c r="J41" s="85">
        <f>分析係数表!G44</f>
        <v>0.26698361065932691</v>
      </c>
      <c r="K41" s="111">
        <f>I41*J41</f>
        <v>8.383653512925365E-3</v>
      </c>
      <c r="L41" s="79"/>
      <c r="M41" s="80"/>
      <c r="N41" s="81">
        <f>分析係数表!H44</f>
        <v>9.8960080509896006E-2</v>
      </c>
      <c r="O41" s="82">
        <f t="shared" si="3"/>
        <v>2.4476812641491139</v>
      </c>
      <c r="P41" s="76">
        <f>分析係数表!C44</f>
        <v>0.44216182048040453</v>
      </c>
      <c r="Q41" s="82">
        <f>O41*P41</f>
        <v>1.0822712037119502</v>
      </c>
      <c r="R41" s="83">
        <v>1.0967253231940277</v>
      </c>
      <c r="S41" s="84">
        <f>I41+R41</f>
        <v>1.1281267020735086</v>
      </c>
      <c r="T41" s="85">
        <f>分析係数表!F44</f>
        <v>0.48855248342299512</v>
      </c>
      <c r="U41" s="86">
        <f>S41*T41</f>
        <v>0.55114910191380595</v>
      </c>
      <c r="V41" s="87">
        <f>分析係数表!D44</f>
        <v>0.23645689978731391</v>
      </c>
      <c r="W41" s="167">
        <f>ROUND(S41*V41,0)</f>
        <v>0</v>
      </c>
      <c r="X41" s="76">
        <f>分析係数表!E44</f>
        <v>0.14913048917803079</v>
      </c>
      <c r="Y41" s="166">
        <f>ROUND(S41*X41,0)</f>
        <v>0</v>
      </c>
    </row>
    <row r="42" spans="1:25" x14ac:dyDescent="0.2">
      <c r="A42" s="6" t="s">
        <v>341</v>
      </c>
      <c r="B42" s="5" t="s">
        <v>278</v>
      </c>
      <c r="C42" s="90"/>
      <c r="D42" s="107">
        <f>投入係数表!AL42</f>
        <v>1.0841283607979184E-3</v>
      </c>
      <c r="E42" s="110">
        <f t="shared" si="9"/>
        <v>0.10841283607979184</v>
      </c>
      <c r="F42" s="85">
        <f>分析係数表!C45</f>
        <v>1</v>
      </c>
      <c r="G42" s="110">
        <f>E42*F42</f>
        <v>0.10841283607979184</v>
      </c>
      <c r="H42" s="110">
        <v>0.11862410287995324</v>
      </c>
      <c r="I42" s="110">
        <f>C42+H42</f>
        <v>0.11862410287995324</v>
      </c>
      <c r="J42" s="85">
        <f>分析係数表!G45</f>
        <v>0</v>
      </c>
      <c r="K42" s="111">
        <f>I42*J42</f>
        <v>0</v>
      </c>
      <c r="L42" s="79"/>
      <c r="M42" s="80"/>
      <c r="N42" s="81">
        <f>分析係数表!H45</f>
        <v>0</v>
      </c>
      <c r="O42" s="82">
        <f t="shared" si="3"/>
        <v>0</v>
      </c>
      <c r="P42" s="76">
        <f>分析係数表!C45</f>
        <v>1</v>
      </c>
      <c r="Q42" s="82">
        <f>O42*P42</f>
        <v>0</v>
      </c>
      <c r="R42" s="83">
        <v>1.0929074080584869E-2</v>
      </c>
      <c r="S42" s="84">
        <f>I42+R42</f>
        <v>0.12955317696053811</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107">
        <f>投入係数表!AL43</f>
        <v>4.5533391153512572E-3</v>
      </c>
      <c r="E43" s="110">
        <f t="shared" si="9"/>
        <v>0.4553339115351257</v>
      </c>
      <c r="F43" s="85">
        <f>分析係数表!C46</f>
        <v>0.17935833011209901</v>
      </c>
      <c r="G43" s="110">
        <f>E43*F43</f>
        <v>8.1667930016350365E-2</v>
      </c>
      <c r="H43" s="110">
        <v>9.0995958683422626E-2</v>
      </c>
      <c r="I43" s="110">
        <f>C43+H43</f>
        <v>9.0995958683422626E-2</v>
      </c>
      <c r="J43" s="85">
        <f>分析係数表!G46</f>
        <v>8.6021505376344086E-3</v>
      </c>
      <c r="K43" s="111">
        <f>I43*J43</f>
        <v>7.8276093491116234E-4</v>
      </c>
      <c r="L43" s="79"/>
      <c r="M43" s="80"/>
      <c r="N43" s="81">
        <f>分析係数表!H46</f>
        <v>1.9624287151962429E-2</v>
      </c>
      <c r="O43" s="82">
        <f t="shared" si="3"/>
        <v>0.48538764051770567</v>
      </c>
      <c r="P43" s="76">
        <f>分析係数表!C46</f>
        <v>0.17935833011209901</v>
      </c>
      <c r="Q43" s="82">
        <f>O43*P43</f>
        <v>8.70583166603075E-2</v>
      </c>
      <c r="R43" s="83">
        <v>9.9388433160039091E-2</v>
      </c>
      <c r="S43" s="84">
        <f>I43+R43</f>
        <v>0.19038439184346173</v>
      </c>
      <c r="T43" s="85">
        <f>分析係数表!F46</f>
        <v>0.31182795698924731</v>
      </c>
      <c r="U43" s="86">
        <f>S43*T43</f>
        <v>5.9367175951186991E-2</v>
      </c>
      <c r="V43" s="87">
        <f>分析係数表!D46</f>
        <v>4.3010752688172043E-3</v>
      </c>
      <c r="W43" s="167">
        <f>ROUND(S43*V43,0)</f>
        <v>0</v>
      </c>
      <c r="X43" s="76">
        <f>分析係数表!E46</f>
        <v>1.0752688172043012E-2</v>
      </c>
      <c r="Y43" s="166">
        <f>ROUND(S43*X43,0)</f>
        <v>0</v>
      </c>
    </row>
    <row r="44" spans="1:25" x14ac:dyDescent="0.2">
      <c r="A44" s="192">
        <v>40</v>
      </c>
      <c r="B44" s="14" t="s">
        <v>150</v>
      </c>
      <c r="C44" s="197">
        <f>SUM(C5:C43)</f>
        <v>100</v>
      </c>
      <c r="D44" s="108">
        <f>投入係数表!AL44</f>
        <v>0.36253252385082396</v>
      </c>
      <c r="E44" s="96">
        <f>SUM(E5:E43)</f>
        <v>36.253252385082398</v>
      </c>
      <c r="F44" s="98">
        <f>分析係数表!C47</f>
        <v>0.45205734847213674</v>
      </c>
      <c r="G44" s="96">
        <f>SUM(G5:G43)</f>
        <v>8.8111823037912043</v>
      </c>
      <c r="H44" s="96">
        <f>SUM(H5:H43)</f>
        <v>9.8599579975906462</v>
      </c>
      <c r="I44" s="96">
        <f>SUM(I5:I43)</f>
        <v>109.85995799759064</v>
      </c>
      <c r="J44" s="98">
        <f>分析係数表!G47</f>
        <v>0.25945463001493158</v>
      </c>
      <c r="K44" s="112">
        <f>SUM(K5:K43)</f>
        <v>39.448208301184053</v>
      </c>
      <c r="L44" s="94">
        <f>最終需要_まとめ!$L$33</f>
        <v>0.627</v>
      </c>
      <c r="M44" s="91">
        <f>K44*L44</f>
        <v>24.734026604842402</v>
      </c>
      <c r="N44" s="95">
        <f>分析係数表!H47</f>
        <v>1</v>
      </c>
      <c r="O44" s="96">
        <f>SUM(O5:O43)</f>
        <v>24.734026604842406</v>
      </c>
      <c r="P44" s="92">
        <f>分析係数表!C47</f>
        <v>0.45205734847213674</v>
      </c>
      <c r="Q44" s="96">
        <f>SUM(Q5:Q43)</f>
        <v>11.837805429675122</v>
      </c>
      <c r="R44" s="91">
        <f>SUM(R5:R43)</f>
        <v>13.647937755610833</v>
      </c>
      <c r="S44" s="97">
        <f>SUM(S5:S43)</f>
        <v>123.50789575320148</v>
      </c>
      <c r="T44" s="98">
        <f>分析係数表!F47</f>
        <v>0.49393557388686266</v>
      </c>
      <c r="U44" s="99">
        <f>SUM(U5:U43)</f>
        <v>75.130722032759095</v>
      </c>
      <c r="V44" s="100">
        <f>分析係数表!D47</f>
        <v>0.10430078574400901</v>
      </c>
      <c r="W44" s="164">
        <f>SUM(W5:W43)</f>
        <v>27</v>
      </c>
      <c r="X44" s="92">
        <f>分析係数表!E47</f>
        <v>8.4816292561133821E-2</v>
      </c>
      <c r="Y44" s="165">
        <f>SUM(Y5:Y43)</f>
        <v>22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344</v>
      </c>
      <c r="S2" s="3" t="s">
        <v>152</v>
      </c>
      <c r="U2" s="64" t="s">
        <v>209</v>
      </c>
      <c r="W2" s="3" t="s">
        <v>130</v>
      </c>
      <c r="Y2" s="3" t="s">
        <v>153</v>
      </c>
    </row>
    <row r="3" spans="1:25" ht="44" x14ac:dyDescent="0.2">
      <c r="B3" s="65"/>
      <c r="C3" s="66" t="s">
        <v>227</v>
      </c>
      <c r="D3" s="66" t="s">
        <v>346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投入係数表!AM5</f>
        <v>1.9642186913549357E-2</v>
      </c>
      <c r="E5" s="110">
        <f>$C$41*D5</f>
        <v>1.9642186913549358</v>
      </c>
      <c r="F5" s="85">
        <f>分析係数表!C8</f>
        <v>0.54693596511361031</v>
      </c>
      <c r="G5" s="110">
        <f t="shared" ref="G5:G38" si="0">E5*F5</f>
        <v>1.0743018456504045</v>
      </c>
      <c r="H5" s="110">
        <f t="array" ref="H5:H43">MMULT(逆行列係数!C5:AO43,'37'!G5:G43)</f>
        <v>1.4558005771163605</v>
      </c>
      <c r="I5" s="110">
        <f t="shared" ref="I5:I38" si="1">C5+H5</f>
        <v>1.4558005771163605</v>
      </c>
      <c r="J5" s="85">
        <f>分析係数表!G8</f>
        <v>0.11998386771526517</v>
      </c>
      <c r="K5" s="111">
        <f t="shared" ref="K5:K38" si="2">I5*J5</f>
        <v>0.1746725838645361</v>
      </c>
      <c r="L5" s="79" t="s">
        <v>177</v>
      </c>
      <c r="M5" s="80" t="s">
        <v>177</v>
      </c>
      <c r="N5" s="81">
        <f>分析係数表!H8</f>
        <v>1.0437901581813021E-2</v>
      </c>
      <c r="O5" s="82">
        <f t="shared" ref="O5:O43" si="3">$M$44*N5</f>
        <v>0.20471860147890827</v>
      </c>
      <c r="P5" s="76">
        <f>分析係数表!C8</f>
        <v>0.54693596511361031</v>
      </c>
      <c r="Q5" s="82">
        <f t="shared" ref="Q5:Q38" si="4">O5*P5</f>
        <v>0.11196796587657527</v>
      </c>
      <c r="R5" s="83">
        <f t="array" ref="R5:R43">MMULT(逆行列係数!C5:AO43,'37'!Q5:Q43)</f>
        <v>0.1644937142182108</v>
      </c>
      <c r="S5" s="84">
        <f t="shared" ref="S5:S38" si="5">I5+R5</f>
        <v>1.6202942913345713</v>
      </c>
      <c r="T5" s="85">
        <f>分析係数表!F8</f>
        <v>0.45210727969348657</v>
      </c>
      <c r="U5" s="86">
        <f t="shared" ref="U5:U38" si="6">S5*T5</f>
        <v>0.73254684435815864</v>
      </c>
      <c r="V5" s="87">
        <f>分析係数表!D8</f>
        <v>0.18995765275257109</v>
      </c>
      <c r="W5" s="88">
        <f t="shared" ref="W5:W38" si="7">ROUND(S5*V5,0)</f>
        <v>0</v>
      </c>
      <c r="X5" s="76">
        <f>分析係数表!E8</f>
        <v>0.14398064125831822</v>
      </c>
      <c r="Y5" s="89">
        <f t="shared" ref="Y5:Y38" si="8">ROUND(S5*X5,0)</f>
        <v>0</v>
      </c>
    </row>
    <row r="6" spans="1:25" x14ac:dyDescent="0.2">
      <c r="A6" s="6" t="s">
        <v>219</v>
      </c>
      <c r="B6" s="5" t="s">
        <v>265</v>
      </c>
      <c r="C6" s="90"/>
      <c r="D6" s="107">
        <f>投入係数表!AM6</f>
        <v>1.2510947078693856E-3</v>
      </c>
      <c r="E6" s="110">
        <f t="shared" ref="E6:E43" si="9">$C$41*D6</f>
        <v>0.12510947078693857</v>
      </c>
      <c r="F6" s="85">
        <f>分析係数表!C9</f>
        <v>1</v>
      </c>
      <c r="G6" s="110">
        <f t="shared" si="0"/>
        <v>0.12510947078693857</v>
      </c>
      <c r="H6" s="110">
        <v>0.14884565574716899</v>
      </c>
      <c r="I6" s="110">
        <f t="shared" si="1"/>
        <v>0.14884565574716899</v>
      </c>
      <c r="J6" s="85">
        <f>分析係数表!G9</f>
        <v>0.24637681159420291</v>
      </c>
      <c r="K6" s="111">
        <f t="shared" si="2"/>
        <v>3.6672118082635839E-2</v>
      </c>
      <c r="L6" s="79"/>
      <c r="M6" s="80"/>
      <c r="N6" s="81">
        <f>分析係数表!H9</f>
        <v>5.4189353082342016E-4</v>
      </c>
      <c r="O6" s="82">
        <f t="shared" si="3"/>
        <v>1.0628159780116376E-2</v>
      </c>
      <c r="P6" s="76">
        <f>分析係数表!C9</f>
        <v>1</v>
      </c>
      <c r="Q6" s="82">
        <f t="shared" si="4"/>
        <v>1.0628159780116376E-2</v>
      </c>
      <c r="R6" s="83">
        <v>1.3925947612905658E-2</v>
      </c>
      <c r="S6" s="84">
        <f t="shared" si="5"/>
        <v>0.16277160336007465</v>
      </c>
      <c r="T6" s="85">
        <f>分析係数表!F9</f>
        <v>0.67101449275362324</v>
      </c>
      <c r="U6" s="86">
        <f t="shared" si="6"/>
        <v>0.10922210486335444</v>
      </c>
      <c r="V6" s="87">
        <f>分析係数表!D9</f>
        <v>0.17826086956521739</v>
      </c>
      <c r="W6" s="88">
        <f t="shared" si="7"/>
        <v>0</v>
      </c>
      <c r="X6" s="76">
        <f>分析係数表!E9</f>
        <v>0.11304347826086956</v>
      </c>
      <c r="Y6" s="89">
        <f t="shared" si="8"/>
        <v>0</v>
      </c>
    </row>
    <row r="7" spans="1:25" x14ac:dyDescent="0.2">
      <c r="A7" s="6" t="s">
        <v>220</v>
      </c>
      <c r="B7" s="5" t="s">
        <v>266</v>
      </c>
      <c r="C7" s="90"/>
      <c r="D7" s="107">
        <f>投入係数表!AM7</f>
        <v>4.3788314775428496E-3</v>
      </c>
      <c r="E7" s="110">
        <f t="shared" si="9"/>
        <v>0.43788314775428494</v>
      </c>
      <c r="F7" s="85">
        <f>分析係数表!C10</f>
        <v>7.9037800687285276E-2</v>
      </c>
      <c r="G7" s="110">
        <f t="shared" si="0"/>
        <v>3.4609320956524262E-2</v>
      </c>
      <c r="H7" s="110">
        <v>4.1747836600654141E-2</v>
      </c>
      <c r="I7" s="110">
        <f t="shared" si="1"/>
        <v>4.1747836600654141E-2</v>
      </c>
      <c r="J7" s="85">
        <f>分析係数表!G10</f>
        <v>0.17857142857142858</v>
      </c>
      <c r="K7" s="111">
        <f t="shared" si="2"/>
        <v>7.4549708215453821E-3</v>
      </c>
      <c r="L7" s="79"/>
      <c r="M7" s="80"/>
      <c r="N7" s="81">
        <f>分析係数表!H10</f>
        <v>1.057982607798106E-3</v>
      </c>
      <c r="O7" s="82">
        <f t="shared" si="3"/>
        <v>2.0750216713560542E-2</v>
      </c>
      <c r="P7" s="76">
        <f>分析係数表!C10</f>
        <v>7.9037800687285276E-2</v>
      </c>
      <c r="Q7" s="82">
        <f t="shared" si="4"/>
        <v>1.6400514928243738E-3</v>
      </c>
      <c r="R7" s="83">
        <v>2.72201405654931E-3</v>
      </c>
      <c r="S7" s="84">
        <f t="shared" si="5"/>
        <v>4.446985065720345E-2</v>
      </c>
      <c r="T7" s="85">
        <f>分析係数表!F10</f>
        <v>0.5178571428571429</v>
      </c>
      <c r="U7" s="86">
        <f t="shared" si="6"/>
        <v>2.3029029804623218E-2</v>
      </c>
      <c r="V7" s="87">
        <f>分析係数表!D10</f>
        <v>0.10714285714285714</v>
      </c>
      <c r="W7" s="88">
        <f t="shared" si="7"/>
        <v>0</v>
      </c>
      <c r="X7" s="76">
        <f>分析係数表!E10</f>
        <v>8.9285714285714288E-2</v>
      </c>
      <c r="Y7" s="89">
        <f t="shared" si="8"/>
        <v>0</v>
      </c>
    </row>
    <row r="8" spans="1:25" x14ac:dyDescent="0.2">
      <c r="A8" s="6" t="s">
        <v>221</v>
      </c>
      <c r="B8" s="5" t="s">
        <v>27</v>
      </c>
      <c r="C8" s="90"/>
      <c r="D8" s="107">
        <f>投入係数表!AM8</f>
        <v>0</v>
      </c>
      <c r="E8" s="110">
        <f t="shared" si="9"/>
        <v>0</v>
      </c>
      <c r="F8" s="85">
        <f>分析係数表!C11</f>
        <v>2.9201343261789914E-3</v>
      </c>
      <c r="G8" s="110">
        <f t="shared" si="0"/>
        <v>0</v>
      </c>
      <c r="H8" s="110">
        <v>3.9655970286008712E-3</v>
      </c>
      <c r="I8" s="110">
        <f t="shared" si="1"/>
        <v>3.9655970286008712E-3</v>
      </c>
      <c r="J8" s="85">
        <f>分析係数表!G11</f>
        <v>0.38709677419354838</v>
      </c>
      <c r="K8" s="111">
        <f t="shared" si="2"/>
        <v>1.5350698175229179E-3</v>
      </c>
      <c r="L8" s="79"/>
      <c r="M8" s="80"/>
      <c r="N8" s="81">
        <f>分析係数表!H11</f>
        <v>-1.2902226924367146E-5</v>
      </c>
      <c r="O8" s="82">
        <f t="shared" si="3"/>
        <v>-2.530514233361042E-4</v>
      </c>
      <c r="P8" s="76">
        <f>分析係数表!C11</f>
        <v>2.9201343261789914E-3</v>
      </c>
      <c r="Q8" s="82">
        <f t="shared" si="4"/>
        <v>-7.3894414757220928E-7</v>
      </c>
      <c r="R8" s="83">
        <v>3.6481755287598424E-3</v>
      </c>
      <c r="S8" s="84">
        <f t="shared" si="5"/>
        <v>7.6137725573607136E-3</v>
      </c>
      <c r="T8" s="85">
        <f>分析係数表!F11</f>
        <v>0.64516129032258063</v>
      </c>
      <c r="U8" s="86">
        <f t="shared" si="6"/>
        <v>4.9121113273294928E-3</v>
      </c>
      <c r="V8" s="87">
        <f>分析係数表!D11</f>
        <v>0.25806451612903225</v>
      </c>
      <c r="W8" s="88">
        <f t="shared" si="7"/>
        <v>0</v>
      </c>
      <c r="X8" s="76">
        <f>分析係数表!E11</f>
        <v>0.22580645161290322</v>
      </c>
      <c r="Y8" s="89">
        <f t="shared" si="8"/>
        <v>0</v>
      </c>
    </row>
    <row r="9" spans="1:25" x14ac:dyDescent="0.2">
      <c r="A9" s="6" t="s">
        <v>222</v>
      </c>
      <c r="B9" s="5" t="s">
        <v>190</v>
      </c>
      <c r="C9" s="90"/>
      <c r="D9" s="107">
        <f>投入係数表!AM9</f>
        <v>0.15438508695108219</v>
      </c>
      <c r="E9" s="110">
        <f t="shared" si="9"/>
        <v>15.438508695108219</v>
      </c>
      <c r="F9" s="85">
        <f>分析係数表!C12</f>
        <v>0.15436841164909776</v>
      </c>
      <c r="G9" s="110">
        <f t="shared" si="0"/>
        <v>2.3832180654946407</v>
      </c>
      <c r="H9" s="110">
        <v>2.5100333729271007</v>
      </c>
      <c r="I9" s="110">
        <f t="shared" si="1"/>
        <v>2.5100333729271007</v>
      </c>
      <c r="J9" s="85">
        <f>分析係数表!G12</f>
        <v>0.13865952540355575</v>
      </c>
      <c r="K9" s="111">
        <f t="shared" si="2"/>
        <v>0.34804003623715807</v>
      </c>
      <c r="L9" s="79"/>
      <c r="M9" s="80"/>
      <c r="N9" s="81">
        <f>分析係数表!H12</f>
        <v>8.1322736304286117E-2</v>
      </c>
      <c r="O9" s="82">
        <f t="shared" si="3"/>
        <v>1.5949831212874646</v>
      </c>
      <c r="P9" s="76">
        <f>分析係数表!C12</f>
        <v>0.15436841164909776</v>
      </c>
      <c r="Q9" s="82">
        <f t="shared" si="4"/>
        <v>0.24621501104026614</v>
      </c>
      <c r="R9" s="83">
        <v>0.28010100059519333</v>
      </c>
      <c r="S9" s="84">
        <f t="shared" si="5"/>
        <v>2.7901343735222941</v>
      </c>
      <c r="T9" s="85">
        <f>分析係数表!F12</f>
        <v>0.32507624786134048</v>
      </c>
      <c r="U9" s="86">
        <f t="shared" si="6"/>
        <v>0.90700641317357922</v>
      </c>
      <c r="V9" s="87">
        <f>分析係数表!D12</f>
        <v>4.5079223387636688E-2</v>
      </c>
      <c r="W9" s="88">
        <f t="shared" si="7"/>
        <v>0</v>
      </c>
      <c r="X9" s="76">
        <f>分析係数表!E12</f>
        <v>4.7459644424607601E-2</v>
      </c>
      <c r="Y9" s="89">
        <f t="shared" si="8"/>
        <v>0</v>
      </c>
    </row>
    <row r="10" spans="1:25" x14ac:dyDescent="0.2">
      <c r="A10" s="6" t="s">
        <v>223</v>
      </c>
      <c r="B10" s="5" t="s">
        <v>28</v>
      </c>
      <c r="C10" s="90"/>
      <c r="D10" s="107">
        <f>投入係数表!AM10</f>
        <v>3.5030651820342801E-3</v>
      </c>
      <c r="E10" s="110">
        <f t="shared" si="9"/>
        <v>0.35030651820342801</v>
      </c>
      <c r="F10" s="85">
        <f>分析係数表!C13</f>
        <v>0</v>
      </c>
      <c r="G10" s="110">
        <f t="shared" si="0"/>
        <v>0</v>
      </c>
      <c r="H10" s="110">
        <v>0</v>
      </c>
      <c r="I10" s="110">
        <f t="shared" si="1"/>
        <v>0</v>
      </c>
      <c r="J10" s="85">
        <f>分析係数表!G13</f>
        <v>0.24519230769230768</v>
      </c>
      <c r="K10" s="111">
        <f t="shared" si="2"/>
        <v>0</v>
      </c>
      <c r="L10" s="79"/>
      <c r="M10" s="80"/>
      <c r="N10" s="81">
        <f>分析係数表!H13</f>
        <v>1.238613784739246E-2</v>
      </c>
      <c r="O10" s="82">
        <f t="shared" si="3"/>
        <v>0.24292936640266</v>
      </c>
      <c r="P10" s="76">
        <f>分析係数表!C13</f>
        <v>0</v>
      </c>
      <c r="Q10" s="82">
        <f t="shared" si="4"/>
        <v>0</v>
      </c>
      <c r="R10" s="83">
        <v>0</v>
      </c>
      <c r="S10" s="84">
        <f t="shared" si="5"/>
        <v>0</v>
      </c>
      <c r="T10" s="85">
        <f>分析係数表!F13</f>
        <v>0.38350591715976329</v>
      </c>
      <c r="U10" s="86">
        <f t="shared" si="6"/>
        <v>0</v>
      </c>
      <c r="V10" s="87">
        <f>分析係数表!D13</f>
        <v>0.13609467455621302</v>
      </c>
      <c r="W10" s="88">
        <f t="shared" si="7"/>
        <v>0</v>
      </c>
      <c r="X10" s="76">
        <f>分析係数表!E13</f>
        <v>0.13646449704142011</v>
      </c>
      <c r="Y10" s="89">
        <f t="shared" si="8"/>
        <v>0</v>
      </c>
    </row>
    <row r="11" spans="1:25" x14ac:dyDescent="0.2">
      <c r="A11" s="6" t="s">
        <v>224</v>
      </c>
      <c r="B11" s="5" t="s">
        <v>267</v>
      </c>
      <c r="C11" s="90"/>
      <c r="D11" s="107">
        <f>投入係数表!AM11</f>
        <v>5.6299261854122354E-3</v>
      </c>
      <c r="E11" s="110">
        <f t="shared" si="9"/>
        <v>0.56299261854122351</v>
      </c>
      <c r="F11" s="85">
        <f>分析係数表!C14</f>
        <v>5.4896794027228801E-2</v>
      </c>
      <c r="G11" s="110">
        <f t="shared" si="0"/>
        <v>3.0906489818907742E-2</v>
      </c>
      <c r="H11" s="110">
        <v>4.2982538831213855E-2</v>
      </c>
      <c r="I11" s="110">
        <f t="shared" si="1"/>
        <v>4.2982538831213855E-2</v>
      </c>
      <c r="J11" s="85">
        <f>分析係数表!G14</f>
        <v>0.21908893709327548</v>
      </c>
      <c r="K11" s="111">
        <f t="shared" si="2"/>
        <v>9.416998746101083E-3</v>
      </c>
      <c r="L11" s="79"/>
      <c r="M11" s="80"/>
      <c r="N11" s="81">
        <f>分析係数表!H14</f>
        <v>1.0321781539493716E-3</v>
      </c>
      <c r="O11" s="82">
        <f t="shared" si="3"/>
        <v>2.0244113866888333E-2</v>
      </c>
      <c r="P11" s="76">
        <f>分析係数表!C14</f>
        <v>5.4896794027228801E-2</v>
      </c>
      <c r="Q11" s="82">
        <f t="shared" si="4"/>
        <v>1.1113369492143353E-3</v>
      </c>
      <c r="R11" s="83">
        <v>5.1946505713106788E-3</v>
      </c>
      <c r="S11" s="84">
        <f t="shared" si="5"/>
        <v>4.8177189402524537E-2</v>
      </c>
      <c r="T11" s="85">
        <f>分析係数表!F14</f>
        <v>0.36550976138828634</v>
      </c>
      <c r="U11" s="86">
        <f t="shared" si="6"/>
        <v>1.7609233002875022E-2</v>
      </c>
      <c r="V11" s="87">
        <f>分析係数表!D14</f>
        <v>0.11713665943600868</v>
      </c>
      <c r="W11" s="88">
        <f t="shared" si="7"/>
        <v>0</v>
      </c>
      <c r="X11" s="76">
        <f>分析係数表!E14</f>
        <v>8.6767895878524945E-2</v>
      </c>
      <c r="Y11" s="89">
        <f t="shared" si="8"/>
        <v>0</v>
      </c>
    </row>
    <row r="12" spans="1:25" x14ac:dyDescent="0.2">
      <c r="A12" s="6" t="s">
        <v>225</v>
      </c>
      <c r="B12" s="5" t="s">
        <v>29</v>
      </c>
      <c r="C12" s="90"/>
      <c r="D12" s="107">
        <f>投入係数表!AM12</f>
        <v>6.7559114224946832E-3</v>
      </c>
      <c r="E12" s="110">
        <f t="shared" si="9"/>
        <v>0.67559114224946837</v>
      </c>
      <c r="F12" s="85">
        <f>分析係数表!C15</f>
        <v>0</v>
      </c>
      <c r="G12" s="110">
        <f t="shared" si="0"/>
        <v>0</v>
      </c>
      <c r="H12" s="110">
        <v>0</v>
      </c>
      <c r="I12" s="110">
        <f t="shared" si="1"/>
        <v>0</v>
      </c>
      <c r="J12" s="85">
        <f>分析係数表!G15</f>
        <v>9.5670602482591585E-2</v>
      </c>
      <c r="K12" s="111">
        <f t="shared" si="2"/>
        <v>0</v>
      </c>
      <c r="L12" s="79"/>
      <c r="M12" s="80"/>
      <c r="N12" s="81">
        <f>分析係数表!H15</f>
        <v>7.5090960699816791E-3</v>
      </c>
      <c r="O12" s="82">
        <f t="shared" si="3"/>
        <v>0.14727592838161263</v>
      </c>
      <c r="P12" s="76">
        <f>分析係数表!C15</f>
        <v>0</v>
      </c>
      <c r="Q12" s="82">
        <f t="shared" si="4"/>
        <v>0</v>
      </c>
      <c r="R12" s="83">
        <v>0</v>
      </c>
      <c r="S12" s="84">
        <f t="shared" si="5"/>
        <v>0</v>
      </c>
      <c r="T12" s="85">
        <f>分析係数表!F15</f>
        <v>0.30426884650317892</v>
      </c>
      <c r="U12" s="86">
        <f t="shared" si="6"/>
        <v>0</v>
      </c>
      <c r="V12" s="87">
        <f>分析係数表!D15</f>
        <v>3.7844383893430214E-2</v>
      </c>
      <c r="W12" s="88">
        <f t="shared" si="7"/>
        <v>0</v>
      </c>
      <c r="X12" s="76">
        <f>分析係数表!E15</f>
        <v>3.511958825310324E-2</v>
      </c>
      <c r="Y12" s="89">
        <f t="shared" si="8"/>
        <v>0</v>
      </c>
    </row>
    <row r="13" spans="1:25" x14ac:dyDescent="0.2">
      <c r="A13" s="6" t="s">
        <v>226</v>
      </c>
      <c r="B13" s="5" t="s">
        <v>30</v>
      </c>
      <c r="C13" s="90"/>
      <c r="D13" s="107">
        <f>投入係数表!AM13</f>
        <v>5.2545977730514204E-3</v>
      </c>
      <c r="E13" s="110">
        <f t="shared" si="9"/>
        <v>0.52545977730514204</v>
      </c>
      <c r="F13" s="85">
        <f>分析係数表!C16</f>
        <v>2.8164924506387967E-2</v>
      </c>
      <c r="G13" s="110">
        <f t="shared" si="0"/>
        <v>1.4799534958942758E-2</v>
      </c>
      <c r="H13" s="110">
        <v>2.4780049670470681E-2</v>
      </c>
      <c r="I13" s="110">
        <f t="shared" si="1"/>
        <v>2.4780049670470681E-2</v>
      </c>
      <c r="J13" s="85">
        <f>分析係数表!G16</f>
        <v>3.3175355450236969E-2</v>
      </c>
      <c r="K13" s="111">
        <f t="shared" si="2"/>
        <v>8.2208695589239234E-4</v>
      </c>
      <c r="L13" s="79"/>
      <c r="M13" s="80"/>
      <c r="N13" s="81">
        <f>分析係数表!H16</f>
        <v>1.4682734239929811E-2</v>
      </c>
      <c r="O13" s="82">
        <f t="shared" si="3"/>
        <v>0.28797251975648652</v>
      </c>
      <c r="P13" s="76">
        <f>分析係数表!C16</f>
        <v>2.8164924506387967E-2</v>
      </c>
      <c r="Q13" s="82">
        <f t="shared" si="4"/>
        <v>8.1107242788557611E-3</v>
      </c>
      <c r="R13" s="83">
        <v>1.5554824815105093E-2</v>
      </c>
      <c r="S13" s="84">
        <f t="shared" si="5"/>
        <v>4.0334874485575774E-2</v>
      </c>
      <c r="T13" s="85">
        <f>分析係数表!F16</f>
        <v>0.28436018957345971</v>
      </c>
      <c r="U13" s="86">
        <f t="shared" si="6"/>
        <v>1.146963255514003E-2</v>
      </c>
      <c r="V13" s="87">
        <f>分析係数表!D16</f>
        <v>3.7914691943127965E-2</v>
      </c>
      <c r="W13" s="88">
        <f t="shared" si="7"/>
        <v>0</v>
      </c>
      <c r="X13" s="76">
        <f>分析係数表!E16</f>
        <v>3.7914691943127965E-2</v>
      </c>
      <c r="Y13" s="89">
        <f t="shared" si="8"/>
        <v>0</v>
      </c>
    </row>
    <row r="14" spans="1:25" x14ac:dyDescent="0.2">
      <c r="A14" s="6" t="s">
        <v>2</v>
      </c>
      <c r="B14" s="5" t="s">
        <v>364</v>
      </c>
      <c r="C14" s="90"/>
      <c r="D14" s="107">
        <f>投入係数表!AM14</f>
        <v>2.7524083573126487E-3</v>
      </c>
      <c r="E14" s="110">
        <f t="shared" si="9"/>
        <v>0.27524083573126484</v>
      </c>
      <c r="F14" s="85">
        <f>分析係数表!C17</f>
        <v>0.15651736285858076</v>
      </c>
      <c r="G14" s="110">
        <f t="shared" si="0"/>
        <v>4.3079969759649402E-2</v>
      </c>
      <c r="H14" s="110">
        <v>7.3337409404126475E-2</v>
      </c>
      <c r="I14" s="110">
        <f t="shared" si="1"/>
        <v>7.3337409404126475E-2</v>
      </c>
      <c r="J14" s="85">
        <f>分析係数表!G17</f>
        <v>0.21787194841087057</v>
      </c>
      <c r="K14" s="111">
        <f t="shared" si="2"/>
        <v>1.5978164278282737E-2</v>
      </c>
      <c r="L14" s="79"/>
      <c r="M14" s="80"/>
      <c r="N14" s="81">
        <f>分析係数表!H17</f>
        <v>2.4901297964028592E-3</v>
      </c>
      <c r="O14" s="82">
        <f t="shared" si="3"/>
        <v>4.8838924703868108E-2</v>
      </c>
      <c r="P14" s="76">
        <f>分析係数表!C17</f>
        <v>0.15651736285858076</v>
      </c>
      <c r="Q14" s="82">
        <f t="shared" si="4"/>
        <v>7.6441396994982288E-3</v>
      </c>
      <c r="R14" s="83">
        <v>1.4289484596363668E-2</v>
      </c>
      <c r="S14" s="84">
        <f t="shared" si="5"/>
        <v>8.7626894000490146E-2</v>
      </c>
      <c r="T14" s="85">
        <f>分析係数表!F17</f>
        <v>0.3417779824965454</v>
      </c>
      <c r="U14" s="86">
        <f t="shared" si="6"/>
        <v>2.994894304392616E-2</v>
      </c>
      <c r="V14" s="87">
        <f>分析係数表!D17</f>
        <v>8.7977890373099957E-2</v>
      </c>
      <c r="W14" s="88">
        <f t="shared" si="7"/>
        <v>0</v>
      </c>
      <c r="X14" s="76">
        <f>分析係数表!E17</f>
        <v>8.8438507600184249E-2</v>
      </c>
      <c r="Y14" s="89">
        <f t="shared" si="8"/>
        <v>0</v>
      </c>
    </row>
    <row r="15" spans="1:25" x14ac:dyDescent="0.2">
      <c r="A15" s="6" t="s">
        <v>3</v>
      </c>
      <c r="B15" s="5" t="s">
        <v>31</v>
      </c>
      <c r="C15" s="90"/>
      <c r="D15" s="107">
        <f>投入係数表!AM15</f>
        <v>1.2510947078693856E-3</v>
      </c>
      <c r="E15" s="110">
        <f t="shared" si="9"/>
        <v>0.12510947078693857</v>
      </c>
      <c r="F15" s="85">
        <f>分析係数表!C18</f>
        <v>0.11725293132328307</v>
      </c>
      <c r="G15" s="110">
        <f t="shared" si="0"/>
        <v>1.4669452186073198E-2</v>
      </c>
      <c r="H15" s="110">
        <v>1.9060534226134226E-2</v>
      </c>
      <c r="I15" s="110">
        <f t="shared" si="1"/>
        <v>1.9060534226134226E-2</v>
      </c>
      <c r="J15" s="85">
        <f>分析係数表!G18</f>
        <v>0.21513002364066194</v>
      </c>
      <c r="K15" s="111">
        <f t="shared" si="2"/>
        <v>4.1004931786719021E-3</v>
      </c>
      <c r="L15" s="79"/>
      <c r="M15" s="80"/>
      <c r="N15" s="81">
        <f>分析係数表!H18</f>
        <v>3.999690346553815E-4</v>
      </c>
      <c r="O15" s="82">
        <f t="shared" si="3"/>
        <v>7.8445941234192296E-3</v>
      </c>
      <c r="P15" s="76">
        <f>分析係数表!C18</f>
        <v>0.11725293132328307</v>
      </c>
      <c r="Q15" s="82">
        <f t="shared" si="4"/>
        <v>9.1980165601230485E-4</v>
      </c>
      <c r="R15" s="83">
        <v>2.1970128331826261E-3</v>
      </c>
      <c r="S15" s="84">
        <f t="shared" si="5"/>
        <v>2.1257547059316852E-2</v>
      </c>
      <c r="T15" s="85">
        <f>分析係数表!F18</f>
        <v>0.45862884160756501</v>
      </c>
      <c r="U15" s="86">
        <f t="shared" si="6"/>
        <v>9.7493241832327885E-3</v>
      </c>
      <c r="V15" s="87">
        <f>分析係数表!D18</f>
        <v>6.6193853427895979E-2</v>
      </c>
      <c r="W15" s="88">
        <f t="shared" si="7"/>
        <v>0</v>
      </c>
      <c r="X15" s="76">
        <f>分析係数表!E18</f>
        <v>5.4373522458628844E-2</v>
      </c>
      <c r="Y15" s="89">
        <f t="shared" si="8"/>
        <v>0</v>
      </c>
    </row>
    <row r="16" spans="1:25" x14ac:dyDescent="0.2">
      <c r="A16" s="6" t="s">
        <v>4</v>
      </c>
      <c r="B16" s="5" t="s">
        <v>32</v>
      </c>
      <c r="C16" s="90"/>
      <c r="D16" s="107">
        <f>投入係数表!AM16</f>
        <v>0</v>
      </c>
      <c r="E16" s="110">
        <f t="shared" si="9"/>
        <v>0</v>
      </c>
      <c r="F16" s="85">
        <f>分析係数表!C19</f>
        <v>0.16093535075653365</v>
      </c>
      <c r="G16" s="110">
        <f t="shared" si="0"/>
        <v>0</v>
      </c>
      <c r="H16" s="110">
        <v>1.0059407626199886E-2</v>
      </c>
      <c r="I16" s="110">
        <f t="shared" si="1"/>
        <v>1.0059407626199886E-2</v>
      </c>
      <c r="J16" s="85">
        <f>分析係数表!G19</f>
        <v>5.7622016770586967E-2</v>
      </c>
      <c r="K16" s="111">
        <f t="shared" si="2"/>
        <v>5.7964335493906026E-4</v>
      </c>
      <c r="L16" s="79"/>
      <c r="M16" s="80"/>
      <c r="N16" s="81">
        <f>分析係数表!H19</f>
        <v>-1.0321781539493717E-4</v>
      </c>
      <c r="O16" s="82">
        <f t="shared" si="3"/>
        <v>-2.0244113866888336E-3</v>
      </c>
      <c r="P16" s="76">
        <f>分析係数表!C19</f>
        <v>0.16093535075653365</v>
      </c>
      <c r="Q16" s="82">
        <f t="shared" si="4"/>
        <v>-3.2579935659228808E-4</v>
      </c>
      <c r="R16" s="83">
        <v>1.3124584204514446E-3</v>
      </c>
      <c r="S16" s="84">
        <f t="shared" si="5"/>
        <v>1.1371866046651332E-2</v>
      </c>
      <c r="T16" s="85">
        <f>分析係数表!F19</f>
        <v>0.23994839819393679</v>
      </c>
      <c r="U16" s="86">
        <f t="shared" si="6"/>
        <v>2.7286610423700036E-3</v>
      </c>
      <c r="V16" s="87">
        <f>分析係数表!D19</f>
        <v>2.2575790152655342E-2</v>
      </c>
      <c r="W16" s="88">
        <f t="shared" si="7"/>
        <v>0</v>
      </c>
      <c r="X16" s="76">
        <f>分析係数表!E19</f>
        <v>2.6015910556869491E-2</v>
      </c>
      <c r="Y16" s="89">
        <f t="shared" si="8"/>
        <v>0</v>
      </c>
    </row>
    <row r="17" spans="1:25" x14ac:dyDescent="0.2">
      <c r="A17" s="6" t="s">
        <v>5</v>
      </c>
      <c r="B17" s="5" t="s">
        <v>33</v>
      </c>
      <c r="C17" s="90"/>
      <c r="D17" s="107">
        <f>投入係数表!AM17</f>
        <v>2.5021894157387716E-4</v>
      </c>
      <c r="E17" s="110">
        <f t="shared" si="9"/>
        <v>2.5021894157387717E-2</v>
      </c>
      <c r="F17" s="85">
        <f>分析係数表!C20</f>
        <v>0.28691066997518611</v>
      </c>
      <c r="G17" s="110">
        <f t="shared" si="0"/>
        <v>7.1790484167443044E-3</v>
      </c>
      <c r="H17" s="110">
        <v>1.6677846834681619E-2</v>
      </c>
      <c r="I17" s="110">
        <f t="shared" si="1"/>
        <v>1.6677846834681619E-2</v>
      </c>
      <c r="J17" s="85">
        <f>分析係数表!G20</f>
        <v>9.991079393398751E-2</v>
      </c>
      <c r="K17" s="111">
        <f t="shared" si="2"/>
        <v>1.6662969183624809E-3</v>
      </c>
      <c r="L17" s="79"/>
      <c r="M17" s="80"/>
      <c r="N17" s="81">
        <f>分析係数表!H20</f>
        <v>4.9028462312595156E-4</v>
      </c>
      <c r="O17" s="82">
        <f t="shared" si="3"/>
        <v>9.6159540867719589E-3</v>
      </c>
      <c r="P17" s="76">
        <f>分析係数表!C20</f>
        <v>0.28691066997518611</v>
      </c>
      <c r="Q17" s="82">
        <f t="shared" si="4"/>
        <v>2.7589198294863714E-3</v>
      </c>
      <c r="R17" s="83">
        <v>5.4734940528442418E-3</v>
      </c>
      <c r="S17" s="84">
        <f t="shared" si="5"/>
        <v>2.215134088752586E-2</v>
      </c>
      <c r="T17" s="85">
        <f>分析係数表!F20</f>
        <v>0.22279214986619089</v>
      </c>
      <c r="U17" s="86">
        <f t="shared" si="6"/>
        <v>4.9351448587507431E-3</v>
      </c>
      <c r="V17" s="87">
        <f>分析係数表!D20</f>
        <v>1.4942016057091882E-2</v>
      </c>
      <c r="W17" s="88">
        <f t="shared" si="7"/>
        <v>0</v>
      </c>
      <c r="X17" s="76">
        <f>分析係数表!E20</f>
        <v>1.5834076717216771E-2</v>
      </c>
      <c r="Y17" s="89">
        <f t="shared" si="8"/>
        <v>0</v>
      </c>
    </row>
    <row r="18" spans="1:25" x14ac:dyDescent="0.2">
      <c r="A18" s="6" t="s">
        <v>6</v>
      </c>
      <c r="B18" s="5" t="s">
        <v>34</v>
      </c>
      <c r="C18" s="90"/>
      <c r="D18" s="107">
        <f>投入係数表!AM18</f>
        <v>2.2519704741648943E-3</v>
      </c>
      <c r="E18" s="110">
        <f t="shared" si="9"/>
        <v>0.22519704741648944</v>
      </c>
      <c r="F18" s="85">
        <f>分析係数表!C21</f>
        <v>0.60911510312707917</v>
      </c>
      <c r="G18" s="110">
        <f t="shared" si="0"/>
        <v>0.1371709227610087</v>
      </c>
      <c r="H18" s="110">
        <v>0.19315072540686531</v>
      </c>
      <c r="I18" s="110">
        <f t="shared" si="1"/>
        <v>0.19315072540686531</v>
      </c>
      <c r="J18" s="85">
        <f>分析係数表!G21</f>
        <v>0.2851761577664525</v>
      </c>
      <c r="K18" s="111">
        <f t="shared" si="2"/>
        <v>5.5081981741332969E-2</v>
      </c>
      <c r="L18" s="79"/>
      <c r="M18" s="80"/>
      <c r="N18" s="81">
        <f>分析係数表!H21</f>
        <v>8.1284029623513018E-4</v>
      </c>
      <c r="O18" s="82">
        <f t="shared" si="3"/>
        <v>1.5942239670174562E-2</v>
      </c>
      <c r="P18" s="76">
        <f>分析係数表!C21</f>
        <v>0.60911510312707917</v>
      </c>
      <c r="Q18" s="82">
        <f t="shared" si="4"/>
        <v>9.7106589607749913E-3</v>
      </c>
      <c r="R18" s="83">
        <v>2.4441375691517574E-2</v>
      </c>
      <c r="S18" s="84">
        <f t="shared" si="5"/>
        <v>0.2175921010983829</v>
      </c>
      <c r="T18" s="85">
        <f>分析係数表!F21</f>
        <v>0.42588078883226238</v>
      </c>
      <c r="U18" s="86">
        <f t="shared" si="6"/>
        <v>9.2668295659448688E-2</v>
      </c>
      <c r="V18" s="87">
        <f>分析係数表!D21</f>
        <v>0.10037668956348327</v>
      </c>
      <c r="W18" s="88">
        <f t="shared" si="7"/>
        <v>0</v>
      </c>
      <c r="X18" s="76">
        <f>分析係数表!E21</f>
        <v>9.4837137159317533E-2</v>
      </c>
      <c r="Y18" s="89">
        <f t="shared" si="8"/>
        <v>0</v>
      </c>
    </row>
    <row r="19" spans="1:25" x14ac:dyDescent="0.2">
      <c r="A19" s="6" t="s">
        <v>7</v>
      </c>
      <c r="B19" s="5" t="s">
        <v>268</v>
      </c>
      <c r="C19" s="90"/>
      <c r="D19" s="107">
        <f>投入係数表!AM19</f>
        <v>0</v>
      </c>
      <c r="E19" s="110">
        <f t="shared" si="9"/>
        <v>0</v>
      </c>
      <c r="F19" s="85">
        <f>分析係数表!C22</f>
        <v>5.1505016722408037E-2</v>
      </c>
      <c r="G19" s="110">
        <f t="shared" si="0"/>
        <v>0</v>
      </c>
      <c r="H19" s="110">
        <v>1.3892438861900732E-3</v>
      </c>
      <c r="I19" s="110">
        <f t="shared" si="1"/>
        <v>1.3892438861900732E-3</v>
      </c>
      <c r="J19" s="85">
        <f>分析係数表!G22</f>
        <v>0.19433198380566802</v>
      </c>
      <c r="K19" s="111">
        <f t="shared" si="2"/>
        <v>2.699745203932126E-4</v>
      </c>
      <c r="L19" s="79"/>
      <c r="M19" s="80"/>
      <c r="N19" s="81">
        <f>分析係数表!H22</f>
        <v>3.8706680773101437E-5</v>
      </c>
      <c r="O19" s="82">
        <f t="shared" si="3"/>
        <v>7.5915427000831253E-4</v>
      </c>
      <c r="P19" s="76">
        <f>分析係数表!C22</f>
        <v>5.1505016722408037E-2</v>
      </c>
      <c r="Q19" s="82">
        <f t="shared" si="4"/>
        <v>3.9100253371665603E-5</v>
      </c>
      <c r="R19" s="83">
        <v>3.8845414184186886E-4</v>
      </c>
      <c r="S19" s="84">
        <f t="shared" si="5"/>
        <v>1.7776980280319421E-3</v>
      </c>
      <c r="T19" s="85">
        <f>分析係数表!F22</f>
        <v>0.41295546558704455</v>
      </c>
      <c r="U19" s="86">
        <f t="shared" si="6"/>
        <v>7.341101168391016E-4</v>
      </c>
      <c r="V19" s="87">
        <f>分析係数表!D22</f>
        <v>6.1740890688259109E-2</v>
      </c>
      <c r="W19" s="88">
        <f t="shared" si="7"/>
        <v>0</v>
      </c>
      <c r="X19" s="76">
        <f>分析係数表!E22</f>
        <v>6.6801619433198386E-2</v>
      </c>
      <c r="Y19" s="89">
        <f t="shared" si="8"/>
        <v>0</v>
      </c>
    </row>
    <row r="20" spans="1:25" x14ac:dyDescent="0.2">
      <c r="A20" s="6" t="s">
        <v>8</v>
      </c>
      <c r="B20" s="5" t="s">
        <v>269</v>
      </c>
      <c r="C20" s="90"/>
      <c r="D20" s="107">
        <f>投入係数表!AM20</f>
        <v>0</v>
      </c>
      <c r="E20" s="110">
        <f t="shared" si="9"/>
        <v>0</v>
      </c>
      <c r="F20" s="85">
        <f>分析係数表!C23</f>
        <v>0</v>
      </c>
      <c r="G20" s="110">
        <f t="shared" si="0"/>
        <v>0</v>
      </c>
      <c r="H20" s="110">
        <v>0</v>
      </c>
      <c r="I20" s="110">
        <f t="shared" si="1"/>
        <v>0</v>
      </c>
      <c r="J20" s="85">
        <f>分析係数表!G23</f>
        <v>0.21569329989251165</v>
      </c>
      <c r="K20" s="111">
        <f t="shared" si="2"/>
        <v>0</v>
      </c>
      <c r="L20" s="79"/>
      <c r="M20" s="80"/>
      <c r="N20" s="81">
        <f>分析係数表!H23</f>
        <v>2.5804453848734292E-5</v>
      </c>
      <c r="O20" s="82">
        <f t="shared" si="3"/>
        <v>5.0610284667220839E-4</v>
      </c>
      <c r="P20" s="76">
        <f>分析係数表!C23</f>
        <v>0</v>
      </c>
      <c r="Q20" s="82">
        <f t="shared" si="4"/>
        <v>0</v>
      </c>
      <c r="R20" s="83">
        <v>0</v>
      </c>
      <c r="S20" s="84">
        <f t="shared" si="5"/>
        <v>0</v>
      </c>
      <c r="T20" s="85">
        <f>分析係数表!F23</f>
        <v>0.44070225725546397</v>
      </c>
      <c r="U20" s="86">
        <f t="shared" si="6"/>
        <v>0</v>
      </c>
      <c r="V20" s="87">
        <f>分析係数表!D23</f>
        <v>7.3450376209243995E-2</v>
      </c>
      <c r="W20" s="88">
        <f t="shared" si="7"/>
        <v>0</v>
      </c>
      <c r="X20" s="76">
        <f>分析係数表!E23</f>
        <v>7.9183088498745974E-2</v>
      </c>
      <c r="Y20" s="89">
        <f t="shared" si="8"/>
        <v>0</v>
      </c>
    </row>
    <row r="21" spans="1:25" x14ac:dyDescent="0.2">
      <c r="A21" s="6" t="s">
        <v>9</v>
      </c>
      <c r="B21" s="5" t="s">
        <v>270</v>
      </c>
      <c r="C21" s="90"/>
      <c r="D21" s="107">
        <f>投入係数表!AM21</f>
        <v>5.0043788314775431E-4</v>
      </c>
      <c r="E21" s="110">
        <f t="shared" si="9"/>
        <v>5.0043788314775434E-2</v>
      </c>
      <c r="F21" s="85">
        <f>分析係数表!C24</f>
        <v>3.1029619181946355E-2</v>
      </c>
      <c r="G21" s="110">
        <f t="shared" si="0"/>
        <v>1.5528396938294187E-3</v>
      </c>
      <c r="H21" s="110">
        <v>2.0007668096333523E-3</v>
      </c>
      <c r="I21" s="110">
        <f t="shared" si="1"/>
        <v>2.0007668096333523E-3</v>
      </c>
      <c r="J21" s="85">
        <f>分析係数表!G24</f>
        <v>0.21333333333333335</v>
      </c>
      <c r="K21" s="111">
        <f t="shared" si="2"/>
        <v>4.2683025272178187E-4</v>
      </c>
      <c r="L21" s="79"/>
      <c r="M21" s="80"/>
      <c r="N21" s="81">
        <f>分析係数表!H24</f>
        <v>3.2255567310917867E-4</v>
      </c>
      <c r="O21" s="82">
        <f t="shared" si="3"/>
        <v>6.3262855834026049E-3</v>
      </c>
      <c r="P21" s="76">
        <f>分析係数表!C24</f>
        <v>3.1029619181946355E-2</v>
      </c>
      <c r="Q21" s="82">
        <f t="shared" si="4"/>
        <v>1.9630223248922016E-4</v>
      </c>
      <c r="R21" s="83">
        <v>5.8433321903548889E-4</v>
      </c>
      <c r="S21" s="84">
        <f t="shared" si="5"/>
        <v>2.5851000286688411E-3</v>
      </c>
      <c r="T21" s="85">
        <f>分析係数表!F24</f>
        <v>0.4</v>
      </c>
      <c r="U21" s="86">
        <f t="shared" si="6"/>
        <v>1.0340400114675365E-3</v>
      </c>
      <c r="V21" s="87">
        <f>分析係数表!D24</f>
        <v>0</v>
      </c>
      <c r="W21" s="88">
        <f t="shared" si="7"/>
        <v>0</v>
      </c>
      <c r="X21" s="76">
        <f>分析係数表!E24</f>
        <v>0</v>
      </c>
      <c r="Y21" s="89">
        <f t="shared" si="8"/>
        <v>0</v>
      </c>
    </row>
    <row r="22" spans="1:25" x14ac:dyDescent="0.2">
      <c r="A22" s="6" t="s">
        <v>10</v>
      </c>
      <c r="B22" s="5" t="s">
        <v>271</v>
      </c>
      <c r="C22" s="90"/>
      <c r="D22" s="107">
        <f>投入係数表!AM22</f>
        <v>0</v>
      </c>
      <c r="E22" s="110">
        <f t="shared" si="9"/>
        <v>0</v>
      </c>
      <c r="F22" s="85">
        <f>分析係数表!C25</f>
        <v>0.19850187265917607</v>
      </c>
      <c r="G22" s="110">
        <f t="shared" si="0"/>
        <v>0</v>
      </c>
      <c r="H22" s="110">
        <v>8.821123770837113E-3</v>
      </c>
      <c r="I22" s="110">
        <f t="shared" si="1"/>
        <v>8.821123770837113E-3</v>
      </c>
      <c r="J22" s="85">
        <f>分析係数表!G25</f>
        <v>0.19720347155255544</v>
      </c>
      <c r="K22" s="111">
        <f t="shared" si="2"/>
        <v>1.7395562306038472E-3</v>
      </c>
      <c r="L22" s="79"/>
      <c r="M22" s="80"/>
      <c r="N22" s="81">
        <f>分析係数表!H25</f>
        <v>4.5157794235285009E-4</v>
      </c>
      <c r="O22" s="82">
        <f t="shared" si="3"/>
        <v>8.8567998167636466E-3</v>
      </c>
      <c r="P22" s="76">
        <f>分析係数表!C25</f>
        <v>0.19850187265917607</v>
      </c>
      <c r="Q22" s="82">
        <f t="shared" si="4"/>
        <v>1.7580913493950314E-3</v>
      </c>
      <c r="R22" s="83">
        <v>4.190792462275144E-3</v>
      </c>
      <c r="S22" s="84">
        <f t="shared" si="5"/>
        <v>1.3011916233112257E-2</v>
      </c>
      <c r="T22" s="85">
        <f>分析係数表!F25</f>
        <v>0.35053037608486015</v>
      </c>
      <c r="U22" s="86">
        <f t="shared" si="6"/>
        <v>4.5610718907775367E-3</v>
      </c>
      <c r="V22" s="87">
        <f>分析係数表!D25</f>
        <v>5.2073288331726135E-2</v>
      </c>
      <c r="W22" s="88">
        <f t="shared" si="7"/>
        <v>0</v>
      </c>
      <c r="X22" s="76">
        <f>分析係数表!E25</f>
        <v>4.8216007714561235E-2</v>
      </c>
      <c r="Y22" s="89">
        <f t="shared" si="8"/>
        <v>0</v>
      </c>
    </row>
    <row r="23" spans="1:25" x14ac:dyDescent="0.2">
      <c r="A23" s="6" t="s">
        <v>11</v>
      </c>
      <c r="B23" s="5" t="s">
        <v>35</v>
      </c>
      <c r="C23" s="90"/>
      <c r="D23" s="107">
        <f>投入係数表!AM23</f>
        <v>1.2510947078693858E-4</v>
      </c>
      <c r="E23" s="110">
        <f t="shared" si="9"/>
        <v>1.2510947078693858E-2</v>
      </c>
      <c r="F23" s="85">
        <f>分析係数表!C26</f>
        <v>2.323462414578592E-2</v>
      </c>
      <c r="G23" s="110">
        <f t="shared" si="0"/>
        <v>2.9068715308127013E-4</v>
      </c>
      <c r="H23" s="110">
        <v>7.1702161914356083E-4</v>
      </c>
      <c r="I23" s="110">
        <f t="shared" si="1"/>
        <v>7.1702161914356083E-4</v>
      </c>
      <c r="J23" s="85">
        <f>分析係数表!G26</f>
        <v>0.20198675496688742</v>
      </c>
      <c r="K23" s="111">
        <f t="shared" si="2"/>
        <v>1.4482887009191131E-4</v>
      </c>
      <c r="L23" s="79"/>
      <c r="M23" s="80"/>
      <c r="N23" s="81">
        <f>分析係数表!H26</f>
        <v>9.637963512502257E-3</v>
      </c>
      <c r="O23" s="82">
        <f t="shared" si="3"/>
        <v>0.18902941323206979</v>
      </c>
      <c r="P23" s="76">
        <f>分析係数表!C26</f>
        <v>2.323462414578592E-2</v>
      </c>
      <c r="Q23" s="82">
        <f t="shared" si="4"/>
        <v>4.3920273689455934E-3</v>
      </c>
      <c r="R23" s="83">
        <v>4.5469635236466679E-3</v>
      </c>
      <c r="S23" s="84">
        <f t="shared" si="5"/>
        <v>5.263985142790229E-3</v>
      </c>
      <c r="T23" s="85">
        <f>分析係数表!F26</f>
        <v>0.3443708609271523</v>
      </c>
      <c r="U23" s="86">
        <f t="shared" si="6"/>
        <v>1.81276309553041E-3</v>
      </c>
      <c r="V23" s="87">
        <f>分析係数表!D26</f>
        <v>3.9735099337748346E-2</v>
      </c>
      <c r="W23" s="88">
        <f t="shared" si="7"/>
        <v>0</v>
      </c>
      <c r="X23" s="76">
        <f>分析係数表!E26</f>
        <v>3.9735099337748346E-2</v>
      </c>
      <c r="Y23" s="89">
        <f t="shared" si="8"/>
        <v>0</v>
      </c>
    </row>
    <row r="24" spans="1:25" x14ac:dyDescent="0.2">
      <c r="A24" s="6" t="s">
        <v>12</v>
      </c>
      <c r="B24" s="5" t="s">
        <v>365</v>
      </c>
      <c r="C24" s="90"/>
      <c r="D24" s="107">
        <f>投入係数表!AM24</f>
        <v>1.2510947078693858E-4</v>
      </c>
      <c r="E24" s="110">
        <f t="shared" si="9"/>
        <v>1.2510947078693858E-2</v>
      </c>
      <c r="F24" s="85">
        <f>分析係数表!C27</f>
        <v>8.4880636604774962E-3</v>
      </c>
      <c r="G24" s="110">
        <f t="shared" si="0"/>
        <v>1.0619371525681843E-4</v>
      </c>
      <c r="H24" s="110">
        <v>1.4090127161245068E-4</v>
      </c>
      <c r="I24" s="110">
        <f t="shared" si="1"/>
        <v>1.4090127161245068E-4</v>
      </c>
      <c r="J24" s="85">
        <f>分析係数表!G27</f>
        <v>0.2</v>
      </c>
      <c r="K24" s="111">
        <f t="shared" si="2"/>
        <v>2.8180254322490138E-5</v>
      </c>
      <c r="L24" s="79"/>
      <c r="M24" s="80"/>
      <c r="N24" s="81">
        <f>分析係数表!H27</f>
        <v>9.6121590586535233E-3</v>
      </c>
      <c r="O24" s="82">
        <f t="shared" si="3"/>
        <v>0.1885233103853976</v>
      </c>
      <c r="P24" s="76">
        <f>分析係数表!C27</f>
        <v>8.4880636604774962E-3</v>
      </c>
      <c r="Q24" s="82">
        <f t="shared" si="4"/>
        <v>1.6001978600352132E-3</v>
      </c>
      <c r="R24" s="83">
        <v>1.6137113859182957E-3</v>
      </c>
      <c r="S24" s="84">
        <f t="shared" si="5"/>
        <v>1.7546126575307464E-3</v>
      </c>
      <c r="T24" s="85">
        <f>分析係数表!F27</f>
        <v>0.35</v>
      </c>
      <c r="U24" s="86">
        <f t="shared" si="6"/>
        <v>6.1411443013576123E-4</v>
      </c>
      <c r="V24" s="87">
        <f>分析係数表!D27</f>
        <v>0</v>
      </c>
      <c r="W24" s="88">
        <f t="shared" si="7"/>
        <v>0</v>
      </c>
      <c r="X24" s="76">
        <f>分析係数表!E27</f>
        <v>0</v>
      </c>
      <c r="Y24" s="89">
        <f t="shared" si="8"/>
        <v>0</v>
      </c>
    </row>
    <row r="25" spans="1:25" x14ac:dyDescent="0.2">
      <c r="A25" s="6" t="s">
        <v>13</v>
      </c>
      <c r="B25" s="5" t="s">
        <v>191</v>
      </c>
      <c r="C25" s="90"/>
      <c r="D25" s="107">
        <f>投入係数表!AM25</f>
        <v>0</v>
      </c>
      <c r="E25" s="110">
        <f t="shared" si="9"/>
        <v>0</v>
      </c>
      <c r="F25" s="85">
        <f>分析係数表!C28</f>
        <v>1.1669367909238226E-2</v>
      </c>
      <c r="G25" s="110">
        <f t="shared" si="0"/>
        <v>0</v>
      </c>
      <c r="H25" s="110">
        <v>7.580963323274957E-4</v>
      </c>
      <c r="I25" s="110">
        <f t="shared" si="1"/>
        <v>7.580963323274957E-4</v>
      </c>
      <c r="J25" s="85">
        <f>分析係数表!G28</f>
        <v>0.12720848056537101</v>
      </c>
      <c r="K25" s="111">
        <f t="shared" si="2"/>
        <v>9.6436282557561275E-5</v>
      </c>
      <c r="L25" s="79"/>
      <c r="M25" s="80"/>
      <c r="N25" s="81">
        <f>分析係数表!H28</f>
        <v>1.7972802105643435E-2</v>
      </c>
      <c r="O25" s="82">
        <f t="shared" si="3"/>
        <v>0.35250063270719312</v>
      </c>
      <c r="P25" s="76">
        <f>分析係数表!C28</f>
        <v>1.1669367909238226E-2</v>
      </c>
      <c r="Q25" s="82">
        <f t="shared" si="4"/>
        <v>4.1134595712994902E-3</v>
      </c>
      <c r="R25" s="83">
        <v>4.3562832117964552E-3</v>
      </c>
      <c r="S25" s="84">
        <f t="shared" si="5"/>
        <v>5.1143795441239513E-3</v>
      </c>
      <c r="T25" s="85">
        <f>分析係数表!F28</f>
        <v>0.21908127208480566</v>
      </c>
      <c r="U25" s="86">
        <f t="shared" si="6"/>
        <v>1.1204647764511838E-3</v>
      </c>
      <c r="V25" s="87">
        <f>分析係数表!D28</f>
        <v>0.24734982332155478</v>
      </c>
      <c r="W25" s="88">
        <f t="shared" si="7"/>
        <v>0</v>
      </c>
      <c r="X25" s="76">
        <f>分析係数表!E28</f>
        <v>0.24028268551236748</v>
      </c>
      <c r="Y25" s="89">
        <f t="shared" si="8"/>
        <v>0</v>
      </c>
    </row>
    <row r="26" spans="1:25" x14ac:dyDescent="0.2">
      <c r="A26" s="6" t="s">
        <v>14</v>
      </c>
      <c r="B26" s="5" t="s">
        <v>50</v>
      </c>
      <c r="C26" s="90"/>
      <c r="D26" s="107">
        <f>投入係数表!AM26</f>
        <v>5.2545977730514204E-3</v>
      </c>
      <c r="E26" s="110">
        <f t="shared" si="9"/>
        <v>0.52545977730514204</v>
      </c>
      <c r="F26" s="85">
        <f>分析係数表!C29</f>
        <v>0.21585523481258073</v>
      </c>
      <c r="G26" s="110">
        <f t="shared" si="0"/>
        <v>0.11342324361476781</v>
      </c>
      <c r="H26" s="110">
        <v>0.14534785823626958</v>
      </c>
      <c r="I26" s="110">
        <f t="shared" si="1"/>
        <v>0.14534785823626958</v>
      </c>
      <c r="J26" s="85">
        <f>分析係数表!G29</f>
        <v>0.26371215445370777</v>
      </c>
      <c r="K26" s="111">
        <f t="shared" si="2"/>
        <v>3.8329996840718743E-2</v>
      </c>
      <c r="L26" s="79"/>
      <c r="M26" s="80"/>
      <c r="N26" s="81">
        <f>分析係数表!H29</f>
        <v>8.6315898124016202E-3</v>
      </c>
      <c r="O26" s="82">
        <f t="shared" si="3"/>
        <v>0.16929140221185368</v>
      </c>
      <c r="P26" s="76">
        <f>分析係数表!C29</f>
        <v>0.21585523481258073</v>
      </c>
      <c r="Q26" s="82">
        <f t="shared" si="4"/>
        <v>3.6542435376190723E-2</v>
      </c>
      <c r="R26" s="83">
        <v>5.5885297432142718E-2</v>
      </c>
      <c r="S26" s="84">
        <f t="shared" si="5"/>
        <v>0.20123315566841229</v>
      </c>
      <c r="T26" s="85">
        <f>分析係数表!F29</f>
        <v>0.49363756033347961</v>
      </c>
      <c r="U26" s="86">
        <f t="shared" si="6"/>
        <v>9.9336244022362366E-2</v>
      </c>
      <c r="V26" s="87">
        <f>分析係数表!D29</f>
        <v>7.6788064940763498E-2</v>
      </c>
      <c r="W26" s="88">
        <f t="shared" si="7"/>
        <v>0</v>
      </c>
      <c r="X26" s="76">
        <f>分析係数表!E29</f>
        <v>5.9236507240017548E-2</v>
      </c>
      <c r="Y26" s="89">
        <f t="shared" si="8"/>
        <v>0</v>
      </c>
    </row>
    <row r="27" spans="1:25" x14ac:dyDescent="0.2">
      <c r="A27" s="6" t="s">
        <v>15</v>
      </c>
      <c r="B27" s="5" t="s">
        <v>36</v>
      </c>
      <c r="C27" s="90"/>
      <c r="D27" s="107">
        <f>投入係数表!AM27</f>
        <v>1.75153259101714E-3</v>
      </c>
      <c r="E27" s="110">
        <f t="shared" si="9"/>
        <v>0.175153259101714</v>
      </c>
      <c r="F27" s="85">
        <f>分析係数表!C30</f>
        <v>1</v>
      </c>
      <c r="G27" s="110">
        <f t="shared" si="0"/>
        <v>0.175153259101714</v>
      </c>
      <c r="H27" s="110">
        <v>0.29037092317388746</v>
      </c>
      <c r="I27" s="110">
        <f t="shared" si="1"/>
        <v>0.29037092317388746</v>
      </c>
      <c r="J27" s="85">
        <f>分析係数表!G30</f>
        <v>0.34449467473756801</v>
      </c>
      <c r="K27" s="111">
        <f t="shared" si="2"/>
        <v>0.10003123673203571</v>
      </c>
      <c r="L27" s="79"/>
      <c r="M27" s="80"/>
      <c r="N27" s="81">
        <f>分析係数表!H30</f>
        <v>0</v>
      </c>
      <c r="O27" s="82">
        <f t="shared" si="3"/>
        <v>0</v>
      </c>
      <c r="P27" s="76">
        <f>分析係数表!C30</f>
        <v>1</v>
      </c>
      <c r="Q27" s="82">
        <f t="shared" si="4"/>
        <v>0</v>
      </c>
      <c r="R27" s="83">
        <v>8.4911679189553391E-2</v>
      </c>
      <c r="S27" s="84">
        <f t="shared" si="5"/>
        <v>0.37528260236344085</v>
      </c>
      <c r="T27" s="85">
        <f>分析係数表!F30</f>
        <v>0.44057926595663166</v>
      </c>
      <c r="U27" s="86">
        <f t="shared" si="6"/>
        <v>0.16534173347557926</v>
      </c>
      <c r="V27" s="87">
        <f>分析係数表!D30</f>
        <v>9.4858631522488704E-2</v>
      </c>
      <c r="W27" s="88">
        <f t="shared" si="7"/>
        <v>0</v>
      </c>
      <c r="X27" s="76">
        <f>分析係数表!E30</f>
        <v>6.7427783311623635E-2</v>
      </c>
      <c r="Y27" s="89">
        <f t="shared" si="8"/>
        <v>0</v>
      </c>
    </row>
    <row r="28" spans="1:25" x14ac:dyDescent="0.2">
      <c r="A28" s="6" t="s">
        <v>16</v>
      </c>
      <c r="B28" s="5" t="s">
        <v>192</v>
      </c>
      <c r="C28" s="90"/>
      <c r="D28" s="107">
        <f>投入係数表!AM28</f>
        <v>3.8408607531590144E-2</v>
      </c>
      <c r="E28" s="110">
        <f t="shared" si="9"/>
        <v>3.8408607531590144</v>
      </c>
      <c r="F28" s="85">
        <f>分析係数表!C31</f>
        <v>0.96551367561139545</v>
      </c>
      <c r="G28" s="110">
        <f t="shared" si="0"/>
        <v>3.7084035832941127</v>
      </c>
      <c r="H28" s="110">
        <v>4.4466043071594648</v>
      </c>
      <c r="I28" s="110">
        <f t="shared" si="1"/>
        <v>4.4466043071594648</v>
      </c>
      <c r="J28" s="85">
        <f>分析係数表!G31</f>
        <v>7.0877864624873721E-2</v>
      </c>
      <c r="K28" s="111">
        <f t="shared" si="2"/>
        <v>0.31516581812322897</v>
      </c>
      <c r="L28" s="79"/>
      <c r="M28" s="80"/>
      <c r="N28" s="81">
        <f>分析係数表!H31</f>
        <v>0.19122390524604546</v>
      </c>
      <c r="O28" s="82">
        <f t="shared" si="3"/>
        <v>3.7504751452643998</v>
      </c>
      <c r="P28" s="76">
        <f>分析係数表!C31</f>
        <v>0.96551367561139545</v>
      </c>
      <c r="Q28" s="82">
        <f t="shared" si="4"/>
        <v>3.621135042793413</v>
      </c>
      <c r="R28" s="83">
        <v>4.1220859797318274</v>
      </c>
      <c r="S28" s="84">
        <f t="shared" si="5"/>
        <v>8.5686902868912931</v>
      </c>
      <c r="T28" s="85">
        <f>分析係数表!F31</f>
        <v>0.34460573190833199</v>
      </c>
      <c r="U28" s="86">
        <f t="shared" si="6"/>
        <v>2.9528197878099891</v>
      </c>
      <c r="V28" s="87">
        <f>分析係数表!D31</f>
        <v>1.1857287180305206E-2</v>
      </c>
      <c r="W28" s="88">
        <f t="shared" si="7"/>
        <v>0</v>
      </c>
      <c r="X28" s="76">
        <f>分析係数表!E31</f>
        <v>1.0368479821343117E-2</v>
      </c>
      <c r="Y28" s="89">
        <f t="shared" si="8"/>
        <v>0</v>
      </c>
    </row>
    <row r="29" spans="1:25" x14ac:dyDescent="0.2">
      <c r="A29" s="6" t="s">
        <v>17</v>
      </c>
      <c r="B29" s="5" t="s">
        <v>272</v>
      </c>
      <c r="C29" s="90"/>
      <c r="D29" s="107">
        <f>投入係数表!AM29</f>
        <v>9.508319779807331E-3</v>
      </c>
      <c r="E29" s="110">
        <f t="shared" si="9"/>
        <v>0.95083197798073305</v>
      </c>
      <c r="F29" s="85">
        <f>分析係数表!C32</f>
        <v>0.58314087759815236</v>
      </c>
      <c r="G29" s="110">
        <f t="shared" si="0"/>
        <v>0.55446899408807171</v>
      </c>
      <c r="H29" s="110">
        <v>0.60956258614972303</v>
      </c>
      <c r="I29" s="110">
        <f t="shared" si="1"/>
        <v>0.60956258614972303</v>
      </c>
      <c r="J29" s="85">
        <f>分析係数表!G32</f>
        <v>0.14173228346456693</v>
      </c>
      <c r="K29" s="111">
        <f t="shared" si="2"/>
        <v>8.639469724956704E-2</v>
      </c>
      <c r="L29" s="79"/>
      <c r="M29" s="80"/>
      <c r="N29" s="81">
        <f>分析係数表!H32</f>
        <v>5.74149098134338E-3</v>
      </c>
      <c r="O29" s="82">
        <f t="shared" si="3"/>
        <v>0.11260788338456636</v>
      </c>
      <c r="P29" s="76">
        <f>分析係数表!C32</f>
        <v>0.58314087759815236</v>
      </c>
      <c r="Q29" s="82">
        <f t="shared" si="4"/>
        <v>6.5666259941346422E-2</v>
      </c>
      <c r="R29" s="83">
        <v>8.307556921014228E-2</v>
      </c>
      <c r="S29" s="84">
        <f t="shared" si="5"/>
        <v>0.69263815535986528</v>
      </c>
      <c r="T29" s="85">
        <f>分析係数表!F32</f>
        <v>0.48425196850393698</v>
      </c>
      <c r="U29" s="86">
        <f t="shared" si="6"/>
        <v>0.3354113901939505</v>
      </c>
      <c r="V29" s="87">
        <f>分析係数表!D32</f>
        <v>1.7716535433070866E-2</v>
      </c>
      <c r="W29" s="88">
        <f t="shared" si="7"/>
        <v>0</v>
      </c>
      <c r="X29" s="76">
        <f>分析係数表!E32</f>
        <v>2.5590551181102362E-2</v>
      </c>
      <c r="Y29" s="89">
        <f t="shared" si="8"/>
        <v>0</v>
      </c>
    </row>
    <row r="30" spans="1:25" x14ac:dyDescent="0.2">
      <c r="A30" s="6" t="s">
        <v>18</v>
      </c>
      <c r="B30" s="5" t="s">
        <v>273</v>
      </c>
      <c r="C30" s="90"/>
      <c r="D30" s="107">
        <f>投入係数表!AM30</f>
        <v>1.8641311147253849E-2</v>
      </c>
      <c r="E30" s="110">
        <f t="shared" si="9"/>
        <v>1.864131114725385</v>
      </c>
      <c r="F30" s="85">
        <f>分析係数表!C33</f>
        <v>0.65671641791044777</v>
      </c>
      <c r="G30" s="110">
        <f t="shared" si="0"/>
        <v>1.2242055081778647</v>
      </c>
      <c r="H30" s="110">
        <v>1.2799141916050976</v>
      </c>
      <c r="I30" s="110">
        <f t="shared" si="1"/>
        <v>1.2799141916050976</v>
      </c>
      <c r="J30" s="85">
        <f>分析係数表!G33</f>
        <v>0.50780141843971627</v>
      </c>
      <c r="K30" s="111">
        <f t="shared" si="2"/>
        <v>0.64994224197819128</v>
      </c>
      <c r="L30" s="79"/>
      <c r="M30" s="80"/>
      <c r="N30" s="81">
        <f>分析係数表!H33</f>
        <v>8.515469770082316E-4</v>
      </c>
      <c r="O30" s="82">
        <f t="shared" si="3"/>
        <v>1.6701393940182874E-2</v>
      </c>
      <c r="P30" s="76">
        <f>分析係数表!C33</f>
        <v>0.65671641791044777</v>
      </c>
      <c r="Q30" s="82">
        <f t="shared" si="4"/>
        <v>1.0968079602508157E-2</v>
      </c>
      <c r="R30" s="83">
        <v>6.2651543987629676E-2</v>
      </c>
      <c r="S30" s="84">
        <f t="shared" si="5"/>
        <v>1.3425657355927272</v>
      </c>
      <c r="T30" s="85">
        <f>分析係数表!F33</f>
        <v>0.64539007092198586</v>
      </c>
      <c r="U30" s="86">
        <f t="shared" si="6"/>
        <v>0.8664785953116183</v>
      </c>
      <c r="V30" s="87">
        <f>分析係数表!D33</f>
        <v>0.13049645390070921</v>
      </c>
      <c r="W30" s="88">
        <f t="shared" si="7"/>
        <v>0</v>
      </c>
      <c r="X30" s="76">
        <f>分析係数表!E33</f>
        <v>0.11063829787234042</v>
      </c>
      <c r="Y30" s="89">
        <f t="shared" si="8"/>
        <v>0</v>
      </c>
    </row>
    <row r="31" spans="1:25" x14ac:dyDescent="0.2">
      <c r="A31" s="6" t="s">
        <v>19</v>
      </c>
      <c r="B31" s="5" t="s">
        <v>274</v>
      </c>
      <c r="C31" s="90"/>
      <c r="D31" s="107">
        <f>投入係数表!AM31</f>
        <v>8.7951957963217822E-2</v>
      </c>
      <c r="E31" s="110">
        <f t="shared" si="9"/>
        <v>8.7951957963217815</v>
      </c>
      <c r="F31" s="85">
        <f>分析係数表!C34</f>
        <v>0.31694321814583648</v>
      </c>
      <c r="G31" s="110">
        <f t="shared" si="0"/>
        <v>2.7875776599089583</v>
      </c>
      <c r="H31" s="110">
        <v>3.0031167995258254</v>
      </c>
      <c r="I31" s="110">
        <f t="shared" si="1"/>
        <v>3.0031167995258254</v>
      </c>
      <c r="J31" s="85">
        <f>分析係数表!G34</f>
        <v>0.42500730922911995</v>
      </c>
      <c r="K31" s="111">
        <f t="shared" si="2"/>
        <v>1.2763465902672375</v>
      </c>
      <c r="L31" s="79"/>
      <c r="M31" s="80"/>
      <c r="N31" s="81">
        <f>分析係数表!H34</f>
        <v>0.1424405852450133</v>
      </c>
      <c r="O31" s="82">
        <f t="shared" si="3"/>
        <v>2.79368771363059</v>
      </c>
      <c r="P31" s="76">
        <f>分析係数表!C34</f>
        <v>0.31694321814583648</v>
      </c>
      <c r="Q31" s="82">
        <f t="shared" si="4"/>
        <v>0.88544037445256318</v>
      </c>
      <c r="R31" s="83">
        <v>0.97621742147175317</v>
      </c>
      <c r="S31" s="84">
        <f t="shared" si="5"/>
        <v>3.9793342209975786</v>
      </c>
      <c r="T31" s="85">
        <f>分析係数表!F34</f>
        <v>0.69993178052821359</v>
      </c>
      <c r="U31" s="86">
        <f t="shared" si="6"/>
        <v>2.7852624866196871</v>
      </c>
      <c r="V31" s="87">
        <f>分析係数表!D34</f>
        <v>0.29461066172887634</v>
      </c>
      <c r="W31" s="88">
        <f t="shared" si="7"/>
        <v>1</v>
      </c>
      <c r="X31" s="76">
        <f>分析係数表!E34</f>
        <v>0.2042685898060618</v>
      </c>
      <c r="Y31" s="89">
        <f t="shared" si="8"/>
        <v>1</v>
      </c>
    </row>
    <row r="32" spans="1:25" x14ac:dyDescent="0.2">
      <c r="A32" s="6" t="s">
        <v>20</v>
      </c>
      <c r="B32" s="5" t="s">
        <v>37</v>
      </c>
      <c r="C32" s="90"/>
      <c r="D32" s="107">
        <f>投入係数表!AM32</f>
        <v>6.2554735393469283E-3</v>
      </c>
      <c r="E32" s="110">
        <f t="shared" si="9"/>
        <v>0.62554735393469285</v>
      </c>
      <c r="F32" s="85">
        <f>分析係数表!C35</f>
        <v>0.30004594884362079</v>
      </c>
      <c r="G32" s="110">
        <f t="shared" si="0"/>
        <v>0.18769294935795119</v>
      </c>
      <c r="H32" s="110">
        <v>0.285603622153345</v>
      </c>
      <c r="I32" s="110">
        <f t="shared" si="1"/>
        <v>0.285603622153345</v>
      </c>
      <c r="J32" s="85">
        <f>分析係数表!G35</f>
        <v>0.31483253588516746</v>
      </c>
      <c r="K32" s="111">
        <f t="shared" si="2"/>
        <v>8.9917312620526796E-2</v>
      </c>
      <c r="L32" s="79"/>
      <c r="M32" s="80"/>
      <c r="N32" s="81">
        <f>分析係数表!H35</f>
        <v>5.3595850643821122E-2</v>
      </c>
      <c r="O32" s="82">
        <f t="shared" si="3"/>
        <v>1.0511756125381766</v>
      </c>
      <c r="P32" s="76">
        <f>分析係数表!C35</f>
        <v>0.30004594884362079</v>
      </c>
      <c r="Q32" s="82">
        <f t="shared" si="4"/>
        <v>0.31540098406529149</v>
      </c>
      <c r="R32" s="83">
        <v>0.39456127343810421</v>
      </c>
      <c r="S32" s="84">
        <f t="shared" si="5"/>
        <v>0.68016489559144921</v>
      </c>
      <c r="T32" s="85">
        <f>分析係数表!F35</f>
        <v>0.64593301435406703</v>
      </c>
      <c r="U32" s="86">
        <f t="shared" si="6"/>
        <v>0.43934096126720407</v>
      </c>
      <c r="V32" s="87">
        <f>分析係数表!D35</f>
        <v>0.12870813397129185</v>
      </c>
      <c r="W32" s="88">
        <f t="shared" si="7"/>
        <v>0</v>
      </c>
      <c r="X32" s="76">
        <f>分析係数表!E35</f>
        <v>0.11674641148325358</v>
      </c>
      <c r="Y32" s="89">
        <f t="shared" si="8"/>
        <v>0</v>
      </c>
    </row>
    <row r="33" spans="1:25" x14ac:dyDescent="0.2">
      <c r="A33" s="6" t="s">
        <v>21</v>
      </c>
      <c r="B33" s="5" t="s">
        <v>38</v>
      </c>
      <c r="C33" s="90"/>
      <c r="D33" s="107">
        <f>投入係数表!AM33</f>
        <v>1.0384086075315902E-2</v>
      </c>
      <c r="E33" s="110">
        <f t="shared" si="9"/>
        <v>1.0384086075315901</v>
      </c>
      <c r="F33" s="85">
        <f>分析係数表!C36</f>
        <v>0.65263261684085982</v>
      </c>
      <c r="G33" s="110">
        <f t="shared" si="0"/>
        <v>0.67769932688341505</v>
      </c>
      <c r="H33" s="110">
        <v>0.78337370271418827</v>
      </c>
      <c r="I33" s="110">
        <f t="shared" si="1"/>
        <v>0.78337370271418827</v>
      </c>
      <c r="J33" s="85">
        <f>分析係数表!G36</f>
        <v>1.8993066023515224E-2</v>
      </c>
      <c r="K33" s="111">
        <f t="shared" si="2"/>
        <v>1.4878668456736166E-2</v>
      </c>
      <c r="L33" s="79"/>
      <c r="M33" s="80"/>
      <c r="N33" s="81">
        <f>分析係数表!H36</f>
        <v>0.10937217763786029</v>
      </c>
      <c r="O33" s="82">
        <f t="shared" si="3"/>
        <v>2.1451169156201551</v>
      </c>
      <c r="P33" s="76">
        <f>分析係数表!C36</f>
        <v>0.65263261684085982</v>
      </c>
      <c r="Q33" s="82">
        <f t="shared" si="4"/>
        <v>1.3999732660707758</v>
      </c>
      <c r="R33" s="83">
        <v>1.4665067691678488</v>
      </c>
      <c r="S33" s="84">
        <f t="shared" si="5"/>
        <v>2.2498804718820371</v>
      </c>
      <c r="T33" s="85">
        <f>分析係数表!F36</f>
        <v>0.88362978595116071</v>
      </c>
      <c r="U33" s="86">
        <f t="shared" si="6"/>
        <v>1.9880613997848209</v>
      </c>
      <c r="V33" s="87">
        <f>分析係数表!D36</f>
        <v>1.4320168827253543E-2</v>
      </c>
      <c r="W33" s="88">
        <f t="shared" si="7"/>
        <v>0</v>
      </c>
      <c r="X33" s="76">
        <f>分析係数表!E36</f>
        <v>2.7132951462164605E-3</v>
      </c>
      <c r="Y33" s="89">
        <f t="shared" si="8"/>
        <v>0</v>
      </c>
    </row>
    <row r="34" spans="1:25" x14ac:dyDescent="0.2">
      <c r="A34" s="6" t="s">
        <v>22</v>
      </c>
      <c r="B34" s="5" t="s">
        <v>377</v>
      </c>
      <c r="C34" s="90"/>
      <c r="D34" s="107">
        <f>投入係数表!AM34</f>
        <v>2.5647441511322408E-2</v>
      </c>
      <c r="E34" s="110">
        <f t="shared" si="9"/>
        <v>2.5647441511322406</v>
      </c>
      <c r="F34" s="85">
        <f>分析係数表!C37</f>
        <v>0.3125</v>
      </c>
      <c r="G34" s="110">
        <f t="shared" si="0"/>
        <v>0.80148254722882517</v>
      </c>
      <c r="H34" s="110">
        <v>0.96796575085343484</v>
      </c>
      <c r="I34" s="110">
        <f t="shared" si="1"/>
        <v>0.96796575085343484</v>
      </c>
      <c r="J34" s="85">
        <f>分析係数表!G37</f>
        <v>0.41284547738693467</v>
      </c>
      <c r="K34" s="111">
        <f t="shared" si="2"/>
        <v>0.39962028250528897</v>
      </c>
      <c r="L34" s="79"/>
      <c r="M34" s="80"/>
      <c r="N34" s="81">
        <f>分析係数表!H37</f>
        <v>4.2693468892730888E-2</v>
      </c>
      <c r="O34" s="82">
        <f t="shared" si="3"/>
        <v>0.83734715981916874</v>
      </c>
      <c r="P34" s="76">
        <f>分析係数表!C37</f>
        <v>0.3125</v>
      </c>
      <c r="Q34" s="82">
        <f t="shared" si="4"/>
        <v>0.26167098744349021</v>
      </c>
      <c r="R34" s="83">
        <v>0.34274112654221428</v>
      </c>
      <c r="S34" s="84">
        <f t="shared" si="5"/>
        <v>1.3107068773956492</v>
      </c>
      <c r="T34" s="85">
        <f>分析係数表!F37</f>
        <v>0.69189698492462315</v>
      </c>
      <c r="U34" s="86">
        <f t="shared" si="6"/>
        <v>0.90687413659001737</v>
      </c>
      <c r="V34" s="87">
        <f>分析係数表!D37</f>
        <v>0.10128768844221106</v>
      </c>
      <c r="W34" s="88">
        <f t="shared" si="7"/>
        <v>0</v>
      </c>
      <c r="X34" s="76">
        <f>分析係数表!E37</f>
        <v>9.3907035175879394E-2</v>
      </c>
      <c r="Y34" s="89">
        <f t="shared" si="8"/>
        <v>0</v>
      </c>
    </row>
    <row r="35" spans="1:25" x14ac:dyDescent="0.2">
      <c r="A35" s="6" t="s">
        <v>23</v>
      </c>
      <c r="B35" s="5" t="s">
        <v>193</v>
      </c>
      <c r="C35" s="90"/>
      <c r="D35" s="107">
        <f>投入係数表!AM35</f>
        <v>2.001751532591017E-2</v>
      </c>
      <c r="E35" s="110">
        <f t="shared" si="9"/>
        <v>2.0017515325910171</v>
      </c>
      <c r="F35" s="85">
        <f>分析係数表!C38</f>
        <v>4.0005674563767912E-2</v>
      </c>
      <c r="G35" s="110">
        <f t="shared" si="0"/>
        <v>8.0081420370359882E-2</v>
      </c>
      <c r="H35" s="110">
        <v>9.3538447943889436E-2</v>
      </c>
      <c r="I35" s="110">
        <f t="shared" si="1"/>
        <v>9.3538447943889436E-2</v>
      </c>
      <c r="J35" s="85">
        <f>分析係数表!G38</f>
        <v>0.2442528735632184</v>
      </c>
      <c r="K35" s="111">
        <f t="shared" si="2"/>
        <v>2.2847034698938513E-2</v>
      </c>
      <c r="L35" s="79"/>
      <c r="M35" s="80"/>
      <c r="N35" s="81">
        <f>分析係数表!H38</f>
        <v>3.7571284803757127E-2</v>
      </c>
      <c r="O35" s="82">
        <f t="shared" si="3"/>
        <v>0.73688574475473534</v>
      </c>
      <c r="P35" s="76">
        <f>分析係数表!C38</f>
        <v>4.0005674563767912E-2</v>
      </c>
      <c r="Q35" s="82">
        <f t="shared" si="4"/>
        <v>2.9479611295337691E-2</v>
      </c>
      <c r="R35" s="83">
        <v>3.6516070982865835E-2</v>
      </c>
      <c r="S35" s="84">
        <f t="shared" si="5"/>
        <v>0.13005451892675526</v>
      </c>
      <c r="T35" s="85">
        <f>分析係数表!F38</f>
        <v>0.42528735632183906</v>
      </c>
      <c r="U35" s="86">
        <f t="shared" si="6"/>
        <v>5.5310542532068331E-2</v>
      </c>
      <c r="V35" s="87">
        <f>分析係数表!D38</f>
        <v>0.11494252873563218</v>
      </c>
      <c r="W35" s="88">
        <f t="shared" si="7"/>
        <v>0</v>
      </c>
      <c r="X35" s="76">
        <f>分析係数表!E38</f>
        <v>0.10344827586206896</v>
      </c>
      <c r="Y35" s="89">
        <f t="shared" si="8"/>
        <v>0</v>
      </c>
    </row>
    <row r="36" spans="1:25" x14ac:dyDescent="0.2">
      <c r="A36" s="6" t="s">
        <v>24</v>
      </c>
      <c r="B36" s="5" t="s">
        <v>39</v>
      </c>
      <c r="C36" s="90"/>
      <c r="D36" s="107">
        <f>投入係数表!AM36</f>
        <v>0</v>
      </c>
      <c r="E36" s="110">
        <f t="shared" si="9"/>
        <v>0</v>
      </c>
      <c r="F36" s="85">
        <f>分析係数表!C39</f>
        <v>1</v>
      </c>
      <c r="G36" s="110">
        <f t="shared" si="0"/>
        <v>0</v>
      </c>
      <c r="H36" s="110">
        <v>1.9634387638252374E-2</v>
      </c>
      <c r="I36" s="110">
        <f t="shared" si="1"/>
        <v>1.9634387638252374E-2</v>
      </c>
      <c r="J36" s="85">
        <f>分析係数表!G39</f>
        <v>0.35369632580787957</v>
      </c>
      <c r="K36" s="111">
        <f t="shared" si="2"/>
        <v>6.9446107671375153E-3</v>
      </c>
      <c r="L36" s="79"/>
      <c r="M36" s="80"/>
      <c r="N36" s="81">
        <f>分析係数表!H39</f>
        <v>3.3932856811085595E-3</v>
      </c>
      <c r="O36" s="82">
        <f t="shared" si="3"/>
        <v>6.6552524337395405E-2</v>
      </c>
      <c r="P36" s="76">
        <f>分析係数表!C39</f>
        <v>1</v>
      </c>
      <c r="Q36" s="82">
        <f t="shared" si="4"/>
        <v>6.6552524337395405E-2</v>
      </c>
      <c r="R36" s="83">
        <v>8.1467235531514623E-2</v>
      </c>
      <c r="S36" s="84">
        <f t="shared" si="5"/>
        <v>0.10110162316976699</v>
      </c>
      <c r="T36" s="85">
        <f>分析係数表!F39</f>
        <v>0.70440460380699421</v>
      </c>
      <c r="U36" s="86">
        <f t="shared" si="6"/>
        <v>7.1216448813143748E-2</v>
      </c>
      <c r="V36" s="87">
        <f>分析係数表!D39</f>
        <v>6.0314298362107124E-2</v>
      </c>
      <c r="W36" s="88">
        <f t="shared" si="7"/>
        <v>0</v>
      </c>
      <c r="X36" s="76">
        <f>分析係数表!E39</f>
        <v>7.2598494909251882E-2</v>
      </c>
      <c r="Y36" s="89">
        <f t="shared" si="8"/>
        <v>0</v>
      </c>
    </row>
    <row r="37" spans="1:25" x14ac:dyDescent="0.2">
      <c r="A37" s="6" t="s">
        <v>25</v>
      </c>
      <c r="B37" s="5" t="s">
        <v>40</v>
      </c>
      <c r="C37" s="90"/>
      <c r="D37" s="107">
        <f>投入係数表!AM37</f>
        <v>1.2510947078693858E-4</v>
      </c>
      <c r="E37" s="110">
        <f t="shared" si="9"/>
        <v>1.2510947078693858E-2</v>
      </c>
      <c r="F37" s="85">
        <f>分析係数表!C40</f>
        <v>0.6708495079895278</v>
      </c>
      <c r="G37" s="110">
        <f t="shared" si="0"/>
        <v>8.3929626922247952E-3</v>
      </c>
      <c r="H37" s="110">
        <v>9.3289304102742391E-3</v>
      </c>
      <c r="I37" s="110">
        <f t="shared" si="1"/>
        <v>9.3289304102742391E-3</v>
      </c>
      <c r="J37" s="85">
        <f>分析係数表!G40</f>
        <v>0.531269582654468</v>
      </c>
      <c r="K37" s="111">
        <f t="shared" si="2"/>
        <v>4.9561769656789696E-3</v>
      </c>
      <c r="L37" s="79"/>
      <c r="M37" s="80"/>
      <c r="N37" s="81">
        <f>分析係数表!H40</f>
        <v>2.5210951410213404E-2</v>
      </c>
      <c r="O37" s="82">
        <f t="shared" si="3"/>
        <v>0.49446248119874758</v>
      </c>
      <c r="P37" s="76">
        <f>分析係数表!C40</f>
        <v>0.6708495079895278</v>
      </c>
      <c r="Q37" s="82">
        <f t="shared" si="4"/>
        <v>0.33170991223146096</v>
      </c>
      <c r="R37" s="83">
        <v>0.33217734720947362</v>
      </c>
      <c r="S37" s="84">
        <f t="shared" si="5"/>
        <v>0.34150627761974783</v>
      </c>
      <c r="T37" s="85">
        <f>分析係数表!F40</f>
        <v>0.72803609474871533</v>
      </c>
      <c r="U37" s="86">
        <f t="shared" si="6"/>
        <v>0.24862889669045182</v>
      </c>
      <c r="V37" s="87">
        <f>分析係数表!D40</f>
        <v>0.11505201153026695</v>
      </c>
      <c r="W37" s="88">
        <f t="shared" si="7"/>
        <v>0</v>
      </c>
      <c r="X37" s="76">
        <f>分析係数表!E40</f>
        <v>6.6173705978192762E-2</v>
      </c>
      <c r="Y37" s="89">
        <f t="shared" si="8"/>
        <v>0</v>
      </c>
    </row>
    <row r="38" spans="1:25" x14ac:dyDescent="0.2">
      <c r="A38" s="6" t="s">
        <v>26</v>
      </c>
      <c r="B38" s="5" t="s">
        <v>276</v>
      </c>
      <c r="C38" s="90"/>
      <c r="D38" s="107">
        <f>投入係数表!AM38</f>
        <v>0</v>
      </c>
      <c r="E38" s="110">
        <f t="shared" si="9"/>
        <v>0</v>
      </c>
      <c r="F38" s="85">
        <f>分析係数表!C41</f>
        <v>0.63576075285795497</v>
      </c>
      <c r="G38" s="110">
        <f t="shared" si="0"/>
        <v>0</v>
      </c>
      <c r="H38" s="110">
        <v>1.0659689953009192E-3</v>
      </c>
      <c r="I38" s="110">
        <f t="shared" si="1"/>
        <v>1.0659689953009192E-3</v>
      </c>
      <c r="J38" s="85">
        <f>分析係数表!G41</f>
        <v>0.45993746335743602</v>
      </c>
      <c r="K38" s="111">
        <f t="shared" si="2"/>
        <v>4.9027907571637939E-4</v>
      </c>
      <c r="L38" s="79"/>
      <c r="M38" s="80"/>
      <c r="N38" s="81">
        <f>分析係数表!H41</f>
        <v>4.510618532758754E-2</v>
      </c>
      <c r="O38" s="82">
        <f t="shared" si="3"/>
        <v>0.88466777598302015</v>
      </c>
      <c r="P38" s="76">
        <f>分析係数表!C41</f>
        <v>0.63576075285795497</v>
      </c>
      <c r="Q38" s="82">
        <f t="shared" si="4"/>
        <v>0.56243705128813759</v>
      </c>
      <c r="R38" s="83">
        <v>0.57033910569461554</v>
      </c>
      <c r="S38" s="84">
        <f t="shared" si="5"/>
        <v>0.57140507468991641</v>
      </c>
      <c r="T38" s="85">
        <f>分析係数表!F41</f>
        <v>0.5626343560680086</v>
      </c>
      <c r="U38" s="86">
        <f t="shared" si="6"/>
        <v>0.32149212625215345</v>
      </c>
      <c r="V38" s="87">
        <f>分析係数表!D41</f>
        <v>0.18145397693961304</v>
      </c>
      <c r="W38" s="88">
        <f t="shared" si="7"/>
        <v>0</v>
      </c>
      <c r="X38" s="76">
        <f>分析係数表!E41</f>
        <v>0.17500488567520031</v>
      </c>
      <c r="Y38" s="89">
        <f t="shared" si="8"/>
        <v>0</v>
      </c>
    </row>
    <row r="39" spans="1:25" x14ac:dyDescent="0.2">
      <c r="A39" s="6" t="s">
        <v>51</v>
      </c>
      <c r="B39" s="5" t="s">
        <v>367</v>
      </c>
      <c r="C39" s="90"/>
      <c r="D39" s="107">
        <f>投入係数表!AM39</f>
        <v>2.6272988865257102E-3</v>
      </c>
      <c r="E39" s="110">
        <f t="shared" si="9"/>
        <v>0.26272988865257102</v>
      </c>
      <c r="F39" s="85">
        <f>分析係数表!C42</f>
        <v>1</v>
      </c>
      <c r="G39" s="110">
        <f>E39*F39</f>
        <v>0.26272988865257102</v>
      </c>
      <c r="H39" s="110">
        <v>0.28257527123653026</v>
      </c>
      <c r="I39" s="110">
        <f>C39+H39</f>
        <v>0.28257527123653026</v>
      </c>
      <c r="J39" s="85">
        <f>分析係数表!G42</f>
        <v>0.48586118251928023</v>
      </c>
      <c r="K39" s="111">
        <f>I39*J39</f>
        <v>0.13729235543368695</v>
      </c>
      <c r="L39" s="79"/>
      <c r="M39" s="80"/>
      <c r="N39" s="81">
        <f>分析係数表!H42</f>
        <v>1.2011973266585813E-2</v>
      </c>
      <c r="O39" s="82">
        <f t="shared" si="3"/>
        <v>0.23559087512591298</v>
      </c>
      <c r="P39" s="76">
        <f>分析係数表!C42</f>
        <v>1</v>
      </c>
      <c r="Q39" s="82">
        <f>O39*P39</f>
        <v>0.23559087512591298</v>
      </c>
      <c r="R39" s="83">
        <v>0.24483854359049989</v>
      </c>
      <c r="S39" s="84">
        <f>I39+R39</f>
        <v>0.5274138148270302</v>
      </c>
      <c r="T39" s="85">
        <f>分析係数表!F42</f>
        <v>0.55826906598114823</v>
      </c>
      <c r="U39" s="86">
        <f>S39*T39</f>
        <v>0.29443881778904041</v>
      </c>
      <c r="V39" s="87">
        <f>分析係数表!D42</f>
        <v>0.12296486718080549</v>
      </c>
      <c r="W39" s="88">
        <f>ROUND(S39*V39,0)</f>
        <v>0</v>
      </c>
      <c r="X39" s="76">
        <f>分析係数表!E42</f>
        <v>7.7120822622107968E-2</v>
      </c>
      <c r="Y39" s="89">
        <f>ROUND(S39*X39,0)</f>
        <v>0</v>
      </c>
    </row>
    <row r="40" spans="1:25" x14ac:dyDescent="0.2">
      <c r="A40" s="6" t="s">
        <v>194</v>
      </c>
      <c r="B40" s="5" t="s">
        <v>41</v>
      </c>
      <c r="C40" s="90"/>
      <c r="D40" s="107">
        <f>投入係数表!AM40</f>
        <v>3.2153133992243212E-2</v>
      </c>
      <c r="E40" s="110">
        <f t="shared" si="9"/>
        <v>3.2153133992243212</v>
      </c>
      <c r="F40" s="85">
        <f>分析係数表!C43</f>
        <v>0.35275161130391675</v>
      </c>
      <c r="G40" s="110">
        <f>E40*F40</f>
        <v>1.1342069824234531</v>
      </c>
      <c r="H40" s="110">
        <v>1.588499861272527</v>
      </c>
      <c r="I40" s="110">
        <f>C40+H40</f>
        <v>1.588499861272527</v>
      </c>
      <c r="J40" s="85">
        <f>分析係数表!G43</f>
        <v>0.36383347788378145</v>
      </c>
      <c r="K40" s="111">
        <f>I40*J40</f>
        <v>0.57794942914468783</v>
      </c>
      <c r="L40" s="79"/>
      <c r="M40" s="80"/>
      <c r="N40" s="81">
        <f>分析係数表!H43</f>
        <v>3.2462002941707736E-2</v>
      </c>
      <c r="O40" s="82">
        <f t="shared" si="3"/>
        <v>0.63667738111363803</v>
      </c>
      <c r="P40" s="76">
        <f>分析係数表!C43</f>
        <v>0.35275161130391675</v>
      </c>
      <c r="Q40" s="82">
        <f>O40*P40</f>
        <v>0.22458897206859371</v>
      </c>
      <c r="R40" s="83">
        <v>0.46207705681587902</v>
      </c>
      <c r="S40" s="84">
        <f>I40+R40</f>
        <v>2.0505769180884061</v>
      </c>
      <c r="T40" s="85">
        <f>分析係数表!F43</f>
        <v>0.62185602775368609</v>
      </c>
      <c r="U40" s="86">
        <f>S40*T40</f>
        <v>1.275163616885852</v>
      </c>
      <c r="V40" s="87">
        <f>分析係数表!D43</f>
        <v>0.24869904596704251</v>
      </c>
      <c r="W40" s="88">
        <f>ROUND(S40*V40,0)</f>
        <v>1</v>
      </c>
      <c r="X40" s="76">
        <f>分析係数表!E43</f>
        <v>0.20663486556808325</v>
      </c>
      <c r="Y40" s="89">
        <f>ROUND(S40*X40,0)</f>
        <v>0</v>
      </c>
    </row>
    <row r="41" spans="1:25" x14ac:dyDescent="0.2">
      <c r="A41" s="6" t="s">
        <v>340</v>
      </c>
      <c r="B41" s="5" t="s">
        <v>42</v>
      </c>
      <c r="C41" s="201">
        <f>最終需要_まとめ!C42</f>
        <v>100</v>
      </c>
      <c r="D41" s="107">
        <f>投入係数表!AM41</f>
        <v>1.6889778556236707E-2</v>
      </c>
      <c r="E41" s="110">
        <f t="shared" si="9"/>
        <v>1.6889778556236708</v>
      </c>
      <c r="F41" s="85">
        <f>分析係数表!C44</f>
        <v>0.44216182048040453</v>
      </c>
      <c r="G41" s="110">
        <f>E41*F41</f>
        <v>0.74680152339365213</v>
      </c>
      <c r="H41" s="110">
        <v>0.75518120158561308</v>
      </c>
      <c r="I41" s="110">
        <f>C41+H41</f>
        <v>100.75518120158561</v>
      </c>
      <c r="J41" s="85">
        <f>分析係数表!G44</f>
        <v>0.26698361065932691</v>
      </c>
      <c r="K41" s="111">
        <f>I41*J41</f>
        <v>26.899982069834067</v>
      </c>
      <c r="L41" s="79"/>
      <c r="M41" s="80"/>
      <c r="N41" s="81">
        <f>分析係数表!H44</f>
        <v>9.8960080509896006E-2</v>
      </c>
      <c r="O41" s="82">
        <f t="shared" si="3"/>
        <v>1.940904416987919</v>
      </c>
      <c r="P41" s="76">
        <f>分析係数表!C44</f>
        <v>0.44216182048040453</v>
      </c>
      <c r="Q41" s="82">
        <f>O41*P41</f>
        <v>0.85819383039383645</v>
      </c>
      <c r="R41" s="83">
        <v>0.86965531631414006</v>
      </c>
      <c r="S41" s="84">
        <f>I41+R41</f>
        <v>101.62483651789975</v>
      </c>
      <c r="T41" s="85">
        <f>分析係数表!F44</f>
        <v>0.48855248342299512</v>
      </c>
      <c r="U41" s="86">
        <f>S41*T41</f>
        <v>49.649066258275809</v>
      </c>
      <c r="V41" s="87">
        <f>分析係数表!D44</f>
        <v>0.23645689978731391</v>
      </c>
      <c r="W41" s="88">
        <f>ROUND(S41*V41,0)</f>
        <v>24</v>
      </c>
      <c r="X41" s="76">
        <f>分析係数表!E44</f>
        <v>0.14913048917803079</v>
      </c>
      <c r="Y41" s="89">
        <f>ROUND(S41*X41,0)</f>
        <v>15</v>
      </c>
    </row>
    <row r="42" spans="1:25" x14ac:dyDescent="0.2">
      <c r="A42" s="6" t="s">
        <v>341</v>
      </c>
      <c r="B42" s="5" t="s">
        <v>278</v>
      </c>
      <c r="C42" s="90"/>
      <c r="D42" s="107">
        <f>投入係数表!AM42</f>
        <v>1.3762041786563243E-3</v>
      </c>
      <c r="E42" s="110">
        <f t="shared" si="9"/>
        <v>0.13762041786563242</v>
      </c>
      <c r="F42" s="85">
        <f>分析係数表!C45</f>
        <v>1</v>
      </c>
      <c r="G42" s="110">
        <f>E42*F42</f>
        <v>0.13762041786563242</v>
      </c>
      <c r="H42" s="110">
        <v>0.15678492112529382</v>
      </c>
      <c r="I42" s="110">
        <f>C42+H42</f>
        <v>0.15678492112529382</v>
      </c>
      <c r="J42" s="85">
        <f>分析係数表!G45</f>
        <v>0</v>
      </c>
      <c r="K42" s="111">
        <f>I42*J42</f>
        <v>0</v>
      </c>
      <c r="L42" s="79"/>
      <c r="M42" s="80"/>
      <c r="N42" s="81">
        <f>分析係数表!H45</f>
        <v>0</v>
      </c>
      <c r="O42" s="82">
        <f t="shared" si="3"/>
        <v>0</v>
      </c>
      <c r="P42" s="76">
        <f>分析係数表!C45</f>
        <v>1</v>
      </c>
      <c r="Q42" s="82">
        <f>O42*P42</f>
        <v>0</v>
      </c>
      <c r="R42" s="83">
        <v>8.6662787623899926E-3</v>
      </c>
      <c r="S42" s="84">
        <f>I42+R42</f>
        <v>0.16545119988768381</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107">
        <f>投入係数表!AM43</f>
        <v>4.3788314775428496E-3</v>
      </c>
      <c r="E43" s="110">
        <f t="shared" si="9"/>
        <v>0.43788314775428494</v>
      </c>
      <c r="F43" s="85">
        <f>分析係数表!C46</f>
        <v>0.17935833011209901</v>
      </c>
      <c r="G43" s="110">
        <f>E43*F43</f>
        <v>7.8537990165438068E-2</v>
      </c>
      <c r="H43" s="110">
        <v>0.1037498892248563</v>
      </c>
      <c r="I43" s="110">
        <f>C43+H43</f>
        <v>0.1037498892248563</v>
      </c>
      <c r="J43" s="85">
        <f>分析係数表!G46</f>
        <v>8.6021505376344086E-3</v>
      </c>
      <c r="K43" s="111">
        <f>I43*J43</f>
        <v>8.9247216537510798E-4</v>
      </c>
      <c r="L43" s="79"/>
      <c r="M43" s="80"/>
      <c r="N43" s="81">
        <f>分析係数表!H46</f>
        <v>1.9624287151962429E-2</v>
      </c>
      <c r="O43" s="82">
        <f t="shared" si="3"/>
        <v>0.38489121489421446</v>
      </c>
      <c r="P43" s="76">
        <f>分析係数表!C46</f>
        <v>0.17935833011209901</v>
      </c>
      <c r="Q43" s="82">
        <f>O43*P43</f>
        <v>6.9033445578243355E-2</v>
      </c>
      <c r="R43" s="83">
        <v>7.8810689832561745E-2</v>
      </c>
      <c r="S43" s="84">
        <f>I43+R43</f>
        <v>0.18256057905741804</v>
      </c>
      <c r="T43" s="85">
        <f>分析係数表!F46</f>
        <v>0.31182795698924731</v>
      </c>
      <c r="U43" s="86">
        <f>S43*T43</f>
        <v>5.6927492394248637E-2</v>
      </c>
      <c r="V43" s="87">
        <f>分析係数表!D46</f>
        <v>4.3010752688172043E-3</v>
      </c>
      <c r="W43" s="88">
        <f>ROUND(S43*V43,0)</f>
        <v>0</v>
      </c>
      <c r="X43" s="76">
        <f>分析係数表!E46</f>
        <v>1.0752688172043012E-2</v>
      </c>
      <c r="Y43" s="89">
        <f>ROUND(S43*X43,0)</f>
        <v>0</v>
      </c>
    </row>
    <row r="44" spans="1:25" x14ac:dyDescent="0.2">
      <c r="A44" s="192">
        <v>40</v>
      </c>
      <c r="B44" s="14" t="s">
        <v>150</v>
      </c>
      <c r="C44" s="197">
        <f>SUM(C5:C43)</f>
        <v>100</v>
      </c>
      <c r="D44" s="108">
        <f>投入係数表!AM44</f>
        <v>0.48942824971850368</v>
      </c>
      <c r="E44" s="96">
        <f>SUM(E5:E43)</f>
        <v>48.942824971850371</v>
      </c>
      <c r="F44" s="98">
        <f>分析係数表!C47</f>
        <v>0.45205734847213674</v>
      </c>
      <c r="G44" s="96">
        <f>SUM(G5:G43)</f>
        <v>16.545472098571015</v>
      </c>
      <c r="H44" s="96">
        <f>SUM(H5:H43)</f>
        <v>19.3764873261131</v>
      </c>
      <c r="I44" s="96">
        <f>SUM(I5:I43)</f>
        <v>119.37648732611311</v>
      </c>
      <c r="J44" s="98">
        <f>分析係数表!G47</f>
        <v>0.25945463001493158</v>
      </c>
      <c r="K44" s="112">
        <f>SUM(K5:K43)</f>
        <v>31.280707523266493</v>
      </c>
      <c r="L44" s="94">
        <f>最終需要_まとめ!$L$33</f>
        <v>0.627</v>
      </c>
      <c r="M44" s="91">
        <f>K44*L44</f>
        <v>19.61300361708809</v>
      </c>
      <c r="N44" s="95">
        <f>分析係数表!H47</f>
        <v>1</v>
      </c>
      <c r="O44" s="96">
        <f>SUM(O5:O43)</f>
        <v>19.613003617088086</v>
      </c>
      <c r="P44" s="92">
        <f>分析係数表!C47</f>
        <v>0.45205734847213674</v>
      </c>
      <c r="Q44" s="96">
        <f>SUM(Q5:Q43)</f>
        <v>9.3868630619629183</v>
      </c>
      <c r="R44" s="91">
        <f>SUM(R5:R43)</f>
        <v>10.822218995842068</v>
      </c>
      <c r="S44" s="97">
        <f>SUM(S5:S43)</f>
        <v>130.19870632195517</v>
      </c>
      <c r="T44" s="98">
        <f>分析係数表!F47</f>
        <v>0.49393557388686266</v>
      </c>
      <c r="U44" s="99">
        <f>SUM(U5:U43)</f>
        <v>64.466873236901989</v>
      </c>
      <c r="V44" s="100">
        <f>分析係数表!D47</f>
        <v>0.10430078574400901</v>
      </c>
      <c r="W44" s="101">
        <f>SUM(W5:W43)</f>
        <v>26</v>
      </c>
      <c r="X44" s="92">
        <f>分析係数表!E47</f>
        <v>8.4816292561133821E-2</v>
      </c>
      <c r="Y44" s="102">
        <f>SUM(Y5:Y43)</f>
        <v>16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282</v>
      </c>
      <c r="S2" s="3" t="s">
        <v>152</v>
      </c>
      <c r="U2" s="64" t="s">
        <v>209</v>
      </c>
      <c r="W2" s="3" t="s">
        <v>130</v>
      </c>
      <c r="Y2" s="3" t="s">
        <v>153</v>
      </c>
    </row>
    <row r="3" spans="1:25" ht="44" x14ac:dyDescent="0.2">
      <c r="B3" s="65"/>
      <c r="C3" s="66" t="s">
        <v>227</v>
      </c>
      <c r="D3" s="66" t="s">
        <v>318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投入係数表!AN5</f>
        <v>0</v>
      </c>
      <c r="E5" s="110">
        <f>$C$42*D5</f>
        <v>0</v>
      </c>
      <c r="F5" s="85">
        <f>分析係数表!C8</f>
        <v>0.54693596511361031</v>
      </c>
      <c r="G5" s="110">
        <f t="shared" ref="G5:G38" si="0">E5*F5</f>
        <v>0</v>
      </c>
      <c r="H5" s="110">
        <f t="array" ref="H5:H43">MMULT(逆行列係数!C5:AO43,'38'!G5:G43)</f>
        <v>7.5530021562535713E-3</v>
      </c>
      <c r="I5" s="110">
        <f t="shared" ref="I5:I38" si="1">C5+H5</f>
        <v>7.5530021562535713E-3</v>
      </c>
      <c r="J5" s="85">
        <f>分析係数表!G8</f>
        <v>0.11998386771526517</v>
      </c>
      <c r="K5" s="111">
        <f t="shared" ref="K5:K38" si="2">I5*J5</f>
        <v>9.0623841156904107E-4</v>
      </c>
      <c r="L5" s="79" t="s">
        <v>177</v>
      </c>
      <c r="M5" s="80" t="s">
        <v>177</v>
      </c>
      <c r="N5" s="81">
        <f>分析係数表!H8</f>
        <v>1.0437901581813021E-2</v>
      </c>
      <c r="O5" s="82">
        <f t="shared" ref="O5:O43" si="3">$M$44*N5</f>
        <v>4.365384930683848E-2</v>
      </c>
      <c r="P5" s="76">
        <f>分析係数表!C8</f>
        <v>0.54693596511361031</v>
      </c>
      <c r="Q5" s="82">
        <f t="shared" ref="Q5:Q38" si="4">O5*P5</f>
        <v>2.3875860201559813E-2</v>
      </c>
      <c r="R5" s="83">
        <f t="array" ref="R5:R43">MMULT(逆行列係数!C5:AO43,'38'!Q5:Q43)</f>
        <v>3.5076362189508929E-2</v>
      </c>
      <c r="S5" s="84">
        <f t="shared" ref="S5:S38" si="5">I5+R5</f>
        <v>4.2629364345762498E-2</v>
      </c>
      <c r="T5" s="85">
        <f>分析係数表!F8</f>
        <v>0.45210727969348657</v>
      </c>
      <c r="U5" s="86">
        <f t="shared" ref="U5:U38" si="6">S5*T5</f>
        <v>1.927304594942519E-2</v>
      </c>
      <c r="V5" s="87">
        <f>分析係数表!D8</f>
        <v>0.18995765275257109</v>
      </c>
      <c r="W5" s="88">
        <f t="shared" ref="W5:W38" si="7">ROUND(S5*V5,0)</f>
        <v>0</v>
      </c>
      <c r="X5" s="76">
        <f>分析係数表!E8</f>
        <v>0.14398064125831822</v>
      </c>
      <c r="Y5" s="89">
        <f t="shared" ref="Y5:Y38" si="8">ROUND(S5*X5,0)</f>
        <v>0</v>
      </c>
    </row>
    <row r="6" spans="1:25" x14ac:dyDescent="0.2">
      <c r="A6" s="6" t="s">
        <v>219</v>
      </c>
      <c r="B6" s="5" t="s">
        <v>265</v>
      </c>
      <c r="C6" s="90"/>
      <c r="D6" s="107">
        <f>投入係数表!AN6</f>
        <v>0</v>
      </c>
      <c r="E6" s="110">
        <f t="shared" ref="E6:E43" si="9">$C$42*D6</f>
        <v>0</v>
      </c>
      <c r="F6" s="85">
        <f>分析係数表!C9</f>
        <v>1</v>
      </c>
      <c r="G6" s="110">
        <f t="shared" si="0"/>
        <v>0</v>
      </c>
      <c r="H6" s="110">
        <v>1.5216342817122664E-2</v>
      </c>
      <c r="I6" s="110">
        <f t="shared" si="1"/>
        <v>1.5216342817122664E-2</v>
      </c>
      <c r="J6" s="85">
        <f>分析係数表!G9</f>
        <v>0.24637681159420291</v>
      </c>
      <c r="K6" s="111">
        <f t="shared" si="2"/>
        <v>3.7489540274070333E-3</v>
      </c>
      <c r="L6" s="79"/>
      <c r="M6" s="80"/>
      <c r="N6" s="81">
        <f>分析係数表!H9</f>
        <v>5.4189353082342016E-4</v>
      </c>
      <c r="O6" s="82">
        <f t="shared" si="3"/>
        <v>2.2663308663624432E-3</v>
      </c>
      <c r="P6" s="76">
        <f>分析係数表!C9</f>
        <v>1</v>
      </c>
      <c r="Q6" s="82">
        <f t="shared" si="4"/>
        <v>2.2663308663624432E-3</v>
      </c>
      <c r="R6" s="83">
        <v>2.969545581872019E-3</v>
      </c>
      <c r="S6" s="84">
        <f t="shared" si="5"/>
        <v>1.8185888398994682E-2</v>
      </c>
      <c r="T6" s="85">
        <f>分析係数表!F9</f>
        <v>0.67101449275362324</v>
      </c>
      <c r="U6" s="86">
        <f t="shared" si="6"/>
        <v>1.2202994679325417E-2</v>
      </c>
      <c r="V6" s="87">
        <f>分析係数表!D9</f>
        <v>0.17826086956521739</v>
      </c>
      <c r="W6" s="88">
        <f t="shared" si="7"/>
        <v>0</v>
      </c>
      <c r="X6" s="76">
        <f>分析係数表!E9</f>
        <v>0.11304347826086956</v>
      </c>
      <c r="Y6" s="89">
        <f t="shared" si="8"/>
        <v>0</v>
      </c>
    </row>
    <row r="7" spans="1:25" x14ac:dyDescent="0.2">
      <c r="A7" s="6" t="s">
        <v>220</v>
      </c>
      <c r="B7" s="5" t="s">
        <v>266</v>
      </c>
      <c r="C7" s="90"/>
      <c r="D7" s="107">
        <f>投入係数表!AN7</f>
        <v>0</v>
      </c>
      <c r="E7" s="110">
        <f t="shared" si="9"/>
        <v>0</v>
      </c>
      <c r="F7" s="85">
        <f>分析係数表!C10</f>
        <v>7.9037800687285276E-2</v>
      </c>
      <c r="G7" s="110">
        <f t="shared" si="0"/>
        <v>0</v>
      </c>
      <c r="H7" s="110">
        <v>3.5077548109056666E-5</v>
      </c>
      <c r="I7" s="110">
        <f t="shared" si="1"/>
        <v>3.5077548109056666E-5</v>
      </c>
      <c r="J7" s="85">
        <f>分析係数表!G10</f>
        <v>0.17857142857142858</v>
      </c>
      <c r="K7" s="111">
        <f t="shared" si="2"/>
        <v>6.2638478766172622E-6</v>
      </c>
      <c r="L7" s="79"/>
      <c r="M7" s="80"/>
      <c r="N7" s="81">
        <f>分析係数表!H10</f>
        <v>1.057982607798106E-3</v>
      </c>
      <c r="O7" s="82">
        <f t="shared" si="3"/>
        <v>4.4247412152790553E-3</v>
      </c>
      <c r="P7" s="76">
        <f>分析係数表!C10</f>
        <v>7.9037800687285276E-2</v>
      </c>
      <c r="Q7" s="82">
        <f t="shared" si="4"/>
        <v>3.4972181426604239E-4</v>
      </c>
      <c r="R7" s="83">
        <v>5.8043768654770817E-4</v>
      </c>
      <c r="S7" s="84">
        <f t="shared" si="5"/>
        <v>6.1551523465676479E-4</v>
      </c>
      <c r="T7" s="85">
        <f>分析係数表!F10</f>
        <v>0.5178571428571429</v>
      </c>
      <c r="U7" s="86">
        <f t="shared" si="6"/>
        <v>3.187489608043961E-4</v>
      </c>
      <c r="V7" s="87">
        <f>分析係数表!D10</f>
        <v>0.10714285714285714</v>
      </c>
      <c r="W7" s="88">
        <f t="shared" si="7"/>
        <v>0</v>
      </c>
      <c r="X7" s="76">
        <f>分析係数表!E10</f>
        <v>8.9285714285714288E-2</v>
      </c>
      <c r="Y7" s="89">
        <f t="shared" si="8"/>
        <v>0</v>
      </c>
    </row>
    <row r="8" spans="1:25" x14ac:dyDescent="0.2">
      <c r="A8" s="6" t="s">
        <v>221</v>
      </c>
      <c r="B8" s="5" t="s">
        <v>27</v>
      </c>
      <c r="C8" s="90"/>
      <c r="D8" s="107">
        <f>投入係数表!AN8</f>
        <v>0</v>
      </c>
      <c r="E8" s="110">
        <f t="shared" si="9"/>
        <v>0</v>
      </c>
      <c r="F8" s="85">
        <f>分析係数表!C11</f>
        <v>2.9201343261789914E-3</v>
      </c>
      <c r="G8" s="110">
        <f t="shared" si="0"/>
        <v>0</v>
      </c>
      <c r="H8" s="110">
        <v>4.7690494619668134E-4</v>
      </c>
      <c r="I8" s="110">
        <f t="shared" si="1"/>
        <v>4.7690494619668134E-4</v>
      </c>
      <c r="J8" s="85">
        <f>分析係数表!G11</f>
        <v>0.38709677419354838</v>
      </c>
      <c r="K8" s="111">
        <f t="shared" si="2"/>
        <v>1.846083662696831E-4</v>
      </c>
      <c r="L8" s="79"/>
      <c r="M8" s="80"/>
      <c r="N8" s="81">
        <f>分析係数表!H11</f>
        <v>-1.2902226924367146E-5</v>
      </c>
      <c r="O8" s="82">
        <f t="shared" si="3"/>
        <v>-5.396025872291531E-5</v>
      </c>
      <c r="P8" s="76">
        <f>分析係数表!C11</f>
        <v>2.9201343261789914E-3</v>
      </c>
      <c r="Q8" s="82">
        <f t="shared" si="4"/>
        <v>-1.5757120374628433E-7</v>
      </c>
      <c r="R8" s="83">
        <v>7.779307968444958E-4</v>
      </c>
      <c r="S8" s="84">
        <f t="shared" si="5"/>
        <v>1.2548357430411771E-3</v>
      </c>
      <c r="T8" s="85">
        <f>分析係数表!F11</f>
        <v>0.64516129032258063</v>
      </c>
      <c r="U8" s="86">
        <f t="shared" si="6"/>
        <v>8.0957144712334001E-4</v>
      </c>
      <c r="V8" s="87">
        <f>分析係数表!D11</f>
        <v>0.25806451612903225</v>
      </c>
      <c r="W8" s="88">
        <f t="shared" si="7"/>
        <v>0</v>
      </c>
      <c r="X8" s="76">
        <f>分析係数表!E11</f>
        <v>0.22580645161290322</v>
      </c>
      <c r="Y8" s="89">
        <f t="shared" si="8"/>
        <v>0</v>
      </c>
    </row>
    <row r="9" spans="1:25" x14ac:dyDescent="0.2">
      <c r="A9" s="6" t="s">
        <v>222</v>
      </c>
      <c r="B9" s="5" t="s">
        <v>190</v>
      </c>
      <c r="C9" s="90"/>
      <c r="D9" s="107">
        <f>投入係数表!AN9</f>
        <v>0</v>
      </c>
      <c r="E9" s="110">
        <f t="shared" si="9"/>
        <v>0</v>
      </c>
      <c r="F9" s="85">
        <f>分析係数表!C12</f>
        <v>0.15436841164909776</v>
      </c>
      <c r="G9" s="110">
        <f t="shared" si="0"/>
        <v>0</v>
      </c>
      <c r="H9" s="110">
        <v>7.1815511488814831E-4</v>
      </c>
      <c r="I9" s="110">
        <f t="shared" si="1"/>
        <v>7.1815511488814831E-4</v>
      </c>
      <c r="J9" s="85">
        <f>分析係数表!G12</f>
        <v>0.13865952540355575</v>
      </c>
      <c r="K9" s="111">
        <f t="shared" si="2"/>
        <v>9.9579047396526702E-5</v>
      </c>
      <c r="L9" s="79"/>
      <c r="M9" s="80"/>
      <c r="N9" s="81">
        <f>分析係数表!H12</f>
        <v>8.1322736304286117E-2</v>
      </c>
      <c r="O9" s="82">
        <f t="shared" si="3"/>
        <v>0.34011151073053514</v>
      </c>
      <c r="P9" s="76">
        <f>分析係数表!C12</f>
        <v>0.15436841164909776</v>
      </c>
      <c r="Q9" s="82">
        <f t="shared" si="4"/>
        <v>5.2502473695047777E-2</v>
      </c>
      <c r="R9" s="83">
        <v>5.9728264956602016E-2</v>
      </c>
      <c r="S9" s="84">
        <f t="shared" si="5"/>
        <v>6.0446420071490162E-2</v>
      </c>
      <c r="T9" s="85">
        <f>分析係数表!F12</f>
        <v>0.32507624786134048</v>
      </c>
      <c r="U9" s="86">
        <f t="shared" si="6"/>
        <v>1.9649695433490443E-2</v>
      </c>
      <c r="V9" s="87">
        <f>分析係数表!D12</f>
        <v>4.5079223387636688E-2</v>
      </c>
      <c r="W9" s="88">
        <f t="shared" si="7"/>
        <v>0</v>
      </c>
      <c r="X9" s="76">
        <f>分析係数表!E12</f>
        <v>4.7459644424607601E-2</v>
      </c>
      <c r="Y9" s="89">
        <f t="shared" si="8"/>
        <v>0</v>
      </c>
    </row>
    <row r="10" spans="1:25" x14ac:dyDescent="0.2">
      <c r="A10" s="6" t="s">
        <v>223</v>
      </c>
      <c r="B10" s="5" t="s">
        <v>28</v>
      </c>
      <c r="C10" s="90"/>
      <c r="D10" s="107">
        <f>投入係数表!AN10</f>
        <v>0.33757961783439489</v>
      </c>
      <c r="E10" s="110">
        <f t="shared" si="9"/>
        <v>33.757961783439491</v>
      </c>
      <c r="F10" s="85">
        <f>分析係数表!C13</f>
        <v>0</v>
      </c>
      <c r="G10" s="110">
        <f t="shared" si="0"/>
        <v>0</v>
      </c>
      <c r="H10" s="110">
        <v>0</v>
      </c>
      <c r="I10" s="110">
        <f t="shared" si="1"/>
        <v>0</v>
      </c>
      <c r="J10" s="85">
        <f>分析係数表!G13</f>
        <v>0.24519230769230768</v>
      </c>
      <c r="K10" s="111">
        <f t="shared" si="2"/>
        <v>0</v>
      </c>
      <c r="L10" s="79"/>
      <c r="M10" s="80"/>
      <c r="N10" s="81">
        <f>分析係数表!H13</f>
        <v>1.238613784739246E-2</v>
      </c>
      <c r="O10" s="82">
        <f t="shared" si="3"/>
        <v>5.1801848373998698E-2</v>
      </c>
      <c r="P10" s="76">
        <f>分析係数表!C13</f>
        <v>0</v>
      </c>
      <c r="Q10" s="82">
        <f t="shared" si="4"/>
        <v>0</v>
      </c>
      <c r="R10" s="83">
        <v>0</v>
      </c>
      <c r="S10" s="84">
        <f t="shared" si="5"/>
        <v>0</v>
      </c>
      <c r="T10" s="85">
        <f>分析係数表!F13</f>
        <v>0.38350591715976329</v>
      </c>
      <c r="U10" s="86">
        <f t="shared" si="6"/>
        <v>0</v>
      </c>
      <c r="V10" s="87">
        <f>分析係数表!D13</f>
        <v>0.13609467455621302</v>
      </c>
      <c r="W10" s="88">
        <f t="shared" si="7"/>
        <v>0</v>
      </c>
      <c r="X10" s="76">
        <f>分析係数表!E13</f>
        <v>0.13646449704142011</v>
      </c>
      <c r="Y10" s="89">
        <f t="shared" si="8"/>
        <v>0</v>
      </c>
    </row>
    <row r="11" spans="1:25" x14ac:dyDescent="0.2">
      <c r="A11" s="6" t="s">
        <v>224</v>
      </c>
      <c r="B11" s="5" t="s">
        <v>267</v>
      </c>
      <c r="C11" s="90"/>
      <c r="D11" s="107">
        <f>投入係数表!AN11</f>
        <v>5.7324840764331211E-2</v>
      </c>
      <c r="E11" s="110">
        <f t="shared" si="9"/>
        <v>5.7324840764331215</v>
      </c>
      <c r="F11" s="85">
        <f>分析係数表!C14</f>
        <v>5.4896794027228801E-2</v>
      </c>
      <c r="G11" s="110">
        <f t="shared" si="0"/>
        <v>0.31469499760831798</v>
      </c>
      <c r="H11" s="110">
        <v>0.32885115106867518</v>
      </c>
      <c r="I11" s="110">
        <f t="shared" si="1"/>
        <v>0.32885115106867518</v>
      </c>
      <c r="J11" s="85">
        <f>分析係数表!G14</f>
        <v>0.21908893709327548</v>
      </c>
      <c r="K11" s="111">
        <f t="shared" si="2"/>
        <v>7.2047649149536208E-2</v>
      </c>
      <c r="L11" s="79"/>
      <c r="M11" s="80"/>
      <c r="N11" s="81">
        <f>分析係数表!H14</f>
        <v>1.0321781539493716E-3</v>
      </c>
      <c r="O11" s="82">
        <f t="shared" si="3"/>
        <v>4.3168206978332242E-3</v>
      </c>
      <c r="P11" s="76">
        <f>分析係数表!C14</f>
        <v>5.4896794027228801E-2</v>
      </c>
      <c r="Q11" s="82">
        <f t="shared" si="4"/>
        <v>2.3697961670142862E-4</v>
      </c>
      <c r="R11" s="83">
        <v>1.1076985266775675E-3</v>
      </c>
      <c r="S11" s="84">
        <f t="shared" si="5"/>
        <v>0.32995884959535277</v>
      </c>
      <c r="T11" s="85">
        <f>分析係数表!F14</f>
        <v>0.36550976138828634</v>
      </c>
      <c r="U11" s="86">
        <f t="shared" si="6"/>
        <v>0.12060318038355085</v>
      </c>
      <c r="V11" s="87">
        <f>分析係数表!D14</f>
        <v>0.11713665943600868</v>
      </c>
      <c r="W11" s="88">
        <f t="shared" si="7"/>
        <v>0</v>
      </c>
      <c r="X11" s="76">
        <f>分析係数表!E14</f>
        <v>8.6767895878524945E-2</v>
      </c>
      <c r="Y11" s="89">
        <f t="shared" si="8"/>
        <v>0</v>
      </c>
    </row>
    <row r="12" spans="1:25" x14ac:dyDescent="0.2">
      <c r="A12" s="6" t="s">
        <v>225</v>
      </c>
      <c r="B12" s="5" t="s">
        <v>29</v>
      </c>
      <c r="C12" s="90"/>
      <c r="D12" s="107">
        <f>投入係数表!AN12</f>
        <v>1.2738853503184714E-2</v>
      </c>
      <c r="E12" s="110">
        <f t="shared" si="9"/>
        <v>1.2738853503184715</v>
      </c>
      <c r="F12" s="85">
        <f>分析係数表!C15</f>
        <v>0</v>
      </c>
      <c r="G12" s="110">
        <f t="shared" si="0"/>
        <v>0</v>
      </c>
      <c r="H12" s="110">
        <v>0</v>
      </c>
      <c r="I12" s="110">
        <f t="shared" si="1"/>
        <v>0</v>
      </c>
      <c r="J12" s="85">
        <f>分析係数表!G15</f>
        <v>9.5670602482591585E-2</v>
      </c>
      <c r="K12" s="111">
        <f t="shared" si="2"/>
        <v>0</v>
      </c>
      <c r="L12" s="79"/>
      <c r="M12" s="80"/>
      <c r="N12" s="81">
        <f>分析係数表!H15</f>
        <v>7.5090960699816791E-3</v>
      </c>
      <c r="O12" s="82">
        <f t="shared" si="3"/>
        <v>3.1404870576736708E-2</v>
      </c>
      <c r="P12" s="76">
        <f>分析係数表!C15</f>
        <v>0</v>
      </c>
      <c r="Q12" s="82">
        <f t="shared" si="4"/>
        <v>0</v>
      </c>
      <c r="R12" s="83">
        <v>0</v>
      </c>
      <c r="S12" s="84">
        <f t="shared" si="5"/>
        <v>0</v>
      </c>
      <c r="T12" s="85">
        <f>分析係数表!F15</f>
        <v>0.30426884650317892</v>
      </c>
      <c r="U12" s="86">
        <f t="shared" si="6"/>
        <v>0</v>
      </c>
      <c r="V12" s="87">
        <f>分析係数表!D15</f>
        <v>3.7844383893430214E-2</v>
      </c>
      <c r="W12" s="88">
        <f t="shared" si="7"/>
        <v>0</v>
      </c>
      <c r="X12" s="76">
        <f>分析係数表!E15</f>
        <v>3.511958825310324E-2</v>
      </c>
      <c r="Y12" s="89">
        <f t="shared" si="8"/>
        <v>0</v>
      </c>
    </row>
    <row r="13" spans="1:25" x14ac:dyDescent="0.2">
      <c r="A13" s="6" t="s">
        <v>226</v>
      </c>
      <c r="B13" s="5" t="s">
        <v>30</v>
      </c>
      <c r="C13" s="90"/>
      <c r="D13" s="107">
        <f>投入係数表!AN13</f>
        <v>0</v>
      </c>
      <c r="E13" s="110">
        <f t="shared" si="9"/>
        <v>0</v>
      </c>
      <c r="F13" s="85">
        <f>分析係数表!C16</f>
        <v>2.8164924506387967E-2</v>
      </c>
      <c r="G13" s="110">
        <f t="shared" si="0"/>
        <v>0</v>
      </c>
      <c r="H13" s="110">
        <v>5.8251381657544558E-3</v>
      </c>
      <c r="I13" s="110">
        <f t="shared" si="1"/>
        <v>5.8251381657544558E-3</v>
      </c>
      <c r="J13" s="85">
        <f>分析係数表!G16</f>
        <v>3.3175355450236969E-2</v>
      </c>
      <c r="K13" s="111">
        <f t="shared" si="2"/>
        <v>1.9325102919564546E-4</v>
      </c>
      <c r="L13" s="79"/>
      <c r="M13" s="80"/>
      <c r="N13" s="81">
        <f>分析係数表!H16</f>
        <v>1.4682734239929811E-2</v>
      </c>
      <c r="O13" s="82">
        <f t="shared" si="3"/>
        <v>6.1406774426677614E-2</v>
      </c>
      <c r="P13" s="76">
        <f>分析係数表!C16</f>
        <v>2.8164924506387967E-2</v>
      </c>
      <c r="Q13" s="82">
        <f t="shared" si="4"/>
        <v>1.7295171659081703E-3</v>
      </c>
      <c r="R13" s="83">
        <v>3.3168846092514362E-3</v>
      </c>
      <c r="S13" s="84">
        <f t="shared" si="5"/>
        <v>9.1420227750058924E-3</v>
      </c>
      <c r="T13" s="85">
        <f>分析係数表!F16</f>
        <v>0.28436018957345971</v>
      </c>
      <c r="U13" s="86">
        <f t="shared" si="6"/>
        <v>2.599627329385562E-3</v>
      </c>
      <c r="V13" s="87">
        <f>分析係数表!D16</f>
        <v>3.7914691943127965E-2</v>
      </c>
      <c r="W13" s="88">
        <f t="shared" si="7"/>
        <v>0</v>
      </c>
      <c r="X13" s="76">
        <f>分析係数表!E16</f>
        <v>3.7914691943127965E-2</v>
      </c>
      <c r="Y13" s="89">
        <f t="shared" si="8"/>
        <v>0</v>
      </c>
    </row>
    <row r="14" spans="1:25" x14ac:dyDescent="0.2">
      <c r="A14" s="6" t="s">
        <v>2</v>
      </c>
      <c r="B14" s="5" t="s">
        <v>364</v>
      </c>
      <c r="C14" s="90"/>
      <c r="D14" s="107">
        <f>投入係数表!AN14</f>
        <v>7.0063694267515922E-2</v>
      </c>
      <c r="E14" s="110">
        <f t="shared" si="9"/>
        <v>7.0063694267515926</v>
      </c>
      <c r="F14" s="85">
        <f>分析係数表!C17</f>
        <v>0.15651736285858076</v>
      </c>
      <c r="G14" s="110">
        <f t="shared" si="0"/>
        <v>1.0966184658881455</v>
      </c>
      <c r="H14" s="110">
        <v>1.159739004549678</v>
      </c>
      <c r="I14" s="110">
        <f t="shared" si="1"/>
        <v>1.159739004549678</v>
      </c>
      <c r="J14" s="85">
        <f>分析係数表!G17</f>
        <v>0.21787194841087057</v>
      </c>
      <c r="K14" s="111">
        <f t="shared" si="2"/>
        <v>0.25267459656932184</v>
      </c>
      <c r="L14" s="79"/>
      <c r="M14" s="80"/>
      <c r="N14" s="81">
        <f>分析係数表!H17</f>
        <v>2.4901297964028592E-3</v>
      </c>
      <c r="O14" s="82">
        <f t="shared" si="3"/>
        <v>1.0414329933522655E-2</v>
      </c>
      <c r="P14" s="76">
        <f>分析係数表!C17</f>
        <v>0.15651736285858076</v>
      </c>
      <c r="Q14" s="82">
        <f t="shared" si="4"/>
        <v>1.6300234571341445E-3</v>
      </c>
      <c r="R14" s="83">
        <v>3.0470655950935511E-3</v>
      </c>
      <c r="S14" s="84">
        <f t="shared" si="5"/>
        <v>1.1627860701447716</v>
      </c>
      <c r="T14" s="85">
        <f>分析係数表!F17</f>
        <v>0.3417779824965454</v>
      </c>
      <c r="U14" s="86">
        <f t="shared" si="6"/>
        <v>0.39741467712916656</v>
      </c>
      <c r="V14" s="87">
        <f>分析係数表!D17</f>
        <v>8.7977890373099957E-2</v>
      </c>
      <c r="W14" s="88">
        <f t="shared" si="7"/>
        <v>0</v>
      </c>
      <c r="X14" s="76">
        <f>分析係数表!E17</f>
        <v>8.8438507600184249E-2</v>
      </c>
      <c r="Y14" s="89">
        <f t="shared" si="8"/>
        <v>0</v>
      </c>
    </row>
    <row r="15" spans="1:25" x14ac:dyDescent="0.2">
      <c r="A15" s="6" t="s">
        <v>3</v>
      </c>
      <c r="B15" s="5" t="s">
        <v>31</v>
      </c>
      <c r="C15" s="90"/>
      <c r="D15" s="107">
        <f>投入係数表!AN15</f>
        <v>6.369426751592357E-3</v>
      </c>
      <c r="E15" s="110">
        <f t="shared" si="9"/>
        <v>0.63694267515923575</v>
      </c>
      <c r="F15" s="85">
        <f>分析係数表!C18</f>
        <v>0.11725293132328307</v>
      </c>
      <c r="G15" s="110">
        <f t="shared" si="0"/>
        <v>7.4683395747314071E-2</v>
      </c>
      <c r="H15" s="110">
        <v>8.5584787667230766E-2</v>
      </c>
      <c r="I15" s="110">
        <f t="shared" si="1"/>
        <v>8.5584787667230766E-2</v>
      </c>
      <c r="J15" s="85">
        <f>分析係数表!G18</f>
        <v>0.21513002364066194</v>
      </c>
      <c r="K15" s="111">
        <f t="shared" si="2"/>
        <v>1.8411857394132387E-2</v>
      </c>
      <c r="L15" s="79"/>
      <c r="M15" s="80"/>
      <c r="N15" s="81">
        <f>分析係数表!H18</f>
        <v>3.999690346553815E-4</v>
      </c>
      <c r="O15" s="82">
        <f t="shared" si="3"/>
        <v>1.6727680204103744E-3</v>
      </c>
      <c r="P15" s="76">
        <f>分析係数表!C18</f>
        <v>0.11725293132328307</v>
      </c>
      <c r="Q15" s="82">
        <f t="shared" si="4"/>
        <v>1.9613695381696179E-4</v>
      </c>
      <c r="R15" s="83">
        <v>4.6848731112900783E-4</v>
      </c>
      <c r="S15" s="84">
        <f t="shared" si="5"/>
        <v>8.6053274978359767E-2</v>
      </c>
      <c r="T15" s="85">
        <f>分析係数表!F18</f>
        <v>0.45862884160756501</v>
      </c>
      <c r="U15" s="86">
        <f t="shared" si="6"/>
        <v>3.9466513819862402E-2</v>
      </c>
      <c r="V15" s="87">
        <f>分析係数表!D18</f>
        <v>6.6193853427895979E-2</v>
      </c>
      <c r="W15" s="88">
        <f t="shared" si="7"/>
        <v>0</v>
      </c>
      <c r="X15" s="76">
        <f>分析係数表!E18</f>
        <v>5.4373522458628844E-2</v>
      </c>
      <c r="Y15" s="89">
        <f t="shared" si="8"/>
        <v>0</v>
      </c>
    </row>
    <row r="16" spans="1:25" x14ac:dyDescent="0.2">
      <c r="A16" s="6" t="s">
        <v>4</v>
      </c>
      <c r="B16" s="5" t="s">
        <v>32</v>
      </c>
      <c r="C16" s="90"/>
      <c r="D16" s="107">
        <f>投入係数表!AN16</f>
        <v>0</v>
      </c>
      <c r="E16" s="110">
        <f t="shared" si="9"/>
        <v>0</v>
      </c>
      <c r="F16" s="85">
        <f>分析係数表!C19</f>
        <v>0.16093535075653365</v>
      </c>
      <c r="G16" s="110">
        <f t="shared" si="0"/>
        <v>0</v>
      </c>
      <c r="H16" s="110">
        <v>8.8364515252297403E-3</v>
      </c>
      <c r="I16" s="110">
        <f t="shared" si="1"/>
        <v>8.8364515252297403E-3</v>
      </c>
      <c r="J16" s="85">
        <f>分析係数表!G19</f>
        <v>5.7622016770586967E-2</v>
      </c>
      <c r="K16" s="111">
        <f t="shared" si="2"/>
        <v>5.0917415797926686E-4</v>
      </c>
      <c r="L16" s="79"/>
      <c r="M16" s="80"/>
      <c r="N16" s="81">
        <f>分析係数表!H19</f>
        <v>-1.0321781539493717E-4</v>
      </c>
      <c r="O16" s="82">
        <f t="shared" si="3"/>
        <v>-4.3168206978332248E-4</v>
      </c>
      <c r="P16" s="76">
        <f>分析係数表!C19</f>
        <v>0.16093535075653365</v>
      </c>
      <c r="Q16" s="82">
        <f t="shared" si="4"/>
        <v>-6.9472905315885438E-5</v>
      </c>
      <c r="R16" s="83">
        <v>2.7986642002232262E-4</v>
      </c>
      <c r="S16" s="84">
        <f t="shared" si="5"/>
        <v>9.1163179452520629E-3</v>
      </c>
      <c r="T16" s="85">
        <f>分析係数表!F19</f>
        <v>0.23994839819393679</v>
      </c>
      <c r="U16" s="86">
        <f t="shared" si="6"/>
        <v>2.1874458883898735E-3</v>
      </c>
      <c r="V16" s="87">
        <f>分析係数表!D19</f>
        <v>2.2575790152655342E-2</v>
      </c>
      <c r="W16" s="88">
        <f t="shared" si="7"/>
        <v>0</v>
      </c>
      <c r="X16" s="76">
        <f>分析係数表!E19</f>
        <v>2.6015910556869491E-2</v>
      </c>
      <c r="Y16" s="89">
        <f t="shared" si="8"/>
        <v>0</v>
      </c>
    </row>
    <row r="17" spans="1:25" x14ac:dyDescent="0.2">
      <c r="A17" s="6" t="s">
        <v>5</v>
      </c>
      <c r="B17" s="5" t="s">
        <v>33</v>
      </c>
      <c r="C17" s="90"/>
      <c r="D17" s="107">
        <f>投入係数表!AN17</f>
        <v>6.369426751592357E-3</v>
      </c>
      <c r="E17" s="110">
        <f t="shared" si="9"/>
        <v>0.63694267515923575</v>
      </c>
      <c r="F17" s="85">
        <f>分析係数表!C20</f>
        <v>0.28691066997518611</v>
      </c>
      <c r="G17" s="110">
        <f t="shared" si="0"/>
        <v>0.18274564966572365</v>
      </c>
      <c r="H17" s="110">
        <v>0.24185823157934008</v>
      </c>
      <c r="I17" s="110">
        <f t="shared" si="1"/>
        <v>0.24185823157934008</v>
      </c>
      <c r="J17" s="85">
        <f>分析係数表!G20</f>
        <v>9.991079393398751E-2</v>
      </c>
      <c r="K17" s="111">
        <f t="shared" si="2"/>
        <v>2.4164247936562078E-2</v>
      </c>
      <c r="L17" s="79"/>
      <c r="M17" s="80"/>
      <c r="N17" s="81">
        <f>分析係数表!H20</f>
        <v>4.9028462312595156E-4</v>
      </c>
      <c r="O17" s="82">
        <f t="shared" si="3"/>
        <v>2.0504898314707819E-3</v>
      </c>
      <c r="P17" s="76">
        <f>分析係数表!C20</f>
        <v>0.28691066997518611</v>
      </c>
      <c r="Q17" s="82">
        <f t="shared" si="4"/>
        <v>5.8830741132458847E-4</v>
      </c>
      <c r="R17" s="83">
        <v>1.1671586403903633E-3</v>
      </c>
      <c r="S17" s="84">
        <f t="shared" si="5"/>
        <v>0.24302539021973044</v>
      </c>
      <c r="T17" s="85">
        <f>分析係数表!F20</f>
        <v>0.22279214986619089</v>
      </c>
      <c r="U17" s="86">
        <f t="shared" si="6"/>
        <v>5.4144149159123703E-2</v>
      </c>
      <c r="V17" s="87">
        <f>分析係数表!D20</f>
        <v>1.4942016057091882E-2</v>
      </c>
      <c r="W17" s="88">
        <f t="shared" si="7"/>
        <v>0</v>
      </c>
      <c r="X17" s="76">
        <f>分析係数表!E20</f>
        <v>1.5834076717216771E-2</v>
      </c>
      <c r="Y17" s="89">
        <f t="shared" si="8"/>
        <v>0</v>
      </c>
    </row>
    <row r="18" spans="1:25" x14ac:dyDescent="0.2">
      <c r="A18" s="6" t="s">
        <v>6</v>
      </c>
      <c r="B18" s="5" t="s">
        <v>34</v>
      </c>
      <c r="C18" s="90"/>
      <c r="D18" s="107">
        <f>投入係数表!AN18</f>
        <v>0</v>
      </c>
      <c r="E18" s="110">
        <f t="shared" si="9"/>
        <v>0</v>
      </c>
      <c r="F18" s="85">
        <f>分析係数表!C21</f>
        <v>0.60911510312707917</v>
      </c>
      <c r="G18" s="110">
        <f t="shared" si="0"/>
        <v>0</v>
      </c>
      <c r="H18" s="110">
        <v>6.9687233504297758E-2</v>
      </c>
      <c r="I18" s="110">
        <f t="shared" si="1"/>
        <v>6.9687233504297758E-2</v>
      </c>
      <c r="J18" s="85">
        <f>分析係数表!G21</f>
        <v>0.2851761577664525</v>
      </c>
      <c r="K18" s="111">
        <f t="shared" si="2"/>
        <v>1.9873137496129231E-2</v>
      </c>
      <c r="L18" s="79"/>
      <c r="M18" s="80"/>
      <c r="N18" s="81">
        <f>分析係数表!H21</f>
        <v>8.1284029623513018E-4</v>
      </c>
      <c r="O18" s="82">
        <f t="shared" si="3"/>
        <v>3.3994962995436643E-3</v>
      </c>
      <c r="P18" s="76">
        <f>分析係数表!C21</f>
        <v>0.60911510312707917</v>
      </c>
      <c r="Q18" s="82">
        <f t="shared" si="4"/>
        <v>2.0706845390766632E-3</v>
      </c>
      <c r="R18" s="83">
        <v>5.2118377303357055E-3</v>
      </c>
      <c r="S18" s="84">
        <f t="shared" si="5"/>
        <v>7.4899071234633463E-2</v>
      </c>
      <c r="T18" s="85">
        <f>分析係数表!F21</f>
        <v>0.42588078883226238</v>
      </c>
      <c r="U18" s="86">
        <f t="shared" si="6"/>
        <v>3.1898075540209514E-2</v>
      </c>
      <c r="V18" s="87">
        <f>分析係数表!D21</f>
        <v>0.10037668956348327</v>
      </c>
      <c r="W18" s="88">
        <f t="shared" si="7"/>
        <v>0</v>
      </c>
      <c r="X18" s="76">
        <f>分析係数表!E21</f>
        <v>9.4837137159317533E-2</v>
      </c>
      <c r="Y18" s="89">
        <f t="shared" si="8"/>
        <v>0</v>
      </c>
    </row>
    <row r="19" spans="1:25" x14ac:dyDescent="0.2">
      <c r="A19" s="6" t="s">
        <v>7</v>
      </c>
      <c r="B19" s="5" t="s">
        <v>268</v>
      </c>
      <c r="C19" s="90"/>
      <c r="D19" s="107">
        <f>投入係数表!AN19</f>
        <v>0</v>
      </c>
      <c r="E19" s="110">
        <f t="shared" si="9"/>
        <v>0</v>
      </c>
      <c r="F19" s="85">
        <f>分析係数表!C22</f>
        <v>5.1505016722408037E-2</v>
      </c>
      <c r="G19" s="110">
        <f t="shared" si="0"/>
        <v>0</v>
      </c>
      <c r="H19" s="110">
        <v>7.0752662482138646E-4</v>
      </c>
      <c r="I19" s="110">
        <f t="shared" si="1"/>
        <v>7.0752662482138646E-4</v>
      </c>
      <c r="J19" s="85">
        <f>分析係数表!G22</f>
        <v>0.19433198380566802</v>
      </c>
      <c r="K19" s="111">
        <f t="shared" si="2"/>
        <v>1.3749505259686863E-4</v>
      </c>
      <c r="L19" s="79"/>
      <c r="M19" s="80"/>
      <c r="N19" s="81">
        <f>分析係数表!H22</f>
        <v>3.8706680773101437E-5</v>
      </c>
      <c r="O19" s="82">
        <f t="shared" si="3"/>
        <v>1.6188077616874591E-4</v>
      </c>
      <c r="P19" s="76">
        <f>分析係数表!C22</f>
        <v>5.1505016722408037E-2</v>
      </c>
      <c r="Q19" s="82">
        <f t="shared" si="4"/>
        <v>8.3376720836076507E-6</v>
      </c>
      <c r="R19" s="83">
        <v>8.2833306050741578E-5</v>
      </c>
      <c r="S19" s="84">
        <f t="shared" si="5"/>
        <v>7.90359930872128E-4</v>
      </c>
      <c r="T19" s="85">
        <f>分析係数表!F22</f>
        <v>0.41295546558704455</v>
      </c>
      <c r="U19" s="86">
        <f t="shared" si="6"/>
        <v>3.2638345323464396E-4</v>
      </c>
      <c r="V19" s="87">
        <f>分析係数表!D22</f>
        <v>6.1740890688259109E-2</v>
      </c>
      <c r="W19" s="88">
        <f t="shared" si="7"/>
        <v>0</v>
      </c>
      <c r="X19" s="76">
        <f>分析係数表!E22</f>
        <v>6.6801619433198386E-2</v>
      </c>
      <c r="Y19" s="89">
        <f t="shared" si="8"/>
        <v>0</v>
      </c>
    </row>
    <row r="20" spans="1:25" x14ac:dyDescent="0.2">
      <c r="A20" s="6" t="s">
        <v>8</v>
      </c>
      <c r="B20" s="5" t="s">
        <v>269</v>
      </c>
      <c r="C20" s="90"/>
      <c r="D20" s="107">
        <f>投入係数表!AN20</f>
        <v>0</v>
      </c>
      <c r="E20" s="110">
        <f t="shared" si="9"/>
        <v>0</v>
      </c>
      <c r="F20" s="85">
        <f>分析係数表!C23</f>
        <v>0</v>
      </c>
      <c r="G20" s="110">
        <f t="shared" si="0"/>
        <v>0</v>
      </c>
      <c r="H20" s="110">
        <v>0</v>
      </c>
      <c r="I20" s="110">
        <f t="shared" si="1"/>
        <v>0</v>
      </c>
      <c r="J20" s="85">
        <f>分析係数表!G23</f>
        <v>0.21569329989251165</v>
      </c>
      <c r="K20" s="111">
        <f t="shared" si="2"/>
        <v>0</v>
      </c>
      <c r="L20" s="79"/>
      <c r="M20" s="80"/>
      <c r="N20" s="81">
        <f>分析係数表!H23</f>
        <v>2.5804453848734292E-5</v>
      </c>
      <c r="O20" s="82">
        <f t="shared" si="3"/>
        <v>1.0792051744583062E-4</v>
      </c>
      <c r="P20" s="76">
        <f>分析係数表!C23</f>
        <v>0</v>
      </c>
      <c r="Q20" s="82">
        <f t="shared" si="4"/>
        <v>0</v>
      </c>
      <c r="R20" s="83">
        <v>0</v>
      </c>
      <c r="S20" s="84">
        <f t="shared" si="5"/>
        <v>0</v>
      </c>
      <c r="T20" s="85">
        <f>分析係数表!F23</f>
        <v>0.44070225725546397</v>
      </c>
      <c r="U20" s="86">
        <f t="shared" si="6"/>
        <v>0</v>
      </c>
      <c r="V20" s="87">
        <f>分析係数表!D23</f>
        <v>7.3450376209243995E-2</v>
      </c>
      <c r="W20" s="88">
        <f t="shared" si="7"/>
        <v>0</v>
      </c>
      <c r="X20" s="76">
        <f>分析係数表!E23</f>
        <v>7.9183088498745974E-2</v>
      </c>
      <c r="Y20" s="89">
        <f t="shared" si="8"/>
        <v>0</v>
      </c>
    </row>
    <row r="21" spans="1:25" x14ac:dyDescent="0.2">
      <c r="A21" s="6" t="s">
        <v>9</v>
      </c>
      <c r="B21" s="5" t="s">
        <v>270</v>
      </c>
      <c r="C21" s="90"/>
      <c r="D21" s="107">
        <f>投入係数表!AN21</f>
        <v>0</v>
      </c>
      <c r="E21" s="110">
        <f t="shared" si="9"/>
        <v>0</v>
      </c>
      <c r="F21" s="85">
        <f>分析係数表!C24</f>
        <v>3.1029619181946355E-2</v>
      </c>
      <c r="G21" s="110">
        <f t="shared" si="0"/>
        <v>0</v>
      </c>
      <c r="H21" s="110">
        <v>4.09342049121327E-4</v>
      </c>
      <c r="I21" s="110">
        <f t="shared" si="1"/>
        <v>4.09342049121327E-4</v>
      </c>
      <c r="J21" s="85">
        <f>分析係数表!G24</f>
        <v>0.21333333333333335</v>
      </c>
      <c r="K21" s="111">
        <f t="shared" si="2"/>
        <v>8.7326303812549768E-5</v>
      </c>
      <c r="L21" s="79"/>
      <c r="M21" s="80"/>
      <c r="N21" s="81">
        <f>分析係数表!H24</f>
        <v>3.2255567310917867E-4</v>
      </c>
      <c r="O21" s="82">
        <f t="shared" si="3"/>
        <v>1.3490064680728828E-3</v>
      </c>
      <c r="P21" s="76">
        <f>分析係数表!C24</f>
        <v>3.1029619181946355E-2</v>
      </c>
      <c r="Q21" s="82">
        <f t="shared" si="4"/>
        <v>4.185915697828403E-5</v>
      </c>
      <c r="R21" s="83">
        <v>1.2460223010747344E-4</v>
      </c>
      <c r="S21" s="84">
        <f t="shared" si="5"/>
        <v>5.3394427922880041E-4</v>
      </c>
      <c r="T21" s="85">
        <f>分析係数表!F24</f>
        <v>0.4</v>
      </c>
      <c r="U21" s="86">
        <f t="shared" si="6"/>
        <v>2.1357771169152017E-4</v>
      </c>
      <c r="V21" s="87">
        <f>分析係数表!D24</f>
        <v>0</v>
      </c>
      <c r="W21" s="88">
        <f t="shared" si="7"/>
        <v>0</v>
      </c>
      <c r="X21" s="76">
        <f>分析係数表!E24</f>
        <v>0</v>
      </c>
      <c r="Y21" s="89">
        <f t="shared" si="8"/>
        <v>0</v>
      </c>
    </row>
    <row r="22" spans="1:25" x14ac:dyDescent="0.2">
      <c r="A22" s="6" t="s">
        <v>10</v>
      </c>
      <c r="B22" s="5" t="s">
        <v>271</v>
      </c>
      <c r="C22" s="90"/>
      <c r="D22" s="107">
        <f>投入係数表!AN22</f>
        <v>8.9171974522292988E-2</v>
      </c>
      <c r="E22" s="110">
        <f t="shared" si="9"/>
        <v>8.9171974522292992</v>
      </c>
      <c r="F22" s="85">
        <f>分析係数表!C25</f>
        <v>0.19850187265917607</v>
      </c>
      <c r="G22" s="110">
        <f t="shared" si="0"/>
        <v>1.7700803931391496</v>
      </c>
      <c r="H22" s="110">
        <v>1.8806136493400447</v>
      </c>
      <c r="I22" s="110">
        <f t="shared" si="1"/>
        <v>1.8806136493400447</v>
      </c>
      <c r="J22" s="85">
        <f>分析係数表!G25</f>
        <v>0.19720347155255544</v>
      </c>
      <c r="K22" s="111">
        <f t="shared" si="2"/>
        <v>0.370863540298977</v>
      </c>
      <c r="L22" s="79"/>
      <c r="M22" s="80"/>
      <c r="N22" s="81">
        <f>分析係数表!H25</f>
        <v>4.5157794235285009E-4</v>
      </c>
      <c r="O22" s="82">
        <f t="shared" si="3"/>
        <v>1.8886090553020356E-3</v>
      </c>
      <c r="P22" s="76">
        <f>分析係数表!C25</f>
        <v>0.19850187265917607</v>
      </c>
      <c r="Q22" s="82">
        <f t="shared" si="4"/>
        <v>3.748924341985315E-4</v>
      </c>
      <c r="R22" s="83">
        <v>8.9363751658513586E-4</v>
      </c>
      <c r="S22" s="84">
        <f t="shared" si="5"/>
        <v>1.8815072868566298</v>
      </c>
      <c r="T22" s="85">
        <f>分析係数表!F25</f>
        <v>0.35053037608486015</v>
      </c>
      <c r="U22" s="86">
        <f t="shared" si="6"/>
        <v>0.65952545686825925</v>
      </c>
      <c r="V22" s="87">
        <f>分析係数表!D25</f>
        <v>5.2073288331726135E-2</v>
      </c>
      <c r="W22" s="88">
        <f t="shared" si="7"/>
        <v>0</v>
      </c>
      <c r="X22" s="76">
        <f>分析係数表!E25</f>
        <v>4.8216007714561235E-2</v>
      </c>
      <c r="Y22" s="89">
        <f t="shared" si="8"/>
        <v>0</v>
      </c>
    </row>
    <row r="23" spans="1:25" x14ac:dyDescent="0.2">
      <c r="A23" s="6" t="s">
        <v>11</v>
      </c>
      <c r="B23" s="5" t="s">
        <v>35</v>
      </c>
      <c r="C23" s="90"/>
      <c r="D23" s="107">
        <f>投入係数表!AN23</f>
        <v>0</v>
      </c>
      <c r="E23" s="110">
        <f t="shared" si="9"/>
        <v>0</v>
      </c>
      <c r="F23" s="85">
        <f>分析係数表!C26</f>
        <v>2.323462414578592E-2</v>
      </c>
      <c r="G23" s="110">
        <f t="shared" si="0"/>
        <v>0</v>
      </c>
      <c r="H23" s="110">
        <v>1.1194240118196179E-3</v>
      </c>
      <c r="I23" s="110">
        <f t="shared" si="1"/>
        <v>1.1194240118196179E-3</v>
      </c>
      <c r="J23" s="85">
        <f>分析係数表!G26</f>
        <v>0.20198675496688742</v>
      </c>
      <c r="K23" s="111">
        <f t="shared" si="2"/>
        <v>2.2610882357945925E-4</v>
      </c>
      <c r="L23" s="79"/>
      <c r="M23" s="80"/>
      <c r="N23" s="81">
        <f>分析係数表!H26</f>
        <v>9.637963512502257E-3</v>
      </c>
      <c r="O23" s="82">
        <f t="shared" si="3"/>
        <v>4.0308313266017727E-2</v>
      </c>
      <c r="P23" s="76">
        <f>分析係数表!C26</f>
        <v>2.323462414578592E-2</v>
      </c>
      <c r="Q23" s="82">
        <f t="shared" si="4"/>
        <v>9.3654850868651841E-4</v>
      </c>
      <c r="R23" s="83">
        <v>9.695868330040989E-4</v>
      </c>
      <c r="S23" s="84">
        <f t="shared" si="5"/>
        <v>2.0890108448237167E-3</v>
      </c>
      <c r="T23" s="85">
        <f>分析係数表!F26</f>
        <v>0.3443708609271523</v>
      </c>
      <c r="U23" s="86">
        <f t="shared" si="6"/>
        <v>7.193944631181011E-4</v>
      </c>
      <c r="V23" s="87">
        <f>分析係数表!D26</f>
        <v>3.9735099337748346E-2</v>
      </c>
      <c r="W23" s="88">
        <f t="shared" si="7"/>
        <v>0</v>
      </c>
      <c r="X23" s="76">
        <f>分析係数表!E26</f>
        <v>3.9735099337748346E-2</v>
      </c>
      <c r="Y23" s="89">
        <f t="shared" si="8"/>
        <v>0</v>
      </c>
    </row>
    <row r="24" spans="1:25" x14ac:dyDescent="0.2">
      <c r="A24" s="6" t="s">
        <v>12</v>
      </c>
      <c r="B24" s="5" t="s">
        <v>365</v>
      </c>
      <c r="C24" s="90"/>
      <c r="D24" s="107">
        <f>投入係数表!AN24</f>
        <v>0</v>
      </c>
      <c r="E24" s="110">
        <f t="shared" si="9"/>
        <v>0</v>
      </c>
      <c r="F24" s="85">
        <f>分析係数表!C27</f>
        <v>8.4880636604774962E-3</v>
      </c>
      <c r="G24" s="110">
        <f t="shared" si="0"/>
        <v>0</v>
      </c>
      <c r="H24" s="110">
        <v>3.5100906197628437E-5</v>
      </c>
      <c r="I24" s="110">
        <f t="shared" si="1"/>
        <v>3.5100906197628437E-5</v>
      </c>
      <c r="J24" s="85">
        <f>分析係数表!G27</f>
        <v>0.2</v>
      </c>
      <c r="K24" s="111">
        <f t="shared" si="2"/>
        <v>7.0201812395256877E-6</v>
      </c>
      <c r="L24" s="79"/>
      <c r="M24" s="80"/>
      <c r="N24" s="81">
        <f>分析係数表!H27</f>
        <v>9.6121590586535233E-3</v>
      </c>
      <c r="O24" s="82">
        <f t="shared" si="3"/>
        <v>4.02003927485719E-2</v>
      </c>
      <c r="P24" s="76">
        <f>分析係数表!C27</f>
        <v>8.4880636604774962E-3</v>
      </c>
      <c r="Q24" s="82">
        <f t="shared" si="4"/>
        <v>3.4122349282607621E-4</v>
      </c>
      <c r="R24" s="83">
        <v>3.4410509429385938E-4</v>
      </c>
      <c r="S24" s="84">
        <f t="shared" si="5"/>
        <v>3.7920600049148781E-4</v>
      </c>
      <c r="T24" s="85">
        <f>分析係数表!F27</f>
        <v>0.35</v>
      </c>
      <c r="U24" s="86">
        <f t="shared" si="6"/>
        <v>1.3272210017202071E-4</v>
      </c>
      <c r="V24" s="87">
        <f>分析係数表!D27</f>
        <v>0</v>
      </c>
      <c r="W24" s="88">
        <f t="shared" si="7"/>
        <v>0</v>
      </c>
      <c r="X24" s="76">
        <f>分析係数表!E27</f>
        <v>0</v>
      </c>
      <c r="Y24" s="89">
        <f t="shared" si="8"/>
        <v>0</v>
      </c>
    </row>
    <row r="25" spans="1:25" x14ac:dyDescent="0.2">
      <c r="A25" s="6" t="s">
        <v>13</v>
      </c>
      <c r="B25" s="5" t="s">
        <v>191</v>
      </c>
      <c r="C25" s="90"/>
      <c r="D25" s="107">
        <f>投入係数表!AN25</f>
        <v>0</v>
      </c>
      <c r="E25" s="110">
        <f t="shared" si="9"/>
        <v>0</v>
      </c>
      <c r="F25" s="85">
        <f>分析係数表!C28</f>
        <v>1.1669367909238226E-2</v>
      </c>
      <c r="G25" s="110">
        <f t="shared" si="0"/>
        <v>0</v>
      </c>
      <c r="H25" s="110">
        <v>2.6350284885232392E-4</v>
      </c>
      <c r="I25" s="110">
        <f t="shared" si="1"/>
        <v>2.6350284885232392E-4</v>
      </c>
      <c r="J25" s="85">
        <f>分析係数表!G28</f>
        <v>0.12720848056537101</v>
      </c>
      <c r="K25" s="111">
        <f t="shared" si="2"/>
        <v>3.3519797027150742E-5</v>
      </c>
      <c r="L25" s="79"/>
      <c r="M25" s="80"/>
      <c r="N25" s="81">
        <f>分析係数表!H28</f>
        <v>1.7972802105643435E-2</v>
      </c>
      <c r="O25" s="82">
        <f t="shared" si="3"/>
        <v>7.5166640401021029E-2</v>
      </c>
      <c r="P25" s="76">
        <f>分析係数表!C28</f>
        <v>1.1669367909238226E-2</v>
      </c>
      <c r="Q25" s="82">
        <f t="shared" si="4"/>
        <v>8.7714718134092437E-4</v>
      </c>
      <c r="R25" s="83">
        <v>9.2892648490110717E-4</v>
      </c>
      <c r="S25" s="84">
        <f t="shared" si="5"/>
        <v>1.1924293337534312E-3</v>
      </c>
      <c r="T25" s="85">
        <f>分析係数表!F28</f>
        <v>0.21908127208480566</v>
      </c>
      <c r="U25" s="86">
        <f t="shared" si="6"/>
        <v>2.6123893530993899E-4</v>
      </c>
      <c r="V25" s="87">
        <f>分析係数表!D28</f>
        <v>0.24734982332155478</v>
      </c>
      <c r="W25" s="88">
        <f t="shared" si="7"/>
        <v>0</v>
      </c>
      <c r="X25" s="76">
        <f>分析係数表!E28</f>
        <v>0.24028268551236748</v>
      </c>
      <c r="Y25" s="89">
        <f t="shared" si="8"/>
        <v>0</v>
      </c>
    </row>
    <row r="26" spans="1:25" x14ac:dyDescent="0.2">
      <c r="A26" s="6" t="s">
        <v>14</v>
      </c>
      <c r="B26" s="5" t="s">
        <v>50</v>
      </c>
      <c r="C26" s="90"/>
      <c r="D26" s="107">
        <f>投入係数表!AN26</f>
        <v>1.2738853503184714E-2</v>
      </c>
      <c r="E26" s="110">
        <f t="shared" si="9"/>
        <v>1.2738853503184715</v>
      </c>
      <c r="F26" s="85">
        <f>分析係数表!C29</f>
        <v>0.21585523481258073</v>
      </c>
      <c r="G26" s="110">
        <f t="shared" si="0"/>
        <v>0.27497482141730034</v>
      </c>
      <c r="H26" s="110">
        <v>0.30261910383215557</v>
      </c>
      <c r="I26" s="110">
        <f t="shared" si="1"/>
        <v>0.30261910383215557</v>
      </c>
      <c r="J26" s="85">
        <f>分析係数表!G29</f>
        <v>0.26371215445370777</v>
      </c>
      <c r="K26" s="111">
        <f t="shared" si="2"/>
        <v>7.9804335850428038E-2</v>
      </c>
      <c r="L26" s="79"/>
      <c r="M26" s="80"/>
      <c r="N26" s="81">
        <f>分析係数表!H29</f>
        <v>8.6315898124016202E-3</v>
      </c>
      <c r="O26" s="82">
        <f t="shared" si="3"/>
        <v>3.609941308563034E-2</v>
      </c>
      <c r="P26" s="76">
        <f>分析係数表!C29</f>
        <v>0.21585523481258073</v>
      </c>
      <c r="Q26" s="82">
        <f t="shared" si="4"/>
        <v>7.7922472881950863E-3</v>
      </c>
      <c r="R26" s="83">
        <v>1.1916886569889708E-2</v>
      </c>
      <c r="S26" s="84">
        <f t="shared" si="5"/>
        <v>0.31453599040204527</v>
      </c>
      <c r="T26" s="85">
        <f>分析係数表!F29</f>
        <v>0.49363756033347961</v>
      </c>
      <c r="U26" s="86">
        <f t="shared" si="6"/>
        <v>0.1552667789391404</v>
      </c>
      <c r="V26" s="87">
        <f>分析係数表!D29</f>
        <v>7.6788064940763498E-2</v>
      </c>
      <c r="W26" s="88">
        <f t="shared" si="7"/>
        <v>0</v>
      </c>
      <c r="X26" s="76">
        <f>分析係数表!E29</f>
        <v>5.9236507240017548E-2</v>
      </c>
      <c r="Y26" s="89">
        <f t="shared" si="8"/>
        <v>0</v>
      </c>
    </row>
    <row r="27" spans="1:25" x14ac:dyDescent="0.2">
      <c r="A27" s="6" t="s">
        <v>15</v>
      </c>
      <c r="B27" s="5" t="s">
        <v>36</v>
      </c>
      <c r="C27" s="90"/>
      <c r="D27" s="107">
        <f>投入係数表!AN27</f>
        <v>0</v>
      </c>
      <c r="E27" s="110">
        <f t="shared" si="9"/>
        <v>0</v>
      </c>
      <c r="F27" s="85">
        <f>分析係数表!C30</f>
        <v>1</v>
      </c>
      <c r="G27" s="110">
        <f t="shared" si="0"/>
        <v>0</v>
      </c>
      <c r="H27" s="110">
        <v>7.2253949479731308E-2</v>
      </c>
      <c r="I27" s="110">
        <f t="shared" si="1"/>
        <v>7.2253949479731308E-2</v>
      </c>
      <c r="J27" s="85">
        <f>分析係数表!G30</f>
        <v>0.34449467473756801</v>
      </c>
      <c r="K27" s="111">
        <f t="shared" si="2"/>
        <v>2.4891100824524708E-2</v>
      </c>
      <c r="L27" s="79"/>
      <c r="M27" s="80"/>
      <c r="N27" s="81">
        <f>分析係数表!H30</f>
        <v>0</v>
      </c>
      <c r="O27" s="82">
        <f t="shared" si="3"/>
        <v>0</v>
      </c>
      <c r="P27" s="76">
        <f>分析係数表!C30</f>
        <v>1</v>
      </c>
      <c r="Q27" s="82">
        <f t="shared" si="4"/>
        <v>0</v>
      </c>
      <c r="R27" s="83">
        <v>1.8106423260776688E-2</v>
      </c>
      <c r="S27" s="84">
        <f t="shared" si="5"/>
        <v>9.0360372740507997E-2</v>
      </c>
      <c r="T27" s="85">
        <f>分析係数表!F30</f>
        <v>0.44057926595663166</v>
      </c>
      <c r="U27" s="86">
        <f t="shared" si="6"/>
        <v>3.9810906693580644E-2</v>
      </c>
      <c r="V27" s="87">
        <f>分析係数表!D30</f>
        <v>9.4858631522488704E-2</v>
      </c>
      <c r="W27" s="88">
        <f t="shared" si="7"/>
        <v>0</v>
      </c>
      <c r="X27" s="76">
        <f>分析係数表!E30</f>
        <v>6.7427783311623635E-2</v>
      </c>
      <c r="Y27" s="89">
        <f t="shared" si="8"/>
        <v>0</v>
      </c>
    </row>
    <row r="28" spans="1:25" x14ac:dyDescent="0.2">
      <c r="A28" s="6" t="s">
        <v>16</v>
      </c>
      <c r="B28" s="5" t="s">
        <v>192</v>
      </c>
      <c r="C28" s="90"/>
      <c r="D28" s="107">
        <f>投入係数表!AN28</f>
        <v>0</v>
      </c>
      <c r="E28" s="110">
        <f t="shared" si="9"/>
        <v>0</v>
      </c>
      <c r="F28" s="85">
        <f>分析係数表!C31</f>
        <v>0.96551367561139545</v>
      </c>
      <c r="G28" s="110">
        <f t="shared" si="0"/>
        <v>0</v>
      </c>
      <c r="H28" s="110">
        <v>0.38872598111940404</v>
      </c>
      <c r="I28" s="110">
        <f t="shared" si="1"/>
        <v>0.38872598111940404</v>
      </c>
      <c r="J28" s="85">
        <f>分析係数表!G31</f>
        <v>7.0877864624873721E-2</v>
      </c>
      <c r="K28" s="111">
        <f t="shared" si="2"/>
        <v>2.7552067465952339E-2</v>
      </c>
      <c r="L28" s="79"/>
      <c r="M28" s="80"/>
      <c r="N28" s="81">
        <f>分析係数表!H31</f>
        <v>0.19122390524604546</v>
      </c>
      <c r="O28" s="82">
        <f t="shared" si="3"/>
        <v>0.79974499453232772</v>
      </c>
      <c r="P28" s="76">
        <f>分析係数表!C31</f>
        <v>0.96551367561139545</v>
      </c>
      <c r="Q28" s="82">
        <f t="shared" si="4"/>
        <v>0.77216472922272306</v>
      </c>
      <c r="R28" s="83">
        <v>0.87898666212598253</v>
      </c>
      <c r="S28" s="84">
        <f t="shared" si="5"/>
        <v>1.2677126432453867</v>
      </c>
      <c r="T28" s="85">
        <f>分析係数表!F31</f>
        <v>0.34460573190833199</v>
      </c>
      <c r="U28" s="86">
        <f t="shared" si="6"/>
        <v>0.43686104327502262</v>
      </c>
      <c r="V28" s="87">
        <f>分析係数表!D31</f>
        <v>1.1857287180305206E-2</v>
      </c>
      <c r="W28" s="88">
        <f t="shared" si="7"/>
        <v>0</v>
      </c>
      <c r="X28" s="76">
        <f>分析係数表!E31</f>
        <v>1.0368479821343117E-2</v>
      </c>
      <c r="Y28" s="89">
        <f t="shared" si="8"/>
        <v>0</v>
      </c>
    </row>
    <row r="29" spans="1:25" x14ac:dyDescent="0.2">
      <c r="A29" s="6" t="s">
        <v>17</v>
      </c>
      <c r="B29" s="5" t="s">
        <v>272</v>
      </c>
      <c r="C29" s="90"/>
      <c r="D29" s="107">
        <f>投入係数表!AN29</f>
        <v>0</v>
      </c>
      <c r="E29" s="110">
        <f t="shared" si="9"/>
        <v>0</v>
      </c>
      <c r="F29" s="85">
        <f>分析係数表!C32</f>
        <v>0.58314087759815236</v>
      </c>
      <c r="G29" s="110">
        <f t="shared" si="0"/>
        <v>0</v>
      </c>
      <c r="H29" s="110">
        <v>2.2225182244753654E-2</v>
      </c>
      <c r="I29" s="110">
        <f t="shared" si="1"/>
        <v>2.2225182244753654E-2</v>
      </c>
      <c r="J29" s="85">
        <f>分析係数表!G32</f>
        <v>0.14173228346456693</v>
      </c>
      <c r="K29" s="111">
        <f t="shared" si="2"/>
        <v>3.1500258299650848E-3</v>
      </c>
      <c r="L29" s="79"/>
      <c r="M29" s="80"/>
      <c r="N29" s="81">
        <f>分析係数表!H32</f>
        <v>5.74149098134338E-3</v>
      </c>
      <c r="O29" s="82">
        <f t="shared" si="3"/>
        <v>2.4012315131697312E-2</v>
      </c>
      <c r="P29" s="76">
        <f>分析係数表!C32</f>
        <v>0.58314087759815236</v>
      </c>
      <c r="Q29" s="82">
        <f t="shared" si="4"/>
        <v>1.4002562519061365E-2</v>
      </c>
      <c r="R29" s="83">
        <v>1.7714894265497518E-2</v>
      </c>
      <c r="S29" s="84">
        <f t="shared" si="5"/>
        <v>3.9940076510251173E-2</v>
      </c>
      <c r="T29" s="85">
        <f>分析係数表!F32</f>
        <v>0.48425196850393698</v>
      </c>
      <c r="U29" s="86">
        <f t="shared" si="6"/>
        <v>1.9341060672286983E-2</v>
      </c>
      <c r="V29" s="87">
        <f>分析係数表!D32</f>
        <v>1.7716535433070866E-2</v>
      </c>
      <c r="W29" s="88">
        <f t="shared" si="7"/>
        <v>0</v>
      </c>
      <c r="X29" s="76">
        <f>分析係数表!E32</f>
        <v>2.5590551181102362E-2</v>
      </c>
      <c r="Y29" s="89">
        <f t="shared" si="8"/>
        <v>0</v>
      </c>
    </row>
    <row r="30" spans="1:25" x14ac:dyDescent="0.2">
      <c r="A30" s="6" t="s">
        <v>18</v>
      </c>
      <c r="B30" s="5" t="s">
        <v>273</v>
      </c>
      <c r="C30" s="90"/>
      <c r="D30" s="107">
        <f>投入係数表!AN30</f>
        <v>0</v>
      </c>
      <c r="E30" s="110">
        <f t="shared" si="9"/>
        <v>0</v>
      </c>
      <c r="F30" s="85">
        <f>分析係数表!C33</f>
        <v>0.65671641791044777</v>
      </c>
      <c r="G30" s="110">
        <f t="shared" si="0"/>
        <v>0</v>
      </c>
      <c r="H30" s="110">
        <v>2.4874681024797216E-2</v>
      </c>
      <c r="I30" s="110">
        <f t="shared" si="1"/>
        <v>2.4874681024797216E-2</v>
      </c>
      <c r="J30" s="85">
        <f>分析係数表!G33</f>
        <v>0.50780141843971627</v>
      </c>
      <c r="K30" s="111">
        <f t="shared" si="2"/>
        <v>1.2631398307627521E-2</v>
      </c>
      <c r="L30" s="79"/>
      <c r="M30" s="80"/>
      <c r="N30" s="81">
        <f>分析係数表!H33</f>
        <v>8.515469770082316E-4</v>
      </c>
      <c r="O30" s="82">
        <f t="shared" si="3"/>
        <v>3.56137707571241E-3</v>
      </c>
      <c r="P30" s="76">
        <f>分析係数表!C33</f>
        <v>0.65671641791044777</v>
      </c>
      <c r="Q30" s="82">
        <f t="shared" si="4"/>
        <v>2.3388147959902393E-3</v>
      </c>
      <c r="R30" s="83">
        <v>1.3359709573624303E-2</v>
      </c>
      <c r="S30" s="84">
        <f t="shared" si="5"/>
        <v>3.8234390598421521E-2</v>
      </c>
      <c r="T30" s="85">
        <f>分析係数表!F33</f>
        <v>0.64539007092198586</v>
      </c>
      <c r="U30" s="86">
        <f t="shared" si="6"/>
        <v>2.4676096059974173E-2</v>
      </c>
      <c r="V30" s="87">
        <f>分析係数表!D33</f>
        <v>0.13049645390070921</v>
      </c>
      <c r="W30" s="88">
        <f t="shared" si="7"/>
        <v>0</v>
      </c>
      <c r="X30" s="76">
        <f>分析係数表!E33</f>
        <v>0.11063829787234042</v>
      </c>
      <c r="Y30" s="89">
        <f t="shared" si="8"/>
        <v>0</v>
      </c>
    </row>
    <row r="31" spans="1:25" x14ac:dyDescent="0.2">
      <c r="A31" s="6" t="s">
        <v>19</v>
      </c>
      <c r="B31" s="5" t="s">
        <v>274</v>
      </c>
      <c r="C31" s="90"/>
      <c r="D31" s="107">
        <f>投入係数表!AN31</f>
        <v>0.26751592356687898</v>
      </c>
      <c r="E31" s="110">
        <f t="shared" si="9"/>
        <v>26.751592356687897</v>
      </c>
      <c r="F31" s="85">
        <f>分析係数表!C34</f>
        <v>0.31694321814583648</v>
      </c>
      <c r="G31" s="110">
        <f t="shared" si="0"/>
        <v>8.4787357720542236</v>
      </c>
      <c r="H31" s="110">
        <v>8.6054642075942969</v>
      </c>
      <c r="I31" s="110">
        <f t="shared" si="1"/>
        <v>8.6054642075942969</v>
      </c>
      <c r="J31" s="85">
        <f>分析係数表!G34</f>
        <v>0.42500730922911995</v>
      </c>
      <c r="K31" s="111">
        <f t="shared" si="2"/>
        <v>3.657385187537153</v>
      </c>
      <c r="L31" s="79"/>
      <c r="M31" s="80"/>
      <c r="N31" s="81">
        <f>分析係数表!H34</f>
        <v>0.1424405852450133</v>
      </c>
      <c r="O31" s="82">
        <f t="shared" si="3"/>
        <v>0.59572125630098505</v>
      </c>
      <c r="P31" s="76">
        <f>分析係数表!C34</f>
        <v>0.31694321814583648</v>
      </c>
      <c r="Q31" s="82">
        <f t="shared" si="4"/>
        <v>0.18880981208991487</v>
      </c>
      <c r="R31" s="83">
        <v>0.20816695649432207</v>
      </c>
      <c r="S31" s="84">
        <f t="shared" si="5"/>
        <v>8.8136311640886191</v>
      </c>
      <c r="T31" s="85">
        <f>分析係数表!F34</f>
        <v>0.69993178052821359</v>
      </c>
      <c r="U31" s="86">
        <f t="shared" si="6"/>
        <v>6.1689405535994988</v>
      </c>
      <c r="V31" s="87">
        <f>分析係数表!D34</f>
        <v>0.29461066172887634</v>
      </c>
      <c r="W31" s="88">
        <f t="shared" si="7"/>
        <v>3</v>
      </c>
      <c r="X31" s="76">
        <f>分析係数表!E34</f>
        <v>0.2042685898060618</v>
      </c>
      <c r="Y31" s="89">
        <f t="shared" si="8"/>
        <v>2</v>
      </c>
    </row>
    <row r="32" spans="1:25" x14ac:dyDescent="0.2">
      <c r="A32" s="6" t="s">
        <v>20</v>
      </c>
      <c r="B32" s="5" t="s">
        <v>37</v>
      </c>
      <c r="C32" s="90"/>
      <c r="D32" s="107">
        <f>投入係数表!AN32</f>
        <v>0</v>
      </c>
      <c r="E32" s="110">
        <f t="shared" si="9"/>
        <v>0</v>
      </c>
      <c r="F32" s="85">
        <f>分析係数表!C35</f>
        <v>0.30004594884362079</v>
      </c>
      <c r="G32" s="110">
        <f t="shared" si="0"/>
        <v>0</v>
      </c>
      <c r="H32" s="110">
        <v>7.7925941728536896E-2</v>
      </c>
      <c r="I32" s="110">
        <f t="shared" si="1"/>
        <v>7.7925941728536896E-2</v>
      </c>
      <c r="J32" s="85">
        <f>分析係数表!G35</f>
        <v>0.31483253588516746</v>
      </c>
      <c r="K32" s="111">
        <f t="shared" si="2"/>
        <v>2.453362184563506E-2</v>
      </c>
      <c r="L32" s="79"/>
      <c r="M32" s="80"/>
      <c r="N32" s="81">
        <f>分析係数表!H35</f>
        <v>5.3595850643821122E-2</v>
      </c>
      <c r="O32" s="82">
        <f t="shared" si="3"/>
        <v>0.22415091473499019</v>
      </c>
      <c r="P32" s="76">
        <f>分析係数表!C35</f>
        <v>0.30004594884362079</v>
      </c>
      <c r="Q32" s="82">
        <f t="shared" si="4"/>
        <v>6.7255573895825677E-2</v>
      </c>
      <c r="R32" s="83">
        <v>8.4135580492209774E-2</v>
      </c>
      <c r="S32" s="84">
        <f t="shared" si="5"/>
        <v>0.16206152222074666</v>
      </c>
      <c r="T32" s="85">
        <f>分析係数表!F35</f>
        <v>0.64593301435406703</v>
      </c>
      <c r="U32" s="86">
        <f t="shared" si="6"/>
        <v>0.1046808875588555</v>
      </c>
      <c r="V32" s="87">
        <f>分析係数表!D35</f>
        <v>0.12870813397129185</v>
      </c>
      <c r="W32" s="88">
        <f t="shared" si="7"/>
        <v>0</v>
      </c>
      <c r="X32" s="76">
        <f>分析係数表!E35</f>
        <v>0.11674641148325358</v>
      </c>
      <c r="Y32" s="89">
        <f t="shared" si="8"/>
        <v>0</v>
      </c>
    </row>
    <row r="33" spans="1:25" x14ac:dyDescent="0.2">
      <c r="A33" s="6" t="s">
        <v>21</v>
      </c>
      <c r="B33" s="5" t="s">
        <v>38</v>
      </c>
      <c r="C33" s="90"/>
      <c r="D33" s="107">
        <f>投入係数表!AN33</f>
        <v>0</v>
      </c>
      <c r="E33" s="110">
        <f t="shared" si="9"/>
        <v>0</v>
      </c>
      <c r="F33" s="85">
        <f>分析係数表!C36</f>
        <v>0.65263261684085982</v>
      </c>
      <c r="G33" s="110">
        <f t="shared" si="0"/>
        <v>0</v>
      </c>
      <c r="H33" s="110">
        <v>0.21576911145568559</v>
      </c>
      <c r="I33" s="110">
        <f t="shared" si="1"/>
        <v>0.21576911145568559</v>
      </c>
      <c r="J33" s="85">
        <f>分析係数表!G36</f>
        <v>1.8993066023515224E-2</v>
      </c>
      <c r="K33" s="111">
        <f t="shared" si="2"/>
        <v>4.0981169797130517E-3</v>
      </c>
      <c r="L33" s="79"/>
      <c r="M33" s="80"/>
      <c r="N33" s="81">
        <f>分析係数表!H36</f>
        <v>0.10937217763786029</v>
      </c>
      <c r="O33" s="82">
        <f t="shared" si="3"/>
        <v>0.45742111319415302</v>
      </c>
      <c r="P33" s="76">
        <f>分析係数表!C36</f>
        <v>0.65263261684085982</v>
      </c>
      <c r="Q33" s="82">
        <f t="shared" si="4"/>
        <v>0.29852793810215922</v>
      </c>
      <c r="R33" s="83">
        <v>0.31271543008908015</v>
      </c>
      <c r="S33" s="84">
        <f t="shared" si="5"/>
        <v>0.52848454154476576</v>
      </c>
      <c r="T33" s="85">
        <f>分析係数表!F36</f>
        <v>0.88362978595116071</v>
      </c>
      <c r="U33" s="86">
        <f t="shared" si="6"/>
        <v>0.46698468232369866</v>
      </c>
      <c r="V33" s="87">
        <f>分析係数表!D36</f>
        <v>1.4320168827253543E-2</v>
      </c>
      <c r="W33" s="88">
        <f t="shared" si="7"/>
        <v>0</v>
      </c>
      <c r="X33" s="76">
        <f>分析係数表!E36</f>
        <v>2.7132951462164605E-3</v>
      </c>
      <c r="Y33" s="89">
        <f t="shared" si="8"/>
        <v>0</v>
      </c>
    </row>
    <row r="34" spans="1:25" x14ac:dyDescent="0.2">
      <c r="A34" s="6" t="s">
        <v>22</v>
      </c>
      <c r="B34" s="5" t="s">
        <v>377</v>
      </c>
      <c r="C34" s="90"/>
      <c r="D34" s="107">
        <f>投入係数表!AN34</f>
        <v>0.14012738853503184</v>
      </c>
      <c r="E34" s="110">
        <f t="shared" si="9"/>
        <v>14.012738853503185</v>
      </c>
      <c r="F34" s="85">
        <f>分析係数表!C37</f>
        <v>0.3125</v>
      </c>
      <c r="G34" s="110">
        <f t="shared" si="0"/>
        <v>4.3789808917197455</v>
      </c>
      <c r="H34" s="110">
        <v>4.5364663071043942</v>
      </c>
      <c r="I34" s="110">
        <f t="shared" si="1"/>
        <v>4.5364663071043942</v>
      </c>
      <c r="J34" s="85">
        <f>分析係数表!G37</f>
        <v>0.41284547738693467</v>
      </c>
      <c r="K34" s="111">
        <f t="shared" si="2"/>
        <v>1.8728595982062581</v>
      </c>
      <c r="L34" s="79"/>
      <c r="M34" s="80"/>
      <c r="N34" s="81">
        <f>分析係数表!H37</f>
        <v>4.2693468892730888E-2</v>
      </c>
      <c r="O34" s="82">
        <f t="shared" si="3"/>
        <v>0.17855449611412677</v>
      </c>
      <c r="P34" s="76">
        <f>分析係数表!C37</f>
        <v>0.3125</v>
      </c>
      <c r="Q34" s="82">
        <f t="shared" si="4"/>
        <v>5.5798280035664616E-2</v>
      </c>
      <c r="R34" s="83">
        <v>7.3085539766504254E-2</v>
      </c>
      <c r="S34" s="84">
        <f t="shared" si="5"/>
        <v>4.6095518468708985</v>
      </c>
      <c r="T34" s="85">
        <f>分析係数表!F37</f>
        <v>0.69189698492462315</v>
      </c>
      <c r="U34" s="86">
        <f t="shared" si="6"/>
        <v>3.1893350247037029</v>
      </c>
      <c r="V34" s="87">
        <f>分析係数表!D37</f>
        <v>0.10128768844221106</v>
      </c>
      <c r="W34" s="88">
        <f t="shared" si="7"/>
        <v>0</v>
      </c>
      <c r="X34" s="76">
        <f>分析係数表!E37</f>
        <v>9.3907035175879394E-2</v>
      </c>
      <c r="Y34" s="89">
        <f t="shared" si="8"/>
        <v>0</v>
      </c>
    </row>
    <row r="35" spans="1:25" x14ac:dyDescent="0.2">
      <c r="A35" s="6" t="s">
        <v>23</v>
      </c>
      <c r="B35" s="5" t="s">
        <v>193</v>
      </c>
      <c r="C35" s="90"/>
      <c r="D35" s="107">
        <f>投入係数表!AN35</f>
        <v>0</v>
      </c>
      <c r="E35" s="110">
        <f t="shared" si="9"/>
        <v>0</v>
      </c>
      <c r="F35" s="85">
        <f>分析係数表!C38</f>
        <v>4.0005674563767912E-2</v>
      </c>
      <c r="G35" s="110">
        <f t="shared" si="0"/>
        <v>0</v>
      </c>
      <c r="H35" s="110">
        <v>1.8044351590123027E-2</v>
      </c>
      <c r="I35" s="110">
        <f t="shared" si="1"/>
        <v>1.8044351590123027E-2</v>
      </c>
      <c r="J35" s="85">
        <f>分析係数表!G38</f>
        <v>0.2442528735632184</v>
      </c>
      <c r="K35" s="111">
        <f t="shared" si="2"/>
        <v>4.4073847274725781E-3</v>
      </c>
      <c r="L35" s="79"/>
      <c r="M35" s="80"/>
      <c r="N35" s="81">
        <f>分析係数表!H38</f>
        <v>3.7571284803757127E-2</v>
      </c>
      <c r="O35" s="82">
        <f t="shared" si="3"/>
        <v>0.15713227340112937</v>
      </c>
      <c r="P35" s="76">
        <f>分析係数表!C38</f>
        <v>4.0005674563767912E-2</v>
      </c>
      <c r="Q35" s="82">
        <f t="shared" si="4"/>
        <v>6.2861825931505863E-3</v>
      </c>
      <c r="R35" s="83">
        <v>7.7866253894279163E-3</v>
      </c>
      <c r="S35" s="84">
        <f t="shared" si="5"/>
        <v>2.5830976979550942E-2</v>
      </c>
      <c r="T35" s="85">
        <f>分析係数表!F38</f>
        <v>0.42528735632183906</v>
      </c>
      <c r="U35" s="86">
        <f t="shared" si="6"/>
        <v>1.0985587910843505E-2</v>
      </c>
      <c r="V35" s="87">
        <f>分析係数表!D38</f>
        <v>0.11494252873563218</v>
      </c>
      <c r="W35" s="88">
        <f t="shared" si="7"/>
        <v>0</v>
      </c>
      <c r="X35" s="76">
        <f>分析係数表!E38</f>
        <v>0.10344827586206896</v>
      </c>
      <c r="Y35" s="89">
        <f t="shared" si="8"/>
        <v>0</v>
      </c>
    </row>
    <row r="36" spans="1:25" x14ac:dyDescent="0.2">
      <c r="A36" s="6" t="s">
        <v>24</v>
      </c>
      <c r="B36" s="5" t="s">
        <v>39</v>
      </c>
      <c r="C36" s="90"/>
      <c r="D36" s="107">
        <f>投入係数表!AN36</f>
        <v>0</v>
      </c>
      <c r="E36" s="110">
        <f t="shared" si="9"/>
        <v>0</v>
      </c>
      <c r="F36" s="85">
        <f>分析係数表!C39</f>
        <v>1</v>
      </c>
      <c r="G36" s="110">
        <f t="shared" si="0"/>
        <v>0</v>
      </c>
      <c r="H36" s="110">
        <v>5.3199544564817621E-3</v>
      </c>
      <c r="I36" s="110">
        <f t="shared" si="1"/>
        <v>5.3199544564817621E-3</v>
      </c>
      <c r="J36" s="85">
        <f>分析係数表!G39</f>
        <v>0.35369632580787957</v>
      </c>
      <c r="K36" s="111">
        <f t="shared" si="2"/>
        <v>1.8816483447228543E-3</v>
      </c>
      <c r="L36" s="79"/>
      <c r="M36" s="80"/>
      <c r="N36" s="81">
        <f>分析係数表!H39</f>
        <v>3.3932856811085595E-3</v>
      </c>
      <c r="O36" s="82">
        <f t="shared" si="3"/>
        <v>1.4191548044126727E-2</v>
      </c>
      <c r="P36" s="76">
        <f>分析係数表!C39</f>
        <v>1</v>
      </c>
      <c r="Q36" s="82">
        <f t="shared" si="4"/>
        <v>1.4191548044126727E-2</v>
      </c>
      <c r="R36" s="83">
        <v>1.737193590443642E-2</v>
      </c>
      <c r="S36" s="84">
        <f t="shared" si="5"/>
        <v>2.2691890360918184E-2</v>
      </c>
      <c r="T36" s="85">
        <f>分析係数表!F39</f>
        <v>0.70440460380699421</v>
      </c>
      <c r="U36" s="86">
        <f t="shared" si="6"/>
        <v>1.5984272039314323E-2</v>
      </c>
      <c r="V36" s="87">
        <f>分析係数表!D39</f>
        <v>6.0314298362107124E-2</v>
      </c>
      <c r="W36" s="88">
        <f t="shared" si="7"/>
        <v>0</v>
      </c>
      <c r="X36" s="76">
        <f>分析係数表!E39</f>
        <v>7.2598494909251882E-2</v>
      </c>
      <c r="Y36" s="89">
        <f t="shared" si="8"/>
        <v>0</v>
      </c>
    </row>
    <row r="37" spans="1:25" x14ac:dyDescent="0.2">
      <c r="A37" s="6" t="s">
        <v>25</v>
      </c>
      <c r="B37" s="5" t="s">
        <v>40</v>
      </c>
      <c r="C37" s="90"/>
      <c r="D37" s="107">
        <f>投入係数表!AN37</f>
        <v>0</v>
      </c>
      <c r="E37" s="110">
        <f t="shared" si="9"/>
        <v>0</v>
      </c>
      <c r="F37" s="85">
        <f>分析係数表!C40</f>
        <v>0.6708495079895278</v>
      </c>
      <c r="G37" s="110">
        <f t="shared" si="0"/>
        <v>0</v>
      </c>
      <c r="H37" s="110">
        <v>1.8386627753726634E-3</v>
      </c>
      <c r="I37" s="110">
        <f t="shared" si="1"/>
        <v>1.8386627753726634E-3</v>
      </c>
      <c r="J37" s="85">
        <f>分析係数表!G40</f>
        <v>0.531269582654468</v>
      </c>
      <c r="K37" s="111">
        <f t="shared" si="2"/>
        <v>9.7682560531454085E-4</v>
      </c>
      <c r="L37" s="79"/>
      <c r="M37" s="80"/>
      <c r="N37" s="81">
        <f>分析係数表!H40</f>
        <v>2.5210951410213404E-2</v>
      </c>
      <c r="O37" s="82">
        <f t="shared" si="3"/>
        <v>0.10543834554457651</v>
      </c>
      <c r="P37" s="76">
        <f>分析係数表!C40</f>
        <v>0.6708495079895278</v>
      </c>
      <c r="Q37" s="82">
        <f t="shared" si="4"/>
        <v>7.073326223180898E-2</v>
      </c>
      <c r="R37" s="83">
        <v>7.0832937278157981E-2</v>
      </c>
      <c r="S37" s="84">
        <f t="shared" si="5"/>
        <v>7.2671600053530641E-2</v>
      </c>
      <c r="T37" s="85">
        <f>分析係数表!F40</f>
        <v>0.72803609474871533</v>
      </c>
      <c r="U37" s="86">
        <f t="shared" si="6"/>
        <v>5.2907547902112981E-2</v>
      </c>
      <c r="V37" s="87">
        <f>分析係数表!D40</f>
        <v>0.11505201153026695</v>
      </c>
      <c r="W37" s="88">
        <f t="shared" si="7"/>
        <v>0</v>
      </c>
      <c r="X37" s="76">
        <f>分析係数表!E40</f>
        <v>6.6173705978192762E-2</v>
      </c>
      <c r="Y37" s="89">
        <f t="shared" si="8"/>
        <v>0</v>
      </c>
    </row>
    <row r="38" spans="1:25" x14ac:dyDescent="0.2">
      <c r="A38" s="6" t="s">
        <v>26</v>
      </c>
      <c r="B38" s="5" t="s">
        <v>276</v>
      </c>
      <c r="C38" s="90"/>
      <c r="D38" s="107">
        <f>投入係数表!AN38</f>
        <v>0</v>
      </c>
      <c r="E38" s="110">
        <f t="shared" si="9"/>
        <v>0</v>
      </c>
      <c r="F38" s="85">
        <f>分析係数表!C41</f>
        <v>0.63576075285795497</v>
      </c>
      <c r="G38" s="110">
        <f t="shared" si="0"/>
        <v>0</v>
      </c>
      <c r="H38" s="110">
        <v>1.8899093729748868E-3</v>
      </c>
      <c r="I38" s="110">
        <f t="shared" si="1"/>
        <v>1.8899093729748868E-3</v>
      </c>
      <c r="J38" s="85">
        <f>分析係数表!G41</f>
        <v>0.45993746335743602</v>
      </c>
      <c r="K38" s="111">
        <f t="shared" si="2"/>
        <v>8.6924012298151187E-4</v>
      </c>
      <c r="L38" s="79"/>
      <c r="M38" s="80"/>
      <c r="N38" s="81">
        <f>分析係数表!H41</f>
        <v>4.510618532758754E-2</v>
      </c>
      <c r="O38" s="82">
        <f t="shared" si="3"/>
        <v>0.1886450644953119</v>
      </c>
      <c r="P38" s="76">
        <f>分析係数表!C41</f>
        <v>0.63576075285795497</v>
      </c>
      <c r="Q38" s="82">
        <f t="shared" si="4"/>
        <v>0.11993312822647696</v>
      </c>
      <c r="R38" s="83">
        <v>0.12161814898073592</v>
      </c>
      <c r="S38" s="84">
        <f t="shared" si="5"/>
        <v>0.1235080583537108</v>
      </c>
      <c r="T38" s="85">
        <f>分析係数表!F41</f>
        <v>0.5626343560680086</v>
      </c>
      <c r="U38" s="86">
        <f t="shared" si="6"/>
        <v>6.94898768810501E-2</v>
      </c>
      <c r="V38" s="87">
        <f>分析係数表!D41</f>
        <v>0.18145397693961304</v>
      </c>
      <c r="W38" s="88">
        <f t="shared" si="7"/>
        <v>0</v>
      </c>
      <c r="X38" s="76">
        <f>分析係数表!E41</f>
        <v>0.17500488567520031</v>
      </c>
      <c r="Y38" s="89">
        <f t="shared" si="8"/>
        <v>0</v>
      </c>
    </row>
    <row r="39" spans="1:25" x14ac:dyDescent="0.2">
      <c r="A39" s="6" t="s">
        <v>51</v>
      </c>
      <c r="B39" s="5" t="s">
        <v>367</v>
      </c>
      <c r="C39" s="90"/>
      <c r="D39" s="107">
        <f>投入係数表!AN39</f>
        <v>0</v>
      </c>
      <c r="E39" s="110">
        <f t="shared" si="9"/>
        <v>0</v>
      </c>
      <c r="F39" s="85">
        <f>分析係数表!C42</f>
        <v>1</v>
      </c>
      <c r="G39" s="110">
        <f>E39*F39</f>
        <v>0</v>
      </c>
      <c r="H39" s="110">
        <v>1.2656796120934824E-2</v>
      </c>
      <c r="I39" s="110">
        <f>C39+H39</f>
        <v>1.2656796120934824E-2</v>
      </c>
      <c r="J39" s="85">
        <f>分析係数表!G42</f>
        <v>0.48586118251928023</v>
      </c>
      <c r="K39" s="111">
        <f>I39*J39</f>
        <v>6.1494459302228327E-3</v>
      </c>
      <c r="L39" s="79"/>
      <c r="M39" s="80"/>
      <c r="N39" s="81">
        <f>分析係数表!H42</f>
        <v>1.2011973266585813E-2</v>
      </c>
      <c r="O39" s="82">
        <f t="shared" si="3"/>
        <v>5.0237000871034151E-2</v>
      </c>
      <c r="P39" s="76">
        <f>分析係数表!C42</f>
        <v>1</v>
      </c>
      <c r="Q39" s="82">
        <f>O39*P39</f>
        <v>5.0237000871034151E-2</v>
      </c>
      <c r="R39" s="83">
        <v>5.220895809757016E-2</v>
      </c>
      <c r="S39" s="84">
        <f>I39+R39</f>
        <v>6.486575421850499E-2</v>
      </c>
      <c r="T39" s="85">
        <f>分析係数表!F42</f>
        <v>0.55826906598114823</v>
      </c>
      <c r="U39" s="86">
        <f>S39*T39</f>
        <v>3.6212544021727508E-2</v>
      </c>
      <c r="V39" s="87">
        <f>分析係数表!D42</f>
        <v>0.12296486718080549</v>
      </c>
      <c r="W39" s="88">
        <f>ROUND(S39*V39,0)</f>
        <v>0</v>
      </c>
      <c r="X39" s="76">
        <f>分析係数表!E42</f>
        <v>7.7120822622107968E-2</v>
      </c>
      <c r="Y39" s="89">
        <f>ROUND(S39*X39,0)</f>
        <v>0</v>
      </c>
    </row>
    <row r="40" spans="1:25" x14ac:dyDescent="0.2">
      <c r="A40" s="6" t="s">
        <v>194</v>
      </c>
      <c r="B40" s="5" t="s">
        <v>41</v>
      </c>
      <c r="C40" s="90"/>
      <c r="D40" s="107">
        <f>投入係数表!AN40</f>
        <v>0</v>
      </c>
      <c r="E40" s="110">
        <f t="shared" si="9"/>
        <v>0</v>
      </c>
      <c r="F40" s="85">
        <f>分析係数表!C43</f>
        <v>0.35275161130391675</v>
      </c>
      <c r="G40" s="110">
        <f>E40*F40</f>
        <v>0</v>
      </c>
      <c r="H40" s="110">
        <v>0.50435972117673411</v>
      </c>
      <c r="I40" s="110">
        <f>C40+H40</f>
        <v>0.50435972117673411</v>
      </c>
      <c r="J40" s="85">
        <f>分析係数表!G43</f>
        <v>0.36383347788378145</v>
      </c>
      <c r="K40" s="111">
        <f>I40*J40</f>
        <v>0.18350295146022547</v>
      </c>
      <c r="L40" s="79"/>
      <c r="M40" s="80"/>
      <c r="N40" s="81">
        <f>分析係数表!H43</f>
        <v>3.2462002941707736E-2</v>
      </c>
      <c r="O40" s="82">
        <f t="shared" si="3"/>
        <v>0.13576401094685489</v>
      </c>
      <c r="P40" s="76">
        <f>分析係数表!C43</f>
        <v>0.35275161130391675</v>
      </c>
      <c r="Q40" s="82">
        <f>O40*P40</f>
        <v>4.7890973618585651E-2</v>
      </c>
      <c r="R40" s="83">
        <v>9.8532532269501885E-2</v>
      </c>
      <c r="S40" s="84">
        <f>I40+R40</f>
        <v>0.60289225344623598</v>
      </c>
      <c r="T40" s="85">
        <f>分析係数表!F43</f>
        <v>0.62185602775368609</v>
      </c>
      <c r="U40" s="86">
        <f>S40*T40</f>
        <v>0.37491218189154485</v>
      </c>
      <c r="V40" s="87">
        <f>分析係数表!D43</f>
        <v>0.24869904596704251</v>
      </c>
      <c r="W40" s="88">
        <f>ROUND(S40*V40,0)</f>
        <v>0</v>
      </c>
      <c r="X40" s="76">
        <f>分析係数表!E43</f>
        <v>0.20663486556808325</v>
      </c>
      <c r="Y40" s="89">
        <f>ROUND(S40*X40,0)</f>
        <v>0</v>
      </c>
    </row>
    <row r="41" spans="1:25" x14ac:dyDescent="0.2">
      <c r="A41" s="6" t="s">
        <v>340</v>
      </c>
      <c r="B41" s="5" t="s">
        <v>42</v>
      </c>
      <c r="C41" s="163"/>
      <c r="D41" s="107">
        <f>投入係数表!AN41</f>
        <v>0</v>
      </c>
      <c r="E41" s="110">
        <f t="shared" si="9"/>
        <v>0</v>
      </c>
      <c r="F41" s="85">
        <f>分析係数表!C44</f>
        <v>0.44216182048040453</v>
      </c>
      <c r="G41" s="110">
        <f>E41*F41</f>
        <v>0</v>
      </c>
      <c r="H41" s="110">
        <v>4.2548756966605842E-3</v>
      </c>
      <c r="I41" s="110">
        <f>C41+H41</f>
        <v>4.2548756966605842E-3</v>
      </c>
      <c r="J41" s="85">
        <f>分析係数表!G44</f>
        <v>0.26698361065932691</v>
      </c>
      <c r="K41" s="111">
        <f>I41*J41</f>
        <v>1.1359820764010617E-3</v>
      </c>
      <c r="L41" s="79"/>
      <c r="M41" s="80"/>
      <c r="N41" s="81">
        <f>分析係数表!H44</f>
        <v>9.8960080509896006E-2</v>
      </c>
      <c r="O41" s="82">
        <f t="shared" si="3"/>
        <v>0.4138751844047604</v>
      </c>
      <c r="P41" s="76">
        <f>分析係数表!C44</f>
        <v>0.44216182048040453</v>
      </c>
      <c r="Q41" s="82">
        <f>O41*P41</f>
        <v>0.182999804988072</v>
      </c>
      <c r="R41" s="83">
        <v>0.18544383291510397</v>
      </c>
      <c r="S41" s="84">
        <f>I41+R41</f>
        <v>0.18969870861176455</v>
      </c>
      <c r="T41" s="85">
        <f>分析係数表!F44</f>
        <v>0.48855248342299512</v>
      </c>
      <c r="U41" s="86">
        <f>S41*T41</f>
        <v>9.2677775194412684E-2</v>
      </c>
      <c r="V41" s="87">
        <f>分析係数表!D44</f>
        <v>0.23645689978731391</v>
      </c>
      <c r="W41" s="88">
        <f>ROUND(S41*V41,0)</f>
        <v>0</v>
      </c>
      <c r="X41" s="76">
        <f>分析係数表!E44</f>
        <v>0.14913048917803079</v>
      </c>
      <c r="Y41" s="89">
        <f>ROUND(S41*X41,0)</f>
        <v>0</v>
      </c>
    </row>
    <row r="42" spans="1:25" x14ac:dyDescent="0.2">
      <c r="A42" s="6" t="s">
        <v>341</v>
      </c>
      <c r="B42" s="5" t="s">
        <v>278</v>
      </c>
      <c r="C42" s="201">
        <f>最終需要_まとめ!C43</f>
        <v>100</v>
      </c>
      <c r="D42" s="107">
        <f>投入係数表!AN42</f>
        <v>0</v>
      </c>
      <c r="E42" s="110">
        <f t="shared" si="9"/>
        <v>0</v>
      </c>
      <c r="F42" s="85">
        <f>分析係数表!C45</f>
        <v>1</v>
      </c>
      <c r="G42" s="110">
        <f>E42*F42</f>
        <v>0</v>
      </c>
      <c r="H42" s="110">
        <v>2.4881528504078078E-2</v>
      </c>
      <c r="I42" s="110">
        <f>C42+H42</f>
        <v>100.02488152850408</v>
      </c>
      <c r="J42" s="85">
        <f>分析係数表!G45</f>
        <v>0</v>
      </c>
      <c r="K42" s="111">
        <f>I42*J42</f>
        <v>0</v>
      </c>
      <c r="L42" s="79"/>
      <c r="M42" s="80"/>
      <c r="N42" s="81">
        <f>分析係数表!H45</f>
        <v>0</v>
      </c>
      <c r="O42" s="82">
        <f t="shared" si="3"/>
        <v>0</v>
      </c>
      <c r="P42" s="76">
        <f>分析係数表!C45</f>
        <v>1</v>
      </c>
      <c r="Q42" s="82">
        <f>O42*P42</f>
        <v>0</v>
      </c>
      <c r="R42" s="83">
        <v>1.8479826669947459E-3</v>
      </c>
      <c r="S42" s="84">
        <f>I42+R42</f>
        <v>100.02672951117108</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107">
        <f>投入係数表!AN43</f>
        <v>0</v>
      </c>
      <c r="E43" s="110">
        <f t="shared" si="9"/>
        <v>0</v>
      </c>
      <c r="F43" s="85">
        <f>分析係数表!C46</f>
        <v>0.17935833011209901</v>
      </c>
      <c r="G43" s="110">
        <f>E43*F43</f>
        <v>0</v>
      </c>
      <c r="H43" s="110">
        <v>2.8111122980272948E-2</v>
      </c>
      <c r="I43" s="110">
        <f>C43+H43</f>
        <v>2.8111122980272948E-2</v>
      </c>
      <c r="J43" s="85">
        <f>分析係数表!G46</f>
        <v>8.6021505376344086E-3</v>
      </c>
      <c r="K43" s="111">
        <f>I43*J43</f>
        <v>2.4181611165826193E-4</v>
      </c>
      <c r="L43" s="79"/>
      <c r="M43" s="80"/>
      <c r="N43" s="81">
        <f>分析係数表!H46</f>
        <v>1.9624287151962429E-2</v>
      </c>
      <c r="O43" s="82">
        <f t="shared" si="3"/>
        <v>8.2073553517554187E-2</v>
      </c>
      <c r="P43" s="76">
        <f>分析係数表!C46</f>
        <v>0.17935833011209901</v>
      </c>
      <c r="Q43" s="82">
        <f>O43*P43</f>
        <v>1.4720575505274509E-2</v>
      </c>
      <c r="R43" s="83">
        <v>1.6805458580045521E-2</v>
      </c>
      <c r="S43" s="84">
        <f>I43+R43</f>
        <v>4.4916581560318469E-2</v>
      </c>
      <c r="T43" s="85">
        <f>分析係数表!F46</f>
        <v>0.31182795698924731</v>
      </c>
      <c r="U43" s="86">
        <f>S43*T43</f>
        <v>1.4006245862895006E-2</v>
      </c>
      <c r="V43" s="87">
        <f>分析係数表!D46</f>
        <v>4.3010752688172043E-3</v>
      </c>
      <c r="W43" s="88">
        <f>ROUND(S43*V43,0)</f>
        <v>0</v>
      </c>
      <c r="X43" s="76">
        <f>分析係数表!E46</f>
        <v>1.0752688172043012E-2</v>
      </c>
      <c r="Y43" s="89">
        <f>ROUND(S43*X43,0)</f>
        <v>0</v>
      </c>
    </row>
    <row r="44" spans="1:25" x14ac:dyDescent="0.2">
      <c r="A44" s="192">
        <v>40</v>
      </c>
      <c r="B44" s="14" t="s">
        <v>150</v>
      </c>
      <c r="C44" s="197">
        <f>SUM(C5:C43)</f>
        <v>100</v>
      </c>
      <c r="D44" s="108">
        <f>投入係数表!AN44</f>
        <v>1</v>
      </c>
      <c r="E44" s="96">
        <f>SUM(E5:E43)</f>
        <v>100</v>
      </c>
      <c r="F44" s="98">
        <f>分析係数表!C47</f>
        <v>0.45205734847213674</v>
      </c>
      <c r="G44" s="96">
        <f>SUM(G5:G43)</f>
        <v>16.571514387239922</v>
      </c>
      <c r="H44" s="96">
        <f>SUM(H5:H43)</f>
        <v>18.655211414681023</v>
      </c>
      <c r="I44" s="96">
        <f>SUM(I5:I43)</f>
        <v>118.65521141468103</v>
      </c>
      <c r="J44" s="98">
        <f>分析係数表!G47</f>
        <v>0.25945463001493158</v>
      </c>
      <c r="K44" s="112">
        <f>SUM(K5:K43)</f>
        <v>6.6702453151168637</v>
      </c>
      <c r="L44" s="94">
        <f>最終需要_まとめ!$L$33</f>
        <v>0.627</v>
      </c>
      <c r="M44" s="91">
        <f>K44*L44</f>
        <v>4.1822438125782737</v>
      </c>
      <c r="N44" s="95">
        <f>分析係数表!H47</f>
        <v>1</v>
      </c>
      <c r="O44" s="96">
        <f>SUM(O5:O43)</f>
        <v>4.1822438125782746</v>
      </c>
      <c r="P44" s="92">
        <f>分析係数表!C47</f>
        <v>0.45205734847213674</v>
      </c>
      <c r="Q44" s="96">
        <f>SUM(Q5:Q43)</f>
        <v>2.0016388477188563</v>
      </c>
      <c r="R44" s="91">
        <f>SUM(R5:R43)</f>
        <v>2.3077117262290785</v>
      </c>
      <c r="S44" s="97">
        <f>SUM(S5:S43)</f>
        <v>120.96292314091011</v>
      </c>
      <c r="T44" s="98">
        <f>分析係数表!F47</f>
        <v>0.49393557388686266</v>
      </c>
      <c r="U44" s="99">
        <f>SUM(U5:U43)</f>
        <v>12.634819564781305</v>
      </c>
      <c r="V44" s="100">
        <f>分析係数表!D47</f>
        <v>0.10430078574400901</v>
      </c>
      <c r="W44" s="101">
        <f>SUM(W5:W43)</f>
        <v>3</v>
      </c>
      <c r="X44" s="92">
        <f>分析係数表!E47</f>
        <v>8.4816292561133821E-2</v>
      </c>
      <c r="Y44" s="102">
        <f>SUM(Y5:Y43)</f>
        <v>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Y46"/>
  <sheetViews>
    <sheetView workbookViewId="0">
      <pane xSplit="2" ySplit="4" topLeftCell="C5" activePane="bottomRight" state="frozen"/>
      <selection pane="topRight" activeCell="C1" sqref="C1"/>
      <selection pane="bottomLeft" activeCell="A5" sqref="A5"/>
      <selection pane="bottomRight" activeCell="J15" sqref="J15:J1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283</v>
      </c>
      <c r="S2" s="3" t="s">
        <v>152</v>
      </c>
      <c r="U2" s="64" t="s">
        <v>209</v>
      </c>
      <c r="W2" s="3" t="s">
        <v>130</v>
      </c>
      <c r="Y2" s="3" t="s">
        <v>153</v>
      </c>
    </row>
    <row r="3" spans="1:25" ht="44" x14ac:dyDescent="0.2">
      <c r="B3" s="65"/>
      <c r="C3" s="66" t="s">
        <v>227</v>
      </c>
      <c r="D3" s="66" t="s">
        <v>353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投入係数表!AO5</f>
        <v>0</v>
      </c>
      <c r="E5" s="110">
        <f>$C$43*D5</f>
        <v>0</v>
      </c>
      <c r="F5" s="85">
        <f>分析係数表!C8</f>
        <v>0.54693596511361031</v>
      </c>
      <c r="G5" s="110">
        <f t="shared" ref="G5:G38" si="0">E5*F5</f>
        <v>0</v>
      </c>
      <c r="H5" s="110">
        <f t="array" ref="H5:H43">MMULT(逆行列係数!C5:AO43,'39'!G5:G43)</f>
        <v>7.1878128168922752E-3</v>
      </c>
      <c r="I5" s="110">
        <f t="shared" ref="I5:I38" si="1">C5+H5</f>
        <v>7.1878128168922752E-3</v>
      </c>
      <c r="J5" s="85">
        <f>分析係数表!G8</f>
        <v>0.11998386771526517</v>
      </c>
      <c r="K5" s="111">
        <f t="shared" ref="K5:K38" si="2">I5*J5</f>
        <v>8.6242158218409026E-4</v>
      </c>
      <c r="L5" s="79" t="s">
        <v>177</v>
      </c>
      <c r="M5" s="80" t="s">
        <v>177</v>
      </c>
      <c r="N5" s="81">
        <f>分析係数表!H8</f>
        <v>1.0437901581813021E-2</v>
      </c>
      <c r="O5" s="82">
        <f t="shared" ref="O5:O43" si="3">$M$44*N5</f>
        <v>7.9542339675210336E-2</v>
      </c>
      <c r="P5" s="76">
        <f>分析係数表!C8</f>
        <v>0.54693596511361031</v>
      </c>
      <c r="Q5" s="82">
        <f t="shared" ref="Q5:Q38" si="4">O5*P5</f>
        <v>4.3504566317655778E-2</v>
      </c>
      <c r="R5" s="83">
        <f t="array" ref="R5:R43">MMULT(逆行列係数!C5:AO43,'39'!Q5:Q43)</f>
        <v>6.3913170548548975E-2</v>
      </c>
      <c r="S5" s="84">
        <f t="shared" ref="S5:S38" si="5">I5+R5</f>
        <v>7.1100983365441253E-2</v>
      </c>
      <c r="T5" s="85">
        <f>分析係数表!F8</f>
        <v>0.45210727969348657</v>
      </c>
      <c r="U5" s="86">
        <f t="shared" ref="U5:U38" si="6">S5*T5</f>
        <v>3.2145272172881482E-2</v>
      </c>
      <c r="V5" s="87">
        <f>分析係数表!D8</f>
        <v>0.18995765275257109</v>
      </c>
      <c r="W5" s="167">
        <f t="shared" ref="W5:W38" si="7">ROUND(S5*V5,0)</f>
        <v>0</v>
      </c>
      <c r="X5" s="76">
        <f>分析係数表!E8</f>
        <v>0.14398064125831822</v>
      </c>
      <c r="Y5" s="166">
        <f t="shared" ref="Y5:Y38" si="8">ROUND(S5*X5,0)</f>
        <v>0</v>
      </c>
    </row>
    <row r="6" spans="1:25" x14ac:dyDescent="0.2">
      <c r="A6" s="6" t="s">
        <v>219</v>
      </c>
      <c r="B6" s="5" t="s">
        <v>265</v>
      </c>
      <c r="C6" s="90"/>
      <c r="D6" s="107">
        <f>投入係数表!AO6</f>
        <v>0</v>
      </c>
      <c r="E6" s="110">
        <f t="shared" ref="E6:E43" si="9">$C$43*D6</f>
        <v>0</v>
      </c>
      <c r="F6" s="85">
        <f>分析係数表!C9</f>
        <v>1</v>
      </c>
      <c r="G6" s="110">
        <f t="shared" si="0"/>
        <v>0</v>
      </c>
      <c r="H6" s="110">
        <v>2.7706750581491277E-2</v>
      </c>
      <c r="I6" s="110">
        <f t="shared" si="1"/>
        <v>2.7706750581491277E-2</v>
      </c>
      <c r="J6" s="85">
        <f>分析係数表!G9</f>
        <v>0.24637681159420291</v>
      </c>
      <c r="K6" s="111">
        <f t="shared" si="2"/>
        <v>6.8263008679036487E-3</v>
      </c>
      <c r="L6" s="79"/>
      <c r="M6" s="80"/>
      <c r="N6" s="81">
        <f>分析係数表!H9</f>
        <v>5.4189353082342016E-4</v>
      </c>
      <c r="O6" s="82">
        <f t="shared" si="3"/>
        <v>4.1295157804188314E-3</v>
      </c>
      <c r="P6" s="76">
        <f>分析係数表!C9</f>
        <v>1</v>
      </c>
      <c r="Q6" s="82">
        <f t="shared" si="4"/>
        <v>4.1295157804188314E-3</v>
      </c>
      <c r="R6" s="83">
        <v>5.4108539591554939E-3</v>
      </c>
      <c r="S6" s="84">
        <f t="shared" si="5"/>
        <v>3.3117604540646772E-2</v>
      </c>
      <c r="T6" s="85">
        <f>分析係数表!F9</f>
        <v>0.67101449275362324</v>
      </c>
      <c r="U6" s="86">
        <f t="shared" si="6"/>
        <v>2.2222392612057183E-2</v>
      </c>
      <c r="V6" s="87">
        <f>分析係数表!D9</f>
        <v>0.17826086956521739</v>
      </c>
      <c r="W6" s="167">
        <f t="shared" si="7"/>
        <v>0</v>
      </c>
      <c r="X6" s="76">
        <f>分析係数表!E9</f>
        <v>0.11304347826086956</v>
      </c>
      <c r="Y6" s="166">
        <f t="shared" si="8"/>
        <v>0</v>
      </c>
    </row>
    <row r="7" spans="1:25" x14ac:dyDescent="0.2">
      <c r="A7" s="6" t="s">
        <v>220</v>
      </c>
      <c r="B7" s="5" t="s">
        <v>266</v>
      </c>
      <c r="C7" s="90"/>
      <c r="D7" s="107">
        <f>投入係数表!AO7</f>
        <v>0</v>
      </c>
      <c r="E7" s="110">
        <f t="shared" si="9"/>
        <v>0</v>
      </c>
      <c r="F7" s="85">
        <f>分析係数表!C10</f>
        <v>7.9037800687285276E-2</v>
      </c>
      <c r="G7" s="110">
        <f t="shared" si="0"/>
        <v>0</v>
      </c>
      <c r="H7" s="110">
        <v>1.9854565965624632E-4</v>
      </c>
      <c r="I7" s="110">
        <f t="shared" si="1"/>
        <v>1.9854565965624632E-4</v>
      </c>
      <c r="J7" s="85">
        <f>分析係数表!G10</f>
        <v>0.17857142857142858</v>
      </c>
      <c r="K7" s="111">
        <f t="shared" si="2"/>
        <v>3.5454582081472557E-5</v>
      </c>
      <c r="L7" s="79"/>
      <c r="M7" s="80"/>
      <c r="N7" s="81">
        <f>分析係数表!H10</f>
        <v>1.057982607798106E-3</v>
      </c>
      <c r="O7" s="82">
        <f t="shared" si="3"/>
        <v>8.0623879522462895E-3</v>
      </c>
      <c r="P7" s="76">
        <f>分析係数表!C10</f>
        <v>7.9037800687285276E-2</v>
      </c>
      <c r="Q7" s="82">
        <f t="shared" si="4"/>
        <v>6.3723341203321231E-4</v>
      </c>
      <c r="R7" s="83">
        <v>1.057624295606814E-3</v>
      </c>
      <c r="S7" s="84">
        <f t="shared" si="5"/>
        <v>1.2561699552630604E-3</v>
      </c>
      <c r="T7" s="85">
        <f>分析係数表!F10</f>
        <v>0.5178571428571429</v>
      </c>
      <c r="U7" s="86">
        <f t="shared" si="6"/>
        <v>6.5051658397551353E-4</v>
      </c>
      <c r="V7" s="87">
        <f>分析係数表!D10</f>
        <v>0.10714285714285714</v>
      </c>
      <c r="W7" s="167">
        <f t="shared" si="7"/>
        <v>0</v>
      </c>
      <c r="X7" s="76">
        <f>分析係数表!E10</f>
        <v>8.9285714285714288E-2</v>
      </c>
      <c r="Y7" s="166">
        <f t="shared" si="8"/>
        <v>0</v>
      </c>
    </row>
    <row r="8" spans="1:25" x14ac:dyDescent="0.2">
      <c r="A8" s="6" t="s">
        <v>221</v>
      </c>
      <c r="B8" s="5" t="s">
        <v>27</v>
      </c>
      <c r="C8" s="90"/>
      <c r="D8" s="107">
        <f>投入係数表!AO8</f>
        <v>0</v>
      </c>
      <c r="E8" s="110">
        <f t="shared" si="9"/>
        <v>0</v>
      </c>
      <c r="F8" s="85">
        <f>分析係数表!C11</f>
        <v>2.9201343261789914E-3</v>
      </c>
      <c r="G8" s="110">
        <f t="shared" si="0"/>
        <v>0</v>
      </c>
      <c r="H8" s="110">
        <v>8.1476242737612301E-4</v>
      </c>
      <c r="I8" s="110">
        <f t="shared" si="1"/>
        <v>8.1476242737612301E-4</v>
      </c>
      <c r="J8" s="85">
        <f>分析係数表!G11</f>
        <v>0.38709677419354838</v>
      </c>
      <c r="K8" s="111">
        <f t="shared" si="2"/>
        <v>3.1539190737140245E-4</v>
      </c>
      <c r="L8" s="79"/>
      <c r="M8" s="80"/>
      <c r="N8" s="81">
        <f>分析係数表!H11</f>
        <v>-1.2902226924367146E-5</v>
      </c>
      <c r="O8" s="82">
        <f t="shared" si="3"/>
        <v>-9.8321804295686458E-5</v>
      </c>
      <c r="P8" s="76">
        <f>分析係数表!C11</f>
        <v>2.9201343261789914E-3</v>
      </c>
      <c r="Q8" s="82">
        <f t="shared" si="4"/>
        <v>-2.8711287573568706E-7</v>
      </c>
      <c r="R8" s="83">
        <v>1.4174794816254276E-3</v>
      </c>
      <c r="S8" s="84">
        <f t="shared" si="5"/>
        <v>2.2322419090015505E-3</v>
      </c>
      <c r="T8" s="85">
        <f>分析係数表!F11</f>
        <v>0.64516129032258063</v>
      </c>
      <c r="U8" s="86">
        <f t="shared" si="6"/>
        <v>1.4401560703235809E-3</v>
      </c>
      <c r="V8" s="87">
        <f>分析係数表!D11</f>
        <v>0.25806451612903225</v>
      </c>
      <c r="W8" s="167">
        <f t="shared" si="7"/>
        <v>0</v>
      </c>
      <c r="X8" s="76">
        <f>分析係数表!E11</f>
        <v>0.22580645161290322</v>
      </c>
      <c r="Y8" s="166">
        <f t="shared" si="8"/>
        <v>0</v>
      </c>
    </row>
    <row r="9" spans="1:25" x14ac:dyDescent="0.2">
      <c r="A9" s="6" t="s">
        <v>222</v>
      </c>
      <c r="B9" s="5" t="s">
        <v>190</v>
      </c>
      <c r="C9" s="90"/>
      <c r="D9" s="107">
        <f>投入係数表!AO9</f>
        <v>2.1505376344086021E-3</v>
      </c>
      <c r="E9" s="110">
        <f t="shared" si="9"/>
        <v>0.21505376344086022</v>
      </c>
      <c r="F9" s="85">
        <f>分析係数表!C12</f>
        <v>0.15436841164909776</v>
      </c>
      <c r="G9" s="110">
        <f t="shared" si="0"/>
        <v>3.3197507881526402E-2</v>
      </c>
      <c r="H9" s="110">
        <v>3.6191106206902489E-2</v>
      </c>
      <c r="I9" s="110">
        <f t="shared" si="1"/>
        <v>3.6191106206902489E-2</v>
      </c>
      <c r="J9" s="85">
        <f>分析係数表!G12</f>
        <v>0.13865952540355575</v>
      </c>
      <c r="K9" s="111">
        <f t="shared" si="2"/>
        <v>5.01824161047878E-3</v>
      </c>
      <c r="L9" s="79"/>
      <c r="M9" s="80"/>
      <c r="N9" s="81">
        <f>分析係数表!H12</f>
        <v>8.1322736304286117E-2</v>
      </c>
      <c r="O9" s="82">
        <f t="shared" si="3"/>
        <v>0.61972233247571162</v>
      </c>
      <c r="P9" s="76">
        <f>分析係数表!C12</f>
        <v>0.15436841164909776</v>
      </c>
      <c r="Q9" s="82">
        <f t="shared" si="4"/>
        <v>9.5665552127749673E-2</v>
      </c>
      <c r="R9" s="83">
        <v>0.10883177577297305</v>
      </c>
      <c r="S9" s="84">
        <f t="shared" si="5"/>
        <v>0.14502288197987553</v>
      </c>
      <c r="T9" s="85">
        <f>分析係数表!F12</f>
        <v>0.32507624786134048</v>
      </c>
      <c r="U9" s="86">
        <f t="shared" si="6"/>
        <v>4.7143494328055945E-2</v>
      </c>
      <c r="V9" s="87">
        <f>分析係数表!D12</f>
        <v>4.5079223387636688E-2</v>
      </c>
      <c r="W9" s="167">
        <f t="shared" si="7"/>
        <v>0</v>
      </c>
      <c r="X9" s="76">
        <f>分析係数表!E12</f>
        <v>4.7459644424607601E-2</v>
      </c>
      <c r="Y9" s="166">
        <f t="shared" si="8"/>
        <v>0</v>
      </c>
    </row>
    <row r="10" spans="1:25" x14ac:dyDescent="0.2">
      <c r="A10" s="6" t="s">
        <v>223</v>
      </c>
      <c r="B10" s="5" t="s">
        <v>28</v>
      </c>
      <c r="C10" s="90"/>
      <c r="D10" s="107">
        <f>投入係数表!AO10</f>
        <v>4.3010752688172043E-3</v>
      </c>
      <c r="E10" s="110">
        <f t="shared" si="9"/>
        <v>0.43010752688172044</v>
      </c>
      <c r="F10" s="85">
        <f>分析係数表!C13</f>
        <v>0</v>
      </c>
      <c r="G10" s="110">
        <f t="shared" si="0"/>
        <v>0</v>
      </c>
      <c r="H10" s="110">
        <v>0</v>
      </c>
      <c r="I10" s="110">
        <f t="shared" si="1"/>
        <v>0</v>
      </c>
      <c r="J10" s="85">
        <f>分析係数表!G13</f>
        <v>0.24519230769230768</v>
      </c>
      <c r="K10" s="111">
        <f t="shared" si="2"/>
        <v>0</v>
      </c>
      <c r="L10" s="79"/>
      <c r="M10" s="80"/>
      <c r="N10" s="81">
        <f>分析係数表!H13</f>
        <v>1.238613784739246E-2</v>
      </c>
      <c r="O10" s="82">
        <f t="shared" si="3"/>
        <v>9.4388932123858987E-2</v>
      </c>
      <c r="P10" s="76">
        <f>分析係数表!C13</f>
        <v>0</v>
      </c>
      <c r="Q10" s="82">
        <f t="shared" si="4"/>
        <v>0</v>
      </c>
      <c r="R10" s="83">
        <v>0</v>
      </c>
      <c r="S10" s="84">
        <f t="shared" si="5"/>
        <v>0</v>
      </c>
      <c r="T10" s="85">
        <f>分析係数表!F13</f>
        <v>0.38350591715976329</v>
      </c>
      <c r="U10" s="86">
        <f t="shared" si="6"/>
        <v>0</v>
      </c>
      <c r="V10" s="87">
        <f>分析係数表!D13</f>
        <v>0.13609467455621302</v>
      </c>
      <c r="W10" s="167">
        <f t="shared" si="7"/>
        <v>0</v>
      </c>
      <c r="X10" s="76">
        <f>分析係数表!E13</f>
        <v>0.13646449704142011</v>
      </c>
      <c r="Y10" s="166">
        <f t="shared" si="8"/>
        <v>0</v>
      </c>
    </row>
    <row r="11" spans="1:25" x14ac:dyDescent="0.2">
      <c r="A11" s="6" t="s">
        <v>224</v>
      </c>
      <c r="B11" s="5" t="s">
        <v>267</v>
      </c>
      <c r="C11" s="90"/>
      <c r="D11" s="107">
        <f>投入係数表!AO11</f>
        <v>0.10537634408602151</v>
      </c>
      <c r="E11" s="110">
        <f t="shared" si="9"/>
        <v>10.53763440860215</v>
      </c>
      <c r="F11" s="85">
        <f>分析係数表!C14</f>
        <v>5.4896794027228801E-2</v>
      </c>
      <c r="G11" s="110">
        <f t="shared" si="0"/>
        <v>0.57848234566327117</v>
      </c>
      <c r="H11" s="110">
        <v>0.59823769891056111</v>
      </c>
      <c r="I11" s="110">
        <f t="shared" si="1"/>
        <v>0.59823769891056111</v>
      </c>
      <c r="J11" s="85">
        <f>分析係数表!G14</f>
        <v>0.21908893709327548</v>
      </c>
      <c r="K11" s="111">
        <f t="shared" si="2"/>
        <v>0.13106726158344181</v>
      </c>
      <c r="L11" s="79"/>
      <c r="M11" s="80"/>
      <c r="N11" s="81">
        <f>分析係数表!H14</f>
        <v>1.0321781539493716E-3</v>
      </c>
      <c r="O11" s="82">
        <f t="shared" si="3"/>
        <v>7.8657443436549162E-3</v>
      </c>
      <c r="P11" s="76">
        <f>分析係数表!C14</f>
        <v>5.4896794027228801E-2</v>
      </c>
      <c r="Q11" s="82">
        <f t="shared" si="4"/>
        <v>4.3180414710446391E-4</v>
      </c>
      <c r="R11" s="83">
        <v>2.0183542543386807E-3</v>
      </c>
      <c r="S11" s="84">
        <f t="shared" si="5"/>
        <v>0.60025605316489983</v>
      </c>
      <c r="T11" s="85">
        <f>分析係数表!F14</f>
        <v>0.36550976138828634</v>
      </c>
      <c r="U11" s="86">
        <f t="shared" si="6"/>
        <v>0.21939944676417705</v>
      </c>
      <c r="V11" s="87">
        <f>分析係数表!D14</f>
        <v>0.11713665943600868</v>
      </c>
      <c r="W11" s="167">
        <f t="shared" si="7"/>
        <v>0</v>
      </c>
      <c r="X11" s="76">
        <f>分析係数表!E14</f>
        <v>8.6767895878524945E-2</v>
      </c>
      <c r="Y11" s="166">
        <f t="shared" si="8"/>
        <v>0</v>
      </c>
    </row>
    <row r="12" spans="1:25" x14ac:dyDescent="0.2">
      <c r="A12" s="6" t="s">
        <v>225</v>
      </c>
      <c r="B12" s="5" t="s">
        <v>29</v>
      </c>
      <c r="C12" s="90"/>
      <c r="D12" s="107">
        <f>投入係数表!AO12</f>
        <v>6.4516129032258064E-3</v>
      </c>
      <c r="E12" s="110">
        <f t="shared" si="9"/>
        <v>0.64516129032258063</v>
      </c>
      <c r="F12" s="85">
        <f>分析係数表!C15</f>
        <v>0</v>
      </c>
      <c r="G12" s="110">
        <f t="shared" si="0"/>
        <v>0</v>
      </c>
      <c r="H12" s="110">
        <v>0</v>
      </c>
      <c r="I12" s="110">
        <f t="shared" si="1"/>
        <v>0</v>
      </c>
      <c r="J12" s="85">
        <f>分析係数表!G15</f>
        <v>9.5670602482591585E-2</v>
      </c>
      <c r="K12" s="111">
        <f t="shared" si="2"/>
        <v>0</v>
      </c>
      <c r="L12" s="79"/>
      <c r="M12" s="80"/>
      <c r="N12" s="81">
        <f>分析係数表!H15</f>
        <v>7.5090960699816791E-3</v>
      </c>
      <c r="O12" s="82">
        <f t="shared" si="3"/>
        <v>5.7223290100089516E-2</v>
      </c>
      <c r="P12" s="76">
        <f>分析係数表!C15</f>
        <v>0</v>
      </c>
      <c r="Q12" s="82">
        <f t="shared" si="4"/>
        <v>0</v>
      </c>
      <c r="R12" s="83">
        <v>0</v>
      </c>
      <c r="S12" s="84">
        <f t="shared" si="5"/>
        <v>0</v>
      </c>
      <c r="T12" s="85">
        <f>分析係数表!F15</f>
        <v>0.30426884650317892</v>
      </c>
      <c r="U12" s="86">
        <f t="shared" si="6"/>
        <v>0</v>
      </c>
      <c r="V12" s="87">
        <f>分析係数表!D15</f>
        <v>3.7844383893430214E-2</v>
      </c>
      <c r="W12" s="167">
        <f t="shared" si="7"/>
        <v>0</v>
      </c>
      <c r="X12" s="76">
        <f>分析係数表!E15</f>
        <v>3.511958825310324E-2</v>
      </c>
      <c r="Y12" s="166">
        <f t="shared" si="8"/>
        <v>0</v>
      </c>
    </row>
    <row r="13" spans="1:25" x14ac:dyDescent="0.2">
      <c r="A13" s="6" t="s">
        <v>226</v>
      </c>
      <c r="B13" s="5" t="s">
        <v>30</v>
      </c>
      <c r="C13" s="90"/>
      <c r="D13" s="107">
        <f>投入係数表!AO13</f>
        <v>1.5053763440860216E-2</v>
      </c>
      <c r="E13" s="110">
        <f t="shared" si="9"/>
        <v>1.5053763440860215</v>
      </c>
      <c r="F13" s="85">
        <f>分析係数表!C16</f>
        <v>2.8164924506387967E-2</v>
      </c>
      <c r="G13" s="110">
        <f t="shared" si="0"/>
        <v>4.2398811084885114E-2</v>
      </c>
      <c r="H13" s="110">
        <v>5.3208350812926408E-2</v>
      </c>
      <c r="I13" s="110">
        <f t="shared" si="1"/>
        <v>5.3208350812926408E-2</v>
      </c>
      <c r="J13" s="85">
        <f>分析係数表!G16</f>
        <v>3.3175355450236969E-2</v>
      </c>
      <c r="K13" s="111">
        <f t="shared" si="2"/>
        <v>1.7652059511397387E-3</v>
      </c>
      <c r="L13" s="79"/>
      <c r="M13" s="80"/>
      <c r="N13" s="81">
        <f>分析係数表!H16</f>
        <v>1.4682734239929811E-2</v>
      </c>
      <c r="O13" s="82">
        <f t="shared" si="3"/>
        <v>0.11189021328849118</v>
      </c>
      <c r="P13" s="76">
        <f>分析係数表!C16</f>
        <v>2.8164924506387967E-2</v>
      </c>
      <c r="Q13" s="82">
        <f t="shared" si="4"/>
        <v>3.1513794102740016E-3</v>
      </c>
      <c r="R13" s="83">
        <v>6.0437456591307991E-3</v>
      </c>
      <c r="S13" s="84">
        <f t="shared" si="5"/>
        <v>5.925209647205721E-2</v>
      </c>
      <c r="T13" s="85">
        <f>分析係数表!F16</f>
        <v>0.28436018957345971</v>
      </c>
      <c r="U13" s="86">
        <f t="shared" si="6"/>
        <v>1.6848937385419111E-2</v>
      </c>
      <c r="V13" s="87">
        <f>分析係数表!D16</f>
        <v>3.7914691943127965E-2</v>
      </c>
      <c r="W13" s="167">
        <f t="shared" si="7"/>
        <v>0</v>
      </c>
      <c r="X13" s="76">
        <f>分析係数表!E16</f>
        <v>3.7914691943127965E-2</v>
      </c>
      <c r="Y13" s="166">
        <f t="shared" si="8"/>
        <v>0</v>
      </c>
    </row>
    <row r="14" spans="1:25" x14ac:dyDescent="0.2">
      <c r="A14" s="6" t="s">
        <v>2</v>
      </c>
      <c r="B14" s="5" t="s">
        <v>364</v>
      </c>
      <c r="C14" s="90"/>
      <c r="D14" s="107">
        <f>投入係数表!AO14</f>
        <v>1.5053763440860216E-2</v>
      </c>
      <c r="E14" s="110">
        <f t="shared" si="9"/>
        <v>1.5053763440860215</v>
      </c>
      <c r="F14" s="85">
        <f>分析係数表!C17</f>
        <v>0.15651736285858076</v>
      </c>
      <c r="G14" s="110">
        <f t="shared" si="0"/>
        <v>0.23561753548603553</v>
      </c>
      <c r="H14" s="110">
        <v>0.27586079070472097</v>
      </c>
      <c r="I14" s="110">
        <f t="shared" si="1"/>
        <v>0.27586079070472097</v>
      </c>
      <c r="J14" s="85">
        <f>分析係数表!G17</f>
        <v>0.21787194841087057</v>
      </c>
      <c r="K14" s="111">
        <f t="shared" si="2"/>
        <v>6.0102327961000929E-2</v>
      </c>
      <c r="L14" s="79"/>
      <c r="M14" s="80"/>
      <c r="N14" s="81">
        <f>分析係数表!H17</f>
        <v>2.4901297964028592E-3</v>
      </c>
      <c r="O14" s="82">
        <f t="shared" si="3"/>
        <v>1.8976108229067486E-2</v>
      </c>
      <c r="P14" s="76">
        <f>分析係数表!C17</f>
        <v>0.15651736285858076</v>
      </c>
      <c r="Q14" s="82">
        <f t="shared" si="4"/>
        <v>2.9700904173326557E-3</v>
      </c>
      <c r="R14" s="83">
        <v>5.5521043487821407E-3</v>
      </c>
      <c r="S14" s="84">
        <f t="shared" si="5"/>
        <v>0.28141289505350309</v>
      </c>
      <c r="T14" s="85">
        <f>分析係数表!F17</f>
        <v>0.3417779824965454</v>
      </c>
      <c r="U14" s="86">
        <f t="shared" si="6"/>
        <v>9.6180731519898338E-2</v>
      </c>
      <c r="V14" s="87">
        <f>分析係数表!D17</f>
        <v>8.7977890373099957E-2</v>
      </c>
      <c r="W14" s="167">
        <f t="shared" si="7"/>
        <v>0</v>
      </c>
      <c r="X14" s="76">
        <f>分析係数表!E17</f>
        <v>8.8438507600184249E-2</v>
      </c>
      <c r="Y14" s="166">
        <f t="shared" si="8"/>
        <v>0</v>
      </c>
    </row>
    <row r="15" spans="1:25" x14ac:dyDescent="0.2">
      <c r="A15" s="6" t="s">
        <v>3</v>
      </c>
      <c r="B15" s="5" t="s">
        <v>31</v>
      </c>
      <c r="C15" s="90"/>
      <c r="D15" s="107">
        <f>投入係数表!AO15</f>
        <v>4.3010752688172043E-3</v>
      </c>
      <c r="E15" s="110">
        <f t="shared" si="9"/>
        <v>0.43010752688172044</v>
      </c>
      <c r="F15" s="85">
        <f>分析係数表!C18</f>
        <v>0.11725293132328307</v>
      </c>
      <c r="G15" s="110">
        <f t="shared" si="0"/>
        <v>5.0431368311089492E-2</v>
      </c>
      <c r="H15" s="110">
        <v>5.579532203899297E-2</v>
      </c>
      <c r="I15" s="110">
        <f t="shared" si="1"/>
        <v>5.579532203899297E-2</v>
      </c>
      <c r="J15" s="85">
        <f>分析係数表!G18</f>
        <v>0.21513002364066194</v>
      </c>
      <c r="K15" s="111">
        <f t="shared" si="2"/>
        <v>1.2003248949286904E-2</v>
      </c>
      <c r="L15" s="79"/>
      <c r="M15" s="80"/>
      <c r="N15" s="81">
        <f>分析係数表!H18</f>
        <v>3.999690346553815E-4</v>
      </c>
      <c r="O15" s="82">
        <f t="shared" si="3"/>
        <v>3.04797593316628E-3</v>
      </c>
      <c r="P15" s="76">
        <f>分析係数表!C18</f>
        <v>0.11725293132328307</v>
      </c>
      <c r="Q15" s="82">
        <f t="shared" si="4"/>
        <v>3.5738411276656549E-4</v>
      </c>
      <c r="R15" s="83">
        <v>8.536378217971237E-4</v>
      </c>
      <c r="S15" s="84">
        <f t="shared" si="5"/>
        <v>5.6648959860790091E-2</v>
      </c>
      <c r="T15" s="85">
        <f>分析係数表!F18</f>
        <v>0.45862884160756501</v>
      </c>
      <c r="U15" s="86">
        <f t="shared" si="6"/>
        <v>2.5980846839227606E-2</v>
      </c>
      <c r="V15" s="87">
        <f>分析係数表!D18</f>
        <v>6.6193853427895979E-2</v>
      </c>
      <c r="W15" s="167">
        <f t="shared" si="7"/>
        <v>0</v>
      </c>
      <c r="X15" s="76">
        <f>分析係数表!E18</f>
        <v>5.4373522458628844E-2</v>
      </c>
      <c r="Y15" s="166">
        <f t="shared" si="8"/>
        <v>0</v>
      </c>
    </row>
    <row r="16" spans="1:25" x14ac:dyDescent="0.2">
      <c r="A16" s="6" t="s">
        <v>4</v>
      </c>
      <c r="B16" s="5" t="s">
        <v>32</v>
      </c>
      <c r="C16" s="90"/>
      <c r="D16" s="107">
        <f>投入係数表!AO16</f>
        <v>4.3010752688172043E-3</v>
      </c>
      <c r="E16" s="110">
        <f t="shared" si="9"/>
        <v>0.43010752688172044</v>
      </c>
      <c r="F16" s="85">
        <f>分析係数表!C19</f>
        <v>0.16093535075653365</v>
      </c>
      <c r="G16" s="110">
        <f t="shared" si="0"/>
        <v>6.9219505701734907E-2</v>
      </c>
      <c r="H16" s="110">
        <v>9.8079392562535797E-2</v>
      </c>
      <c r="I16" s="110">
        <f t="shared" si="1"/>
        <v>9.8079392562535797E-2</v>
      </c>
      <c r="J16" s="85">
        <f>分析係数表!G19</f>
        <v>5.7622016770586967E-2</v>
      </c>
      <c r="K16" s="111">
        <f t="shared" si="2"/>
        <v>5.6515324030874201E-3</v>
      </c>
      <c r="L16" s="79"/>
      <c r="M16" s="80"/>
      <c r="N16" s="81">
        <f>分析係数表!H19</f>
        <v>-1.0321781539493717E-4</v>
      </c>
      <c r="O16" s="82">
        <f t="shared" si="3"/>
        <v>-7.8657443436549166E-4</v>
      </c>
      <c r="P16" s="76">
        <f>分析係数表!C19</f>
        <v>0.16093535075653365</v>
      </c>
      <c r="Q16" s="82">
        <f t="shared" si="4"/>
        <v>-1.2658763249073245E-4</v>
      </c>
      <c r="R16" s="83">
        <v>5.0994884067676939E-4</v>
      </c>
      <c r="S16" s="84">
        <f t="shared" si="5"/>
        <v>9.8589341403212571E-2</v>
      </c>
      <c r="T16" s="85">
        <f>分析係数表!F19</f>
        <v>0.23994839819393679</v>
      </c>
      <c r="U16" s="86">
        <f t="shared" si="6"/>
        <v>2.3656354548696031E-2</v>
      </c>
      <c r="V16" s="87">
        <f>分析係数表!D19</f>
        <v>2.2575790152655342E-2</v>
      </c>
      <c r="W16" s="167">
        <f t="shared" si="7"/>
        <v>0</v>
      </c>
      <c r="X16" s="76">
        <f>分析係数表!E19</f>
        <v>2.6015910556869491E-2</v>
      </c>
      <c r="Y16" s="166">
        <f t="shared" si="8"/>
        <v>0</v>
      </c>
    </row>
    <row r="17" spans="1:25" x14ac:dyDescent="0.2">
      <c r="A17" s="6" t="s">
        <v>5</v>
      </c>
      <c r="B17" s="5" t="s">
        <v>33</v>
      </c>
      <c r="C17" s="90"/>
      <c r="D17" s="107">
        <f>投入係数表!AO17</f>
        <v>2.1505376344086021E-3</v>
      </c>
      <c r="E17" s="110">
        <f t="shared" si="9"/>
        <v>0.21505376344086022</v>
      </c>
      <c r="F17" s="85">
        <f>分析係数表!C20</f>
        <v>0.28691066997518611</v>
      </c>
      <c r="G17" s="110">
        <f t="shared" si="0"/>
        <v>6.1701219349502387E-2</v>
      </c>
      <c r="H17" s="110">
        <v>8.904125490500002E-2</v>
      </c>
      <c r="I17" s="110">
        <f t="shared" si="1"/>
        <v>8.904125490500002E-2</v>
      </c>
      <c r="J17" s="85">
        <f>分析係数表!G20</f>
        <v>9.991079393398751E-2</v>
      </c>
      <c r="K17" s="111">
        <f t="shared" si="2"/>
        <v>8.8961824704371119E-3</v>
      </c>
      <c r="L17" s="79"/>
      <c r="M17" s="80"/>
      <c r="N17" s="81">
        <f>分析係数表!H20</f>
        <v>4.9028462312595156E-4</v>
      </c>
      <c r="O17" s="82">
        <f t="shared" si="3"/>
        <v>3.7362285632360852E-3</v>
      </c>
      <c r="P17" s="76">
        <f>分析係数表!C20</f>
        <v>0.28691066997518611</v>
      </c>
      <c r="Q17" s="82">
        <f t="shared" si="4"/>
        <v>1.0719638402584921E-3</v>
      </c>
      <c r="R17" s="83">
        <v>2.1266974276709098E-3</v>
      </c>
      <c r="S17" s="84">
        <f t="shared" si="5"/>
        <v>9.1167952332670929E-2</v>
      </c>
      <c r="T17" s="85">
        <f>分析係数表!F20</f>
        <v>0.22279214986619089</v>
      </c>
      <c r="U17" s="86">
        <f t="shared" si="6"/>
        <v>2.0311504099094168E-2</v>
      </c>
      <c r="V17" s="87">
        <f>分析係数表!D20</f>
        <v>1.4942016057091882E-2</v>
      </c>
      <c r="W17" s="167">
        <f t="shared" si="7"/>
        <v>0</v>
      </c>
      <c r="X17" s="76">
        <f>分析係数表!E20</f>
        <v>1.5834076717216771E-2</v>
      </c>
      <c r="Y17" s="166">
        <f t="shared" si="8"/>
        <v>0</v>
      </c>
    </row>
    <row r="18" spans="1:25" x14ac:dyDescent="0.2">
      <c r="A18" s="6" t="s">
        <v>6</v>
      </c>
      <c r="B18" s="5" t="s">
        <v>34</v>
      </c>
      <c r="C18" s="90"/>
      <c r="D18" s="107">
        <f>投入係数表!AO18</f>
        <v>4.3010752688172043E-3</v>
      </c>
      <c r="E18" s="110">
        <f t="shared" si="9"/>
        <v>0.43010752688172044</v>
      </c>
      <c r="F18" s="85">
        <f>分析係数表!C21</f>
        <v>0.60911510312707917</v>
      </c>
      <c r="G18" s="110">
        <f t="shared" si="0"/>
        <v>0.26198499059229213</v>
      </c>
      <c r="H18" s="110">
        <v>0.37732912230345095</v>
      </c>
      <c r="I18" s="110">
        <f t="shared" si="1"/>
        <v>0.37732912230345095</v>
      </c>
      <c r="J18" s="85">
        <f>分析係数表!G21</f>
        <v>0.2851761577664525</v>
      </c>
      <c r="K18" s="111">
        <f t="shared" si="2"/>
        <v>0.10760526931188598</v>
      </c>
      <c r="L18" s="79"/>
      <c r="M18" s="80"/>
      <c r="N18" s="81">
        <f>分析係数表!H21</f>
        <v>8.1284029623513018E-4</v>
      </c>
      <c r="O18" s="82">
        <f t="shared" si="3"/>
        <v>6.1942736706282467E-3</v>
      </c>
      <c r="P18" s="76">
        <f>分析係数表!C21</f>
        <v>0.60911510312707917</v>
      </c>
      <c r="Q18" s="82">
        <f t="shared" si="4"/>
        <v>3.7730256456820757E-3</v>
      </c>
      <c r="R18" s="83">
        <v>9.4965684277811893E-3</v>
      </c>
      <c r="S18" s="84">
        <f t="shared" si="5"/>
        <v>0.38682569073123213</v>
      </c>
      <c r="T18" s="85">
        <f>分析係数表!F21</f>
        <v>0.42588078883226238</v>
      </c>
      <c r="U18" s="86">
        <f t="shared" si="6"/>
        <v>0.16474163030920191</v>
      </c>
      <c r="V18" s="87">
        <f>分析係数表!D21</f>
        <v>0.10037668956348327</v>
      </c>
      <c r="W18" s="167">
        <f t="shared" si="7"/>
        <v>0</v>
      </c>
      <c r="X18" s="76">
        <f>分析係数表!E21</f>
        <v>9.4837137159317533E-2</v>
      </c>
      <c r="Y18" s="166">
        <f t="shared" si="8"/>
        <v>0</v>
      </c>
    </row>
    <row r="19" spans="1:25" x14ac:dyDescent="0.2">
      <c r="A19" s="6" t="s">
        <v>7</v>
      </c>
      <c r="B19" s="5" t="s">
        <v>268</v>
      </c>
      <c r="C19" s="90"/>
      <c r="D19" s="107">
        <f>投入係数表!AO19</f>
        <v>0</v>
      </c>
      <c r="E19" s="110">
        <f t="shared" si="9"/>
        <v>0</v>
      </c>
      <c r="F19" s="85">
        <f>分析係数表!C22</f>
        <v>5.1505016722408037E-2</v>
      </c>
      <c r="G19" s="110">
        <f t="shared" si="0"/>
        <v>0</v>
      </c>
      <c r="H19" s="110">
        <v>1.9088831711394495E-3</v>
      </c>
      <c r="I19" s="110">
        <f t="shared" si="1"/>
        <v>1.9088831711394495E-3</v>
      </c>
      <c r="J19" s="85">
        <f>分析係数表!G22</f>
        <v>0.19433198380566802</v>
      </c>
      <c r="K19" s="111">
        <f t="shared" si="2"/>
        <v>3.7095705350078371E-4</v>
      </c>
      <c r="L19" s="79"/>
      <c r="M19" s="80"/>
      <c r="N19" s="81">
        <f>分析係数表!H22</f>
        <v>3.8706680773101437E-5</v>
      </c>
      <c r="O19" s="82">
        <f t="shared" si="3"/>
        <v>2.9496541288705935E-4</v>
      </c>
      <c r="P19" s="76">
        <f>分析係数表!C22</f>
        <v>5.1505016722408037E-2</v>
      </c>
      <c r="Q19" s="82">
        <f t="shared" si="4"/>
        <v>1.5192198523279983E-5</v>
      </c>
      <c r="R19" s="83">
        <v>1.5093182092596353E-4</v>
      </c>
      <c r="S19" s="84">
        <f t="shared" si="5"/>
        <v>2.059814992065413E-3</v>
      </c>
      <c r="T19" s="85">
        <f>分析係数表!F22</f>
        <v>0.41295546558704455</v>
      </c>
      <c r="U19" s="86">
        <f t="shared" si="6"/>
        <v>8.5061185907154711E-4</v>
      </c>
      <c r="V19" s="87">
        <f>分析係数表!D22</f>
        <v>6.1740890688259109E-2</v>
      </c>
      <c r="W19" s="167">
        <f t="shared" si="7"/>
        <v>0</v>
      </c>
      <c r="X19" s="76">
        <f>分析係数表!E22</f>
        <v>6.6801619433198386E-2</v>
      </c>
      <c r="Y19" s="166">
        <f t="shared" si="8"/>
        <v>0</v>
      </c>
    </row>
    <row r="20" spans="1:25" x14ac:dyDescent="0.2">
      <c r="A20" s="6" t="s">
        <v>8</v>
      </c>
      <c r="B20" s="5" t="s">
        <v>269</v>
      </c>
      <c r="C20" s="90"/>
      <c r="D20" s="107">
        <f>投入係数表!AO20</f>
        <v>0</v>
      </c>
      <c r="E20" s="110">
        <f t="shared" si="9"/>
        <v>0</v>
      </c>
      <c r="F20" s="85">
        <f>分析係数表!C23</f>
        <v>0</v>
      </c>
      <c r="G20" s="110">
        <f t="shared" si="0"/>
        <v>0</v>
      </c>
      <c r="H20" s="110">
        <v>0</v>
      </c>
      <c r="I20" s="110">
        <f t="shared" si="1"/>
        <v>0</v>
      </c>
      <c r="J20" s="85">
        <f>分析係数表!G23</f>
        <v>0.21569329989251165</v>
      </c>
      <c r="K20" s="111">
        <f t="shared" si="2"/>
        <v>0</v>
      </c>
      <c r="L20" s="79"/>
      <c r="M20" s="80"/>
      <c r="N20" s="81">
        <f>分析係数表!H23</f>
        <v>2.5804453848734292E-5</v>
      </c>
      <c r="O20" s="82">
        <f t="shared" si="3"/>
        <v>1.9664360859137292E-4</v>
      </c>
      <c r="P20" s="76">
        <f>分析係数表!C23</f>
        <v>0</v>
      </c>
      <c r="Q20" s="82">
        <f t="shared" si="4"/>
        <v>0</v>
      </c>
      <c r="R20" s="83">
        <v>0</v>
      </c>
      <c r="S20" s="84">
        <f t="shared" si="5"/>
        <v>0</v>
      </c>
      <c r="T20" s="85">
        <f>分析係数表!F23</f>
        <v>0.44070225725546397</v>
      </c>
      <c r="U20" s="86">
        <f t="shared" si="6"/>
        <v>0</v>
      </c>
      <c r="V20" s="87">
        <f>分析係数表!D23</f>
        <v>7.3450376209243995E-2</v>
      </c>
      <c r="W20" s="167">
        <f t="shared" si="7"/>
        <v>0</v>
      </c>
      <c r="X20" s="76">
        <f>分析係数表!E23</f>
        <v>7.9183088498745974E-2</v>
      </c>
      <c r="Y20" s="166">
        <f t="shared" si="8"/>
        <v>0</v>
      </c>
    </row>
    <row r="21" spans="1:25" x14ac:dyDescent="0.2">
      <c r="A21" s="6" t="s">
        <v>9</v>
      </c>
      <c r="B21" s="5" t="s">
        <v>270</v>
      </c>
      <c r="C21" s="90"/>
      <c r="D21" s="107">
        <f>投入係数表!AO21</f>
        <v>6.4516129032258064E-3</v>
      </c>
      <c r="E21" s="110">
        <f t="shared" si="9"/>
        <v>0.64516129032258063</v>
      </c>
      <c r="F21" s="85">
        <f>分析係数表!C24</f>
        <v>3.1029619181946355E-2</v>
      </c>
      <c r="G21" s="110">
        <f t="shared" si="0"/>
        <v>2.0019109149642809E-2</v>
      </c>
      <c r="H21" s="110">
        <v>2.2475788627316855E-2</v>
      </c>
      <c r="I21" s="110">
        <f t="shared" si="1"/>
        <v>2.2475788627316855E-2</v>
      </c>
      <c r="J21" s="85">
        <f>分析係数表!G24</f>
        <v>0.21333333333333335</v>
      </c>
      <c r="K21" s="111">
        <f t="shared" si="2"/>
        <v>4.7948349071609293E-3</v>
      </c>
      <c r="L21" s="79"/>
      <c r="M21" s="80"/>
      <c r="N21" s="81">
        <f>分析係数表!H24</f>
        <v>3.2255567310917867E-4</v>
      </c>
      <c r="O21" s="82">
        <f t="shared" si="3"/>
        <v>2.4580451073921614E-3</v>
      </c>
      <c r="P21" s="76">
        <f>分析係数表!C24</f>
        <v>3.1029619181946355E-2</v>
      </c>
      <c r="Q21" s="82">
        <f t="shared" si="4"/>
        <v>7.6272203614425197E-5</v>
      </c>
      <c r="R21" s="83">
        <v>2.2703960976803856E-4</v>
      </c>
      <c r="S21" s="84">
        <f t="shared" si="5"/>
        <v>2.2702828237084895E-2</v>
      </c>
      <c r="T21" s="85">
        <f>分析係数表!F24</f>
        <v>0.4</v>
      </c>
      <c r="U21" s="86">
        <f t="shared" si="6"/>
        <v>9.0811312948339586E-3</v>
      </c>
      <c r="V21" s="87">
        <f>分析係数表!D24</f>
        <v>0</v>
      </c>
      <c r="W21" s="167">
        <f t="shared" si="7"/>
        <v>0</v>
      </c>
      <c r="X21" s="76">
        <f>分析係数表!E24</f>
        <v>0</v>
      </c>
      <c r="Y21" s="166">
        <f t="shared" si="8"/>
        <v>0</v>
      </c>
    </row>
    <row r="22" spans="1:25" x14ac:dyDescent="0.2">
      <c r="A22" s="6" t="s">
        <v>10</v>
      </c>
      <c r="B22" s="5" t="s">
        <v>271</v>
      </c>
      <c r="C22" s="90"/>
      <c r="D22" s="107">
        <f>投入係数表!AO22</f>
        <v>8.6021505376344086E-3</v>
      </c>
      <c r="E22" s="110">
        <f t="shared" si="9"/>
        <v>0.86021505376344087</v>
      </c>
      <c r="F22" s="85">
        <f>分析係数表!C25</f>
        <v>0.19850187265917607</v>
      </c>
      <c r="G22" s="110">
        <f t="shared" si="0"/>
        <v>0.17075429906165684</v>
      </c>
      <c r="H22" s="110">
        <v>0.19986033293712441</v>
      </c>
      <c r="I22" s="110">
        <f t="shared" si="1"/>
        <v>0.19986033293712441</v>
      </c>
      <c r="J22" s="85">
        <f>分析係数表!G25</f>
        <v>0.19720347155255544</v>
      </c>
      <c r="K22" s="111">
        <f t="shared" si="2"/>
        <v>3.9413151480850471E-2</v>
      </c>
      <c r="L22" s="79"/>
      <c r="M22" s="80"/>
      <c r="N22" s="81">
        <f>分析係数表!H25</f>
        <v>4.5157794235285009E-4</v>
      </c>
      <c r="O22" s="82">
        <f t="shared" si="3"/>
        <v>3.4412631503490257E-3</v>
      </c>
      <c r="P22" s="76">
        <f>分析係数表!C25</f>
        <v>0.19850187265917607</v>
      </c>
      <c r="Q22" s="82">
        <f t="shared" si="4"/>
        <v>6.8309717965729742E-4</v>
      </c>
      <c r="R22" s="83">
        <v>1.628310447289493E-3</v>
      </c>
      <c r="S22" s="84">
        <f t="shared" si="5"/>
        <v>0.20148864338441391</v>
      </c>
      <c r="T22" s="85">
        <f>分析係数表!F25</f>
        <v>0.35053037608486015</v>
      </c>
      <c r="U22" s="86">
        <f t="shared" si="6"/>
        <v>7.0627889942366878E-2</v>
      </c>
      <c r="V22" s="87">
        <f>分析係数表!D25</f>
        <v>5.2073288331726135E-2</v>
      </c>
      <c r="W22" s="167">
        <f t="shared" si="7"/>
        <v>0</v>
      </c>
      <c r="X22" s="76">
        <f>分析係数表!E25</f>
        <v>4.8216007714561235E-2</v>
      </c>
      <c r="Y22" s="166">
        <f t="shared" si="8"/>
        <v>0</v>
      </c>
    </row>
    <row r="23" spans="1:25" x14ac:dyDescent="0.2">
      <c r="A23" s="6" t="s">
        <v>11</v>
      </c>
      <c r="B23" s="5" t="s">
        <v>35</v>
      </c>
      <c r="C23" s="90"/>
      <c r="D23" s="107">
        <f>投入係数表!AO23</f>
        <v>2.1505376344086021E-3</v>
      </c>
      <c r="E23" s="110">
        <f t="shared" si="9"/>
        <v>0.21505376344086022</v>
      </c>
      <c r="F23" s="85">
        <f>分析係数表!C26</f>
        <v>2.323462414578592E-2</v>
      </c>
      <c r="G23" s="110">
        <f t="shared" si="0"/>
        <v>4.996693364685144E-3</v>
      </c>
      <c r="H23" s="110">
        <v>6.484126621981957E-3</v>
      </c>
      <c r="I23" s="110">
        <f t="shared" si="1"/>
        <v>6.484126621981957E-3</v>
      </c>
      <c r="J23" s="85">
        <f>分析係数表!G26</f>
        <v>0.20198675496688742</v>
      </c>
      <c r="K23" s="111">
        <f t="shared" si="2"/>
        <v>1.309707695168541E-3</v>
      </c>
      <c r="L23" s="79"/>
      <c r="M23" s="80"/>
      <c r="N23" s="81">
        <f>分析係数表!H26</f>
        <v>9.637963512502257E-3</v>
      </c>
      <c r="O23" s="82">
        <f t="shared" si="3"/>
        <v>7.3446387808877772E-2</v>
      </c>
      <c r="P23" s="76">
        <f>分析係数表!C26</f>
        <v>2.323462414578592E-2</v>
      </c>
      <c r="Q23" s="82">
        <f t="shared" si="4"/>
        <v>1.7064992156049081E-3</v>
      </c>
      <c r="R23" s="83">
        <v>1.7666988464942067E-3</v>
      </c>
      <c r="S23" s="84">
        <f t="shared" si="5"/>
        <v>8.2508254684761639E-3</v>
      </c>
      <c r="T23" s="85">
        <f>分析係数表!F26</f>
        <v>0.3443708609271523</v>
      </c>
      <c r="U23" s="86">
        <f t="shared" si="6"/>
        <v>2.8413438699388112E-3</v>
      </c>
      <c r="V23" s="87">
        <f>分析係数表!D26</f>
        <v>3.9735099337748346E-2</v>
      </c>
      <c r="W23" s="167">
        <f t="shared" si="7"/>
        <v>0</v>
      </c>
      <c r="X23" s="76">
        <f>分析係数表!E26</f>
        <v>3.9735099337748346E-2</v>
      </c>
      <c r="Y23" s="166">
        <f t="shared" si="8"/>
        <v>0</v>
      </c>
    </row>
    <row r="24" spans="1:25" x14ac:dyDescent="0.2">
      <c r="A24" s="6" t="s">
        <v>12</v>
      </c>
      <c r="B24" s="5" t="s">
        <v>365</v>
      </c>
      <c r="C24" s="90"/>
      <c r="D24" s="107">
        <f>投入係数表!AO24</f>
        <v>0</v>
      </c>
      <c r="E24" s="110">
        <f t="shared" si="9"/>
        <v>0</v>
      </c>
      <c r="F24" s="85">
        <f>分析係数表!C27</f>
        <v>8.4880636604774962E-3</v>
      </c>
      <c r="G24" s="110">
        <f t="shared" si="0"/>
        <v>0</v>
      </c>
      <c r="H24" s="110">
        <v>3.2399348705728563E-4</v>
      </c>
      <c r="I24" s="110">
        <f t="shared" si="1"/>
        <v>3.2399348705728563E-4</v>
      </c>
      <c r="J24" s="85">
        <f>分析係数表!G27</f>
        <v>0.2</v>
      </c>
      <c r="K24" s="111">
        <f t="shared" si="2"/>
        <v>6.4798697411457129E-5</v>
      </c>
      <c r="L24" s="79"/>
      <c r="M24" s="80"/>
      <c r="N24" s="81">
        <f>分析係数表!H27</f>
        <v>9.6121590586535233E-3</v>
      </c>
      <c r="O24" s="82">
        <f t="shared" si="3"/>
        <v>7.3249744200286404E-2</v>
      </c>
      <c r="P24" s="76">
        <f>分析係数表!C27</f>
        <v>8.4880636604774962E-3</v>
      </c>
      <c r="Q24" s="82">
        <f t="shared" si="4"/>
        <v>6.2174849188572322E-4</v>
      </c>
      <c r="R24" s="83">
        <v>6.2699910154325681E-4</v>
      </c>
      <c r="S24" s="84">
        <f t="shared" si="5"/>
        <v>9.5099258860054244E-4</v>
      </c>
      <c r="T24" s="85">
        <f>分析係数表!F27</f>
        <v>0.35</v>
      </c>
      <c r="U24" s="86">
        <f t="shared" si="6"/>
        <v>3.3284740601018982E-4</v>
      </c>
      <c r="V24" s="87">
        <f>分析係数表!D27</f>
        <v>0</v>
      </c>
      <c r="W24" s="167">
        <f t="shared" si="7"/>
        <v>0</v>
      </c>
      <c r="X24" s="76">
        <f>分析係数表!E27</f>
        <v>0</v>
      </c>
      <c r="Y24" s="166">
        <f t="shared" si="8"/>
        <v>0</v>
      </c>
    </row>
    <row r="25" spans="1:25" x14ac:dyDescent="0.2">
      <c r="A25" s="6" t="s">
        <v>13</v>
      </c>
      <c r="B25" s="5" t="s">
        <v>191</v>
      </c>
      <c r="C25" s="90"/>
      <c r="D25" s="107">
        <f>投入係数表!AO25</f>
        <v>0</v>
      </c>
      <c r="E25" s="110">
        <f t="shared" si="9"/>
        <v>0</v>
      </c>
      <c r="F25" s="85">
        <f>分析係数表!C28</f>
        <v>1.1669367909238226E-2</v>
      </c>
      <c r="G25" s="110">
        <f t="shared" si="0"/>
        <v>0</v>
      </c>
      <c r="H25" s="110">
        <v>2.1942291311904962E-3</v>
      </c>
      <c r="I25" s="110">
        <f t="shared" si="1"/>
        <v>2.1942291311904962E-3</v>
      </c>
      <c r="J25" s="85">
        <f>分析係数表!G28</f>
        <v>0.12720848056537101</v>
      </c>
      <c r="K25" s="111">
        <f t="shared" si="2"/>
        <v>2.7912455379101717E-4</v>
      </c>
      <c r="L25" s="79"/>
      <c r="M25" s="80"/>
      <c r="N25" s="81">
        <f>分析係数表!H28</f>
        <v>1.7972802105643435E-2</v>
      </c>
      <c r="O25" s="82">
        <f t="shared" si="3"/>
        <v>0.13696227338389122</v>
      </c>
      <c r="P25" s="76">
        <f>分析係数表!C28</f>
        <v>1.1669367909238226E-2</v>
      </c>
      <c r="Q25" s="82">
        <f t="shared" si="4"/>
        <v>1.5982631578022931E-3</v>
      </c>
      <c r="R25" s="83">
        <v>1.692611010679604E-3</v>
      </c>
      <c r="S25" s="84">
        <f t="shared" si="5"/>
        <v>3.8868401418701002E-3</v>
      </c>
      <c r="T25" s="85">
        <f>分析係数表!F28</f>
        <v>0.21908127208480566</v>
      </c>
      <c r="U25" s="86">
        <f t="shared" si="6"/>
        <v>8.5153388267118801E-4</v>
      </c>
      <c r="V25" s="87">
        <f>分析係数表!D28</f>
        <v>0.24734982332155478</v>
      </c>
      <c r="W25" s="167">
        <f t="shared" si="7"/>
        <v>0</v>
      </c>
      <c r="X25" s="76">
        <f>分析係数表!E28</f>
        <v>0.24028268551236748</v>
      </c>
      <c r="Y25" s="166">
        <f t="shared" si="8"/>
        <v>0</v>
      </c>
    </row>
    <row r="26" spans="1:25" x14ac:dyDescent="0.2">
      <c r="A26" s="6" t="s">
        <v>14</v>
      </c>
      <c r="B26" s="5" t="s">
        <v>50</v>
      </c>
      <c r="C26" s="90"/>
      <c r="D26" s="107">
        <f>投入係数表!AO26</f>
        <v>3.870967741935484E-2</v>
      </c>
      <c r="E26" s="110">
        <f t="shared" si="9"/>
        <v>3.870967741935484</v>
      </c>
      <c r="F26" s="85">
        <f>分析係数表!C29</f>
        <v>0.21585523481258073</v>
      </c>
      <c r="G26" s="110">
        <f t="shared" si="0"/>
        <v>0.83556865088740928</v>
      </c>
      <c r="H26" s="110">
        <v>0.90416220083565868</v>
      </c>
      <c r="I26" s="110">
        <f t="shared" si="1"/>
        <v>0.90416220083565868</v>
      </c>
      <c r="J26" s="85">
        <f>分析係数表!G29</f>
        <v>0.26371215445370777</v>
      </c>
      <c r="K26" s="111">
        <f t="shared" si="2"/>
        <v>0.23843856195797758</v>
      </c>
      <c r="L26" s="79"/>
      <c r="M26" s="80"/>
      <c r="N26" s="81">
        <f>分析係数表!H29</f>
        <v>8.6315898124016202E-3</v>
      </c>
      <c r="O26" s="82">
        <f t="shared" si="3"/>
        <v>6.5777287073814236E-2</v>
      </c>
      <c r="P26" s="76">
        <f>分析係数表!C29</f>
        <v>0.21585523481258073</v>
      </c>
      <c r="Q26" s="82">
        <f t="shared" si="4"/>
        <v>1.4198371746652703E-2</v>
      </c>
      <c r="R26" s="83">
        <v>2.1713939422625648E-2</v>
      </c>
      <c r="S26" s="84">
        <f t="shared" si="5"/>
        <v>0.92587614025828435</v>
      </c>
      <c r="T26" s="85">
        <f>分析係数表!F29</f>
        <v>0.49363756033347961</v>
      </c>
      <c r="U26" s="86">
        <f t="shared" si="6"/>
        <v>0.45704723904807809</v>
      </c>
      <c r="V26" s="87">
        <f>分析係数表!D29</f>
        <v>7.6788064940763498E-2</v>
      </c>
      <c r="W26" s="167">
        <f t="shared" si="7"/>
        <v>0</v>
      </c>
      <c r="X26" s="76">
        <f>分析係数表!E29</f>
        <v>5.9236507240017548E-2</v>
      </c>
      <c r="Y26" s="166">
        <f t="shared" si="8"/>
        <v>0</v>
      </c>
    </row>
    <row r="27" spans="1:25" x14ac:dyDescent="0.2">
      <c r="A27" s="6" t="s">
        <v>15</v>
      </c>
      <c r="B27" s="5" t="s">
        <v>36</v>
      </c>
      <c r="C27" s="90"/>
      <c r="D27" s="107">
        <f>投入係数表!AO27</f>
        <v>0</v>
      </c>
      <c r="E27" s="110">
        <f t="shared" si="9"/>
        <v>0</v>
      </c>
      <c r="F27" s="85">
        <f>分析係数表!C30</f>
        <v>1</v>
      </c>
      <c r="G27" s="110">
        <f t="shared" si="0"/>
        <v>0</v>
      </c>
      <c r="H27" s="110">
        <v>0.2234841041899264</v>
      </c>
      <c r="I27" s="110">
        <f t="shared" si="1"/>
        <v>0.2234841041899264</v>
      </c>
      <c r="J27" s="85">
        <f>分析係数表!G30</f>
        <v>0.34449467473756801</v>
      </c>
      <c r="K27" s="111">
        <f t="shared" si="2"/>
        <v>7.6989083781925455E-2</v>
      </c>
      <c r="L27" s="79"/>
      <c r="M27" s="80"/>
      <c r="N27" s="81">
        <f>分析係数表!H30</f>
        <v>0</v>
      </c>
      <c r="O27" s="82">
        <f t="shared" si="3"/>
        <v>0</v>
      </c>
      <c r="P27" s="76">
        <f>分析係数表!C30</f>
        <v>1</v>
      </c>
      <c r="Q27" s="82">
        <f t="shared" si="4"/>
        <v>0</v>
      </c>
      <c r="R27" s="83">
        <v>3.2991987927310076E-2</v>
      </c>
      <c r="S27" s="84">
        <f t="shared" si="5"/>
        <v>0.25647609211723649</v>
      </c>
      <c r="T27" s="85">
        <f>分析係数表!F30</f>
        <v>0.44057926595663166</v>
      </c>
      <c r="U27" s="86">
        <f t="shared" si="6"/>
        <v>0.11299804840043749</v>
      </c>
      <c r="V27" s="87">
        <f>分析係数表!D30</f>
        <v>9.4858631522488704E-2</v>
      </c>
      <c r="W27" s="167">
        <f t="shared" si="7"/>
        <v>0</v>
      </c>
      <c r="X27" s="76">
        <f>分析係数表!E30</f>
        <v>6.7427783311623635E-2</v>
      </c>
      <c r="Y27" s="166">
        <f t="shared" si="8"/>
        <v>0</v>
      </c>
    </row>
    <row r="28" spans="1:25" x14ac:dyDescent="0.2">
      <c r="A28" s="6" t="s">
        <v>16</v>
      </c>
      <c r="B28" s="5" t="s">
        <v>192</v>
      </c>
      <c r="C28" s="90"/>
      <c r="D28" s="107">
        <f>投入係数表!AO28</f>
        <v>2.1505376344086021E-3</v>
      </c>
      <c r="E28" s="110">
        <f t="shared" si="9"/>
        <v>0.21505376344086022</v>
      </c>
      <c r="F28" s="85">
        <f>分析係数表!C31</f>
        <v>0.96551367561139545</v>
      </c>
      <c r="G28" s="110">
        <f t="shared" si="0"/>
        <v>0.2076373495938485</v>
      </c>
      <c r="H28" s="110">
        <v>0.74423223269325867</v>
      </c>
      <c r="I28" s="110">
        <f t="shared" si="1"/>
        <v>0.74423223269325867</v>
      </c>
      <c r="J28" s="85">
        <f>分析係数表!G31</f>
        <v>7.0877864624873721E-2</v>
      </c>
      <c r="K28" s="111">
        <f t="shared" si="2"/>
        <v>5.2749591438300304E-2</v>
      </c>
      <c r="L28" s="79"/>
      <c r="M28" s="80"/>
      <c r="N28" s="81">
        <f>分析係数表!H31</f>
        <v>0.19122390524604546</v>
      </c>
      <c r="O28" s="82">
        <f t="shared" si="3"/>
        <v>1.4572274614663687</v>
      </c>
      <c r="P28" s="76">
        <f>分析係数表!C31</f>
        <v>0.96551367561139545</v>
      </c>
      <c r="Q28" s="82">
        <f t="shared" si="4"/>
        <v>1.4069730425222569</v>
      </c>
      <c r="R28" s="83">
        <v>1.601614903587703</v>
      </c>
      <c r="S28" s="84">
        <f t="shared" si="5"/>
        <v>2.3458471362809616</v>
      </c>
      <c r="T28" s="85">
        <f>分析係数表!F31</f>
        <v>0.34460573190833199</v>
      </c>
      <c r="U28" s="86">
        <f t="shared" si="6"/>
        <v>0.80839236934316538</v>
      </c>
      <c r="V28" s="87">
        <f>分析係数表!D31</f>
        <v>1.1857287180305206E-2</v>
      </c>
      <c r="W28" s="167">
        <f t="shared" si="7"/>
        <v>0</v>
      </c>
      <c r="X28" s="76">
        <f>分析係数表!E31</f>
        <v>1.0368479821343117E-2</v>
      </c>
      <c r="Y28" s="166">
        <f t="shared" si="8"/>
        <v>0</v>
      </c>
    </row>
    <row r="29" spans="1:25" x14ac:dyDescent="0.2">
      <c r="A29" s="6" t="s">
        <v>17</v>
      </c>
      <c r="B29" s="5" t="s">
        <v>272</v>
      </c>
      <c r="C29" s="90"/>
      <c r="D29" s="107">
        <f>投入係数表!AO29</f>
        <v>2.1505376344086021E-3</v>
      </c>
      <c r="E29" s="110">
        <f t="shared" si="9"/>
        <v>0.21505376344086022</v>
      </c>
      <c r="F29" s="85">
        <f>分析係数表!C32</f>
        <v>0.58314087759815236</v>
      </c>
      <c r="G29" s="110">
        <f t="shared" si="0"/>
        <v>0.12540664034368867</v>
      </c>
      <c r="H29" s="110">
        <v>0.19664706018420455</v>
      </c>
      <c r="I29" s="110">
        <f t="shared" si="1"/>
        <v>0.19664706018420455</v>
      </c>
      <c r="J29" s="85">
        <f>分析係数表!G32</f>
        <v>0.14173228346456693</v>
      </c>
      <c r="K29" s="111">
        <f t="shared" si="2"/>
        <v>2.7871236876501431E-2</v>
      </c>
      <c r="L29" s="79"/>
      <c r="M29" s="80"/>
      <c r="N29" s="81">
        <f>分析係数表!H32</f>
        <v>5.74149098134338E-3</v>
      </c>
      <c r="O29" s="82">
        <f t="shared" si="3"/>
        <v>4.3753202911580469E-2</v>
      </c>
      <c r="P29" s="76">
        <f>分析係数表!C32</f>
        <v>0.58314087759815236</v>
      </c>
      <c r="Q29" s="82">
        <f t="shared" si="4"/>
        <v>2.5514281143589071E-2</v>
      </c>
      <c r="R29" s="83">
        <v>3.227857701785538E-2</v>
      </c>
      <c r="S29" s="84">
        <f t="shared" si="5"/>
        <v>0.22892563720205994</v>
      </c>
      <c r="T29" s="85">
        <f>分析係数表!F32</f>
        <v>0.48425196850393698</v>
      </c>
      <c r="U29" s="86">
        <f t="shared" si="6"/>
        <v>0.11085769045611564</v>
      </c>
      <c r="V29" s="87">
        <f>分析係数表!D32</f>
        <v>1.7716535433070866E-2</v>
      </c>
      <c r="W29" s="167">
        <f t="shared" si="7"/>
        <v>0</v>
      </c>
      <c r="X29" s="76">
        <f>分析係数表!E32</f>
        <v>2.5590551181102362E-2</v>
      </c>
      <c r="Y29" s="166">
        <f t="shared" si="8"/>
        <v>0</v>
      </c>
    </row>
    <row r="30" spans="1:25" x14ac:dyDescent="0.2">
      <c r="A30" s="6" t="s">
        <v>18</v>
      </c>
      <c r="B30" s="5" t="s">
        <v>273</v>
      </c>
      <c r="C30" s="90"/>
      <c r="D30" s="107">
        <f>投入係数表!AO30</f>
        <v>1.0752688172043012E-2</v>
      </c>
      <c r="E30" s="110">
        <f t="shared" si="9"/>
        <v>1.0752688172043012</v>
      </c>
      <c r="F30" s="85">
        <f>分析係数表!C33</f>
        <v>0.65671641791044777</v>
      </c>
      <c r="G30" s="110">
        <f t="shared" si="0"/>
        <v>0.70614668592521279</v>
      </c>
      <c r="H30" s="110">
        <v>1.0666082449332073</v>
      </c>
      <c r="I30" s="110">
        <f t="shared" si="1"/>
        <v>1.0666082449332073</v>
      </c>
      <c r="J30" s="85">
        <f>分析係数表!G33</f>
        <v>0.50780141843971627</v>
      </c>
      <c r="K30" s="111">
        <f t="shared" si="2"/>
        <v>0.54162517969657897</v>
      </c>
      <c r="L30" s="79"/>
      <c r="M30" s="80"/>
      <c r="N30" s="81">
        <f>分析係数表!H33</f>
        <v>8.515469770082316E-4</v>
      </c>
      <c r="O30" s="82">
        <f t="shared" si="3"/>
        <v>6.4892390835153057E-3</v>
      </c>
      <c r="P30" s="76">
        <f>分析係数表!C33</f>
        <v>0.65671641791044777</v>
      </c>
      <c r="Q30" s="82">
        <f t="shared" si="4"/>
        <v>4.2615898458906488E-3</v>
      </c>
      <c r="R30" s="83">
        <v>2.4342929059887386E-2</v>
      </c>
      <c r="S30" s="84">
        <f t="shared" si="5"/>
        <v>1.0909511739930946</v>
      </c>
      <c r="T30" s="85">
        <f>分析係数表!F33</f>
        <v>0.64539007092198586</v>
      </c>
      <c r="U30" s="86">
        <f t="shared" si="6"/>
        <v>0.70408905555582701</v>
      </c>
      <c r="V30" s="87">
        <f>分析係数表!D33</f>
        <v>0.13049645390070921</v>
      </c>
      <c r="W30" s="167">
        <f t="shared" si="7"/>
        <v>0</v>
      </c>
      <c r="X30" s="76">
        <f>分析係数表!E33</f>
        <v>0.11063829787234042</v>
      </c>
      <c r="Y30" s="166">
        <f t="shared" si="8"/>
        <v>0</v>
      </c>
    </row>
    <row r="31" spans="1:25" x14ac:dyDescent="0.2">
      <c r="A31" s="6" t="s">
        <v>19</v>
      </c>
      <c r="B31" s="5" t="s">
        <v>274</v>
      </c>
      <c r="C31" s="90"/>
      <c r="D31" s="107">
        <f>投入係数表!AO31</f>
        <v>6.236559139784946E-2</v>
      </c>
      <c r="E31" s="110">
        <f t="shared" si="9"/>
        <v>6.236559139784946</v>
      </c>
      <c r="F31" s="85">
        <f>分析係数表!C34</f>
        <v>0.31694321814583648</v>
      </c>
      <c r="G31" s="110">
        <f t="shared" si="0"/>
        <v>1.9766351239202704</v>
      </c>
      <c r="H31" s="110">
        <v>2.1552951018135231</v>
      </c>
      <c r="I31" s="110">
        <f t="shared" si="1"/>
        <v>2.1552951018135231</v>
      </c>
      <c r="J31" s="85">
        <f>分析係数表!G34</f>
        <v>0.42500730922911995</v>
      </c>
      <c r="K31" s="111">
        <f t="shared" si="2"/>
        <v>0.91601617181646755</v>
      </c>
      <c r="L31" s="79"/>
      <c r="M31" s="80"/>
      <c r="N31" s="81">
        <f>分析係数表!H34</f>
        <v>0.1424405852450133</v>
      </c>
      <c r="O31" s="82">
        <f t="shared" si="3"/>
        <v>1.0854727194243785</v>
      </c>
      <c r="P31" s="76">
        <f>分析係数表!C34</f>
        <v>0.31694321814583648</v>
      </c>
      <c r="Q31" s="82">
        <f t="shared" si="4"/>
        <v>0.34403321690387517</v>
      </c>
      <c r="R31" s="83">
        <v>0.3793041627610198</v>
      </c>
      <c r="S31" s="84">
        <f t="shared" si="5"/>
        <v>2.5345992645745428</v>
      </c>
      <c r="T31" s="85">
        <f>分析係数表!F34</f>
        <v>0.69993178052821359</v>
      </c>
      <c r="U31" s="86">
        <f t="shared" si="6"/>
        <v>1.7740465761791604</v>
      </c>
      <c r="V31" s="87">
        <f>分析係数表!D34</f>
        <v>0.29461066172887634</v>
      </c>
      <c r="W31" s="167">
        <f t="shared" si="7"/>
        <v>1</v>
      </c>
      <c r="X31" s="76">
        <f>分析係数表!E34</f>
        <v>0.2042685898060618</v>
      </c>
      <c r="Y31" s="166">
        <f t="shared" si="8"/>
        <v>1</v>
      </c>
    </row>
    <row r="32" spans="1:25" x14ac:dyDescent="0.2">
      <c r="A32" s="6" t="s">
        <v>20</v>
      </c>
      <c r="B32" s="5" t="s">
        <v>37</v>
      </c>
      <c r="C32" s="90"/>
      <c r="D32" s="107">
        <f>投入係数表!AO32</f>
        <v>2.1505376344086021E-3</v>
      </c>
      <c r="E32" s="110">
        <f t="shared" si="9"/>
        <v>0.21505376344086022</v>
      </c>
      <c r="F32" s="85">
        <f>分析係数表!C35</f>
        <v>0.30004594884362079</v>
      </c>
      <c r="G32" s="110">
        <f t="shared" si="0"/>
        <v>6.4526010504004472E-2</v>
      </c>
      <c r="H32" s="110">
        <v>0.2798784195299438</v>
      </c>
      <c r="I32" s="110">
        <f t="shared" si="1"/>
        <v>0.2798784195299438</v>
      </c>
      <c r="J32" s="85">
        <f>分析係数表!G35</f>
        <v>0.31483253588516746</v>
      </c>
      <c r="K32" s="111">
        <f t="shared" si="2"/>
        <v>8.811483256014499E-2</v>
      </c>
      <c r="L32" s="79"/>
      <c r="M32" s="80"/>
      <c r="N32" s="81">
        <f>分析係数表!H35</f>
        <v>5.3595850643821122E-2</v>
      </c>
      <c r="O32" s="82">
        <f t="shared" si="3"/>
        <v>0.40842877504428149</v>
      </c>
      <c r="P32" s="76">
        <f>分析係数表!C35</f>
        <v>0.30004594884362079</v>
      </c>
      <c r="Q32" s="82">
        <f t="shared" si="4"/>
        <v>0.12254739934319919</v>
      </c>
      <c r="R32" s="83">
        <v>0.15330471490022704</v>
      </c>
      <c r="S32" s="84">
        <f t="shared" si="5"/>
        <v>0.43318313443017087</v>
      </c>
      <c r="T32" s="85">
        <f>分析係数表!F35</f>
        <v>0.64593301435406703</v>
      </c>
      <c r="U32" s="86">
        <f t="shared" si="6"/>
        <v>0.27980728778982328</v>
      </c>
      <c r="V32" s="87">
        <f>分析係数表!D35</f>
        <v>0.12870813397129185</v>
      </c>
      <c r="W32" s="167">
        <f t="shared" si="7"/>
        <v>0</v>
      </c>
      <c r="X32" s="76">
        <f>分析係数表!E35</f>
        <v>0.11674641148325358</v>
      </c>
      <c r="Y32" s="166">
        <f t="shared" si="8"/>
        <v>0</v>
      </c>
    </row>
    <row r="33" spans="1:25" x14ac:dyDescent="0.2">
      <c r="A33" s="6" t="s">
        <v>21</v>
      </c>
      <c r="B33" s="5" t="s">
        <v>38</v>
      </c>
      <c r="C33" s="90"/>
      <c r="D33" s="107">
        <f>投入係数表!AO33</f>
        <v>2.3655913978494623E-2</v>
      </c>
      <c r="E33" s="110">
        <f t="shared" si="9"/>
        <v>2.3655913978494625</v>
      </c>
      <c r="F33" s="85">
        <f>分析係数表!C36</f>
        <v>0.65263261684085982</v>
      </c>
      <c r="G33" s="110">
        <f t="shared" si="0"/>
        <v>1.5438621043547223</v>
      </c>
      <c r="H33" s="110">
        <v>1.6815676517188463</v>
      </c>
      <c r="I33" s="110">
        <f t="shared" si="1"/>
        <v>1.6815676517188463</v>
      </c>
      <c r="J33" s="85">
        <f>分析係数表!G36</f>
        <v>1.8993066023515224E-2</v>
      </c>
      <c r="K33" s="111">
        <f t="shared" si="2"/>
        <v>3.1938125432103504E-2</v>
      </c>
      <c r="L33" s="79"/>
      <c r="M33" s="80"/>
      <c r="N33" s="81">
        <f>分析係数表!H36</f>
        <v>0.10937217763786029</v>
      </c>
      <c r="O33" s="82">
        <f t="shared" si="3"/>
        <v>0.83347393501453404</v>
      </c>
      <c r="P33" s="76">
        <f>分析係数表!C36</f>
        <v>0.65263261684085982</v>
      </c>
      <c r="Q33" s="82">
        <f t="shared" si="4"/>
        <v>0.54395227527718415</v>
      </c>
      <c r="R33" s="83">
        <v>0.56980351920371264</v>
      </c>
      <c r="S33" s="84">
        <f t="shared" si="5"/>
        <v>2.251371170922559</v>
      </c>
      <c r="T33" s="85">
        <f>分析係数表!F36</f>
        <v>0.88362978595116071</v>
      </c>
      <c r="U33" s="86">
        <f t="shared" si="6"/>
        <v>1.9893786258589148</v>
      </c>
      <c r="V33" s="87">
        <f>分析係数表!D36</f>
        <v>1.4320168827253543E-2</v>
      </c>
      <c r="W33" s="167">
        <f t="shared" si="7"/>
        <v>0</v>
      </c>
      <c r="X33" s="76">
        <f>分析係数表!E36</f>
        <v>2.7132951462164605E-3</v>
      </c>
      <c r="Y33" s="166">
        <f t="shared" si="8"/>
        <v>0</v>
      </c>
    </row>
    <row r="34" spans="1:25" x14ac:dyDescent="0.2">
      <c r="A34" s="6" t="s">
        <v>22</v>
      </c>
      <c r="B34" s="5" t="s">
        <v>377</v>
      </c>
      <c r="C34" s="90"/>
      <c r="D34" s="107">
        <f>投入係数表!AO34</f>
        <v>7.9569892473118284E-2</v>
      </c>
      <c r="E34" s="110">
        <f t="shared" si="9"/>
        <v>7.956989247311828</v>
      </c>
      <c r="F34" s="85">
        <f>分析係数表!C37</f>
        <v>0.3125</v>
      </c>
      <c r="G34" s="110">
        <f t="shared" si="0"/>
        <v>2.486559139784946</v>
      </c>
      <c r="H34" s="110">
        <v>2.7441398108429134</v>
      </c>
      <c r="I34" s="110">
        <f t="shared" si="1"/>
        <v>2.7441398108429134</v>
      </c>
      <c r="J34" s="85">
        <f>分析係数表!G37</f>
        <v>0.41284547738693467</v>
      </c>
      <c r="K34" s="111">
        <f t="shared" si="2"/>
        <v>1.1329057102239353</v>
      </c>
      <c r="L34" s="79"/>
      <c r="M34" s="80"/>
      <c r="N34" s="81">
        <f>分析係数表!H37</f>
        <v>4.2693468892730888E-2</v>
      </c>
      <c r="O34" s="82">
        <f t="shared" si="3"/>
        <v>0.32534685041442646</v>
      </c>
      <c r="P34" s="76">
        <f>分析係数表!C37</f>
        <v>0.3125</v>
      </c>
      <c r="Q34" s="82">
        <f t="shared" si="4"/>
        <v>0.10167089075450828</v>
      </c>
      <c r="R34" s="83">
        <v>0.13317026841302371</v>
      </c>
      <c r="S34" s="84">
        <f t="shared" si="5"/>
        <v>2.877310079255937</v>
      </c>
      <c r="T34" s="85">
        <f>分析係数表!F37</f>
        <v>0.69189698492462315</v>
      </c>
      <c r="U34" s="86">
        <f t="shared" si="6"/>
        <v>1.9908021685304111</v>
      </c>
      <c r="V34" s="87">
        <f>分析係数表!D37</f>
        <v>0.10128768844221106</v>
      </c>
      <c r="W34" s="167">
        <f t="shared" si="7"/>
        <v>0</v>
      </c>
      <c r="X34" s="76">
        <f>分析係数表!E37</f>
        <v>9.3907035175879394E-2</v>
      </c>
      <c r="Y34" s="166">
        <f t="shared" si="8"/>
        <v>0</v>
      </c>
    </row>
    <row r="35" spans="1:25" x14ac:dyDescent="0.2">
      <c r="A35" s="6" t="s">
        <v>23</v>
      </c>
      <c r="B35" s="5" t="s">
        <v>193</v>
      </c>
      <c r="C35" s="90"/>
      <c r="D35" s="107">
        <f>投入係数表!AO35</f>
        <v>5.8064516129032261E-2</v>
      </c>
      <c r="E35" s="110">
        <f t="shared" si="9"/>
        <v>5.806451612903226</v>
      </c>
      <c r="F35" s="85">
        <f>分析係数表!C38</f>
        <v>4.0005674563767912E-2</v>
      </c>
      <c r="G35" s="110">
        <f t="shared" si="0"/>
        <v>0.23229101359607177</v>
      </c>
      <c r="H35" s="110">
        <v>0.26884701913455616</v>
      </c>
      <c r="I35" s="110">
        <f t="shared" si="1"/>
        <v>0.26884701913455616</v>
      </c>
      <c r="J35" s="85">
        <f>分析係数表!G38</f>
        <v>0.2442528735632184</v>
      </c>
      <c r="K35" s="111">
        <f t="shared" si="2"/>
        <v>6.5666656972520901E-2</v>
      </c>
      <c r="L35" s="79"/>
      <c r="M35" s="80"/>
      <c r="N35" s="81">
        <f>分析係数表!H38</f>
        <v>3.7571284803757127E-2</v>
      </c>
      <c r="O35" s="82">
        <f t="shared" si="3"/>
        <v>0.28631309410903893</v>
      </c>
      <c r="P35" s="76">
        <f>分析係数表!C38</f>
        <v>4.0005674563767912E-2</v>
      </c>
      <c r="Q35" s="82">
        <f t="shared" si="4"/>
        <v>1.1454148466271668E-2</v>
      </c>
      <c r="R35" s="83">
        <v>1.4188127999802002E-2</v>
      </c>
      <c r="S35" s="84">
        <f t="shared" si="5"/>
        <v>0.28303514713435818</v>
      </c>
      <c r="T35" s="85">
        <f>分析係数表!F38</f>
        <v>0.42528735632183906</v>
      </c>
      <c r="U35" s="86">
        <f t="shared" si="6"/>
        <v>0.12037126947093393</v>
      </c>
      <c r="V35" s="87">
        <f>分析係数表!D38</f>
        <v>0.11494252873563218</v>
      </c>
      <c r="W35" s="167">
        <f t="shared" si="7"/>
        <v>0</v>
      </c>
      <c r="X35" s="76">
        <f>分析係数表!E38</f>
        <v>0.10344827586206896</v>
      </c>
      <c r="Y35" s="166">
        <f t="shared" si="8"/>
        <v>0</v>
      </c>
    </row>
    <row r="36" spans="1:25" x14ac:dyDescent="0.2">
      <c r="A36" s="6" t="s">
        <v>24</v>
      </c>
      <c r="B36" s="5" t="s">
        <v>39</v>
      </c>
      <c r="C36" s="90"/>
      <c r="D36" s="107">
        <f>投入係数表!AO36</f>
        <v>0.18924731182795698</v>
      </c>
      <c r="E36" s="110">
        <f t="shared" si="9"/>
        <v>18.9247311827957</v>
      </c>
      <c r="F36" s="85">
        <f>分析係数表!C39</f>
        <v>1</v>
      </c>
      <c r="G36" s="110">
        <f t="shared" si="0"/>
        <v>18.9247311827957</v>
      </c>
      <c r="H36" s="110">
        <v>18.931282507706403</v>
      </c>
      <c r="I36" s="110">
        <f t="shared" si="1"/>
        <v>18.931282507706403</v>
      </c>
      <c r="J36" s="85">
        <f>分析係数表!G39</f>
        <v>0.35369632580787957</v>
      </c>
      <c r="K36" s="111">
        <f t="shared" si="2"/>
        <v>6.6959250658067351</v>
      </c>
      <c r="L36" s="79"/>
      <c r="M36" s="80"/>
      <c r="N36" s="81">
        <f>分析係数表!H39</f>
        <v>3.3932856811085595E-3</v>
      </c>
      <c r="O36" s="82">
        <f t="shared" si="3"/>
        <v>2.5858634529765539E-2</v>
      </c>
      <c r="P36" s="76">
        <f>分析係数表!C39</f>
        <v>1</v>
      </c>
      <c r="Q36" s="82">
        <f t="shared" si="4"/>
        <v>2.5858634529765539E-2</v>
      </c>
      <c r="R36" s="83">
        <v>3.1653667396295354E-2</v>
      </c>
      <c r="S36" s="84">
        <f t="shared" si="5"/>
        <v>18.962936175102698</v>
      </c>
      <c r="T36" s="85">
        <f>分析係数表!F39</f>
        <v>0.70440460380699421</v>
      </c>
      <c r="U36" s="86">
        <f t="shared" si="6"/>
        <v>13.357579543440535</v>
      </c>
      <c r="V36" s="87">
        <f>分析係数表!D39</f>
        <v>6.0314298362107124E-2</v>
      </c>
      <c r="W36" s="167">
        <f t="shared" si="7"/>
        <v>1</v>
      </c>
      <c r="X36" s="76">
        <f>分析係数表!E39</f>
        <v>7.2598494909251882E-2</v>
      </c>
      <c r="Y36" s="166">
        <f t="shared" si="8"/>
        <v>1</v>
      </c>
    </row>
    <row r="37" spans="1:25" x14ac:dyDescent="0.2">
      <c r="A37" s="6" t="s">
        <v>25</v>
      </c>
      <c r="B37" s="5" t="s">
        <v>40</v>
      </c>
      <c r="C37" s="90"/>
      <c r="D37" s="107">
        <f>投入係数表!AO37</f>
        <v>0</v>
      </c>
      <c r="E37" s="110">
        <f t="shared" si="9"/>
        <v>0</v>
      </c>
      <c r="F37" s="85">
        <f>分析係数表!C40</f>
        <v>0.6708495079895278</v>
      </c>
      <c r="G37" s="110">
        <f t="shared" si="0"/>
        <v>0</v>
      </c>
      <c r="H37" s="110">
        <v>2.7798336657819771E-3</v>
      </c>
      <c r="I37" s="110">
        <f t="shared" si="1"/>
        <v>2.7798336657819771E-3</v>
      </c>
      <c r="J37" s="85">
        <f>分析係数表!G40</f>
        <v>0.531269582654468</v>
      </c>
      <c r="K37" s="111">
        <f t="shared" si="2"/>
        <v>1.4768410714688309E-3</v>
      </c>
      <c r="L37" s="79"/>
      <c r="M37" s="80"/>
      <c r="N37" s="81">
        <f>分析係数表!H40</f>
        <v>2.5210951410213404E-2</v>
      </c>
      <c r="O37" s="82">
        <f t="shared" si="3"/>
        <v>0.19212080559377132</v>
      </c>
      <c r="P37" s="76">
        <f>分析係数表!C40</f>
        <v>0.6708495079895278</v>
      </c>
      <c r="Q37" s="82">
        <f t="shared" si="4"/>
        <v>0.12888414790713321</v>
      </c>
      <c r="R37" s="83">
        <v>0.12906576731801508</v>
      </c>
      <c r="S37" s="84">
        <f t="shared" si="5"/>
        <v>0.13184560098379705</v>
      </c>
      <c r="T37" s="85">
        <f>分析係数表!F40</f>
        <v>0.72803609474871533</v>
      </c>
      <c r="U37" s="86">
        <f t="shared" si="6"/>
        <v>9.5988356450040987E-2</v>
      </c>
      <c r="V37" s="87">
        <f>分析係数表!D40</f>
        <v>0.11505201153026695</v>
      </c>
      <c r="W37" s="167">
        <f t="shared" si="7"/>
        <v>0</v>
      </c>
      <c r="X37" s="76">
        <f>分析係数表!E40</f>
        <v>6.6173705978192762E-2</v>
      </c>
      <c r="Y37" s="166">
        <f t="shared" si="8"/>
        <v>0</v>
      </c>
    </row>
    <row r="38" spans="1:25" x14ac:dyDescent="0.2">
      <c r="A38" s="6" t="s">
        <v>26</v>
      </c>
      <c r="B38" s="5" t="s">
        <v>276</v>
      </c>
      <c r="C38" s="90"/>
      <c r="D38" s="107">
        <f>投入係数表!AO38</f>
        <v>2.1505376344086021E-3</v>
      </c>
      <c r="E38" s="110">
        <f t="shared" si="9"/>
        <v>0.21505376344086022</v>
      </c>
      <c r="F38" s="85">
        <f>分析係数表!C41</f>
        <v>0.63576075285795497</v>
      </c>
      <c r="G38" s="110">
        <f t="shared" si="0"/>
        <v>0.13672274255009784</v>
      </c>
      <c r="H38" s="110">
        <v>0.13972442269966229</v>
      </c>
      <c r="I38" s="110">
        <f t="shared" si="1"/>
        <v>0.13972442269966229</v>
      </c>
      <c r="J38" s="85">
        <f>分析係数表!G41</f>
        <v>0.45993746335743602</v>
      </c>
      <c r="K38" s="111">
        <f t="shared" si="2"/>
        <v>6.426449654556482E-2</v>
      </c>
      <c r="L38" s="79"/>
      <c r="M38" s="80"/>
      <c r="N38" s="81">
        <f>分析係数表!H41</f>
        <v>4.510618532758754E-2</v>
      </c>
      <c r="O38" s="82">
        <f t="shared" si="3"/>
        <v>0.34373302781771981</v>
      </c>
      <c r="P38" s="76">
        <f>分析係数表!C41</f>
        <v>0.63576075285795497</v>
      </c>
      <c r="Q38" s="82">
        <f t="shared" si="4"/>
        <v>0.21853196854753792</v>
      </c>
      <c r="R38" s="83">
        <v>0.22160227037253757</v>
      </c>
      <c r="S38" s="84">
        <f t="shared" si="5"/>
        <v>0.36132669307219989</v>
      </c>
      <c r="T38" s="85">
        <f>分析係数表!F41</f>
        <v>0.5626343560680086</v>
      </c>
      <c r="U38" s="86">
        <f t="shared" si="6"/>
        <v>0.20329481128686017</v>
      </c>
      <c r="V38" s="87">
        <f>分析係数表!D41</f>
        <v>0.18145397693961304</v>
      </c>
      <c r="W38" s="167">
        <f t="shared" si="7"/>
        <v>0</v>
      </c>
      <c r="X38" s="76">
        <f>分析係数表!E41</f>
        <v>0.17500488567520031</v>
      </c>
      <c r="Y38" s="166">
        <f t="shared" si="8"/>
        <v>0</v>
      </c>
    </row>
    <row r="39" spans="1:25" x14ac:dyDescent="0.2">
      <c r="A39" s="6" t="s">
        <v>51</v>
      </c>
      <c r="B39" s="5" t="s">
        <v>367</v>
      </c>
      <c r="C39" s="90"/>
      <c r="D39" s="107">
        <f>投入係数表!AO39</f>
        <v>4.3010752688172043E-3</v>
      </c>
      <c r="E39" s="110">
        <f t="shared" si="9"/>
        <v>0.43010752688172044</v>
      </c>
      <c r="F39" s="85">
        <f>分析係数表!C42</f>
        <v>1</v>
      </c>
      <c r="G39" s="110">
        <f>E39*F39</f>
        <v>0.43010752688172044</v>
      </c>
      <c r="H39" s="110">
        <v>0.44486487503931765</v>
      </c>
      <c r="I39" s="110">
        <f>C39+H39</f>
        <v>0.44486487503931765</v>
      </c>
      <c r="J39" s="85">
        <f>分析係数表!G42</f>
        <v>0.48586118251928023</v>
      </c>
      <c r="K39" s="111">
        <f>I39*J39</f>
        <v>0.21614257424789471</v>
      </c>
      <c r="L39" s="79"/>
      <c r="M39" s="80"/>
      <c r="N39" s="81">
        <f>分析係数表!H42</f>
        <v>1.2011973266585813E-2</v>
      </c>
      <c r="O39" s="82">
        <f t="shared" si="3"/>
        <v>9.1537599799284081E-2</v>
      </c>
      <c r="P39" s="76">
        <f>分析係数表!C42</f>
        <v>1</v>
      </c>
      <c r="Q39" s="82">
        <f>O39*P39</f>
        <v>9.1537599799284081E-2</v>
      </c>
      <c r="R39" s="83">
        <v>9.5130732914203708E-2</v>
      </c>
      <c r="S39" s="84">
        <f>I39+R39</f>
        <v>0.53999560795352131</v>
      </c>
      <c r="T39" s="85">
        <f>分析係数表!F42</f>
        <v>0.55826906598114823</v>
      </c>
      <c r="U39" s="86">
        <f>S39*T39</f>
        <v>0.30146284368613463</v>
      </c>
      <c r="V39" s="87">
        <f>分析係数表!D42</f>
        <v>0.12296486718080549</v>
      </c>
      <c r="W39" s="167">
        <f>ROUND(S39*V39,0)</f>
        <v>0</v>
      </c>
      <c r="X39" s="76">
        <f>分析係数表!E42</f>
        <v>7.7120822622107968E-2</v>
      </c>
      <c r="Y39" s="166">
        <f>ROUND(S39*X39,0)</f>
        <v>0</v>
      </c>
    </row>
    <row r="40" spans="1:25" x14ac:dyDescent="0.2">
      <c r="A40" s="6" t="s">
        <v>194</v>
      </c>
      <c r="B40" s="5" t="s">
        <v>41</v>
      </c>
      <c r="C40" s="90"/>
      <c r="D40" s="107">
        <f>投入係数表!AO40</f>
        <v>3.0107526881720432E-2</v>
      </c>
      <c r="E40" s="110">
        <f t="shared" si="9"/>
        <v>3.010752688172043</v>
      </c>
      <c r="F40" s="85">
        <f>分析係数表!C43</f>
        <v>0.35275161130391675</v>
      </c>
      <c r="G40" s="110">
        <f>E40*F40</f>
        <v>1.0620478619902869</v>
      </c>
      <c r="H40" s="110">
        <v>2.0742448836159446</v>
      </c>
      <c r="I40" s="110">
        <f>C40+H40</f>
        <v>2.0742448836159446</v>
      </c>
      <c r="J40" s="85">
        <f>分析係数表!G43</f>
        <v>0.36383347788378145</v>
      </c>
      <c r="K40" s="111">
        <f>I40*J40</f>
        <v>0.75467972998862864</v>
      </c>
      <c r="L40" s="79"/>
      <c r="M40" s="80"/>
      <c r="N40" s="81">
        <f>分析係数表!H43</f>
        <v>3.2462002941707736E-2</v>
      </c>
      <c r="O40" s="82">
        <f t="shared" si="3"/>
        <v>0.24737765960794708</v>
      </c>
      <c r="P40" s="76">
        <f>分析係数表!C43</f>
        <v>0.35275161130391675</v>
      </c>
      <c r="Q40" s="82">
        <f>O40*P40</f>
        <v>8.7262868027295173E-2</v>
      </c>
      <c r="R40" s="83">
        <v>0.17953761868169499</v>
      </c>
      <c r="S40" s="84">
        <f>I40+R40</f>
        <v>2.2537825022976397</v>
      </c>
      <c r="T40" s="85">
        <f>分析係数表!F43</f>
        <v>0.62185602775368609</v>
      </c>
      <c r="U40" s="86">
        <f>S40*T40</f>
        <v>1.4015282342995732</v>
      </c>
      <c r="V40" s="87">
        <f>分析係数表!D43</f>
        <v>0.24869904596704251</v>
      </c>
      <c r="W40" s="167">
        <f>ROUND(S40*V40,0)</f>
        <v>1</v>
      </c>
      <c r="X40" s="76">
        <f>分析係数表!E43</f>
        <v>0.20663486556808325</v>
      </c>
      <c r="Y40" s="166">
        <f>ROUND(S40*X40,0)</f>
        <v>0</v>
      </c>
    </row>
    <row r="41" spans="1:25" x14ac:dyDescent="0.2">
      <c r="A41" s="6" t="s">
        <v>340</v>
      </c>
      <c r="B41" s="5" t="s">
        <v>42</v>
      </c>
      <c r="C41" s="90"/>
      <c r="D41" s="107">
        <f>投入係数表!AO41</f>
        <v>0</v>
      </c>
      <c r="E41" s="110">
        <f t="shared" si="9"/>
        <v>0</v>
      </c>
      <c r="F41" s="85">
        <f>分析係数表!C44</f>
        <v>0.44216182048040453</v>
      </c>
      <c r="G41" s="110">
        <f>E41*F41</f>
        <v>0</v>
      </c>
      <c r="H41" s="110">
        <v>8.4531512813379034E-3</v>
      </c>
      <c r="I41" s="110">
        <f>C41+H41</f>
        <v>8.4531512813379034E-3</v>
      </c>
      <c r="J41" s="85">
        <f>分析係数表!G44</f>
        <v>0.26698361065932691</v>
      </c>
      <c r="K41" s="111">
        <f>I41*J41</f>
        <v>2.2568528505411091E-3</v>
      </c>
      <c r="L41" s="79"/>
      <c r="M41" s="80"/>
      <c r="N41" s="81">
        <f>分析係数表!H44</f>
        <v>9.8960080509896006E-2</v>
      </c>
      <c r="O41" s="82">
        <f t="shared" si="3"/>
        <v>0.75412823894791503</v>
      </c>
      <c r="P41" s="76">
        <f>分析係数表!C44</f>
        <v>0.44216182048040453</v>
      </c>
      <c r="Q41" s="82">
        <f>O41*P41</f>
        <v>0.33344671500889161</v>
      </c>
      <c r="R41" s="83">
        <v>0.33790001529362101</v>
      </c>
      <c r="S41" s="84">
        <f>I41+R41</f>
        <v>0.3463531665749589</v>
      </c>
      <c r="T41" s="85">
        <f>分析係数表!F44</f>
        <v>0.48855248342299512</v>
      </c>
      <c r="U41" s="86">
        <f>S41*T41</f>
        <v>0.16921169967161448</v>
      </c>
      <c r="V41" s="87">
        <f>分析係数表!D44</f>
        <v>0.23645689978731391</v>
      </c>
      <c r="W41" s="167">
        <f>ROUND(S41*V41,0)</f>
        <v>0</v>
      </c>
      <c r="X41" s="76">
        <f>分析係数表!E44</f>
        <v>0.14913048917803079</v>
      </c>
      <c r="Y41" s="166">
        <f>ROUND(S41*X41,0)</f>
        <v>0</v>
      </c>
    </row>
    <row r="42" spans="1:25" x14ac:dyDescent="0.2">
      <c r="A42" s="6" t="s">
        <v>341</v>
      </c>
      <c r="B42" s="5" t="s">
        <v>278</v>
      </c>
      <c r="C42" s="90"/>
      <c r="D42" s="107">
        <f>投入係数表!AO42</f>
        <v>0</v>
      </c>
      <c r="E42" s="110">
        <f t="shared" si="9"/>
        <v>0</v>
      </c>
      <c r="F42" s="85">
        <f>分析係数表!C45</f>
        <v>1</v>
      </c>
      <c r="G42" s="110">
        <f>E42*F42</f>
        <v>0</v>
      </c>
      <c r="H42" s="110">
        <v>5.9770472198388415E-2</v>
      </c>
      <c r="I42" s="110">
        <f>C42+H42</f>
        <v>5.9770472198388415E-2</v>
      </c>
      <c r="J42" s="85">
        <f>分析係数表!G45</f>
        <v>0</v>
      </c>
      <c r="K42" s="111">
        <f>I42*J42</f>
        <v>0</v>
      </c>
      <c r="L42" s="79"/>
      <c r="M42" s="80"/>
      <c r="N42" s="81">
        <f>分析係数表!H45</f>
        <v>0</v>
      </c>
      <c r="O42" s="82">
        <f t="shared" si="3"/>
        <v>0</v>
      </c>
      <c r="P42" s="76">
        <f>分析係数表!C45</f>
        <v>1</v>
      </c>
      <c r="Q42" s="82">
        <f>O42*P42</f>
        <v>0</v>
      </c>
      <c r="R42" s="83">
        <v>3.3672371931922707E-3</v>
      </c>
      <c r="S42" s="84">
        <f>I42+R42</f>
        <v>6.3137709391580685E-2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201">
        <f>最終需要_まとめ!C44</f>
        <v>100</v>
      </c>
      <c r="D43" s="107">
        <f>投入係数表!AO43</f>
        <v>0</v>
      </c>
      <c r="E43" s="110">
        <f t="shared" si="9"/>
        <v>0</v>
      </c>
      <c r="F43" s="85">
        <f>分析係数表!C46</f>
        <v>0.17935833011209901</v>
      </c>
      <c r="G43" s="110">
        <f>E43*F43</f>
        <v>0</v>
      </c>
      <c r="H43" s="110">
        <v>3.4617796403115179E-2</v>
      </c>
      <c r="I43" s="110">
        <f>C43+H43</f>
        <v>100.03461779640311</v>
      </c>
      <c r="J43" s="85">
        <f>分析係数表!G46</f>
        <v>8.6021505376344086E-3</v>
      </c>
      <c r="K43" s="111">
        <f>I43*J43</f>
        <v>0.86051284125938166</v>
      </c>
      <c r="L43" s="79"/>
      <c r="M43" s="80"/>
      <c r="N43" s="81">
        <f>分析係数表!H46</f>
        <v>1.9624287151962429E-2</v>
      </c>
      <c r="O43" s="82">
        <f t="shared" si="3"/>
        <v>0.14954746433373908</v>
      </c>
      <c r="P43" s="76">
        <f>分析係数表!C46</f>
        <v>0.17935833011209901</v>
      </c>
      <c r="Q43" s="82">
        <f>O43*P43</f>
        <v>2.6822583475398128E-2</v>
      </c>
      <c r="R43" s="83">
        <v>3.0621480487913216E-2</v>
      </c>
      <c r="S43" s="84">
        <f>I43+R43</f>
        <v>100.06523927689102</v>
      </c>
      <c r="T43" s="85">
        <f>分析係数表!F46</f>
        <v>0.31182795698924731</v>
      </c>
      <c r="U43" s="86">
        <f>S43*T43</f>
        <v>31.203139129353115</v>
      </c>
      <c r="V43" s="87">
        <f>分析係数表!D46</f>
        <v>4.3010752688172043E-3</v>
      </c>
      <c r="W43" s="167">
        <f>ROUND(S43*V43,0)</f>
        <v>0</v>
      </c>
      <c r="X43" s="76">
        <f>分析係数表!E46</f>
        <v>1.0752688172043012E-2</v>
      </c>
      <c r="Y43" s="166">
        <f>ROUND(S43*X43,0)</f>
        <v>1</v>
      </c>
    </row>
    <row r="44" spans="1:25" x14ac:dyDescent="0.2">
      <c r="A44" s="192">
        <v>40</v>
      </c>
      <c r="B44" s="14" t="s">
        <v>150</v>
      </c>
      <c r="C44" s="197">
        <f>SUM(C5:C43)</f>
        <v>100</v>
      </c>
      <c r="D44" s="108">
        <f>投入係数表!AO44</f>
        <v>0.6860215053763441</v>
      </c>
      <c r="E44" s="96">
        <f>SUM(E5:E43)</f>
        <v>68.602150537634415</v>
      </c>
      <c r="F44" s="98">
        <f>分析係数表!C47</f>
        <v>0.45205734847213674</v>
      </c>
      <c r="G44" s="96">
        <f>SUM(G5:G43)</f>
        <v>30.261045418774302</v>
      </c>
      <c r="H44" s="96">
        <f>SUM(H5:H43)</f>
        <v>33.813498052392305</v>
      </c>
      <c r="I44" s="96">
        <f>SUM(I5:I43)</f>
        <v>133.8134980523923</v>
      </c>
      <c r="J44" s="98">
        <f>分析係数表!G47</f>
        <v>0.25945463001493158</v>
      </c>
      <c r="K44" s="112">
        <f>SUM(K5:K43)</f>
        <v>12.153954966094854</v>
      </c>
      <c r="L44" s="94">
        <f>最終需要_まとめ!$L$33</f>
        <v>0.627</v>
      </c>
      <c r="M44" s="91">
        <f>K44*L44</f>
        <v>7.6205297637414739</v>
      </c>
      <c r="N44" s="95">
        <f>分析係数表!H47</f>
        <v>1</v>
      </c>
      <c r="O44" s="96">
        <f>SUM(O5:O43)</f>
        <v>7.6205297637414731</v>
      </c>
      <c r="P44" s="92">
        <f>分析係数表!C47</f>
        <v>0.45205734847213674</v>
      </c>
      <c r="Q44" s="96">
        <f>SUM(Q5:Q43)</f>
        <v>3.6472164462117309</v>
      </c>
      <c r="R44" s="91">
        <f>SUM(R5:R43)</f>
        <v>4.2049164716254284</v>
      </c>
      <c r="S44" s="97">
        <f>SUM(S5:S43)</f>
        <v>138.01841452401771</v>
      </c>
      <c r="T44" s="98">
        <f>分析係数表!F47</f>
        <v>0.49393557388686266</v>
      </c>
      <c r="U44" s="99">
        <f>SUM(U5:U43)</f>
        <v>55.835301590308639</v>
      </c>
      <c r="V44" s="100">
        <f>分析係数表!D47</f>
        <v>0.10430078574400901</v>
      </c>
      <c r="W44" s="164">
        <f>SUM(W5:W43)</f>
        <v>3</v>
      </c>
      <c r="X44" s="92">
        <f>分析係数表!E47</f>
        <v>8.4816292561133821E-2</v>
      </c>
      <c r="Y44" s="165">
        <f>SUM(Y5:Y43)</f>
        <v>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79998168889431442"/>
  </sheetPr>
  <dimension ref="A1:AW52"/>
  <sheetViews>
    <sheetView workbookViewId="0">
      <pane xSplit="2" ySplit="7" topLeftCell="Y8" activePane="bottomRight" state="frozen"/>
      <selection activeCell="F63" sqref="F63"/>
      <selection pane="topRight" activeCell="F63" sqref="F63"/>
      <selection pane="bottomLeft" activeCell="F63" sqref="F63"/>
      <selection pane="bottomRight" activeCell="AF2" sqref="AF2"/>
    </sheetView>
  </sheetViews>
  <sheetFormatPr defaultColWidth="9" defaultRowHeight="12" x14ac:dyDescent="0.2"/>
  <cols>
    <col min="1" max="1" width="3.6328125" style="1" customWidth="1"/>
    <col min="2" max="2" width="20.6328125" style="48" customWidth="1"/>
    <col min="3" max="8" width="9.08984375" style="48" bestFit="1" customWidth="1"/>
    <col min="9" max="10" width="9" style="48"/>
    <col min="11" max="11" width="3.6328125" style="1" customWidth="1"/>
    <col min="12" max="12" width="20.6328125" style="48" customWidth="1"/>
    <col min="13" max="13" width="10.6328125" style="48" bestFit="1" customWidth="1"/>
    <col min="14" max="16" width="9.08984375" style="48" bestFit="1" customWidth="1"/>
    <col min="17" max="17" width="4" style="48" customWidth="1"/>
    <col min="18" max="18" width="3.6328125" style="48" customWidth="1"/>
    <col min="19" max="19" width="20.453125" style="48" customWidth="1"/>
    <col min="20" max="24" width="9.08984375" style="48" bestFit="1" customWidth="1"/>
    <col min="25" max="25" width="4" style="48" customWidth="1"/>
    <col min="26" max="26" width="3.6328125" style="48" customWidth="1"/>
    <col min="27" max="27" width="20.453125" style="48" customWidth="1"/>
    <col min="28" max="34" width="10.453125" style="48" customWidth="1"/>
    <col min="35" max="35" width="9.08984375" style="48" bestFit="1" customWidth="1"/>
    <col min="36" max="36" width="4" style="48" customWidth="1"/>
    <col min="37" max="37" width="3.6328125" style="48" customWidth="1"/>
    <col min="38" max="38" width="20.453125" style="48" customWidth="1"/>
    <col min="39" max="40" width="9.08984375" style="48" bestFit="1" customWidth="1"/>
    <col min="41" max="41" width="9" style="48"/>
    <col min="42" max="42" width="3.90625" style="48" customWidth="1"/>
    <col min="43" max="43" width="20.90625" style="48" customWidth="1"/>
    <col min="44" max="44" width="9.453125" style="48" bestFit="1" customWidth="1"/>
    <col min="45" max="45" width="9.36328125" style="48" bestFit="1" customWidth="1"/>
    <col min="46" max="46" width="9.453125" style="48" bestFit="1" customWidth="1"/>
    <col min="47" max="47" width="10.90625" style="48" customWidth="1"/>
    <col min="48" max="49" width="9.08984375" style="48" bestFit="1" customWidth="1"/>
    <col min="50" max="16384" width="9" style="48"/>
  </cols>
  <sheetData>
    <row r="1" spans="1:49" ht="13" x14ac:dyDescent="0.2">
      <c r="A1" s="393" t="s">
        <v>547</v>
      </c>
      <c r="K1" s="393" t="s">
        <v>547</v>
      </c>
    </row>
    <row r="2" spans="1:49" x14ac:dyDescent="0.2">
      <c r="A2" s="1" t="s">
        <v>59</v>
      </c>
      <c r="K2" s="1" t="s">
        <v>188</v>
      </c>
      <c r="R2" s="48" t="s">
        <v>214</v>
      </c>
      <c r="Z2" s="48" t="s">
        <v>60</v>
      </c>
      <c r="AK2" s="48" t="s">
        <v>61</v>
      </c>
    </row>
    <row r="3" spans="1:49" x14ac:dyDescent="0.2">
      <c r="K3" s="1" t="s">
        <v>62</v>
      </c>
      <c r="R3" s="48" t="s">
        <v>63</v>
      </c>
      <c r="Z3" s="48" t="s">
        <v>64</v>
      </c>
      <c r="AK3" s="48" t="s">
        <v>64</v>
      </c>
    </row>
    <row r="4" spans="1:49" x14ac:dyDescent="0.2">
      <c r="W4" s="209"/>
      <c r="Z4" s="48" t="s">
        <v>65</v>
      </c>
      <c r="AP4" s="210" t="s">
        <v>543</v>
      </c>
      <c r="AU4" s="48" t="s">
        <v>385</v>
      </c>
    </row>
    <row r="5" spans="1:49" x14ac:dyDescent="0.2">
      <c r="A5" s="211"/>
      <c r="B5" s="51"/>
      <c r="C5" s="104"/>
      <c r="D5" s="51"/>
      <c r="E5" s="51"/>
      <c r="F5" s="51"/>
      <c r="G5" s="51"/>
      <c r="H5" s="105"/>
      <c r="K5" s="211"/>
      <c r="L5" s="105"/>
      <c r="M5" s="212" t="s">
        <v>66</v>
      </c>
      <c r="N5" s="155" t="s">
        <v>66</v>
      </c>
      <c r="O5" s="114"/>
      <c r="P5" s="105"/>
      <c r="R5" s="104"/>
      <c r="S5" s="51"/>
      <c r="T5" s="374" t="s">
        <v>66</v>
      </c>
      <c r="U5" s="375"/>
      <c r="V5" s="376"/>
      <c r="W5" s="458" t="s">
        <v>67</v>
      </c>
      <c r="X5" s="459"/>
      <c r="Z5" s="104"/>
      <c r="AA5" s="105"/>
      <c r="AB5" s="371"/>
      <c r="AC5" s="371"/>
      <c r="AD5" s="371"/>
      <c r="AE5" s="371"/>
      <c r="AF5" s="371"/>
      <c r="AG5" s="371"/>
      <c r="AH5" s="114"/>
      <c r="AI5" s="114"/>
      <c r="AK5" s="104"/>
      <c r="AL5" s="51"/>
      <c r="AM5" s="114"/>
      <c r="AN5" s="105"/>
      <c r="AP5" s="211"/>
      <c r="AQ5" s="105"/>
      <c r="AR5" s="212" t="s">
        <v>386</v>
      </c>
      <c r="AS5" s="155"/>
      <c r="AT5" s="155" t="s">
        <v>386</v>
      </c>
      <c r="AU5" s="212"/>
      <c r="AV5" s="114"/>
      <c r="AW5" s="105"/>
    </row>
    <row r="6" spans="1:49" ht="36" x14ac:dyDescent="0.2">
      <c r="A6" s="213" t="s">
        <v>1</v>
      </c>
      <c r="B6" s="158" t="s">
        <v>349</v>
      </c>
      <c r="C6" s="214" t="s">
        <v>546</v>
      </c>
      <c r="D6" s="215" t="s">
        <v>211</v>
      </c>
      <c r="E6" s="215" t="s">
        <v>212</v>
      </c>
      <c r="F6" s="215" t="s">
        <v>68</v>
      </c>
      <c r="G6" s="215" t="s">
        <v>69</v>
      </c>
      <c r="H6" s="216" t="s">
        <v>70</v>
      </c>
      <c r="I6" s="215"/>
      <c r="K6" s="213" t="s">
        <v>1</v>
      </c>
      <c r="L6" s="158" t="s">
        <v>349</v>
      </c>
      <c r="M6" s="217" t="s">
        <v>544</v>
      </c>
      <c r="N6" s="215" t="s">
        <v>71</v>
      </c>
      <c r="O6" s="217" t="s">
        <v>72</v>
      </c>
      <c r="P6" s="216" t="s">
        <v>546</v>
      </c>
      <c r="R6" s="213" t="s">
        <v>1</v>
      </c>
      <c r="S6" s="158" t="s">
        <v>349</v>
      </c>
      <c r="T6" s="377" t="s">
        <v>439</v>
      </c>
      <c r="U6" s="378" t="s">
        <v>350</v>
      </c>
      <c r="V6" s="379" t="s">
        <v>351</v>
      </c>
      <c r="W6" s="218" t="s">
        <v>211</v>
      </c>
      <c r="X6" s="218" t="s">
        <v>213</v>
      </c>
      <c r="Z6" s="213" t="s">
        <v>1</v>
      </c>
      <c r="AA6" s="158" t="s">
        <v>349</v>
      </c>
      <c r="AB6" s="372" t="s">
        <v>53</v>
      </c>
      <c r="AC6" s="372" t="s">
        <v>54</v>
      </c>
      <c r="AD6" s="372" t="s">
        <v>55</v>
      </c>
      <c r="AE6" s="372" t="s">
        <v>56</v>
      </c>
      <c r="AF6" s="372" t="s">
        <v>57</v>
      </c>
      <c r="AG6" s="372" t="s">
        <v>548</v>
      </c>
      <c r="AH6" s="217" t="s">
        <v>73</v>
      </c>
      <c r="AI6" s="217" t="s">
        <v>74</v>
      </c>
      <c r="AK6" s="213" t="s">
        <v>1</v>
      </c>
      <c r="AL6" s="158" t="s">
        <v>349</v>
      </c>
      <c r="AM6" s="217" t="s">
        <v>44</v>
      </c>
      <c r="AN6" s="216" t="s">
        <v>75</v>
      </c>
      <c r="AP6" s="213" t="s">
        <v>1</v>
      </c>
      <c r="AQ6" s="158" t="s">
        <v>349</v>
      </c>
      <c r="AR6" s="217" t="s">
        <v>544</v>
      </c>
      <c r="AS6" s="215" t="s">
        <v>352</v>
      </c>
      <c r="AT6" s="215" t="s">
        <v>71</v>
      </c>
      <c r="AU6" s="217" t="s">
        <v>545</v>
      </c>
      <c r="AV6" s="217" t="s">
        <v>72</v>
      </c>
      <c r="AW6" s="216" t="s">
        <v>546</v>
      </c>
    </row>
    <row r="7" spans="1:49" x14ac:dyDescent="0.2">
      <c r="A7" s="219"/>
      <c r="B7" s="126"/>
      <c r="C7" s="103"/>
      <c r="H7" s="158"/>
      <c r="K7" s="219"/>
      <c r="L7" s="220"/>
      <c r="M7" s="221" t="s">
        <v>76</v>
      </c>
      <c r="N7" s="222" t="s">
        <v>77</v>
      </c>
      <c r="O7" s="221" t="s">
        <v>78</v>
      </c>
      <c r="P7" s="223" t="s">
        <v>79</v>
      </c>
      <c r="R7" s="219"/>
      <c r="S7" s="220"/>
      <c r="T7" s="380" t="s">
        <v>80</v>
      </c>
      <c r="U7" s="381"/>
      <c r="V7" s="382"/>
      <c r="W7" s="221" t="s">
        <v>81</v>
      </c>
      <c r="X7" s="221" t="s">
        <v>82</v>
      </c>
      <c r="Z7" s="219"/>
      <c r="AA7" s="220"/>
      <c r="AB7" s="373" t="s">
        <v>84</v>
      </c>
      <c r="AC7" s="373" t="s">
        <v>85</v>
      </c>
      <c r="AD7" s="373" t="s">
        <v>86</v>
      </c>
      <c r="AE7" s="373" t="s">
        <v>87</v>
      </c>
      <c r="AF7" s="373" t="s">
        <v>88</v>
      </c>
      <c r="AG7" s="373" t="s">
        <v>89</v>
      </c>
      <c r="AH7" s="221" t="s">
        <v>90</v>
      </c>
      <c r="AI7" s="221" t="s">
        <v>91</v>
      </c>
      <c r="AK7" s="219"/>
      <c r="AL7" s="220"/>
      <c r="AM7" s="221" t="s">
        <v>84</v>
      </c>
      <c r="AN7" s="223" t="s">
        <v>92</v>
      </c>
      <c r="AP7" s="219"/>
      <c r="AQ7" s="220"/>
      <c r="AR7" s="221" t="s">
        <v>387</v>
      </c>
      <c r="AS7" s="222" t="s">
        <v>388</v>
      </c>
      <c r="AT7" s="222" t="s">
        <v>389</v>
      </c>
      <c r="AU7" s="221" t="s">
        <v>390</v>
      </c>
      <c r="AV7" s="221" t="s">
        <v>391</v>
      </c>
      <c r="AW7" s="223" t="s">
        <v>392</v>
      </c>
    </row>
    <row r="8" spans="1:49" x14ac:dyDescent="0.2">
      <c r="A8" s="224" t="s">
        <v>263</v>
      </c>
      <c r="B8" s="158" t="s">
        <v>264</v>
      </c>
      <c r="C8" s="402">
        <f t="shared" ref="C8:C41" si="0">P8</f>
        <v>0.54693596511361031</v>
      </c>
      <c r="D8" s="403">
        <f t="shared" ref="D8:E41" si="1">W8</f>
        <v>0.18995765275257109</v>
      </c>
      <c r="E8" s="403">
        <f t="shared" si="1"/>
        <v>0.14398064125831822</v>
      </c>
      <c r="F8" s="403">
        <f t="shared" ref="F8:G41" si="2">AH8</f>
        <v>0.45210727969348657</v>
      </c>
      <c r="G8" s="403">
        <f t="shared" si="2"/>
        <v>0.11998386771526517</v>
      </c>
      <c r="H8" s="404">
        <f t="shared" ref="H8:H41" si="3">AN8</f>
        <v>1.0437901581813021E-2</v>
      </c>
      <c r="K8" s="224" t="s">
        <v>263</v>
      </c>
      <c r="L8" s="158" t="s">
        <v>264</v>
      </c>
      <c r="M8" s="383">
        <f>取引基本表!AX5</f>
        <v>4357</v>
      </c>
      <c r="N8" s="367">
        <f>ABS(取引基本表!BB5)</f>
        <v>1974</v>
      </c>
      <c r="O8" s="411">
        <f t="shared" ref="O8:O41" si="4">N8/M8</f>
        <v>0.45306403488638974</v>
      </c>
      <c r="P8" s="407">
        <f t="shared" ref="P8:P43" si="5">1-O8</f>
        <v>0.54693596511361031</v>
      </c>
      <c r="R8" s="224" t="s">
        <v>263</v>
      </c>
      <c r="S8" s="158" t="s">
        <v>264</v>
      </c>
      <c r="T8" s="365">
        <f>取引基本表!BD5</f>
        <v>4959</v>
      </c>
      <c r="U8" s="446">
        <f>雇用表!AB5</f>
        <v>942</v>
      </c>
      <c r="V8" s="447">
        <f>雇用表!AB51</f>
        <v>714</v>
      </c>
      <c r="W8" s="413">
        <f>U8/T8</f>
        <v>0.18995765275257109</v>
      </c>
      <c r="X8" s="413">
        <f>V8/T8</f>
        <v>0.14398064125831822</v>
      </c>
      <c r="Z8" s="224" t="s">
        <v>263</v>
      </c>
      <c r="AA8" s="48" t="s">
        <v>264</v>
      </c>
      <c r="AB8" s="450">
        <f t="array" ref="AB8:AF47">TRANSPOSE(取引基本表!C46:AP50)</f>
        <v>595</v>
      </c>
      <c r="AC8" s="451">
        <v>1002</v>
      </c>
      <c r="AD8" s="451">
        <v>794</v>
      </c>
      <c r="AE8" s="451">
        <v>197</v>
      </c>
      <c r="AF8" s="451">
        <v>-346</v>
      </c>
      <c r="AG8" s="368">
        <f t="array" ref="AG8:AG47">TRANSPOSE(取引基本表!C52:AP52)</f>
        <v>4959</v>
      </c>
      <c r="AH8" s="404">
        <f>SUM(AB8:AF8)/AG8</f>
        <v>0.45210727969348657</v>
      </c>
      <c r="AI8" s="415">
        <f>AB8/AG8</f>
        <v>0.11998386771526517</v>
      </c>
      <c r="AK8" s="224" t="s">
        <v>263</v>
      </c>
      <c r="AL8" s="158" t="s">
        <v>264</v>
      </c>
      <c r="AM8" s="383">
        <f>取引基本表!AR5</f>
        <v>809</v>
      </c>
      <c r="AN8" s="407">
        <f t="shared" ref="AN8:AN47" si="6">AM8/AM$47</f>
        <v>1.0437901581813021E-2</v>
      </c>
      <c r="AP8" s="224" t="s">
        <v>263</v>
      </c>
      <c r="AQ8" s="158" t="s">
        <v>264</v>
      </c>
      <c r="AR8" s="386">
        <f>取引基本表!AX5</f>
        <v>4357</v>
      </c>
      <c r="AS8" s="387">
        <f>取引基本表!AY5</f>
        <v>2576</v>
      </c>
      <c r="AT8" s="387">
        <f>ABS(取引基本表!BB5)</f>
        <v>1974</v>
      </c>
      <c r="AU8" s="388">
        <f>AS8-AT8</f>
        <v>602</v>
      </c>
      <c r="AV8" s="411">
        <v>0.83011676085593211</v>
      </c>
      <c r="AW8" s="407">
        <v>0.16988323914406789</v>
      </c>
    </row>
    <row r="9" spans="1:49" x14ac:dyDescent="0.2">
      <c r="A9" s="225" t="s">
        <v>219</v>
      </c>
      <c r="B9" s="158" t="s">
        <v>265</v>
      </c>
      <c r="C9" s="405">
        <f t="shared" si="0"/>
        <v>1</v>
      </c>
      <c r="D9" s="406">
        <f t="shared" si="1"/>
        <v>0.17826086956521739</v>
      </c>
      <c r="E9" s="406">
        <f t="shared" si="1"/>
        <v>0.11304347826086956</v>
      </c>
      <c r="F9" s="406">
        <f t="shared" si="2"/>
        <v>0.67101449275362324</v>
      </c>
      <c r="G9" s="406">
        <f t="shared" si="2"/>
        <v>0.24637681159420291</v>
      </c>
      <c r="H9" s="407">
        <f t="shared" si="3"/>
        <v>5.4189353082342016E-4</v>
      </c>
      <c r="K9" s="225" t="s">
        <v>219</v>
      </c>
      <c r="L9" s="158" t="s">
        <v>265</v>
      </c>
      <c r="M9" s="383">
        <f>取引基本表!AX6</f>
        <v>412</v>
      </c>
      <c r="N9" s="367">
        <f>ABS(取引基本表!BB6)</f>
        <v>0</v>
      </c>
      <c r="O9" s="411">
        <f t="shared" si="4"/>
        <v>0</v>
      </c>
      <c r="P9" s="407">
        <f t="shared" si="5"/>
        <v>1</v>
      </c>
      <c r="R9" s="225" t="s">
        <v>219</v>
      </c>
      <c r="S9" s="158" t="s">
        <v>265</v>
      </c>
      <c r="T9" s="365">
        <f>取引基本表!BD6</f>
        <v>690</v>
      </c>
      <c r="U9" s="446">
        <f>雇用表!AB6</f>
        <v>123</v>
      </c>
      <c r="V9" s="447">
        <f>雇用表!AB52</f>
        <v>78</v>
      </c>
      <c r="W9" s="413">
        <f t="shared" ref="W9:W47" si="7">U9/T9</f>
        <v>0.17826086956521739</v>
      </c>
      <c r="X9" s="413">
        <f t="shared" ref="X9:X47" si="8">V9/T9</f>
        <v>0.11304347826086956</v>
      </c>
      <c r="Z9" s="225" t="s">
        <v>219</v>
      </c>
      <c r="AA9" s="48" t="s">
        <v>265</v>
      </c>
      <c r="AB9" s="452">
        <v>170</v>
      </c>
      <c r="AC9" s="387">
        <v>264</v>
      </c>
      <c r="AD9" s="387">
        <v>42</v>
      </c>
      <c r="AE9" s="387">
        <v>15</v>
      </c>
      <c r="AF9" s="387">
        <v>-28</v>
      </c>
      <c r="AG9" s="369">
        <v>690</v>
      </c>
      <c r="AH9" s="407">
        <f t="shared" ref="AH9:AH41" si="9">SUM(AB9:AF9)/AG9</f>
        <v>0.67101449275362324</v>
      </c>
      <c r="AI9" s="411">
        <f t="shared" ref="AI9:AI41" si="10">AB9/AG9</f>
        <v>0.24637681159420291</v>
      </c>
      <c r="AK9" s="225" t="s">
        <v>219</v>
      </c>
      <c r="AL9" s="158" t="s">
        <v>265</v>
      </c>
      <c r="AM9" s="383">
        <f>取引基本表!AR6</f>
        <v>42</v>
      </c>
      <c r="AN9" s="407">
        <f t="shared" si="6"/>
        <v>5.4189353082342016E-4</v>
      </c>
      <c r="AP9" s="225" t="s">
        <v>219</v>
      </c>
      <c r="AQ9" s="158" t="s">
        <v>265</v>
      </c>
      <c r="AR9" s="386">
        <f>取引基本表!AX6</f>
        <v>412</v>
      </c>
      <c r="AS9" s="387">
        <f>取引基本表!AY6</f>
        <v>278</v>
      </c>
      <c r="AT9" s="387">
        <f>ABS(取引基本表!BB6)</f>
        <v>0</v>
      </c>
      <c r="AU9" s="388">
        <f t="shared" ref="AU9:AU47" si="11">AS9-AT9</f>
        <v>278</v>
      </c>
      <c r="AV9" s="411">
        <v>0.59023354564755837</v>
      </c>
      <c r="AW9" s="407">
        <v>0.40976645435244163</v>
      </c>
    </row>
    <row r="10" spans="1:49" x14ac:dyDescent="0.2">
      <c r="A10" s="225" t="s">
        <v>220</v>
      </c>
      <c r="B10" s="158" t="s">
        <v>266</v>
      </c>
      <c r="C10" s="405">
        <f t="shared" si="0"/>
        <v>7.9037800687285276E-2</v>
      </c>
      <c r="D10" s="406">
        <f t="shared" si="1"/>
        <v>0.10714285714285714</v>
      </c>
      <c r="E10" s="406">
        <f t="shared" si="1"/>
        <v>8.9285714285714288E-2</v>
      </c>
      <c r="F10" s="406">
        <f t="shared" si="2"/>
        <v>0.5178571428571429</v>
      </c>
      <c r="G10" s="406">
        <f t="shared" si="2"/>
        <v>0.17857142857142858</v>
      </c>
      <c r="H10" s="407">
        <f t="shared" si="3"/>
        <v>1.057982607798106E-3</v>
      </c>
      <c r="K10" s="225" t="s">
        <v>220</v>
      </c>
      <c r="L10" s="158" t="s">
        <v>266</v>
      </c>
      <c r="M10" s="383">
        <f>取引基本表!AX7</f>
        <v>582</v>
      </c>
      <c r="N10" s="367">
        <f>ABS(取引基本表!BB7)</f>
        <v>536</v>
      </c>
      <c r="O10" s="411">
        <f t="shared" si="4"/>
        <v>0.92096219931271472</v>
      </c>
      <c r="P10" s="407">
        <f t="shared" si="5"/>
        <v>7.9037800687285276E-2</v>
      </c>
      <c r="R10" s="225" t="s">
        <v>220</v>
      </c>
      <c r="S10" s="158" t="s">
        <v>266</v>
      </c>
      <c r="T10" s="365">
        <f>取引基本表!BD7</f>
        <v>56</v>
      </c>
      <c r="U10" s="446">
        <f>雇用表!AB7</f>
        <v>6</v>
      </c>
      <c r="V10" s="447">
        <f>雇用表!AB53</f>
        <v>5</v>
      </c>
      <c r="W10" s="413">
        <f t="shared" si="7"/>
        <v>0.10714285714285714</v>
      </c>
      <c r="X10" s="413">
        <f t="shared" si="8"/>
        <v>8.9285714285714288E-2</v>
      </c>
      <c r="Z10" s="225" t="s">
        <v>220</v>
      </c>
      <c r="AA10" s="48" t="s">
        <v>266</v>
      </c>
      <c r="AB10" s="452">
        <v>10</v>
      </c>
      <c r="AC10" s="387">
        <v>8</v>
      </c>
      <c r="AD10" s="387">
        <v>8</v>
      </c>
      <c r="AE10" s="387">
        <v>3</v>
      </c>
      <c r="AF10" s="387">
        <v>0</v>
      </c>
      <c r="AG10" s="369">
        <v>56</v>
      </c>
      <c r="AH10" s="407">
        <f t="shared" si="9"/>
        <v>0.5178571428571429</v>
      </c>
      <c r="AI10" s="411">
        <f t="shared" si="10"/>
        <v>0.17857142857142858</v>
      </c>
      <c r="AK10" s="225" t="s">
        <v>220</v>
      </c>
      <c r="AL10" s="158" t="s">
        <v>266</v>
      </c>
      <c r="AM10" s="383">
        <f>取引基本表!AR7</f>
        <v>82</v>
      </c>
      <c r="AN10" s="407">
        <f t="shared" si="6"/>
        <v>1.057982607798106E-3</v>
      </c>
      <c r="AP10" s="225" t="s">
        <v>220</v>
      </c>
      <c r="AQ10" s="158" t="s">
        <v>266</v>
      </c>
      <c r="AR10" s="386">
        <f>取引基本表!AX7</f>
        <v>582</v>
      </c>
      <c r="AS10" s="387">
        <f>取引基本表!AY7</f>
        <v>10</v>
      </c>
      <c r="AT10" s="387">
        <f>ABS(取引基本表!BB7)</f>
        <v>536</v>
      </c>
      <c r="AU10" s="388">
        <f t="shared" si="11"/>
        <v>-526</v>
      </c>
      <c r="AV10" s="411">
        <v>0.31992289294256238</v>
      </c>
      <c r="AW10" s="407">
        <v>0.68007710705743762</v>
      </c>
    </row>
    <row r="11" spans="1:49" x14ac:dyDescent="0.2">
      <c r="A11" s="225" t="s">
        <v>221</v>
      </c>
      <c r="B11" s="158" t="s">
        <v>27</v>
      </c>
      <c r="C11" s="405">
        <f t="shared" si="0"/>
        <v>2.9201343261789914E-3</v>
      </c>
      <c r="D11" s="406">
        <f t="shared" si="1"/>
        <v>0.25806451612903225</v>
      </c>
      <c r="E11" s="406">
        <f t="shared" si="1"/>
        <v>0.22580645161290322</v>
      </c>
      <c r="F11" s="406">
        <f t="shared" si="2"/>
        <v>0.64516129032258063</v>
      </c>
      <c r="G11" s="406">
        <f t="shared" si="2"/>
        <v>0.38709677419354838</v>
      </c>
      <c r="H11" s="407">
        <f t="shared" si="3"/>
        <v>-1.2902226924367146E-5</v>
      </c>
      <c r="K11" s="225" t="s">
        <v>221</v>
      </c>
      <c r="L11" s="158" t="s">
        <v>27</v>
      </c>
      <c r="M11" s="383">
        <f>取引基本表!AX8</f>
        <v>6849</v>
      </c>
      <c r="N11" s="367">
        <f>ABS(取引基本表!BB8)</f>
        <v>6829</v>
      </c>
      <c r="O11" s="411">
        <f t="shared" si="4"/>
        <v>0.99707986567382101</v>
      </c>
      <c r="P11" s="407">
        <f t="shared" si="5"/>
        <v>2.9201343261789914E-3</v>
      </c>
      <c r="R11" s="225" t="s">
        <v>221</v>
      </c>
      <c r="S11" s="158" t="s">
        <v>27</v>
      </c>
      <c r="T11" s="365">
        <f>取引基本表!BD8</f>
        <v>31</v>
      </c>
      <c r="U11" s="446">
        <f>雇用表!AB8</f>
        <v>8</v>
      </c>
      <c r="V11" s="447">
        <f>雇用表!AB54</f>
        <v>7</v>
      </c>
      <c r="W11" s="413">
        <f t="shared" si="7"/>
        <v>0.25806451612903225</v>
      </c>
      <c r="X11" s="413">
        <f t="shared" si="8"/>
        <v>0.22580645161290322</v>
      </c>
      <c r="Z11" s="225" t="s">
        <v>221</v>
      </c>
      <c r="AA11" s="48" t="s">
        <v>27</v>
      </c>
      <c r="AB11" s="452">
        <v>12</v>
      </c>
      <c r="AC11" s="387">
        <v>1</v>
      </c>
      <c r="AD11" s="387">
        <v>4</v>
      </c>
      <c r="AE11" s="387">
        <v>3</v>
      </c>
      <c r="AF11" s="387">
        <v>0</v>
      </c>
      <c r="AG11" s="369">
        <v>31</v>
      </c>
      <c r="AH11" s="407">
        <f t="shared" si="9"/>
        <v>0.64516129032258063</v>
      </c>
      <c r="AI11" s="411">
        <f t="shared" si="10"/>
        <v>0.38709677419354838</v>
      </c>
      <c r="AK11" s="225" t="s">
        <v>221</v>
      </c>
      <c r="AL11" s="158" t="s">
        <v>27</v>
      </c>
      <c r="AM11" s="383">
        <f>取引基本表!AR8</f>
        <v>-1</v>
      </c>
      <c r="AN11" s="407">
        <f t="shared" si="6"/>
        <v>-1.2902226924367146E-5</v>
      </c>
      <c r="AP11" s="225" t="s">
        <v>221</v>
      </c>
      <c r="AQ11" s="158" t="s">
        <v>27</v>
      </c>
      <c r="AR11" s="386">
        <f>取引基本表!AX8</f>
        <v>6849</v>
      </c>
      <c r="AS11" s="387">
        <f>取引基本表!AY8</f>
        <v>11</v>
      </c>
      <c r="AT11" s="387">
        <f>ABS(取引基本表!BB8)</f>
        <v>6829</v>
      </c>
      <c r="AU11" s="388">
        <f t="shared" si="11"/>
        <v>-6818</v>
      </c>
      <c r="AV11" s="411">
        <v>0.97885279843965589</v>
      </c>
      <c r="AW11" s="407">
        <v>2.1147201560344109E-2</v>
      </c>
    </row>
    <row r="12" spans="1:49" x14ac:dyDescent="0.2">
      <c r="A12" s="225" t="s">
        <v>222</v>
      </c>
      <c r="B12" s="158" t="s">
        <v>190</v>
      </c>
      <c r="C12" s="405">
        <f t="shared" si="0"/>
        <v>0.15436841164909776</v>
      </c>
      <c r="D12" s="406">
        <f t="shared" si="1"/>
        <v>4.5079223387636688E-2</v>
      </c>
      <c r="E12" s="406">
        <f t="shared" si="1"/>
        <v>4.7459644424607601E-2</v>
      </c>
      <c r="F12" s="406">
        <f t="shared" si="2"/>
        <v>0.32507624786134048</v>
      </c>
      <c r="G12" s="406">
        <f t="shared" si="2"/>
        <v>0.13865952540355575</v>
      </c>
      <c r="H12" s="407">
        <f t="shared" si="3"/>
        <v>8.1322736304286117E-2</v>
      </c>
      <c r="K12" s="225" t="s">
        <v>222</v>
      </c>
      <c r="L12" s="158" t="s">
        <v>190</v>
      </c>
      <c r="M12" s="383">
        <f>取引基本表!AX9</f>
        <v>11194</v>
      </c>
      <c r="N12" s="367">
        <f>ABS(取引基本表!BB9)</f>
        <v>9466</v>
      </c>
      <c r="O12" s="411">
        <f t="shared" si="4"/>
        <v>0.84563158835090224</v>
      </c>
      <c r="P12" s="407">
        <f t="shared" si="5"/>
        <v>0.15436841164909776</v>
      </c>
      <c r="R12" s="225" t="s">
        <v>222</v>
      </c>
      <c r="S12" s="158" t="s">
        <v>190</v>
      </c>
      <c r="T12" s="365">
        <f>取引基本表!BD9</f>
        <v>13443</v>
      </c>
      <c r="U12" s="446">
        <f>雇用表!AB9</f>
        <v>606</v>
      </c>
      <c r="V12" s="447">
        <f>雇用表!AB55</f>
        <v>638</v>
      </c>
      <c r="W12" s="413">
        <f t="shared" si="7"/>
        <v>4.5079223387636688E-2</v>
      </c>
      <c r="X12" s="413">
        <f t="shared" si="8"/>
        <v>4.7459644424607601E-2</v>
      </c>
      <c r="Z12" s="225" t="s">
        <v>222</v>
      </c>
      <c r="AA12" s="48" t="s">
        <v>190</v>
      </c>
      <c r="AB12" s="452">
        <v>1864</v>
      </c>
      <c r="AC12" s="387">
        <v>1068</v>
      </c>
      <c r="AD12" s="387">
        <v>706</v>
      </c>
      <c r="AE12" s="387">
        <v>785</v>
      </c>
      <c r="AF12" s="387">
        <v>-53</v>
      </c>
      <c r="AG12" s="369">
        <v>13443</v>
      </c>
      <c r="AH12" s="407">
        <f t="shared" si="9"/>
        <v>0.32507624786134048</v>
      </c>
      <c r="AI12" s="411">
        <f t="shared" si="10"/>
        <v>0.13865952540355575</v>
      </c>
      <c r="AK12" s="225" t="s">
        <v>222</v>
      </c>
      <c r="AL12" s="158" t="s">
        <v>190</v>
      </c>
      <c r="AM12" s="383">
        <f>取引基本表!AR9</f>
        <v>6303</v>
      </c>
      <c r="AN12" s="407">
        <f t="shared" si="6"/>
        <v>8.1322736304286117E-2</v>
      </c>
      <c r="AP12" s="225" t="s">
        <v>222</v>
      </c>
      <c r="AQ12" s="158" t="s">
        <v>190</v>
      </c>
      <c r="AR12" s="386">
        <f>取引基本表!AX9</f>
        <v>11194</v>
      </c>
      <c r="AS12" s="387">
        <f>取引基本表!AY9</f>
        <v>11715</v>
      </c>
      <c r="AT12" s="387">
        <f>ABS(取引基本表!BB9)</f>
        <v>9466</v>
      </c>
      <c r="AU12" s="388">
        <f t="shared" si="11"/>
        <v>2249</v>
      </c>
      <c r="AV12" s="411">
        <v>0.73020703224841943</v>
      </c>
      <c r="AW12" s="407">
        <v>0.26979296775158057</v>
      </c>
    </row>
    <row r="13" spans="1:49" x14ac:dyDescent="0.2">
      <c r="A13" s="225" t="s">
        <v>223</v>
      </c>
      <c r="B13" s="158" t="s">
        <v>28</v>
      </c>
      <c r="C13" s="405">
        <f t="shared" si="0"/>
        <v>0</v>
      </c>
      <c r="D13" s="406">
        <f t="shared" si="1"/>
        <v>0.13609467455621302</v>
      </c>
      <c r="E13" s="406">
        <f t="shared" si="1"/>
        <v>0.13646449704142011</v>
      </c>
      <c r="F13" s="406">
        <f t="shared" si="2"/>
        <v>0.38350591715976329</v>
      </c>
      <c r="G13" s="406">
        <f t="shared" si="2"/>
        <v>0.24519230769230768</v>
      </c>
      <c r="H13" s="407">
        <f t="shared" si="3"/>
        <v>1.238613784739246E-2</v>
      </c>
      <c r="K13" s="225" t="s">
        <v>223</v>
      </c>
      <c r="L13" s="158" t="s">
        <v>28</v>
      </c>
      <c r="M13" s="383">
        <f>取引基本表!AX10</f>
        <v>2445</v>
      </c>
      <c r="N13" s="367">
        <f>ABS(取引基本表!BB10)</f>
        <v>2445</v>
      </c>
      <c r="O13" s="411">
        <f t="shared" si="4"/>
        <v>1</v>
      </c>
      <c r="P13" s="407">
        <f t="shared" si="5"/>
        <v>0</v>
      </c>
      <c r="R13" s="225" t="s">
        <v>223</v>
      </c>
      <c r="S13" s="158" t="s">
        <v>28</v>
      </c>
      <c r="T13" s="365">
        <f>取引基本表!BD10</f>
        <v>2704</v>
      </c>
      <c r="U13" s="446">
        <f>雇用表!AB10</f>
        <v>368</v>
      </c>
      <c r="V13" s="447">
        <f>雇用表!AB56</f>
        <v>369</v>
      </c>
      <c r="W13" s="413">
        <f t="shared" si="7"/>
        <v>0.13609467455621302</v>
      </c>
      <c r="X13" s="413">
        <f t="shared" si="8"/>
        <v>0.13646449704142011</v>
      </c>
      <c r="Z13" s="225" t="s">
        <v>223</v>
      </c>
      <c r="AA13" s="48" t="s">
        <v>28</v>
      </c>
      <c r="AB13" s="452">
        <v>663</v>
      </c>
      <c r="AC13" s="387">
        <v>-52</v>
      </c>
      <c r="AD13" s="387">
        <v>307</v>
      </c>
      <c r="AE13" s="387">
        <v>119</v>
      </c>
      <c r="AF13" s="387">
        <v>0</v>
      </c>
      <c r="AG13" s="369">
        <v>2704</v>
      </c>
      <c r="AH13" s="407">
        <f t="shared" si="9"/>
        <v>0.38350591715976329</v>
      </c>
      <c r="AI13" s="411">
        <f t="shared" si="10"/>
        <v>0.24519230769230768</v>
      </c>
      <c r="AK13" s="225" t="s">
        <v>223</v>
      </c>
      <c r="AL13" s="158" t="s">
        <v>28</v>
      </c>
      <c r="AM13" s="383">
        <f>取引基本表!AR10</f>
        <v>960</v>
      </c>
      <c r="AN13" s="407">
        <f t="shared" si="6"/>
        <v>1.238613784739246E-2</v>
      </c>
      <c r="AP13" s="225" t="s">
        <v>223</v>
      </c>
      <c r="AQ13" s="158" t="s">
        <v>28</v>
      </c>
      <c r="AR13" s="386">
        <f>取引基本表!AX10</f>
        <v>2445</v>
      </c>
      <c r="AS13" s="387">
        <f>取引基本表!AY10</f>
        <v>2704</v>
      </c>
      <c r="AT13" s="387">
        <f>ABS(取引基本表!BB10)</f>
        <v>2445</v>
      </c>
      <c r="AU13" s="388">
        <f t="shared" si="11"/>
        <v>259</v>
      </c>
      <c r="AV13" s="411">
        <v>0.93315766467397665</v>
      </c>
      <c r="AW13" s="407">
        <v>6.684233532602335E-2</v>
      </c>
    </row>
    <row r="14" spans="1:49" x14ac:dyDescent="0.2">
      <c r="A14" s="225" t="s">
        <v>224</v>
      </c>
      <c r="B14" s="158" t="s">
        <v>267</v>
      </c>
      <c r="C14" s="405">
        <f t="shared" si="0"/>
        <v>5.4896794027228801E-2</v>
      </c>
      <c r="D14" s="406">
        <f t="shared" si="1"/>
        <v>0.11713665943600868</v>
      </c>
      <c r="E14" s="406">
        <f t="shared" si="1"/>
        <v>8.6767895878524945E-2</v>
      </c>
      <c r="F14" s="406">
        <f t="shared" si="2"/>
        <v>0.36550976138828634</v>
      </c>
      <c r="G14" s="406">
        <f t="shared" si="2"/>
        <v>0.21908893709327548</v>
      </c>
      <c r="H14" s="407">
        <f t="shared" si="3"/>
        <v>1.0321781539493716E-3</v>
      </c>
      <c r="K14" s="225" t="s">
        <v>224</v>
      </c>
      <c r="L14" s="158" t="s">
        <v>267</v>
      </c>
      <c r="M14" s="383">
        <f>取引基本表!AX11</f>
        <v>2277</v>
      </c>
      <c r="N14" s="367">
        <f>ABS(取引基本表!BB11)</f>
        <v>2152</v>
      </c>
      <c r="O14" s="411">
        <f t="shared" si="4"/>
        <v>0.9451032059727712</v>
      </c>
      <c r="P14" s="407">
        <f t="shared" si="5"/>
        <v>5.4896794027228801E-2</v>
      </c>
      <c r="R14" s="225" t="s">
        <v>224</v>
      </c>
      <c r="S14" s="158" t="s">
        <v>267</v>
      </c>
      <c r="T14" s="365">
        <f>取引基本表!BD11</f>
        <v>922</v>
      </c>
      <c r="U14" s="446">
        <f>雇用表!AB11</f>
        <v>108</v>
      </c>
      <c r="V14" s="447">
        <f>雇用表!AB57</f>
        <v>80</v>
      </c>
      <c r="W14" s="413">
        <f t="shared" si="7"/>
        <v>0.11713665943600868</v>
      </c>
      <c r="X14" s="413">
        <f t="shared" si="8"/>
        <v>8.6767895878524945E-2</v>
      </c>
      <c r="Z14" s="225" t="s">
        <v>224</v>
      </c>
      <c r="AA14" s="48" t="s">
        <v>267</v>
      </c>
      <c r="AB14" s="452">
        <v>202</v>
      </c>
      <c r="AC14" s="387">
        <v>62</v>
      </c>
      <c r="AD14" s="387">
        <v>47</v>
      </c>
      <c r="AE14" s="387">
        <v>26</v>
      </c>
      <c r="AF14" s="387">
        <v>0</v>
      </c>
      <c r="AG14" s="369">
        <v>922</v>
      </c>
      <c r="AH14" s="407">
        <f t="shared" si="9"/>
        <v>0.36550976138828634</v>
      </c>
      <c r="AI14" s="411">
        <f t="shared" si="10"/>
        <v>0.21908893709327548</v>
      </c>
      <c r="AK14" s="225" t="s">
        <v>224</v>
      </c>
      <c r="AL14" s="158" t="s">
        <v>267</v>
      </c>
      <c r="AM14" s="383">
        <f>取引基本表!AR11</f>
        <v>80</v>
      </c>
      <c r="AN14" s="407">
        <f t="shared" si="6"/>
        <v>1.0321781539493716E-3</v>
      </c>
      <c r="AP14" s="225" t="s">
        <v>224</v>
      </c>
      <c r="AQ14" s="158" t="s">
        <v>267</v>
      </c>
      <c r="AR14" s="386">
        <f>取引基本表!AX11</f>
        <v>2277</v>
      </c>
      <c r="AS14" s="387">
        <f>取引基本表!AY11</f>
        <v>797</v>
      </c>
      <c r="AT14" s="387">
        <f>ABS(取引基本表!BB11)</f>
        <v>2152</v>
      </c>
      <c r="AU14" s="388">
        <f t="shared" si="11"/>
        <v>-1355</v>
      </c>
      <c r="AV14" s="411">
        <v>0.78289172072298208</v>
      </c>
      <c r="AW14" s="407">
        <v>0.21710827927701792</v>
      </c>
    </row>
    <row r="15" spans="1:49" x14ac:dyDescent="0.2">
      <c r="A15" s="225" t="s">
        <v>225</v>
      </c>
      <c r="B15" s="158" t="s">
        <v>29</v>
      </c>
      <c r="C15" s="405">
        <f t="shared" si="0"/>
        <v>0</v>
      </c>
      <c r="D15" s="406">
        <f t="shared" si="1"/>
        <v>3.7844383893430214E-2</v>
      </c>
      <c r="E15" s="406">
        <f t="shared" si="1"/>
        <v>3.511958825310324E-2</v>
      </c>
      <c r="F15" s="406">
        <f t="shared" si="2"/>
        <v>0.30426884650317892</v>
      </c>
      <c r="G15" s="406">
        <f t="shared" si="2"/>
        <v>9.5670602482591585E-2</v>
      </c>
      <c r="H15" s="407">
        <f t="shared" si="3"/>
        <v>7.5090960699816791E-3</v>
      </c>
      <c r="K15" s="225" t="s">
        <v>225</v>
      </c>
      <c r="L15" s="158" t="s">
        <v>29</v>
      </c>
      <c r="M15" s="383">
        <f>取引基本表!AX12</f>
        <v>5535</v>
      </c>
      <c r="N15" s="367">
        <f>ABS(取引基本表!BB12)</f>
        <v>5535</v>
      </c>
      <c r="O15" s="411">
        <f t="shared" si="4"/>
        <v>1</v>
      </c>
      <c r="P15" s="407">
        <f t="shared" si="5"/>
        <v>0</v>
      </c>
      <c r="R15" s="225" t="s">
        <v>225</v>
      </c>
      <c r="S15" s="158" t="s">
        <v>29</v>
      </c>
      <c r="T15" s="365">
        <f>取引基本表!BD12</f>
        <v>3303</v>
      </c>
      <c r="U15" s="446">
        <f>雇用表!AB12</f>
        <v>125</v>
      </c>
      <c r="V15" s="447">
        <f>雇用表!AB58</f>
        <v>116</v>
      </c>
      <c r="W15" s="413">
        <f t="shared" si="7"/>
        <v>3.7844383893430214E-2</v>
      </c>
      <c r="X15" s="413">
        <f t="shared" si="8"/>
        <v>3.511958825310324E-2</v>
      </c>
      <c r="Z15" s="225" t="s">
        <v>225</v>
      </c>
      <c r="AA15" s="48" t="s">
        <v>29</v>
      </c>
      <c r="AB15" s="452">
        <v>316</v>
      </c>
      <c r="AC15" s="387">
        <v>201</v>
      </c>
      <c r="AD15" s="387">
        <v>423</v>
      </c>
      <c r="AE15" s="387">
        <v>65</v>
      </c>
      <c r="AF15" s="387">
        <v>0</v>
      </c>
      <c r="AG15" s="369">
        <v>3303</v>
      </c>
      <c r="AH15" s="407">
        <f t="shared" si="9"/>
        <v>0.30426884650317892</v>
      </c>
      <c r="AI15" s="411">
        <f t="shared" si="10"/>
        <v>9.5670602482591585E-2</v>
      </c>
      <c r="AK15" s="225" t="s">
        <v>225</v>
      </c>
      <c r="AL15" s="158" t="s">
        <v>29</v>
      </c>
      <c r="AM15" s="383">
        <f>取引基本表!AR12</f>
        <v>582</v>
      </c>
      <c r="AN15" s="407">
        <f t="shared" si="6"/>
        <v>7.5090960699816791E-3</v>
      </c>
      <c r="AP15" s="225" t="s">
        <v>225</v>
      </c>
      <c r="AQ15" s="158" t="s">
        <v>29</v>
      </c>
      <c r="AR15" s="386">
        <f>取引基本表!AX12</f>
        <v>5535</v>
      </c>
      <c r="AS15" s="387">
        <f>取引基本表!AY12</f>
        <v>3303</v>
      </c>
      <c r="AT15" s="387">
        <f>ABS(取引基本表!BB12)</f>
        <v>5535</v>
      </c>
      <c r="AU15" s="388">
        <f t="shared" si="11"/>
        <v>-2232</v>
      </c>
      <c r="AV15" s="411">
        <v>0.8222762164835401</v>
      </c>
      <c r="AW15" s="407">
        <v>0.1777237835164599</v>
      </c>
    </row>
    <row r="16" spans="1:49" x14ac:dyDescent="0.2">
      <c r="A16" s="225" t="s">
        <v>226</v>
      </c>
      <c r="B16" s="158" t="s">
        <v>30</v>
      </c>
      <c r="C16" s="405">
        <f t="shared" si="0"/>
        <v>2.8164924506387967E-2</v>
      </c>
      <c r="D16" s="406">
        <f t="shared" si="1"/>
        <v>3.7914691943127965E-2</v>
      </c>
      <c r="E16" s="406">
        <f t="shared" si="1"/>
        <v>3.7914691943127965E-2</v>
      </c>
      <c r="F16" s="406">
        <f t="shared" si="2"/>
        <v>0.28436018957345971</v>
      </c>
      <c r="G16" s="406">
        <f t="shared" si="2"/>
        <v>3.3175355450236969E-2</v>
      </c>
      <c r="H16" s="407">
        <f t="shared" si="3"/>
        <v>1.4682734239929811E-2</v>
      </c>
      <c r="K16" s="225" t="s">
        <v>226</v>
      </c>
      <c r="L16" s="158" t="s">
        <v>30</v>
      </c>
      <c r="M16" s="383">
        <f>取引基本表!AX13</f>
        <v>3444</v>
      </c>
      <c r="N16" s="367">
        <f>ABS(取引基本表!BB13)</f>
        <v>3347</v>
      </c>
      <c r="O16" s="411">
        <f t="shared" si="4"/>
        <v>0.97183507549361203</v>
      </c>
      <c r="P16" s="407">
        <f t="shared" si="5"/>
        <v>2.8164924506387967E-2</v>
      </c>
      <c r="R16" s="225" t="s">
        <v>226</v>
      </c>
      <c r="S16" s="158" t="s">
        <v>30</v>
      </c>
      <c r="T16" s="365">
        <f>取引基本表!BD13</f>
        <v>211</v>
      </c>
      <c r="U16" s="446">
        <f>雇用表!AB13</f>
        <v>8</v>
      </c>
      <c r="V16" s="447">
        <f>雇用表!AB59</f>
        <v>8</v>
      </c>
      <c r="W16" s="413">
        <f t="shared" si="7"/>
        <v>3.7914691943127965E-2</v>
      </c>
      <c r="X16" s="413">
        <f t="shared" si="8"/>
        <v>3.7914691943127965E-2</v>
      </c>
      <c r="Z16" s="225" t="s">
        <v>226</v>
      </c>
      <c r="AA16" s="48" t="s">
        <v>30</v>
      </c>
      <c r="AB16" s="452">
        <v>7</v>
      </c>
      <c r="AC16" s="387">
        <v>6</v>
      </c>
      <c r="AD16" s="387">
        <v>20</v>
      </c>
      <c r="AE16" s="387">
        <v>28</v>
      </c>
      <c r="AF16" s="387">
        <v>-1</v>
      </c>
      <c r="AG16" s="369">
        <v>211</v>
      </c>
      <c r="AH16" s="407">
        <f t="shared" si="9"/>
        <v>0.28436018957345971</v>
      </c>
      <c r="AI16" s="411">
        <f t="shared" si="10"/>
        <v>3.3175355450236969E-2</v>
      </c>
      <c r="AK16" s="225" t="s">
        <v>226</v>
      </c>
      <c r="AL16" s="158" t="s">
        <v>30</v>
      </c>
      <c r="AM16" s="383">
        <f>取引基本表!AR13</f>
        <v>1138</v>
      </c>
      <c r="AN16" s="407">
        <f t="shared" si="6"/>
        <v>1.4682734239929811E-2</v>
      </c>
      <c r="AP16" s="225" t="s">
        <v>226</v>
      </c>
      <c r="AQ16" s="158" t="s">
        <v>30</v>
      </c>
      <c r="AR16" s="386">
        <f>取引基本表!AX13</f>
        <v>3444</v>
      </c>
      <c r="AS16" s="387">
        <f>取引基本表!AY13</f>
        <v>114</v>
      </c>
      <c r="AT16" s="387">
        <f>ABS(取引基本表!BB13)</f>
        <v>3347</v>
      </c>
      <c r="AU16" s="388">
        <f t="shared" si="11"/>
        <v>-3233</v>
      </c>
      <c r="AV16" s="411">
        <v>0.87631747448336361</v>
      </c>
      <c r="AW16" s="407">
        <v>0.12368252551663639</v>
      </c>
    </row>
    <row r="17" spans="1:49" x14ac:dyDescent="0.2">
      <c r="A17" s="225" t="s">
        <v>2</v>
      </c>
      <c r="B17" s="158" t="s">
        <v>374</v>
      </c>
      <c r="C17" s="405">
        <f t="shared" si="0"/>
        <v>0.15651736285858076</v>
      </c>
      <c r="D17" s="406">
        <f t="shared" si="1"/>
        <v>8.7977890373099957E-2</v>
      </c>
      <c r="E17" s="406">
        <f t="shared" si="1"/>
        <v>8.8438507600184249E-2</v>
      </c>
      <c r="F17" s="406">
        <f t="shared" si="2"/>
        <v>0.3417779824965454</v>
      </c>
      <c r="G17" s="406">
        <f t="shared" si="2"/>
        <v>0.21787194841087057</v>
      </c>
      <c r="H17" s="407">
        <f t="shared" si="3"/>
        <v>2.4901297964028592E-3</v>
      </c>
      <c r="K17" s="225" t="s">
        <v>2</v>
      </c>
      <c r="L17" s="158" t="s">
        <v>374</v>
      </c>
      <c r="M17" s="383">
        <f>取引基本表!AX14</f>
        <v>1987</v>
      </c>
      <c r="N17" s="367">
        <f>ABS(取引基本表!BB14)</f>
        <v>1676</v>
      </c>
      <c r="O17" s="411">
        <f t="shared" si="4"/>
        <v>0.84348263714141924</v>
      </c>
      <c r="P17" s="407">
        <f t="shared" si="5"/>
        <v>0.15651736285858076</v>
      </c>
      <c r="R17" s="225" t="s">
        <v>2</v>
      </c>
      <c r="S17" s="158" t="s">
        <v>374</v>
      </c>
      <c r="T17" s="365">
        <f>取引基本表!BD14</f>
        <v>2171</v>
      </c>
      <c r="U17" s="446">
        <f>雇用表!AB14</f>
        <v>191</v>
      </c>
      <c r="V17" s="447">
        <f>雇用表!AB60</f>
        <v>192</v>
      </c>
      <c r="W17" s="413">
        <f t="shared" si="7"/>
        <v>8.7977890373099957E-2</v>
      </c>
      <c r="X17" s="413">
        <f t="shared" si="8"/>
        <v>8.8438507600184249E-2</v>
      </c>
      <c r="Z17" s="225" t="s">
        <v>2</v>
      </c>
      <c r="AA17" s="48" t="s">
        <v>374</v>
      </c>
      <c r="AB17" s="452">
        <v>473</v>
      </c>
      <c r="AC17" s="387">
        <v>-1</v>
      </c>
      <c r="AD17" s="387">
        <v>193</v>
      </c>
      <c r="AE17" s="387">
        <v>77</v>
      </c>
      <c r="AF17" s="387">
        <v>0</v>
      </c>
      <c r="AG17" s="369">
        <v>2171</v>
      </c>
      <c r="AH17" s="407">
        <f t="shared" si="9"/>
        <v>0.3417779824965454</v>
      </c>
      <c r="AI17" s="411">
        <f t="shared" si="10"/>
        <v>0.21787194841087057</v>
      </c>
      <c r="AK17" s="225" t="s">
        <v>2</v>
      </c>
      <c r="AL17" s="158" t="s">
        <v>374</v>
      </c>
      <c r="AM17" s="383">
        <f>取引基本表!AR14</f>
        <v>193</v>
      </c>
      <c r="AN17" s="407">
        <f t="shared" si="6"/>
        <v>2.4901297964028592E-3</v>
      </c>
      <c r="AP17" s="225" t="s">
        <v>2</v>
      </c>
      <c r="AQ17" s="158" t="s">
        <v>364</v>
      </c>
      <c r="AR17" s="386">
        <f>取引基本表!AX14</f>
        <v>1987</v>
      </c>
      <c r="AS17" s="387">
        <f>取引基本表!AY14</f>
        <v>1860</v>
      </c>
      <c r="AT17" s="387">
        <f>ABS(取引基本表!BB14)</f>
        <v>1676</v>
      </c>
      <c r="AU17" s="388">
        <f t="shared" si="11"/>
        <v>184</v>
      </c>
      <c r="AV17" s="411">
        <v>0.80716043298169571</v>
      </c>
      <c r="AW17" s="407">
        <v>0.19283956701830429</v>
      </c>
    </row>
    <row r="18" spans="1:49" x14ac:dyDescent="0.2">
      <c r="A18" s="225" t="s">
        <v>3</v>
      </c>
      <c r="B18" s="158" t="s">
        <v>31</v>
      </c>
      <c r="C18" s="405">
        <f t="shared" si="0"/>
        <v>0.11725293132328307</v>
      </c>
      <c r="D18" s="406">
        <f t="shared" si="1"/>
        <v>6.6193853427895979E-2</v>
      </c>
      <c r="E18" s="406">
        <f t="shared" si="1"/>
        <v>5.4373522458628844E-2</v>
      </c>
      <c r="F18" s="406">
        <f t="shared" si="2"/>
        <v>0.45862884160756501</v>
      </c>
      <c r="G18" s="406">
        <f t="shared" si="2"/>
        <v>0.21513002364066194</v>
      </c>
      <c r="H18" s="407">
        <f t="shared" si="3"/>
        <v>3.999690346553815E-4</v>
      </c>
      <c r="K18" s="225" t="s">
        <v>3</v>
      </c>
      <c r="L18" s="158" t="s">
        <v>31</v>
      </c>
      <c r="M18" s="383">
        <f>取引基本表!AX15</f>
        <v>1194</v>
      </c>
      <c r="N18" s="367">
        <f>ABS(取引基本表!BB15)</f>
        <v>1054</v>
      </c>
      <c r="O18" s="411">
        <f t="shared" si="4"/>
        <v>0.88274706867671693</v>
      </c>
      <c r="P18" s="407">
        <f t="shared" si="5"/>
        <v>0.11725293132328307</v>
      </c>
      <c r="R18" s="225" t="s">
        <v>3</v>
      </c>
      <c r="S18" s="158" t="s">
        <v>31</v>
      </c>
      <c r="T18" s="365">
        <f>取引基本表!BD15</f>
        <v>846</v>
      </c>
      <c r="U18" s="446">
        <f>雇用表!AB15</f>
        <v>56</v>
      </c>
      <c r="V18" s="447">
        <f>雇用表!AB61</f>
        <v>46</v>
      </c>
      <c r="W18" s="413">
        <f t="shared" si="7"/>
        <v>6.6193853427895979E-2</v>
      </c>
      <c r="X18" s="413">
        <f t="shared" si="8"/>
        <v>5.4373522458628844E-2</v>
      </c>
      <c r="Z18" s="225" t="s">
        <v>3</v>
      </c>
      <c r="AA18" s="48" t="s">
        <v>31</v>
      </c>
      <c r="AB18" s="452">
        <v>182</v>
      </c>
      <c r="AC18" s="387">
        <v>82</v>
      </c>
      <c r="AD18" s="387">
        <v>98</v>
      </c>
      <c r="AE18" s="387">
        <v>26</v>
      </c>
      <c r="AF18" s="387">
        <v>0</v>
      </c>
      <c r="AG18" s="369">
        <v>846</v>
      </c>
      <c r="AH18" s="407">
        <f t="shared" si="9"/>
        <v>0.45862884160756501</v>
      </c>
      <c r="AI18" s="411">
        <f t="shared" si="10"/>
        <v>0.21513002364066194</v>
      </c>
      <c r="AK18" s="225" t="s">
        <v>3</v>
      </c>
      <c r="AL18" s="158" t="s">
        <v>31</v>
      </c>
      <c r="AM18" s="383">
        <f>取引基本表!AR15</f>
        <v>31</v>
      </c>
      <c r="AN18" s="407">
        <f t="shared" si="6"/>
        <v>3.999690346553815E-4</v>
      </c>
      <c r="AP18" s="225" t="s">
        <v>3</v>
      </c>
      <c r="AQ18" s="158" t="s">
        <v>31</v>
      </c>
      <c r="AR18" s="386">
        <f>取引基本表!AX15</f>
        <v>1194</v>
      </c>
      <c r="AS18" s="387">
        <f>取引基本表!AY15</f>
        <v>706</v>
      </c>
      <c r="AT18" s="387">
        <f>ABS(取引基本表!BB15)</f>
        <v>1054</v>
      </c>
      <c r="AU18" s="388">
        <f t="shared" si="11"/>
        <v>-348</v>
      </c>
      <c r="AV18" s="411">
        <v>0.69369460950567885</v>
      </c>
      <c r="AW18" s="407">
        <v>0.30630539049432115</v>
      </c>
    </row>
    <row r="19" spans="1:49" x14ac:dyDescent="0.2">
      <c r="A19" s="225" t="s">
        <v>4</v>
      </c>
      <c r="B19" s="158" t="s">
        <v>32</v>
      </c>
      <c r="C19" s="405">
        <f t="shared" si="0"/>
        <v>0.16093535075653365</v>
      </c>
      <c r="D19" s="406">
        <f t="shared" si="1"/>
        <v>2.2575790152655342E-2</v>
      </c>
      <c r="E19" s="406">
        <f t="shared" si="1"/>
        <v>2.6015910556869491E-2</v>
      </c>
      <c r="F19" s="406">
        <f t="shared" si="2"/>
        <v>0.23994839819393679</v>
      </c>
      <c r="G19" s="406">
        <f t="shared" si="2"/>
        <v>5.7622016770586967E-2</v>
      </c>
      <c r="H19" s="407">
        <f t="shared" si="3"/>
        <v>-1.0321781539493717E-4</v>
      </c>
      <c r="K19" s="225" t="s">
        <v>4</v>
      </c>
      <c r="L19" s="158" t="s">
        <v>32</v>
      </c>
      <c r="M19" s="383">
        <f>取引基本表!AX16</f>
        <v>6543</v>
      </c>
      <c r="N19" s="367">
        <f>ABS(取引基本表!BB16)</f>
        <v>5490</v>
      </c>
      <c r="O19" s="411">
        <f t="shared" si="4"/>
        <v>0.83906464924346635</v>
      </c>
      <c r="P19" s="407">
        <f t="shared" si="5"/>
        <v>0.16093535075653365</v>
      </c>
      <c r="R19" s="225" t="s">
        <v>4</v>
      </c>
      <c r="S19" s="158" t="s">
        <v>32</v>
      </c>
      <c r="T19" s="365">
        <f>取引基本表!BD16</f>
        <v>4651</v>
      </c>
      <c r="U19" s="446">
        <f>雇用表!AB16</f>
        <v>105</v>
      </c>
      <c r="V19" s="447">
        <f>雇用表!AB62</f>
        <v>121</v>
      </c>
      <c r="W19" s="413">
        <f t="shared" si="7"/>
        <v>2.2575790152655342E-2</v>
      </c>
      <c r="X19" s="413">
        <f t="shared" si="8"/>
        <v>2.6015910556869491E-2</v>
      </c>
      <c r="Z19" s="225" t="s">
        <v>4</v>
      </c>
      <c r="AA19" s="48" t="s">
        <v>32</v>
      </c>
      <c r="AB19" s="452">
        <v>268</v>
      </c>
      <c r="AC19" s="387">
        <v>510</v>
      </c>
      <c r="AD19" s="387">
        <v>256</v>
      </c>
      <c r="AE19" s="387">
        <v>82</v>
      </c>
      <c r="AF19" s="387">
        <v>0</v>
      </c>
      <c r="AG19" s="369">
        <v>4651</v>
      </c>
      <c r="AH19" s="407">
        <f t="shared" si="9"/>
        <v>0.23994839819393679</v>
      </c>
      <c r="AI19" s="411">
        <f t="shared" si="10"/>
        <v>5.7622016770586967E-2</v>
      </c>
      <c r="AK19" s="225" t="s">
        <v>4</v>
      </c>
      <c r="AL19" s="158" t="s">
        <v>32</v>
      </c>
      <c r="AM19" s="383">
        <f>取引基本表!AR16</f>
        <v>-8</v>
      </c>
      <c r="AN19" s="407">
        <f t="shared" si="6"/>
        <v>-1.0321781539493717E-4</v>
      </c>
      <c r="AP19" s="225" t="s">
        <v>4</v>
      </c>
      <c r="AQ19" s="158" t="s">
        <v>32</v>
      </c>
      <c r="AR19" s="386">
        <f>取引基本表!AX16</f>
        <v>6543</v>
      </c>
      <c r="AS19" s="387">
        <f>取引基本表!AY16</f>
        <v>3598</v>
      </c>
      <c r="AT19" s="387">
        <f>ABS(取引基本表!BB16)</f>
        <v>5490</v>
      </c>
      <c r="AU19" s="388">
        <f t="shared" si="11"/>
        <v>-1892</v>
      </c>
      <c r="AV19" s="411">
        <v>0.63033685044372512</v>
      </c>
      <c r="AW19" s="407">
        <v>0.36966314955627488</v>
      </c>
    </row>
    <row r="20" spans="1:49" x14ac:dyDescent="0.2">
      <c r="A20" s="225" t="s">
        <v>5</v>
      </c>
      <c r="B20" s="158" t="s">
        <v>33</v>
      </c>
      <c r="C20" s="405">
        <f t="shared" si="0"/>
        <v>0.28691066997518611</v>
      </c>
      <c r="D20" s="406">
        <f t="shared" si="1"/>
        <v>1.4942016057091882E-2</v>
      </c>
      <c r="E20" s="406">
        <f t="shared" si="1"/>
        <v>1.5834076717216771E-2</v>
      </c>
      <c r="F20" s="406">
        <f t="shared" si="2"/>
        <v>0.22279214986619089</v>
      </c>
      <c r="G20" s="406">
        <f t="shared" si="2"/>
        <v>9.991079393398751E-2</v>
      </c>
      <c r="H20" s="407">
        <f t="shared" si="3"/>
        <v>4.9028462312595156E-4</v>
      </c>
      <c r="K20" s="225" t="s">
        <v>5</v>
      </c>
      <c r="L20" s="158" t="s">
        <v>33</v>
      </c>
      <c r="M20" s="383">
        <f>取引基本表!AX17</f>
        <v>3224</v>
      </c>
      <c r="N20" s="367">
        <f>ABS(取引基本表!BB17)</f>
        <v>2299</v>
      </c>
      <c r="O20" s="411">
        <f t="shared" si="4"/>
        <v>0.71308933002481389</v>
      </c>
      <c r="P20" s="407">
        <f t="shared" si="5"/>
        <v>0.28691066997518611</v>
      </c>
      <c r="R20" s="225" t="s">
        <v>5</v>
      </c>
      <c r="S20" s="158" t="s">
        <v>33</v>
      </c>
      <c r="T20" s="365">
        <f>取引基本表!BD17</f>
        <v>4484</v>
      </c>
      <c r="U20" s="446">
        <f>雇用表!AB17</f>
        <v>67</v>
      </c>
      <c r="V20" s="447">
        <f>雇用表!AB63</f>
        <v>71</v>
      </c>
      <c r="W20" s="413">
        <f t="shared" si="7"/>
        <v>1.4942016057091882E-2</v>
      </c>
      <c r="X20" s="413">
        <f t="shared" si="8"/>
        <v>1.5834076717216771E-2</v>
      </c>
      <c r="Z20" s="225" t="s">
        <v>5</v>
      </c>
      <c r="AA20" s="48" t="s">
        <v>33</v>
      </c>
      <c r="AB20" s="452">
        <v>448</v>
      </c>
      <c r="AC20" s="387">
        <v>384</v>
      </c>
      <c r="AD20" s="387">
        <v>134</v>
      </c>
      <c r="AE20" s="387">
        <v>33</v>
      </c>
      <c r="AF20" s="387">
        <v>0</v>
      </c>
      <c r="AG20" s="369">
        <v>4484</v>
      </c>
      <c r="AH20" s="407">
        <f t="shared" si="9"/>
        <v>0.22279214986619089</v>
      </c>
      <c r="AI20" s="411">
        <f t="shared" si="10"/>
        <v>9.991079393398751E-2</v>
      </c>
      <c r="AK20" s="225" t="s">
        <v>5</v>
      </c>
      <c r="AL20" s="158" t="s">
        <v>33</v>
      </c>
      <c r="AM20" s="383">
        <f>取引基本表!AR17</f>
        <v>38</v>
      </c>
      <c r="AN20" s="407">
        <f t="shared" si="6"/>
        <v>4.9028462312595156E-4</v>
      </c>
      <c r="AP20" s="225" t="s">
        <v>5</v>
      </c>
      <c r="AQ20" s="158" t="s">
        <v>33</v>
      </c>
      <c r="AR20" s="386">
        <f>取引基本表!AX17</f>
        <v>3224</v>
      </c>
      <c r="AS20" s="387">
        <f>取引基本表!AY17</f>
        <v>3559</v>
      </c>
      <c r="AT20" s="387">
        <f>ABS(取引基本表!BB17)</f>
        <v>2299</v>
      </c>
      <c r="AU20" s="388">
        <f t="shared" si="11"/>
        <v>1260</v>
      </c>
      <c r="AV20" s="411">
        <v>0.88159848319713086</v>
      </c>
      <c r="AW20" s="407">
        <v>0.11840151680286914</v>
      </c>
    </row>
    <row r="21" spans="1:49" x14ac:dyDescent="0.2">
      <c r="A21" s="225" t="s">
        <v>6</v>
      </c>
      <c r="B21" s="158" t="s">
        <v>34</v>
      </c>
      <c r="C21" s="405">
        <f t="shared" si="0"/>
        <v>0.60911510312707917</v>
      </c>
      <c r="D21" s="406">
        <f t="shared" si="1"/>
        <v>0.10037668956348327</v>
      </c>
      <c r="E21" s="406">
        <f t="shared" si="1"/>
        <v>9.4837137159317533E-2</v>
      </c>
      <c r="F21" s="406">
        <f t="shared" si="2"/>
        <v>0.42588078883226238</v>
      </c>
      <c r="G21" s="406">
        <f t="shared" si="2"/>
        <v>0.2851761577664525</v>
      </c>
      <c r="H21" s="407">
        <f t="shared" si="3"/>
        <v>8.1284029623513018E-4</v>
      </c>
      <c r="K21" s="225" t="s">
        <v>6</v>
      </c>
      <c r="L21" s="158" t="s">
        <v>34</v>
      </c>
      <c r="M21" s="383">
        <f>取引基本表!AX18</f>
        <v>3006</v>
      </c>
      <c r="N21" s="367">
        <f>ABS(取引基本表!BB18)</f>
        <v>1175</v>
      </c>
      <c r="O21" s="411">
        <f t="shared" si="4"/>
        <v>0.39088489687292083</v>
      </c>
      <c r="P21" s="407">
        <f t="shared" si="5"/>
        <v>0.60911510312707917</v>
      </c>
      <c r="R21" s="225" t="s">
        <v>6</v>
      </c>
      <c r="S21" s="158" t="s">
        <v>34</v>
      </c>
      <c r="T21" s="365">
        <f>取引基本表!BD18</f>
        <v>13539</v>
      </c>
      <c r="U21" s="446">
        <f>雇用表!AB18</f>
        <v>1359</v>
      </c>
      <c r="V21" s="447">
        <f>雇用表!AB64</f>
        <v>1284</v>
      </c>
      <c r="W21" s="413">
        <f t="shared" si="7"/>
        <v>0.10037668956348327</v>
      </c>
      <c r="X21" s="413">
        <f t="shared" si="8"/>
        <v>9.4837137159317533E-2</v>
      </c>
      <c r="Z21" s="225" t="s">
        <v>6</v>
      </c>
      <c r="AA21" s="48" t="s">
        <v>34</v>
      </c>
      <c r="AB21" s="452">
        <v>3861</v>
      </c>
      <c r="AC21" s="387">
        <v>404</v>
      </c>
      <c r="AD21" s="387">
        <v>1127</v>
      </c>
      <c r="AE21" s="387">
        <v>374</v>
      </c>
      <c r="AF21" s="387">
        <v>0</v>
      </c>
      <c r="AG21" s="369">
        <v>13539</v>
      </c>
      <c r="AH21" s="407">
        <f t="shared" si="9"/>
        <v>0.42588078883226238</v>
      </c>
      <c r="AI21" s="411">
        <f t="shared" si="10"/>
        <v>0.2851761577664525</v>
      </c>
      <c r="AK21" s="225" t="s">
        <v>6</v>
      </c>
      <c r="AL21" s="158" t="s">
        <v>34</v>
      </c>
      <c r="AM21" s="383">
        <f>取引基本表!AR18</f>
        <v>63</v>
      </c>
      <c r="AN21" s="407">
        <f t="shared" si="6"/>
        <v>8.1284029623513018E-4</v>
      </c>
      <c r="AP21" s="225" t="s">
        <v>6</v>
      </c>
      <c r="AQ21" s="158" t="s">
        <v>34</v>
      </c>
      <c r="AR21" s="386">
        <f>取引基本表!AX18</f>
        <v>3006</v>
      </c>
      <c r="AS21" s="387">
        <f>取引基本表!AY18</f>
        <v>11708</v>
      </c>
      <c r="AT21" s="387">
        <f>ABS(取引基本表!BB18)</f>
        <v>1175</v>
      </c>
      <c r="AU21" s="388">
        <f t="shared" si="11"/>
        <v>10533</v>
      </c>
      <c r="AV21" s="411">
        <v>0.73741787363403832</v>
      </c>
      <c r="AW21" s="407">
        <v>0.26258212636596168</v>
      </c>
    </row>
    <row r="22" spans="1:49" x14ac:dyDescent="0.2">
      <c r="A22" s="225" t="s">
        <v>7</v>
      </c>
      <c r="B22" s="158" t="s">
        <v>268</v>
      </c>
      <c r="C22" s="405">
        <f t="shared" si="0"/>
        <v>5.1505016722408037E-2</v>
      </c>
      <c r="D22" s="406">
        <f t="shared" si="1"/>
        <v>6.1740890688259109E-2</v>
      </c>
      <c r="E22" s="406">
        <f t="shared" si="1"/>
        <v>6.6801619433198386E-2</v>
      </c>
      <c r="F22" s="406">
        <f t="shared" si="2"/>
        <v>0.41295546558704455</v>
      </c>
      <c r="G22" s="406">
        <f t="shared" si="2"/>
        <v>0.19433198380566802</v>
      </c>
      <c r="H22" s="407">
        <f t="shared" si="3"/>
        <v>3.8706680773101437E-5</v>
      </c>
      <c r="K22" s="225" t="s">
        <v>7</v>
      </c>
      <c r="L22" s="158" t="s">
        <v>268</v>
      </c>
      <c r="M22" s="383">
        <f>取引基本表!AX19</f>
        <v>1495</v>
      </c>
      <c r="N22" s="367">
        <f>ABS(取引基本表!BB19)</f>
        <v>1418</v>
      </c>
      <c r="O22" s="411">
        <f t="shared" si="4"/>
        <v>0.94849498327759196</v>
      </c>
      <c r="P22" s="407">
        <f t="shared" si="5"/>
        <v>5.1505016722408037E-2</v>
      </c>
      <c r="R22" s="225" t="s">
        <v>7</v>
      </c>
      <c r="S22" s="158" t="s">
        <v>268</v>
      </c>
      <c r="T22" s="365">
        <f>取引基本表!BD19</f>
        <v>1976</v>
      </c>
      <c r="U22" s="446">
        <f>雇用表!AB19</f>
        <v>122</v>
      </c>
      <c r="V22" s="447">
        <f>雇用表!AB65</f>
        <v>132</v>
      </c>
      <c r="W22" s="413">
        <f t="shared" si="7"/>
        <v>6.1740890688259109E-2</v>
      </c>
      <c r="X22" s="413">
        <f t="shared" si="8"/>
        <v>6.6801619433198386E-2</v>
      </c>
      <c r="Z22" s="225" t="s">
        <v>7</v>
      </c>
      <c r="AA22" s="48" t="s">
        <v>268</v>
      </c>
      <c r="AB22" s="452">
        <v>384</v>
      </c>
      <c r="AC22" s="387">
        <v>211</v>
      </c>
      <c r="AD22" s="387">
        <v>208</v>
      </c>
      <c r="AE22" s="387">
        <v>13</v>
      </c>
      <c r="AF22" s="387">
        <v>0</v>
      </c>
      <c r="AG22" s="369">
        <v>1976</v>
      </c>
      <c r="AH22" s="407">
        <f t="shared" si="9"/>
        <v>0.41295546558704455</v>
      </c>
      <c r="AI22" s="411">
        <f t="shared" si="10"/>
        <v>0.19433198380566802</v>
      </c>
      <c r="AK22" s="225" t="s">
        <v>7</v>
      </c>
      <c r="AL22" s="158" t="s">
        <v>268</v>
      </c>
      <c r="AM22" s="383">
        <f>取引基本表!AR19</f>
        <v>3</v>
      </c>
      <c r="AN22" s="407">
        <f t="shared" si="6"/>
        <v>3.8706680773101437E-5</v>
      </c>
      <c r="AP22" s="225" t="s">
        <v>7</v>
      </c>
      <c r="AQ22" s="158" t="s">
        <v>268</v>
      </c>
      <c r="AR22" s="386">
        <f>取引基本表!AX19</f>
        <v>1495</v>
      </c>
      <c r="AS22" s="387">
        <f>取引基本表!AY19</f>
        <v>1899</v>
      </c>
      <c r="AT22" s="387">
        <f>ABS(取引基本表!BB19)</f>
        <v>1418</v>
      </c>
      <c r="AU22" s="388">
        <f t="shared" si="11"/>
        <v>481</v>
      </c>
      <c r="AV22" s="411">
        <v>0.80743251432126495</v>
      </c>
      <c r="AW22" s="407">
        <v>0.19256748567873505</v>
      </c>
    </row>
    <row r="23" spans="1:49" x14ac:dyDescent="0.2">
      <c r="A23" s="225" t="s">
        <v>8</v>
      </c>
      <c r="B23" s="158" t="s">
        <v>269</v>
      </c>
      <c r="C23" s="405">
        <f t="shared" si="0"/>
        <v>0</v>
      </c>
      <c r="D23" s="406">
        <f t="shared" si="1"/>
        <v>7.3450376209243995E-2</v>
      </c>
      <c r="E23" s="406">
        <f t="shared" si="1"/>
        <v>7.9183088498745974E-2</v>
      </c>
      <c r="F23" s="406">
        <f t="shared" si="2"/>
        <v>0.44070225725546397</v>
      </c>
      <c r="G23" s="406">
        <f t="shared" si="2"/>
        <v>0.21569329989251165</v>
      </c>
      <c r="H23" s="407">
        <f t="shared" si="3"/>
        <v>2.5804453848734292E-5</v>
      </c>
      <c r="K23" s="225" t="s">
        <v>8</v>
      </c>
      <c r="L23" s="158" t="s">
        <v>269</v>
      </c>
      <c r="M23" s="383">
        <f>取引基本表!AX20</f>
        <v>1814</v>
      </c>
      <c r="N23" s="367">
        <f>ABS(取引基本表!BB20)</f>
        <v>1814</v>
      </c>
      <c r="O23" s="411">
        <f t="shared" si="4"/>
        <v>1</v>
      </c>
      <c r="P23" s="407">
        <f t="shared" si="5"/>
        <v>0</v>
      </c>
      <c r="R23" s="225" t="s">
        <v>8</v>
      </c>
      <c r="S23" s="158" t="s">
        <v>269</v>
      </c>
      <c r="T23" s="365">
        <f>取引基本表!BD20</f>
        <v>2791</v>
      </c>
      <c r="U23" s="446">
        <f>雇用表!AB20</f>
        <v>205</v>
      </c>
      <c r="V23" s="447">
        <f>雇用表!AB66</f>
        <v>221</v>
      </c>
      <c r="W23" s="413">
        <f t="shared" si="7"/>
        <v>7.3450376209243995E-2</v>
      </c>
      <c r="X23" s="413">
        <f t="shared" si="8"/>
        <v>7.9183088498745974E-2</v>
      </c>
      <c r="Z23" s="225" t="s">
        <v>8</v>
      </c>
      <c r="AA23" s="48" t="s">
        <v>269</v>
      </c>
      <c r="AB23" s="452">
        <v>602</v>
      </c>
      <c r="AC23" s="387">
        <v>313</v>
      </c>
      <c r="AD23" s="387">
        <v>287</v>
      </c>
      <c r="AE23" s="387">
        <v>28</v>
      </c>
      <c r="AF23" s="387">
        <v>0</v>
      </c>
      <c r="AG23" s="369">
        <v>2791</v>
      </c>
      <c r="AH23" s="407">
        <f t="shared" si="9"/>
        <v>0.44070225725546397</v>
      </c>
      <c r="AI23" s="411">
        <f t="shared" si="10"/>
        <v>0.21569329989251165</v>
      </c>
      <c r="AK23" s="225" t="s">
        <v>8</v>
      </c>
      <c r="AL23" s="158" t="s">
        <v>269</v>
      </c>
      <c r="AM23" s="383">
        <f>取引基本表!AR20</f>
        <v>2</v>
      </c>
      <c r="AN23" s="407">
        <f t="shared" si="6"/>
        <v>2.5804453848734292E-5</v>
      </c>
      <c r="AP23" s="225" t="s">
        <v>8</v>
      </c>
      <c r="AQ23" s="158" t="s">
        <v>269</v>
      </c>
      <c r="AR23" s="386">
        <f>取引基本表!AX20</f>
        <v>1814</v>
      </c>
      <c r="AS23" s="387">
        <f>取引基本表!AY20</f>
        <v>2791</v>
      </c>
      <c r="AT23" s="387">
        <f>ABS(取引基本表!BB20)</f>
        <v>1814</v>
      </c>
      <c r="AU23" s="388">
        <f t="shared" si="11"/>
        <v>977</v>
      </c>
      <c r="AV23" s="411">
        <v>0.79883567479416906</v>
      </c>
      <c r="AW23" s="407">
        <v>0.20116432520583094</v>
      </c>
    </row>
    <row r="24" spans="1:49" x14ac:dyDescent="0.2">
      <c r="A24" s="225" t="s">
        <v>9</v>
      </c>
      <c r="B24" s="158" t="s">
        <v>270</v>
      </c>
      <c r="C24" s="405">
        <f t="shared" si="0"/>
        <v>3.1029619181946355E-2</v>
      </c>
      <c r="D24" s="406">
        <f t="shared" si="1"/>
        <v>0</v>
      </c>
      <c r="E24" s="406">
        <f t="shared" si="1"/>
        <v>0</v>
      </c>
      <c r="F24" s="406">
        <f t="shared" si="2"/>
        <v>0.4</v>
      </c>
      <c r="G24" s="406">
        <f t="shared" si="2"/>
        <v>0.21333333333333335</v>
      </c>
      <c r="H24" s="407">
        <f t="shared" si="3"/>
        <v>3.2255567310917867E-4</v>
      </c>
      <c r="K24" s="225" t="s">
        <v>9</v>
      </c>
      <c r="L24" s="158" t="s">
        <v>270</v>
      </c>
      <c r="M24" s="383">
        <f>取引基本表!AX21</f>
        <v>1418</v>
      </c>
      <c r="N24" s="367">
        <f>ABS(取引基本表!BB21)</f>
        <v>1374</v>
      </c>
      <c r="O24" s="411">
        <f t="shared" si="4"/>
        <v>0.96897038081805364</v>
      </c>
      <c r="P24" s="407">
        <f t="shared" si="5"/>
        <v>3.1029619181946355E-2</v>
      </c>
      <c r="R24" s="225" t="s">
        <v>9</v>
      </c>
      <c r="S24" s="158" t="s">
        <v>270</v>
      </c>
      <c r="T24" s="365">
        <f>取引基本表!BD21</f>
        <v>75</v>
      </c>
      <c r="U24" s="446">
        <f>雇用表!AB21</f>
        <v>0</v>
      </c>
      <c r="V24" s="447">
        <f>雇用表!AB67</f>
        <v>0</v>
      </c>
      <c r="W24" s="413">
        <f t="shared" si="7"/>
        <v>0</v>
      </c>
      <c r="X24" s="413">
        <f t="shared" si="8"/>
        <v>0</v>
      </c>
      <c r="Z24" s="225" t="s">
        <v>9</v>
      </c>
      <c r="AA24" s="48" t="s">
        <v>270</v>
      </c>
      <c r="AB24" s="452">
        <v>16</v>
      </c>
      <c r="AC24" s="387">
        <v>2</v>
      </c>
      <c r="AD24" s="387">
        <v>11</v>
      </c>
      <c r="AE24" s="387">
        <v>1</v>
      </c>
      <c r="AF24" s="387">
        <v>0</v>
      </c>
      <c r="AG24" s="369">
        <v>75</v>
      </c>
      <c r="AH24" s="407">
        <f t="shared" si="9"/>
        <v>0.4</v>
      </c>
      <c r="AI24" s="411">
        <f t="shared" si="10"/>
        <v>0.21333333333333335</v>
      </c>
      <c r="AK24" s="225" t="s">
        <v>9</v>
      </c>
      <c r="AL24" s="158" t="s">
        <v>270</v>
      </c>
      <c r="AM24" s="383">
        <f>取引基本表!AR21</f>
        <v>25</v>
      </c>
      <c r="AN24" s="407">
        <f t="shared" si="6"/>
        <v>3.2255567310917867E-4</v>
      </c>
      <c r="AP24" s="225" t="s">
        <v>9</v>
      </c>
      <c r="AQ24" s="158" t="s">
        <v>270</v>
      </c>
      <c r="AR24" s="386">
        <f>取引基本表!AX21</f>
        <v>1418</v>
      </c>
      <c r="AS24" s="387">
        <f>取引基本表!AY21</f>
        <v>31</v>
      </c>
      <c r="AT24" s="387">
        <f>ABS(取引基本表!BB21)</f>
        <v>1374</v>
      </c>
      <c r="AU24" s="388">
        <f t="shared" si="11"/>
        <v>-1343</v>
      </c>
      <c r="AV24" s="411">
        <v>0.53203541493025519</v>
      </c>
      <c r="AW24" s="407">
        <v>0.46796458506974481</v>
      </c>
    </row>
    <row r="25" spans="1:49" x14ac:dyDescent="0.2">
      <c r="A25" s="225" t="s">
        <v>10</v>
      </c>
      <c r="B25" s="158" t="s">
        <v>271</v>
      </c>
      <c r="C25" s="405">
        <f t="shared" si="0"/>
        <v>0.19850187265917607</v>
      </c>
      <c r="D25" s="406">
        <f t="shared" si="1"/>
        <v>5.2073288331726135E-2</v>
      </c>
      <c r="E25" s="406">
        <f t="shared" si="1"/>
        <v>4.8216007714561235E-2</v>
      </c>
      <c r="F25" s="406">
        <f t="shared" si="2"/>
        <v>0.35053037608486015</v>
      </c>
      <c r="G25" s="406">
        <f t="shared" si="2"/>
        <v>0.19720347155255544</v>
      </c>
      <c r="H25" s="407">
        <f t="shared" si="3"/>
        <v>4.5157794235285009E-4</v>
      </c>
      <c r="K25" s="225" t="s">
        <v>10</v>
      </c>
      <c r="L25" s="158" t="s">
        <v>271</v>
      </c>
      <c r="M25" s="383">
        <f>取引基本表!AX22</f>
        <v>801</v>
      </c>
      <c r="N25" s="367">
        <f>ABS(取引基本表!BB22)</f>
        <v>642</v>
      </c>
      <c r="O25" s="411">
        <f t="shared" si="4"/>
        <v>0.80149812734082393</v>
      </c>
      <c r="P25" s="407">
        <f t="shared" si="5"/>
        <v>0.19850187265917607</v>
      </c>
      <c r="R25" s="225" t="s">
        <v>10</v>
      </c>
      <c r="S25" s="158" t="s">
        <v>271</v>
      </c>
      <c r="T25" s="365">
        <f>取引基本表!BD22</f>
        <v>2074</v>
      </c>
      <c r="U25" s="446">
        <f>雇用表!AB22</f>
        <v>108</v>
      </c>
      <c r="V25" s="447">
        <f>雇用表!AB68</f>
        <v>100</v>
      </c>
      <c r="W25" s="413">
        <f t="shared" si="7"/>
        <v>5.2073288331726135E-2</v>
      </c>
      <c r="X25" s="413">
        <f t="shared" si="8"/>
        <v>4.8216007714561235E-2</v>
      </c>
      <c r="Z25" s="225" t="s">
        <v>10</v>
      </c>
      <c r="AA25" s="48" t="s">
        <v>271</v>
      </c>
      <c r="AB25" s="452">
        <v>409</v>
      </c>
      <c r="AC25" s="387">
        <v>-88</v>
      </c>
      <c r="AD25" s="387">
        <v>390</v>
      </c>
      <c r="AE25" s="387">
        <v>16</v>
      </c>
      <c r="AF25" s="387">
        <v>0</v>
      </c>
      <c r="AG25" s="369">
        <v>2074</v>
      </c>
      <c r="AH25" s="407">
        <f t="shared" si="9"/>
        <v>0.35053037608486015</v>
      </c>
      <c r="AI25" s="411">
        <f t="shared" si="10"/>
        <v>0.19720347155255544</v>
      </c>
      <c r="AK25" s="225" t="s">
        <v>10</v>
      </c>
      <c r="AL25" s="158" t="s">
        <v>271</v>
      </c>
      <c r="AM25" s="383">
        <f>取引基本表!AR22</f>
        <v>35</v>
      </c>
      <c r="AN25" s="407">
        <f t="shared" si="6"/>
        <v>4.5157794235285009E-4</v>
      </c>
      <c r="AP25" s="225" t="s">
        <v>10</v>
      </c>
      <c r="AQ25" s="158" t="s">
        <v>271</v>
      </c>
      <c r="AR25" s="386">
        <f>取引基本表!AX22</f>
        <v>801</v>
      </c>
      <c r="AS25" s="387">
        <f>取引基本表!AY22</f>
        <v>1915</v>
      </c>
      <c r="AT25" s="387">
        <f>ABS(取引基本表!BB22)</f>
        <v>642</v>
      </c>
      <c r="AU25" s="388">
        <f t="shared" si="11"/>
        <v>1273</v>
      </c>
      <c r="AV25" s="411">
        <v>0.88160188384965898</v>
      </c>
      <c r="AW25" s="407">
        <v>0.11839811615034102</v>
      </c>
    </row>
    <row r="26" spans="1:49" x14ac:dyDescent="0.2">
      <c r="A26" s="225" t="s">
        <v>11</v>
      </c>
      <c r="B26" s="158" t="s">
        <v>35</v>
      </c>
      <c r="C26" s="405">
        <f t="shared" si="0"/>
        <v>2.323462414578592E-2</v>
      </c>
      <c r="D26" s="406">
        <f t="shared" si="1"/>
        <v>3.9735099337748346E-2</v>
      </c>
      <c r="E26" s="406">
        <f t="shared" si="1"/>
        <v>3.9735099337748346E-2</v>
      </c>
      <c r="F26" s="406">
        <f t="shared" si="2"/>
        <v>0.3443708609271523</v>
      </c>
      <c r="G26" s="406">
        <f t="shared" si="2"/>
        <v>0.20198675496688742</v>
      </c>
      <c r="H26" s="407">
        <f t="shared" si="3"/>
        <v>9.637963512502257E-3</v>
      </c>
      <c r="K26" s="225" t="s">
        <v>11</v>
      </c>
      <c r="L26" s="158" t="s">
        <v>35</v>
      </c>
      <c r="M26" s="383">
        <f>取引基本表!AX23</f>
        <v>2195</v>
      </c>
      <c r="N26" s="367">
        <f>ABS(取引基本表!BB23)</f>
        <v>2144</v>
      </c>
      <c r="O26" s="411">
        <f t="shared" si="4"/>
        <v>0.97676537585421408</v>
      </c>
      <c r="P26" s="407">
        <f t="shared" si="5"/>
        <v>2.323462414578592E-2</v>
      </c>
      <c r="R26" s="225" t="s">
        <v>11</v>
      </c>
      <c r="S26" s="158" t="s">
        <v>35</v>
      </c>
      <c r="T26" s="365">
        <f>取引基本表!BD23</f>
        <v>302</v>
      </c>
      <c r="U26" s="446">
        <f>雇用表!AB23</f>
        <v>12</v>
      </c>
      <c r="V26" s="447">
        <f>雇用表!AB69</f>
        <v>12</v>
      </c>
      <c r="W26" s="413">
        <f t="shared" si="7"/>
        <v>3.9735099337748346E-2</v>
      </c>
      <c r="X26" s="413">
        <f t="shared" si="8"/>
        <v>3.9735099337748346E-2</v>
      </c>
      <c r="Z26" s="225" t="s">
        <v>11</v>
      </c>
      <c r="AA26" s="48" t="s">
        <v>35</v>
      </c>
      <c r="AB26" s="452">
        <v>61</v>
      </c>
      <c r="AC26" s="387">
        <v>-6</v>
      </c>
      <c r="AD26" s="387">
        <v>48</v>
      </c>
      <c r="AE26" s="387">
        <v>1</v>
      </c>
      <c r="AF26" s="387">
        <v>0</v>
      </c>
      <c r="AG26" s="369">
        <v>302</v>
      </c>
      <c r="AH26" s="407">
        <f t="shared" si="9"/>
        <v>0.3443708609271523</v>
      </c>
      <c r="AI26" s="411">
        <f t="shared" si="10"/>
        <v>0.20198675496688742</v>
      </c>
      <c r="AK26" s="225" t="s">
        <v>11</v>
      </c>
      <c r="AL26" s="158" t="s">
        <v>35</v>
      </c>
      <c r="AM26" s="383">
        <f>取引基本表!AR23</f>
        <v>747</v>
      </c>
      <c r="AN26" s="407">
        <f t="shared" si="6"/>
        <v>9.637963512502257E-3</v>
      </c>
      <c r="AP26" s="225" t="s">
        <v>11</v>
      </c>
      <c r="AQ26" s="158" t="s">
        <v>35</v>
      </c>
      <c r="AR26" s="386">
        <f>取引基本表!AX23</f>
        <v>2195</v>
      </c>
      <c r="AS26" s="387">
        <f>取引基本表!AY23</f>
        <v>251</v>
      </c>
      <c r="AT26" s="387">
        <f>ABS(取引基本表!BB23)</f>
        <v>2144</v>
      </c>
      <c r="AU26" s="388">
        <f t="shared" si="11"/>
        <v>-1893</v>
      </c>
      <c r="AV26" s="411">
        <v>0.70886039128338962</v>
      </c>
      <c r="AW26" s="407">
        <v>0.29113960871661038</v>
      </c>
    </row>
    <row r="27" spans="1:49" x14ac:dyDescent="0.2">
      <c r="A27" s="225" t="s">
        <v>12</v>
      </c>
      <c r="B27" s="158" t="s">
        <v>375</v>
      </c>
      <c r="C27" s="405">
        <f t="shared" si="0"/>
        <v>8.4880636604774962E-3</v>
      </c>
      <c r="D27" s="406">
        <f t="shared" si="1"/>
        <v>0</v>
      </c>
      <c r="E27" s="406">
        <f t="shared" si="1"/>
        <v>0</v>
      </c>
      <c r="F27" s="406">
        <f t="shared" si="2"/>
        <v>0.35</v>
      </c>
      <c r="G27" s="406">
        <f t="shared" si="2"/>
        <v>0.2</v>
      </c>
      <c r="H27" s="407">
        <f t="shared" si="3"/>
        <v>9.6121590586535233E-3</v>
      </c>
      <c r="K27" s="225" t="s">
        <v>12</v>
      </c>
      <c r="L27" s="158" t="s">
        <v>376</v>
      </c>
      <c r="M27" s="383">
        <f>取引基本表!AX24</f>
        <v>1885</v>
      </c>
      <c r="N27" s="367">
        <f>ABS(取引基本表!BB24)</f>
        <v>1869</v>
      </c>
      <c r="O27" s="411">
        <f t="shared" si="4"/>
        <v>0.9915119363395225</v>
      </c>
      <c r="P27" s="407">
        <f t="shared" si="5"/>
        <v>8.4880636604774962E-3</v>
      </c>
      <c r="R27" s="225" t="s">
        <v>12</v>
      </c>
      <c r="S27" s="158" t="s">
        <v>376</v>
      </c>
      <c r="T27" s="365">
        <f>取引基本表!BD24</f>
        <v>40</v>
      </c>
      <c r="U27" s="446">
        <f>雇用表!AB24</f>
        <v>0</v>
      </c>
      <c r="V27" s="447">
        <f>雇用表!AB70</f>
        <v>0</v>
      </c>
      <c r="W27" s="413">
        <f t="shared" si="7"/>
        <v>0</v>
      </c>
      <c r="X27" s="413">
        <f t="shared" si="8"/>
        <v>0</v>
      </c>
      <c r="Z27" s="225" t="s">
        <v>12</v>
      </c>
      <c r="AA27" s="48" t="s">
        <v>365</v>
      </c>
      <c r="AB27" s="452">
        <v>8</v>
      </c>
      <c r="AC27" s="387">
        <v>-2</v>
      </c>
      <c r="AD27" s="387">
        <v>8</v>
      </c>
      <c r="AE27" s="387">
        <v>0</v>
      </c>
      <c r="AF27" s="387">
        <v>0</v>
      </c>
      <c r="AG27" s="369">
        <v>40</v>
      </c>
      <c r="AH27" s="407">
        <f t="shared" si="9"/>
        <v>0.35</v>
      </c>
      <c r="AI27" s="411">
        <f t="shared" si="10"/>
        <v>0.2</v>
      </c>
      <c r="AK27" s="225" t="s">
        <v>12</v>
      </c>
      <c r="AL27" s="158" t="s">
        <v>365</v>
      </c>
      <c r="AM27" s="383">
        <f>取引基本表!AR24</f>
        <v>745</v>
      </c>
      <c r="AN27" s="407">
        <f t="shared" si="6"/>
        <v>9.6121590586535233E-3</v>
      </c>
      <c r="AP27" s="225" t="s">
        <v>12</v>
      </c>
      <c r="AQ27" s="158" t="s">
        <v>365</v>
      </c>
      <c r="AR27" s="386">
        <f>取引基本表!AX24</f>
        <v>1885</v>
      </c>
      <c r="AS27" s="387">
        <f>取引基本表!AY24</f>
        <v>24</v>
      </c>
      <c r="AT27" s="387">
        <f>ABS(取引基本表!BB24)</f>
        <v>1869</v>
      </c>
      <c r="AU27" s="388">
        <f t="shared" si="11"/>
        <v>-1845</v>
      </c>
      <c r="AV27" s="411">
        <v>0.77609965062016961</v>
      </c>
      <c r="AW27" s="407">
        <v>0.22390034937983039</v>
      </c>
    </row>
    <row r="28" spans="1:49" x14ac:dyDescent="0.2">
      <c r="A28" s="225" t="s">
        <v>13</v>
      </c>
      <c r="B28" s="158" t="s">
        <v>191</v>
      </c>
      <c r="C28" s="405">
        <f t="shared" si="0"/>
        <v>1.1669367909238226E-2</v>
      </c>
      <c r="D28" s="406">
        <f t="shared" si="1"/>
        <v>0.24734982332155478</v>
      </c>
      <c r="E28" s="406">
        <f t="shared" si="1"/>
        <v>0.24028268551236748</v>
      </c>
      <c r="F28" s="406">
        <f t="shared" si="2"/>
        <v>0.21908127208480566</v>
      </c>
      <c r="G28" s="406">
        <f t="shared" si="2"/>
        <v>0.12720848056537101</v>
      </c>
      <c r="H28" s="407">
        <f t="shared" si="3"/>
        <v>1.7972802105643435E-2</v>
      </c>
      <c r="K28" s="225" t="s">
        <v>13</v>
      </c>
      <c r="L28" s="158" t="s">
        <v>191</v>
      </c>
      <c r="M28" s="383">
        <f>取引基本表!AX25</f>
        <v>3085</v>
      </c>
      <c r="N28" s="367">
        <f>ABS(取引基本表!BB25)</f>
        <v>3049</v>
      </c>
      <c r="O28" s="411">
        <f t="shared" si="4"/>
        <v>0.98833063209076177</v>
      </c>
      <c r="P28" s="407">
        <f t="shared" si="5"/>
        <v>1.1669367909238226E-2</v>
      </c>
      <c r="R28" s="225" t="s">
        <v>13</v>
      </c>
      <c r="S28" s="158" t="s">
        <v>191</v>
      </c>
      <c r="T28" s="365">
        <f>取引基本表!BD25</f>
        <v>283</v>
      </c>
      <c r="U28" s="446">
        <f>雇用表!AB25</f>
        <v>70</v>
      </c>
      <c r="V28" s="447">
        <f>雇用表!AB71</f>
        <v>68</v>
      </c>
      <c r="W28" s="413">
        <f t="shared" si="7"/>
        <v>0.24734982332155478</v>
      </c>
      <c r="X28" s="413">
        <f t="shared" si="8"/>
        <v>0.24028268551236748</v>
      </c>
      <c r="Z28" s="225" t="s">
        <v>13</v>
      </c>
      <c r="AA28" s="48" t="s">
        <v>191</v>
      </c>
      <c r="AB28" s="452">
        <v>36</v>
      </c>
      <c r="AC28" s="387">
        <v>4</v>
      </c>
      <c r="AD28" s="387">
        <v>20</v>
      </c>
      <c r="AE28" s="387">
        <v>2</v>
      </c>
      <c r="AF28" s="387">
        <v>0</v>
      </c>
      <c r="AG28" s="369">
        <v>283</v>
      </c>
      <c r="AH28" s="407">
        <f t="shared" si="9"/>
        <v>0.21908127208480566</v>
      </c>
      <c r="AI28" s="411">
        <f t="shared" si="10"/>
        <v>0.12720848056537101</v>
      </c>
      <c r="AK28" s="225" t="s">
        <v>13</v>
      </c>
      <c r="AL28" s="158" t="s">
        <v>191</v>
      </c>
      <c r="AM28" s="383">
        <f>取引基本表!AR25</f>
        <v>1393</v>
      </c>
      <c r="AN28" s="407">
        <f t="shared" si="6"/>
        <v>1.7972802105643435E-2</v>
      </c>
      <c r="AP28" s="225" t="s">
        <v>13</v>
      </c>
      <c r="AQ28" s="158" t="s">
        <v>191</v>
      </c>
      <c r="AR28" s="386">
        <f>取引基本表!AX25</f>
        <v>3085</v>
      </c>
      <c r="AS28" s="387">
        <f>取引基本表!AY25</f>
        <v>247</v>
      </c>
      <c r="AT28" s="387">
        <f>ABS(取引基本表!BB25)</f>
        <v>3049</v>
      </c>
      <c r="AU28" s="388">
        <f t="shared" si="11"/>
        <v>-2802</v>
      </c>
      <c r="AV28" s="411">
        <v>0.77487185874795916</v>
      </c>
      <c r="AW28" s="407">
        <v>0.22512814125204084</v>
      </c>
    </row>
    <row r="29" spans="1:49" x14ac:dyDescent="0.2">
      <c r="A29" s="225" t="s">
        <v>14</v>
      </c>
      <c r="B29" s="158" t="s">
        <v>50</v>
      </c>
      <c r="C29" s="405">
        <f t="shared" si="0"/>
        <v>0.21585523481258073</v>
      </c>
      <c r="D29" s="406">
        <f t="shared" si="1"/>
        <v>7.6788064940763498E-2</v>
      </c>
      <c r="E29" s="406">
        <f t="shared" si="1"/>
        <v>5.9236507240017548E-2</v>
      </c>
      <c r="F29" s="406">
        <f t="shared" si="2"/>
        <v>0.49363756033347961</v>
      </c>
      <c r="G29" s="406">
        <f t="shared" si="2"/>
        <v>0.26371215445370777</v>
      </c>
      <c r="H29" s="407">
        <f t="shared" si="3"/>
        <v>8.6315898124016202E-3</v>
      </c>
      <c r="K29" s="225" t="s">
        <v>14</v>
      </c>
      <c r="L29" s="158" t="s">
        <v>50</v>
      </c>
      <c r="M29" s="383">
        <f>取引基本表!AX26</f>
        <v>2321</v>
      </c>
      <c r="N29" s="367">
        <f>ABS(取引基本表!BB26)</f>
        <v>1820</v>
      </c>
      <c r="O29" s="411">
        <f t="shared" si="4"/>
        <v>0.78414476518741927</v>
      </c>
      <c r="P29" s="407">
        <f t="shared" si="5"/>
        <v>0.21585523481258073</v>
      </c>
      <c r="R29" s="225" t="s">
        <v>14</v>
      </c>
      <c r="S29" s="158" t="s">
        <v>50</v>
      </c>
      <c r="T29" s="365">
        <f>取引基本表!BD26</f>
        <v>2279</v>
      </c>
      <c r="U29" s="446">
        <f>雇用表!AB26</f>
        <v>175</v>
      </c>
      <c r="V29" s="447">
        <f>雇用表!AB72</f>
        <v>135</v>
      </c>
      <c r="W29" s="413">
        <f t="shared" si="7"/>
        <v>7.6788064940763498E-2</v>
      </c>
      <c r="X29" s="413">
        <f t="shared" si="8"/>
        <v>5.9236507240017548E-2</v>
      </c>
      <c r="Z29" s="225" t="s">
        <v>14</v>
      </c>
      <c r="AA29" s="48" t="s">
        <v>50</v>
      </c>
      <c r="AB29" s="452">
        <v>601</v>
      </c>
      <c r="AC29" s="387">
        <v>190</v>
      </c>
      <c r="AD29" s="387">
        <v>253</v>
      </c>
      <c r="AE29" s="387">
        <v>81</v>
      </c>
      <c r="AF29" s="387">
        <v>0</v>
      </c>
      <c r="AG29" s="369">
        <v>2279</v>
      </c>
      <c r="AH29" s="407">
        <f t="shared" si="9"/>
        <v>0.49363756033347961</v>
      </c>
      <c r="AI29" s="411">
        <f t="shared" si="10"/>
        <v>0.26371215445370777</v>
      </c>
      <c r="AK29" s="225" t="s">
        <v>14</v>
      </c>
      <c r="AL29" s="158" t="s">
        <v>50</v>
      </c>
      <c r="AM29" s="383">
        <f>取引基本表!AR26</f>
        <v>669</v>
      </c>
      <c r="AN29" s="407">
        <f t="shared" si="6"/>
        <v>8.6315898124016202E-3</v>
      </c>
      <c r="AP29" s="225" t="s">
        <v>14</v>
      </c>
      <c r="AQ29" s="158" t="s">
        <v>50</v>
      </c>
      <c r="AR29" s="386">
        <f>取引基本表!AX26</f>
        <v>2321</v>
      </c>
      <c r="AS29" s="387">
        <f>取引基本表!AY26</f>
        <v>1778</v>
      </c>
      <c r="AT29" s="387">
        <f>ABS(取引基本表!BB26)</f>
        <v>1820</v>
      </c>
      <c r="AU29" s="388">
        <f t="shared" si="11"/>
        <v>-42</v>
      </c>
      <c r="AV29" s="411">
        <v>0.79707187916920597</v>
      </c>
      <c r="AW29" s="407">
        <v>0.20292812083079403</v>
      </c>
    </row>
    <row r="30" spans="1:49" x14ac:dyDescent="0.2">
      <c r="A30" s="225" t="s">
        <v>15</v>
      </c>
      <c r="B30" s="158" t="s">
        <v>36</v>
      </c>
      <c r="C30" s="405">
        <f t="shared" si="0"/>
        <v>1</v>
      </c>
      <c r="D30" s="406">
        <f t="shared" si="1"/>
        <v>9.4858631522488704E-2</v>
      </c>
      <c r="E30" s="406">
        <f t="shared" si="1"/>
        <v>6.7427783311623635E-2</v>
      </c>
      <c r="F30" s="406">
        <f t="shared" si="2"/>
        <v>0.44057926595663166</v>
      </c>
      <c r="G30" s="406">
        <f t="shared" si="2"/>
        <v>0.34449467473756801</v>
      </c>
      <c r="H30" s="407">
        <f t="shared" si="3"/>
        <v>0</v>
      </c>
      <c r="K30" s="225" t="s">
        <v>15</v>
      </c>
      <c r="L30" s="158" t="s">
        <v>36</v>
      </c>
      <c r="M30" s="383">
        <f>取引基本表!AX27</f>
        <v>13051</v>
      </c>
      <c r="N30" s="367">
        <f>ABS(取引基本表!BB27)</f>
        <v>0</v>
      </c>
      <c r="O30" s="411">
        <f t="shared" si="4"/>
        <v>0</v>
      </c>
      <c r="P30" s="407">
        <f t="shared" si="5"/>
        <v>1</v>
      </c>
      <c r="R30" s="225" t="s">
        <v>15</v>
      </c>
      <c r="S30" s="158" t="s">
        <v>36</v>
      </c>
      <c r="T30" s="365">
        <f>取引基本表!BD27</f>
        <v>13051</v>
      </c>
      <c r="U30" s="446">
        <f>雇用表!AB27</f>
        <v>1238</v>
      </c>
      <c r="V30" s="447">
        <f>雇用表!AB73</f>
        <v>880</v>
      </c>
      <c r="W30" s="413">
        <f t="shared" si="7"/>
        <v>9.4858631522488704E-2</v>
      </c>
      <c r="X30" s="413">
        <f t="shared" si="8"/>
        <v>6.7427783311623635E-2</v>
      </c>
      <c r="Z30" s="225" t="s">
        <v>15</v>
      </c>
      <c r="AA30" s="48" t="s">
        <v>36</v>
      </c>
      <c r="AB30" s="452">
        <v>4496</v>
      </c>
      <c r="AC30" s="387">
        <v>349</v>
      </c>
      <c r="AD30" s="387">
        <v>479</v>
      </c>
      <c r="AE30" s="387">
        <v>481</v>
      </c>
      <c r="AF30" s="387">
        <v>-55</v>
      </c>
      <c r="AG30" s="369">
        <v>13051</v>
      </c>
      <c r="AH30" s="407">
        <f t="shared" si="9"/>
        <v>0.44057926595663166</v>
      </c>
      <c r="AI30" s="411">
        <f t="shared" si="10"/>
        <v>0.34449467473756801</v>
      </c>
      <c r="AK30" s="225" t="s">
        <v>15</v>
      </c>
      <c r="AL30" s="158" t="s">
        <v>36</v>
      </c>
      <c r="AM30" s="383">
        <f>取引基本表!AR27</f>
        <v>0</v>
      </c>
      <c r="AN30" s="407">
        <f t="shared" si="6"/>
        <v>0</v>
      </c>
      <c r="AP30" s="225" t="s">
        <v>15</v>
      </c>
      <c r="AQ30" s="158" t="s">
        <v>36</v>
      </c>
      <c r="AR30" s="386">
        <f>取引基本表!AX27</f>
        <v>13051</v>
      </c>
      <c r="AS30" s="387">
        <f>取引基本表!AY27</f>
        <v>0</v>
      </c>
      <c r="AT30" s="387">
        <f>ABS(取引基本表!BB27)</f>
        <v>0</v>
      </c>
      <c r="AU30" s="388">
        <f t="shared" si="11"/>
        <v>0</v>
      </c>
      <c r="AV30" s="411">
        <v>0</v>
      </c>
      <c r="AW30" s="407">
        <v>1</v>
      </c>
    </row>
    <row r="31" spans="1:49" x14ac:dyDescent="0.2">
      <c r="A31" s="225" t="s">
        <v>16</v>
      </c>
      <c r="B31" s="158" t="s">
        <v>192</v>
      </c>
      <c r="C31" s="405">
        <f t="shared" si="0"/>
        <v>0.96551367561139545</v>
      </c>
      <c r="D31" s="406">
        <f t="shared" si="1"/>
        <v>1.1857287180305206E-2</v>
      </c>
      <c r="E31" s="406">
        <f t="shared" si="1"/>
        <v>1.0368479821343117E-2</v>
      </c>
      <c r="F31" s="406">
        <f t="shared" si="2"/>
        <v>0.34460573190833199</v>
      </c>
      <c r="G31" s="406">
        <f t="shared" si="2"/>
        <v>7.0877864624873721E-2</v>
      </c>
      <c r="H31" s="407">
        <f t="shared" si="3"/>
        <v>0.19122390524604546</v>
      </c>
      <c r="K31" s="225" t="s">
        <v>16</v>
      </c>
      <c r="L31" s="158" t="s">
        <v>192</v>
      </c>
      <c r="M31" s="383">
        <f>取引基本表!AX28</f>
        <v>19341</v>
      </c>
      <c r="N31" s="367">
        <f>ABS(取引基本表!BB28)</f>
        <v>667</v>
      </c>
      <c r="O31" s="411">
        <f t="shared" si="4"/>
        <v>3.4486324388604522E-2</v>
      </c>
      <c r="P31" s="407">
        <f t="shared" si="5"/>
        <v>0.96551367561139545</v>
      </c>
      <c r="R31" s="225" t="s">
        <v>16</v>
      </c>
      <c r="S31" s="158" t="s">
        <v>192</v>
      </c>
      <c r="T31" s="365">
        <f>取引基本表!BD28</f>
        <v>18807</v>
      </c>
      <c r="U31" s="446">
        <f>雇用表!AB28</f>
        <v>223</v>
      </c>
      <c r="V31" s="447">
        <f>雇用表!AB74</f>
        <v>195</v>
      </c>
      <c r="W31" s="413">
        <f t="shared" si="7"/>
        <v>1.1857287180305206E-2</v>
      </c>
      <c r="X31" s="413">
        <f t="shared" si="8"/>
        <v>1.0368479821343117E-2</v>
      </c>
      <c r="Z31" s="225" t="s">
        <v>16</v>
      </c>
      <c r="AA31" s="48" t="s">
        <v>192</v>
      </c>
      <c r="AB31" s="452">
        <v>1333</v>
      </c>
      <c r="AC31" s="387">
        <v>969</v>
      </c>
      <c r="AD31" s="387">
        <v>3606</v>
      </c>
      <c r="AE31" s="387">
        <v>573</v>
      </c>
      <c r="AF31" s="387">
        <v>0</v>
      </c>
      <c r="AG31" s="369">
        <v>18807</v>
      </c>
      <c r="AH31" s="407">
        <f t="shared" si="9"/>
        <v>0.34460573190833199</v>
      </c>
      <c r="AI31" s="411">
        <f t="shared" si="10"/>
        <v>7.0877864624873721E-2</v>
      </c>
      <c r="AK31" s="225" t="s">
        <v>16</v>
      </c>
      <c r="AL31" s="158" t="s">
        <v>192</v>
      </c>
      <c r="AM31" s="383">
        <f>取引基本表!AR28</f>
        <v>14821</v>
      </c>
      <c r="AN31" s="407">
        <f t="shared" si="6"/>
        <v>0.19122390524604546</v>
      </c>
      <c r="AP31" s="225" t="s">
        <v>16</v>
      </c>
      <c r="AQ31" s="158" t="s">
        <v>192</v>
      </c>
      <c r="AR31" s="386">
        <f>取引基本表!AX28</f>
        <v>19341</v>
      </c>
      <c r="AS31" s="387">
        <f>取引基本表!AY28</f>
        <v>133</v>
      </c>
      <c r="AT31" s="387">
        <f>ABS(取引基本表!BB28)</f>
        <v>667</v>
      </c>
      <c r="AU31" s="388">
        <f t="shared" si="11"/>
        <v>-534</v>
      </c>
      <c r="AV31" s="411">
        <v>3.3200621348077096E-3</v>
      </c>
      <c r="AW31" s="407">
        <v>0.99667993786519227</v>
      </c>
    </row>
    <row r="32" spans="1:49" x14ac:dyDescent="0.2">
      <c r="A32" s="225" t="s">
        <v>17</v>
      </c>
      <c r="B32" s="158" t="s">
        <v>272</v>
      </c>
      <c r="C32" s="405">
        <f t="shared" si="0"/>
        <v>0.58314087759815236</v>
      </c>
      <c r="D32" s="406">
        <f t="shared" si="1"/>
        <v>1.7716535433070866E-2</v>
      </c>
      <c r="E32" s="406">
        <f t="shared" si="1"/>
        <v>2.5590551181102362E-2</v>
      </c>
      <c r="F32" s="406">
        <f t="shared" si="2"/>
        <v>0.48425196850393698</v>
      </c>
      <c r="G32" s="406">
        <f t="shared" si="2"/>
        <v>0.14173228346456693</v>
      </c>
      <c r="H32" s="407">
        <f t="shared" si="3"/>
        <v>5.74149098134338E-3</v>
      </c>
      <c r="K32" s="225" t="s">
        <v>17</v>
      </c>
      <c r="L32" s="158" t="s">
        <v>272</v>
      </c>
      <c r="M32" s="383">
        <f>取引基本表!AX29</f>
        <v>866</v>
      </c>
      <c r="N32" s="367">
        <f>ABS(取引基本表!BB29)</f>
        <v>361</v>
      </c>
      <c r="O32" s="411">
        <f t="shared" si="4"/>
        <v>0.41685912240184758</v>
      </c>
      <c r="P32" s="407">
        <f t="shared" si="5"/>
        <v>0.58314087759815236</v>
      </c>
      <c r="R32" s="225" t="s">
        <v>17</v>
      </c>
      <c r="S32" s="158" t="s">
        <v>272</v>
      </c>
      <c r="T32" s="365">
        <f>取引基本表!BD29</f>
        <v>508</v>
      </c>
      <c r="U32" s="446">
        <f>雇用表!AB29</f>
        <v>9</v>
      </c>
      <c r="V32" s="447">
        <f>雇用表!AB75</f>
        <v>13</v>
      </c>
      <c r="W32" s="413">
        <f t="shared" si="7"/>
        <v>1.7716535433070866E-2</v>
      </c>
      <c r="X32" s="413">
        <f t="shared" si="8"/>
        <v>2.5590551181102362E-2</v>
      </c>
      <c r="Z32" s="225" t="s">
        <v>17</v>
      </c>
      <c r="AA32" s="48" t="s">
        <v>272</v>
      </c>
      <c r="AB32" s="452">
        <v>72</v>
      </c>
      <c r="AC32" s="387">
        <v>66</v>
      </c>
      <c r="AD32" s="387">
        <v>110</v>
      </c>
      <c r="AE32" s="387">
        <v>23</v>
      </c>
      <c r="AF32" s="387">
        <v>-25</v>
      </c>
      <c r="AG32" s="369">
        <v>508</v>
      </c>
      <c r="AH32" s="407">
        <f t="shared" si="9"/>
        <v>0.48425196850393698</v>
      </c>
      <c r="AI32" s="411">
        <f t="shared" si="10"/>
        <v>0.14173228346456693</v>
      </c>
      <c r="AK32" s="225" t="s">
        <v>17</v>
      </c>
      <c r="AL32" s="158" t="s">
        <v>272</v>
      </c>
      <c r="AM32" s="383">
        <f>取引基本表!AR29</f>
        <v>445</v>
      </c>
      <c r="AN32" s="407">
        <f t="shared" si="6"/>
        <v>5.74149098134338E-3</v>
      </c>
      <c r="AP32" s="225" t="s">
        <v>17</v>
      </c>
      <c r="AQ32" s="158" t="s">
        <v>272</v>
      </c>
      <c r="AR32" s="386">
        <f>取引基本表!AX29</f>
        <v>866</v>
      </c>
      <c r="AS32" s="387">
        <f>取引基本表!AY29</f>
        <v>3</v>
      </c>
      <c r="AT32" s="387">
        <f>ABS(取引基本表!BB29)</f>
        <v>361</v>
      </c>
      <c r="AU32" s="388">
        <f t="shared" si="11"/>
        <v>-358</v>
      </c>
      <c r="AV32" s="411">
        <v>2.6249531258370389E-4</v>
      </c>
      <c r="AW32" s="407">
        <v>0.99973750468741629</v>
      </c>
    </row>
    <row r="33" spans="1:49" x14ac:dyDescent="0.2">
      <c r="A33" s="225" t="s">
        <v>18</v>
      </c>
      <c r="B33" s="158" t="s">
        <v>273</v>
      </c>
      <c r="C33" s="405">
        <f t="shared" si="0"/>
        <v>0.65671641791044777</v>
      </c>
      <c r="D33" s="406">
        <f t="shared" si="1"/>
        <v>0.13049645390070921</v>
      </c>
      <c r="E33" s="406">
        <f t="shared" si="1"/>
        <v>0.11063829787234042</v>
      </c>
      <c r="F33" s="406">
        <f t="shared" si="2"/>
        <v>0.64539007092198586</v>
      </c>
      <c r="G33" s="406">
        <f t="shared" si="2"/>
        <v>0.50780141843971627</v>
      </c>
      <c r="H33" s="407">
        <f t="shared" si="3"/>
        <v>8.515469770082316E-4</v>
      </c>
      <c r="K33" s="225" t="s">
        <v>18</v>
      </c>
      <c r="L33" s="158" t="s">
        <v>273</v>
      </c>
      <c r="M33" s="383">
        <f>取引基本表!AX30</f>
        <v>1072</v>
      </c>
      <c r="N33" s="367">
        <f>ABS(取引基本表!BB30)</f>
        <v>368</v>
      </c>
      <c r="O33" s="411">
        <f t="shared" si="4"/>
        <v>0.34328358208955223</v>
      </c>
      <c r="P33" s="407">
        <f t="shared" si="5"/>
        <v>0.65671641791044777</v>
      </c>
      <c r="R33" s="225" t="s">
        <v>18</v>
      </c>
      <c r="S33" s="158" t="s">
        <v>273</v>
      </c>
      <c r="T33" s="365">
        <f>取引基本表!BD30</f>
        <v>705</v>
      </c>
      <c r="U33" s="446">
        <f>雇用表!AB30</f>
        <v>92</v>
      </c>
      <c r="V33" s="447">
        <f>雇用表!AB76</f>
        <v>78</v>
      </c>
      <c r="W33" s="413">
        <f t="shared" si="7"/>
        <v>0.13049645390070921</v>
      </c>
      <c r="X33" s="413">
        <f t="shared" si="8"/>
        <v>0.11063829787234042</v>
      </c>
      <c r="Z33" s="225" t="s">
        <v>18</v>
      </c>
      <c r="AA33" s="48" t="s">
        <v>273</v>
      </c>
      <c r="AB33" s="452">
        <v>358</v>
      </c>
      <c r="AC33" s="387">
        <v>26</v>
      </c>
      <c r="AD33" s="387">
        <v>57</v>
      </c>
      <c r="AE33" s="387">
        <v>14</v>
      </c>
      <c r="AF33" s="387">
        <v>0</v>
      </c>
      <c r="AG33" s="369">
        <v>705</v>
      </c>
      <c r="AH33" s="407">
        <f t="shared" si="9"/>
        <v>0.64539007092198586</v>
      </c>
      <c r="AI33" s="411">
        <f t="shared" si="10"/>
        <v>0.50780141843971627</v>
      </c>
      <c r="AK33" s="225" t="s">
        <v>18</v>
      </c>
      <c r="AL33" s="158" t="s">
        <v>273</v>
      </c>
      <c r="AM33" s="383">
        <f>取引基本表!AR30</f>
        <v>66</v>
      </c>
      <c r="AN33" s="407">
        <f t="shared" si="6"/>
        <v>8.515469770082316E-4</v>
      </c>
      <c r="AP33" s="225" t="s">
        <v>18</v>
      </c>
      <c r="AQ33" s="158" t="s">
        <v>273</v>
      </c>
      <c r="AR33" s="386">
        <f>取引基本表!AX30</f>
        <v>1072</v>
      </c>
      <c r="AS33" s="387">
        <f>取引基本表!AY30</f>
        <v>1</v>
      </c>
      <c r="AT33" s="387">
        <f>ABS(取引基本表!BB30)</f>
        <v>368</v>
      </c>
      <c r="AU33" s="388">
        <f t="shared" si="11"/>
        <v>-367</v>
      </c>
      <c r="AV33" s="411">
        <v>7.2791995281517016E-2</v>
      </c>
      <c r="AW33" s="407">
        <v>0.92720800471848297</v>
      </c>
    </row>
    <row r="34" spans="1:49" x14ac:dyDescent="0.2">
      <c r="A34" s="225" t="s">
        <v>19</v>
      </c>
      <c r="B34" s="158" t="s">
        <v>274</v>
      </c>
      <c r="C34" s="405">
        <f t="shared" si="0"/>
        <v>0.31694321814583648</v>
      </c>
      <c r="D34" s="406">
        <f t="shared" si="1"/>
        <v>0.29461066172887634</v>
      </c>
      <c r="E34" s="406">
        <f t="shared" si="1"/>
        <v>0.2042685898060618</v>
      </c>
      <c r="F34" s="406">
        <f t="shared" si="2"/>
        <v>0.69993178052821359</v>
      </c>
      <c r="G34" s="406">
        <f t="shared" si="2"/>
        <v>0.42500730922911995</v>
      </c>
      <c r="H34" s="407">
        <f t="shared" si="3"/>
        <v>0.1424405852450133</v>
      </c>
      <c r="K34" s="225" t="s">
        <v>19</v>
      </c>
      <c r="L34" s="158" t="s">
        <v>274</v>
      </c>
      <c r="M34" s="383">
        <f>取引基本表!AX31</f>
        <v>19707</v>
      </c>
      <c r="N34" s="367">
        <f>ABS(取引基本表!BB31)</f>
        <v>13461</v>
      </c>
      <c r="O34" s="411">
        <f t="shared" si="4"/>
        <v>0.68305678185416352</v>
      </c>
      <c r="P34" s="407">
        <f t="shared" si="5"/>
        <v>0.31694321814583648</v>
      </c>
      <c r="R34" s="225" t="s">
        <v>19</v>
      </c>
      <c r="S34" s="158" t="s">
        <v>274</v>
      </c>
      <c r="T34" s="365">
        <f>取引基本表!BD31</f>
        <v>10261</v>
      </c>
      <c r="U34" s="446">
        <f>雇用表!AB31</f>
        <v>3023</v>
      </c>
      <c r="V34" s="447">
        <f>雇用表!AB77</f>
        <v>2096</v>
      </c>
      <c r="W34" s="413">
        <f t="shared" si="7"/>
        <v>0.29461066172887634</v>
      </c>
      <c r="X34" s="413">
        <f t="shared" si="8"/>
        <v>0.2042685898060618</v>
      </c>
      <c r="Z34" s="225" t="s">
        <v>19</v>
      </c>
      <c r="AA34" s="48" t="s">
        <v>274</v>
      </c>
      <c r="AB34" s="452">
        <v>4361</v>
      </c>
      <c r="AC34" s="387">
        <v>1405</v>
      </c>
      <c r="AD34" s="387">
        <v>975</v>
      </c>
      <c r="AE34" s="387">
        <v>447</v>
      </c>
      <c r="AF34" s="387">
        <v>-6</v>
      </c>
      <c r="AG34" s="369">
        <v>10261</v>
      </c>
      <c r="AH34" s="407">
        <f t="shared" si="9"/>
        <v>0.69993178052821359</v>
      </c>
      <c r="AI34" s="411">
        <f t="shared" si="10"/>
        <v>0.42500730922911995</v>
      </c>
      <c r="AK34" s="225" t="s">
        <v>19</v>
      </c>
      <c r="AL34" s="158" t="s">
        <v>274</v>
      </c>
      <c r="AM34" s="383">
        <f>取引基本表!AR31</f>
        <v>11040</v>
      </c>
      <c r="AN34" s="407">
        <f t="shared" si="6"/>
        <v>0.1424405852450133</v>
      </c>
      <c r="AP34" s="225" t="s">
        <v>19</v>
      </c>
      <c r="AQ34" s="158" t="s">
        <v>274</v>
      </c>
      <c r="AR34" s="386">
        <f>取引基本表!AX31</f>
        <v>19707</v>
      </c>
      <c r="AS34" s="387">
        <f>取引基本表!AY31</f>
        <v>4015</v>
      </c>
      <c r="AT34" s="387">
        <f>ABS(取引基本表!BB31)</f>
        <v>13461</v>
      </c>
      <c r="AU34" s="388">
        <f t="shared" si="11"/>
        <v>-9446</v>
      </c>
      <c r="AV34" s="411">
        <v>0.56941832909614032</v>
      </c>
      <c r="AW34" s="407">
        <v>0.43058167090385968</v>
      </c>
    </row>
    <row r="35" spans="1:49" x14ac:dyDescent="0.2">
      <c r="A35" s="225" t="s">
        <v>20</v>
      </c>
      <c r="B35" s="158" t="s">
        <v>37</v>
      </c>
      <c r="C35" s="405">
        <f t="shared" si="0"/>
        <v>0.30004594884362079</v>
      </c>
      <c r="D35" s="406">
        <f t="shared" si="1"/>
        <v>0.12870813397129185</v>
      </c>
      <c r="E35" s="406">
        <f t="shared" si="1"/>
        <v>0.11674641148325358</v>
      </c>
      <c r="F35" s="406">
        <f t="shared" si="2"/>
        <v>0.64593301435406703</v>
      </c>
      <c r="G35" s="406">
        <f t="shared" si="2"/>
        <v>0.31483253588516746</v>
      </c>
      <c r="H35" s="407">
        <f t="shared" si="3"/>
        <v>5.3595850643821122E-2</v>
      </c>
      <c r="K35" s="225" t="s">
        <v>20</v>
      </c>
      <c r="L35" s="158" t="s">
        <v>37</v>
      </c>
      <c r="M35" s="383">
        <f>取引基本表!AX32</f>
        <v>6529</v>
      </c>
      <c r="N35" s="367">
        <f>ABS(取引基本表!BB32)</f>
        <v>4570</v>
      </c>
      <c r="O35" s="411">
        <f t="shared" si="4"/>
        <v>0.69995405115637921</v>
      </c>
      <c r="P35" s="407">
        <f t="shared" si="5"/>
        <v>0.30004594884362079</v>
      </c>
      <c r="R35" s="225" t="s">
        <v>20</v>
      </c>
      <c r="S35" s="158" t="s">
        <v>37</v>
      </c>
      <c r="T35" s="365">
        <f>取引基本表!BD32</f>
        <v>2090</v>
      </c>
      <c r="U35" s="446">
        <f>雇用表!AB32</f>
        <v>269</v>
      </c>
      <c r="V35" s="447">
        <f>雇用表!AB78</f>
        <v>244</v>
      </c>
      <c r="W35" s="413">
        <f t="shared" si="7"/>
        <v>0.12870813397129185</v>
      </c>
      <c r="X35" s="413">
        <f t="shared" si="8"/>
        <v>0.11674641148325358</v>
      </c>
      <c r="Z35" s="225" t="s">
        <v>20</v>
      </c>
      <c r="AA35" s="48" t="s">
        <v>37</v>
      </c>
      <c r="AB35" s="452">
        <v>658</v>
      </c>
      <c r="AC35" s="387">
        <v>527</v>
      </c>
      <c r="AD35" s="387">
        <v>154</v>
      </c>
      <c r="AE35" s="387">
        <v>43</v>
      </c>
      <c r="AF35" s="387">
        <v>-32</v>
      </c>
      <c r="AG35" s="369">
        <v>2090</v>
      </c>
      <c r="AH35" s="407">
        <f t="shared" si="9"/>
        <v>0.64593301435406703</v>
      </c>
      <c r="AI35" s="411">
        <f t="shared" si="10"/>
        <v>0.31483253588516746</v>
      </c>
      <c r="AK35" s="225" t="s">
        <v>20</v>
      </c>
      <c r="AL35" s="158" t="s">
        <v>37</v>
      </c>
      <c r="AM35" s="383">
        <f>取引基本表!AR32</f>
        <v>4154</v>
      </c>
      <c r="AN35" s="407">
        <f t="shared" si="6"/>
        <v>5.3595850643821122E-2</v>
      </c>
      <c r="AP35" s="225" t="s">
        <v>20</v>
      </c>
      <c r="AQ35" s="158" t="s">
        <v>37</v>
      </c>
      <c r="AR35" s="386">
        <f>取引基本表!AX32</f>
        <v>6529</v>
      </c>
      <c r="AS35" s="387">
        <f>取引基本表!AY32</f>
        <v>131</v>
      </c>
      <c r="AT35" s="387">
        <f>ABS(取引基本表!BB32)</f>
        <v>4570</v>
      </c>
      <c r="AU35" s="388">
        <f t="shared" si="11"/>
        <v>-4439</v>
      </c>
      <c r="AV35" s="411">
        <v>0.14958058191588852</v>
      </c>
      <c r="AW35" s="407">
        <v>0.85041941808411148</v>
      </c>
    </row>
    <row r="36" spans="1:49" x14ac:dyDescent="0.2">
      <c r="A36" s="225" t="s">
        <v>21</v>
      </c>
      <c r="B36" s="158" t="s">
        <v>38</v>
      </c>
      <c r="C36" s="405">
        <f t="shared" si="0"/>
        <v>0.65263261684085982</v>
      </c>
      <c r="D36" s="406">
        <f t="shared" si="1"/>
        <v>1.4320168827253543E-2</v>
      </c>
      <c r="E36" s="406">
        <f t="shared" si="1"/>
        <v>2.7132951462164605E-3</v>
      </c>
      <c r="F36" s="406">
        <f t="shared" si="2"/>
        <v>0.88362978595116071</v>
      </c>
      <c r="G36" s="406">
        <f t="shared" si="2"/>
        <v>1.8993066023515224E-2</v>
      </c>
      <c r="H36" s="407">
        <f t="shared" si="3"/>
        <v>0.10937217763786029</v>
      </c>
      <c r="K36" s="225" t="s">
        <v>21</v>
      </c>
      <c r="L36" s="158" t="s">
        <v>38</v>
      </c>
      <c r="M36" s="383">
        <f>取引基本表!AX33</f>
        <v>10142</v>
      </c>
      <c r="N36" s="367">
        <f>ABS(取引基本表!BB33)</f>
        <v>3523</v>
      </c>
      <c r="O36" s="411">
        <f t="shared" si="4"/>
        <v>0.34736738315914023</v>
      </c>
      <c r="P36" s="407">
        <f t="shared" si="5"/>
        <v>0.65263261684085982</v>
      </c>
      <c r="R36" s="225" t="s">
        <v>21</v>
      </c>
      <c r="S36" s="158" t="s">
        <v>38</v>
      </c>
      <c r="T36" s="365">
        <f>取引基本表!BD33</f>
        <v>6634</v>
      </c>
      <c r="U36" s="446">
        <f>雇用表!AB33</f>
        <v>95</v>
      </c>
      <c r="V36" s="447">
        <f>雇用表!AB79</f>
        <v>18</v>
      </c>
      <c r="W36" s="413">
        <f t="shared" si="7"/>
        <v>1.4320168827253543E-2</v>
      </c>
      <c r="X36" s="413">
        <f t="shared" si="8"/>
        <v>2.7132951462164605E-3</v>
      </c>
      <c r="Z36" s="225" t="s">
        <v>21</v>
      </c>
      <c r="AA36" s="48" t="s">
        <v>38</v>
      </c>
      <c r="AB36" s="452">
        <v>126</v>
      </c>
      <c r="AC36" s="387">
        <v>3070</v>
      </c>
      <c r="AD36" s="387">
        <v>2369</v>
      </c>
      <c r="AE36" s="387">
        <v>298</v>
      </c>
      <c r="AF36" s="387">
        <v>-1</v>
      </c>
      <c r="AG36" s="369">
        <v>6634</v>
      </c>
      <c r="AH36" s="407">
        <f>SUM(AB36:AF36)/AG36</f>
        <v>0.88362978595116071</v>
      </c>
      <c r="AI36" s="411">
        <f>AB36/AG36</f>
        <v>1.8993066023515224E-2</v>
      </c>
      <c r="AK36" s="225" t="s">
        <v>21</v>
      </c>
      <c r="AL36" s="158" t="s">
        <v>38</v>
      </c>
      <c r="AM36" s="383">
        <f>取引基本表!AR33</f>
        <v>8477</v>
      </c>
      <c r="AN36" s="407">
        <f t="shared" si="6"/>
        <v>0.10937217763786029</v>
      </c>
      <c r="AP36" s="225" t="s">
        <v>21</v>
      </c>
      <c r="AQ36" s="158" t="s">
        <v>38</v>
      </c>
      <c r="AR36" s="386">
        <f>取引基本表!AX33</f>
        <v>10142</v>
      </c>
      <c r="AS36" s="387">
        <f>取引基本表!AY33</f>
        <v>15</v>
      </c>
      <c r="AT36" s="387">
        <f>ABS(取引基本表!BB33)</f>
        <v>3523</v>
      </c>
      <c r="AU36" s="388">
        <f t="shared" si="11"/>
        <v>-3508</v>
      </c>
      <c r="AV36" s="411">
        <v>6.3278791478513889E-3</v>
      </c>
      <c r="AW36" s="407">
        <v>0.99367212085214862</v>
      </c>
    </row>
    <row r="37" spans="1:49" x14ac:dyDescent="0.2">
      <c r="A37" s="225" t="s">
        <v>22</v>
      </c>
      <c r="B37" s="158" t="s">
        <v>377</v>
      </c>
      <c r="C37" s="405">
        <f t="shared" si="0"/>
        <v>0.3125</v>
      </c>
      <c r="D37" s="406">
        <f t="shared" si="1"/>
        <v>0.10128768844221106</v>
      </c>
      <c r="E37" s="406">
        <f t="shared" si="1"/>
        <v>9.3907035175879394E-2</v>
      </c>
      <c r="F37" s="406">
        <f t="shared" si="2"/>
        <v>0.69189698492462315</v>
      </c>
      <c r="G37" s="406">
        <f t="shared" si="2"/>
        <v>0.41284547738693467</v>
      </c>
      <c r="H37" s="407">
        <f t="shared" si="3"/>
        <v>4.2693468892730888E-2</v>
      </c>
      <c r="K37" s="225" t="s">
        <v>22</v>
      </c>
      <c r="L37" s="158" t="s">
        <v>377</v>
      </c>
      <c r="M37" s="383">
        <f>取引基本表!AX34</f>
        <v>7376</v>
      </c>
      <c r="N37" s="367">
        <f>ABS(取引基本表!BB34)</f>
        <v>5071</v>
      </c>
      <c r="O37" s="411">
        <f t="shared" si="4"/>
        <v>0.6875</v>
      </c>
      <c r="P37" s="407">
        <f t="shared" si="5"/>
        <v>0.3125</v>
      </c>
      <c r="R37" s="225" t="s">
        <v>22</v>
      </c>
      <c r="S37" s="158" t="s">
        <v>377</v>
      </c>
      <c r="T37" s="365">
        <f>取引基本表!BD34</f>
        <v>6368</v>
      </c>
      <c r="U37" s="446">
        <f>雇用表!AB34</f>
        <v>645</v>
      </c>
      <c r="V37" s="447">
        <f>雇用表!AB80</f>
        <v>598</v>
      </c>
      <c r="W37" s="413">
        <f t="shared" si="7"/>
        <v>0.10128768844221106</v>
      </c>
      <c r="X37" s="413">
        <f t="shared" si="8"/>
        <v>9.3907035175879394E-2</v>
      </c>
      <c r="Z37" s="225" t="s">
        <v>22</v>
      </c>
      <c r="AA37" s="48" t="s">
        <v>377</v>
      </c>
      <c r="AB37" s="452">
        <v>2629</v>
      </c>
      <c r="AC37" s="387">
        <v>745</v>
      </c>
      <c r="AD37" s="387">
        <v>557</v>
      </c>
      <c r="AE37" s="387">
        <v>496</v>
      </c>
      <c r="AF37" s="387">
        <v>-21</v>
      </c>
      <c r="AG37" s="369">
        <v>6368</v>
      </c>
      <c r="AH37" s="407">
        <f t="shared" si="9"/>
        <v>0.69189698492462315</v>
      </c>
      <c r="AI37" s="411">
        <f t="shared" si="10"/>
        <v>0.41284547738693467</v>
      </c>
      <c r="AK37" s="225" t="s">
        <v>22</v>
      </c>
      <c r="AL37" s="158" t="s">
        <v>377</v>
      </c>
      <c r="AM37" s="383">
        <f>取引基本表!AR34</f>
        <v>3309</v>
      </c>
      <c r="AN37" s="407">
        <f t="shared" si="6"/>
        <v>4.2693468892730888E-2</v>
      </c>
      <c r="AP37" s="225" t="s">
        <v>22</v>
      </c>
      <c r="AQ37" s="158" t="s">
        <v>377</v>
      </c>
      <c r="AR37" s="386">
        <f>取引基本表!AX34</f>
        <v>7376</v>
      </c>
      <c r="AS37" s="387">
        <f>取引基本表!AY34</f>
        <v>4063</v>
      </c>
      <c r="AT37" s="387">
        <f>ABS(取引基本表!BB34)</f>
        <v>5071</v>
      </c>
      <c r="AU37" s="388">
        <f t="shared" si="11"/>
        <v>-1008</v>
      </c>
      <c r="AV37" s="411">
        <v>0.42821641302313979</v>
      </c>
      <c r="AW37" s="407">
        <v>0.57178358697686016</v>
      </c>
    </row>
    <row r="38" spans="1:49" x14ac:dyDescent="0.2">
      <c r="A38" s="225" t="s">
        <v>23</v>
      </c>
      <c r="B38" s="158" t="s">
        <v>193</v>
      </c>
      <c r="C38" s="405">
        <f t="shared" si="0"/>
        <v>4.0005674563767912E-2</v>
      </c>
      <c r="D38" s="406">
        <f t="shared" si="1"/>
        <v>0.11494252873563218</v>
      </c>
      <c r="E38" s="406">
        <f t="shared" si="1"/>
        <v>0.10344827586206896</v>
      </c>
      <c r="F38" s="406">
        <f t="shared" si="2"/>
        <v>0.42528735632183906</v>
      </c>
      <c r="G38" s="406">
        <f t="shared" si="2"/>
        <v>0.2442528735632184</v>
      </c>
      <c r="H38" s="407">
        <f t="shared" si="3"/>
        <v>3.7571284803757127E-2</v>
      </c>
      <c r="K38" s="225" t="s">
        <v>23</v>
      </c>
      <c r="L38" s="158" t="s">
        <v>193</v>
      </c>
      <c r="M38" s="383">
        <f>取引基本表!AX35</f>
        <v>7049</v>
      </c>
      <c r="N38" s="367">
        <f>ABS(取引基本表!BB35)</f>
        <v>6767</v>
      </c>
      <c r="O38" s="411">
        <f t="shared" si="4"/>
        <v>0.95999432543623209</v>
      </c>
      <c r="P38" s="407">
        <f t="shared" si="5"/>
        <v>4.0005674563767912E-2</v>
      </c>
      <c r="R38" s="225" t="s">
        <v>23</v>
      </c>
      <c r="S38" s="158" t="s">
        <v>193</v>
      </c>
      <c r="T38" s="365">
        <f>取引基本表!BD35</f>
        <v>348</v>
      </c>
      <c r="U38" s="446">
        <f>雇用表!AB35</f>
        <v>40</v>
      </c>
      <c r="V38" s="447">
        <f>雇用表!AB81</f>
        <v>36</v>
      </c>
      <c r="W38" s="413">
        <f t="shared" si="7"/>
        <v>0.11494252873563218</v>
      </c>
      <c r="X38" s="413">
        <f t="shared" si="8"/>
        <v>0.10344827586206896</v>
      </c>
      <c r="Z38" s="225" t="s">
        <v>23</v>
      </c>
      <c r="AA38" s="48" t="s">
        <v>193</v>
      </c>
      <c r="AB38" s="452">
        <v>85</v>
      </c>
      <c r="AC38" s="387">
        <v>35</v>
      </c>
      <c r="AD38" s="387">
        <v>20</v>
      </c>
      <c r="AE38" s="387">
        <v>8</v>
      </c>
      <c r="AF38" s="387">
        <v>0</v>
      </c>
      <c r="AG38" s="369">
        <v>348</v>
      </c>
      <c r="AH38" s="407">
        <f t="shared" si="9"/>
        <v>0.42528735632183906</v>
      </c>
      <c r="AI38" s="411">
        <f t="shared" si="10"/>
        <v>0.2442528735632184</v>
      </c>
      <c r="AK38" s="225" t="s">
        <v>23</v>
      </c>
      <c r="AL38" s="158" t="s">
        <v>193</v>
      </c>
      <c r="AM38" s="383">
        <f>取引基本表!AR35</f>
        <v>2912</v>
      </c>
      <c r="AN38" s="407">
        <f t="shared" si="6"/>
        <v>3.7571284803757127E-2</v>
      </c>
      <c r="AP38" s="225" t="s">
        <v>23</v>
      </c>
      <c r="AQ38" s="158" t="s">
        <v>193</v>
      </c>
      <c r="AR38" s="386">
        <f>取引基本表!AX35</f>
        <v>7049</v>
      </c>
      <c r="AS38" s="387">
        <f>取引基本表!AY35</f>
        <v>66</v>
      </c>
      <c r="AT38" s="387">
        <f>ABS(取引基本表!BB35)</f>
        <v>6767</v>
      </c>
      <c r="AU38" s="388">
        <f t="shared" si="11"/>
        <v>-6701</v>
      </c>
      <c r="AV38" s="411">
        <v>0.57331716017527301</v>
      </c>
      <c r="AW38" s="407">
        <v>0.42668283982472699</v>
      </c>
    </row>
    <row r="39" spans="1:49" x14ac:dyDescent="0.2">
      <c r="A39" s="225" t="s">
        <v>24</v>
      </c>
      <c r="B39" s="158" t="s">
        <v>39</v>
      </c>
      <c r="C39" s="405">
        <f t="shared" si="0"/>
        <v>1</v>
      </c>
      <c r="D39" s="406">
        <f t="shared" si="1"/>
        <v>6.0314298362107124E-2</v>
      </c>
      <c r="E39" s="406">
        <f t="shared" si="1"/>
        <v>7.2598494909251882E-2</v>
      </c>
      <c r="F39" s="406">
        <f t="shared" si="2"/>
        <v>0.70440460380699421</v>
      </c>
      <c r="G39" s="406">
        <f t="shared" si="2"/>
        <v>0.35369632580787957</v>
      </c>
      <c r="H39" s="407">
        <f t="shared" si="3"/>
        <v>3.3932856811085595E-3</v>
      </c>
      <c r="K39" s="225" t="s">
        <v>24</v>
      </c>
      <c r="L39" s="158" t="s">
        <v>39</v>
      </c>
      <c r="M39" s="383">
        <f>取引基本表!AX36</f>
        <v>9036</v>
      </c>
      <c r="N39" s="367">
        <f>ABS(取引基本表!BB36)</f>
        <v>0</v>
      </c>
      <c r="O39" s="411">
        <f t="shared" si="4"/>
        <v>0</v>
      </c>
      <c r="P39" s="407">
        <f t="shared" si="5"/>
        <v>1</v>
      </c>
      <c r="R39" s="225" t="s">
        <v>24</v>
      </c>
      <c r="S39" s="158" t="s">
        <v>39</v>
      </c>
      <c r="T39" s="365">
        <f>取引基本表!BD36</f>
        <v>9036</v>
      </c>
      <c r="U39" s="446">
        <f>雇用表!AB36</f>
        <v>545</v>
      </c>
      <c r="V39" s="447">
        <f>雇用表!AB82</f>
        <v>656</v>
      </c>
      <c r="W39" s="413">
        <f t="shared" si="7"/>
        <v>6.0314298362107124E-2</v>
      </c>
      <c r="X39" s="413">
        <f t="shared" si="8"/>
        <v>7.2598494909251882E-2</v>
      </c>
      <c r="Z39" s="225" t="s">
        <v>24</v>
      </c>
      <c r="AA39" s="48" t="s">
        <v>39</v>
      </c>
      <c r="AB39" s="452">
        <v>3196</v>
      </c>
      <c r="AC39" s="387">
        <v>0</v>
      </c>
      <c r="AD39" s="387">
        <v>3154</v>
      </c>
      <c r="AE39" s="387">
        <v>15</v>
      </c>
      <c r="AF39" s="387">
        <v>0</v>
      </c>
      <c r="AG39" s="369">
        <v>9036</v>
      </c>
      <c r="AH39" s="407">
        <f t="shared" si="9"/>
        <v>0.70440460380699421</v>
      </c>
      <c r="AI39" s="411">
        <f t="shared" si="10"/>
        <v>0.35369632580787957</v>
      </c>
      <c r="AK39" s="225" t="s">
        <v>24</v>
      </c>
      <c r="AL39" s="158" t="s">
        <v>39</v>
      </c>
      <c r="AM39" s="383">
        <f>取引基本表!AR36</f>
        <v>263</v>
      </c>
      <c r="AN39" s="407">
        <f t="shared" si="6"/>
        <v>3.3932856811085595E-3</v>
      </c>
      <c r="AP39" s="225" t="s">
        <v>24</v>
      </c>
      <c r="AQ39" s="158" t="s">
        <v>39</v>
      </c>
      <c r="AR39" s="386">
        <f>取引基本表!AX36</f>
        <v>9036</v>
      </c>
      <c r="AS39" s="387">
        <f>取引基本表!AY36</f>
        <v>0</v>
      </c>
      <c r="AT39" s="387">
        <f>ABS(取引基本表!BB36)</f>
        <v>0</v>
      </c>
      <c r="AU39" s="388">
        <f t="shared" si="11"/>
        <v>0</v>
      </c>
      <c r="AV39" s="411">
        <v>0</v>
      </c>
      <c r="AW39" s="407">
        <v>1</v>
      </c>
    </row>
    <row r="40" spans="1:49" x14ac:dyDescent="0.2">
      <c r="A40" s="225" t="s">
        <v>25</v>
      </c>
      <c r="B40" s="158" t="s">
        <v>40</v>
      </c>
      <c r="C40" s="405">
        <f t="shared" si="0"/>
        <v>0.6708495079895278</v>
      </c>
      <c r="D40" s="406">
        <f t="shared" si="1"/>
        <v>0.11505201153026695</v>
      </c>
      <c r="E40" s="406">
        <f t="shared" si="1"/>
        <v>6.6173705978192762E-2</v>
      </c>
      <c r="F40" s="406">
        <f t="shared" si="2"/>
        <v>0.72803609474871533</v>
      </c>
      <c r="G40" s="406">
        <f t="shared" si="2"/>
        <v>0.531269582654468</v>
      </c>
      <c r="H40" s="407">
        <f t="shared" si="3"/>
        <v>2.5210951410213404E-2</v>
      </c>
      <c r="K40" s="225" t="s">
        <v>25</v>
      </c>
      <c r="L40" s="158" t="s">
        <v>40</v>
      </c>
      <c r="M40" s="383">
        <f>取引基本表!AX37</f>
        <v>11077</v>
      </c>
      <c r="N40" s="367">
        <f>ABS(取引基本表!BB37)</f>
        <v>3646</v>
      </c>
      <c r="O40" s="411">
        <f t="shared" si="4"/>
        <v>0.32915049201047214</v>
      </c>
      <c r="P40" s="407">
        <f t="shared" si="5"/>
        <v>0.6708495079895278</v>
      </c>
      <c r="R40" s="225" t="s">
        <v>25</v>
      </c>
      <c r="S40" s="158" t="s">
        <v>40</v>
      </c>
      <c r="T40" s="365">
        <f>取引基本表!BD37</f>
        <v>7979</v>
      </c>
      <c r="U40" s="446">
        <f>雇用表!AB37</f>
        <v>918</v>
      </c>
      <c r="V40" s="447">
        <f>雇用表!AB83</f>
        <v>528</v>
      </c>
      <c r="W40" s="413">
        <f t="shared" si="7"/>
        <v>0.11505201153026695</v>
      </c>
      <c r="X40" s="413">
        <f t="shared" si="8"/>
        <v>6.6173705978192762E-2</v>
      </c>
      <c r="Z40" s="225" t="s">
        <v>25</v>
      </c>
      <c r="AA40" s="48" t="s">
        <v>40</v>
      </c>
      <c r="AB40" s="452">
        <v>4239</v>
      </c>
      <c r="AC40" s="387">
        <v>144</v>
      </c>
      <c r="AD40" s="387">
        <v>1350</v>
      </c>
      <c r="AE40" s="387">
        <v>96</v>
      </c>
      <c r="AF40" s="387">
        <v>-20</v>
      </c>
      <c r="AG40" s="369">
        <v>7979</v>
      </c>
      <c r="AH40" s="407">
        <f t="shared" si="9"/>
        <v>0.72803609474871533</v>
      </c>
      <c r="AI40" s="411">
        <f t="shared" si="10"/>
        <v>0.531269582654468</v>
      </c>
      <c r="AK40" s="225" t="s">
        <v>25</v>
      </c>
      <c r="AL40" s="158" t="s">
        <v>40</v>
      </c>
      <c r="AM40" s="383">
        <f>取引基本表!AR37</f>
        <v>1954</v>
      </c>
      <c r="AN40" s="407">
        <f t="shared" si="6"/>
        <v>2.5210951410213404E-2</v>
      </c>
      <c r="AP40" s="225" t="s">
        <v>25</v>
      </c>
      <c r="AQ40" s="158" t="s">
        <v>40</v>
      </c>
      <c r="AR40" s="386">
        <f>取引基本表!AX37</f>
        <v>11077</v>
      </c>
      <c r="AS40" s="387">
        <f>取引基本表!AY37</f>
        <v>548</v>
      </c>
      <c r="AT40" s="387">
        <f>ABS(取引基本表!BB37)</f>
        <v>3646</v>
      </c>
      <c r="AU40" s="388">
        <f t="shared" si="11"/>
        <v>-3098</v>
      </c>
      <c r="AV40" s="411">
        <v>0.13187533136804414</v>
      </c>
      <c r="AW40" s="407">
        <v>0.86812466863195592</v>
      </c>
    </row>
    <row r="41" spans="1:49" x14ac:dyDescent="0.2">
      <c r="A41" s="225" t="s">
        <v>26</v>
      </c>
      <c r="B41" s="158" t="s">
        <v>276</v>
      </c>
      <c r="C41" s="405">
        <f t="shared" si="0"/>
        <v>0.63576075285795497</v>
      </c>
      <c r="D41" s="406">
        <f t="shared" si="1"/>
        <v>0.18145397693961304</v>
      </c>
      <c r="E41" s="406">
        <f t="shared" si="1"/>
        <v>0.17500488567520031</v>
      </c>
      <c r="F41" s="406">
        <f t="shared" si="2"/>
        <v>0.5626343560680086</v>
      </c>
      <c r="G41" s="406">
        <f t="shared" si="2"/>
        <v>0.45993746335743602</v>
      </c>
      <c r="H41" s="407">
        <f t="shared" si="3"/>
        <v>4.510618532758754E-2</v>
      </c>
      <c r="K41" s="225" t="s">
        <v>26</v>
      </c>
      <c r="L41" s="158" t="s">
        <v>276</v>
      </c>
      <c r="M41" s="383">
        <f>取引基本表!AX38</f>
        <v>15833</v>
      </c>
      <c r="N41" s="367">
        <f>ABS(取引基本表!BB38)</f>
        <v>5767</v>
      </c>
      <c r="O41" s="411">
        <f t="shared" si="4"/>
        <v>0.36423924714204509</v>
      </c>
      <c r="P41" s="407">
        <f t="shared" si="5"/>
        <v>0.63576075285795497</v>
      </c>
      <c r="R41" s="225" t="s">
        <v>26</v>
      </c>
      <c r="S41" s="158" t="s">
        <v>276</v>
      </c>
      <c r="T41" s="365">
        <f>取引基本表!BD38</f>
        <v>10234</v>
      </c>
      <c r="U41" s="446">
        <f>雇用表!AB38</f>
        <v>1857</v>
      </c>
      <c r="V41" s="447">
        <f>雇用表!AB84</f>
        <v>1791</v>
      </c>
      <c r="W41" s="413">
        <f t="shared" si="7"/>
        <v>0.18145397693961304</v>
      </c>
      <c r="X41" s="413">
        <f t="shared" si="8"/>
        <v>0.17500488567520031</v>
      </c>
      <c r="Z41" s="225" t="s">
        <v>26</v>
      </c>
      <c r="AA41" s="48" t="s">
        <v>276</v>
      </c>
      <c r="AB41" s="452">
        <v>4707</v>
      </c>
      <c r="AC41" s="387">
        <v>376</v>
      </c>
      <c r="AD41" s="387">
        <v>650</v>
      </c>
      <c r="AE41" s="387">
        <v>152</v>
      </c>
      <c r="AF41" s="387">
        <v>-127</v>
      </c>
      <c r="AG41" s="369">
        <v>10234</v>
      </c>
      <c r="AH41" s="407">
        <f t="shared" si="9"/>
        <v>0.5626343560680086</v>
      </c>
      <c r="AI41" s="411">
        <f t="shared" si="10"/>
        <v>0.45993746335743602</v>
      </c>
      <c r="AK41" s="225" t="s">
        <v>26</v>
      </c>
      <c r="AL41" s="158" t="s">
        <v>276</v>
      </c>
      <c r="AM41" s="383">
        <f>取引基本表!AR38</f>
        <v>3496</v>
      </c>
      <c r="AN41" s="407">
        <f t="shared" si="6"/>
        <v>4.510618532758754E-2</v>
      </c>
      <c r="AP41" s="225" t="s">
        <v>26</v>
      </c>
      <c r="AQ41" s="158" t="s">
        <v>276</v>
      </c>
      <c r="AR41" s="386">
        <f>取引基本表!AX38</f>
        <v>15833</v>
      </c>
      <c r="AS41" s="387">
        <f>取引基本表!AY38</f>
        <v>168</v>
      </c>
      <c r="AT41" s="387">
        <f>ABS(取引基本表!BB38)</f>
        <v>5767</v>
      </c>
      <c r="AU41" s="388">
        <f t="shared" si="11"/>
        <v>-5599</v>
      </c>
      <c r="AV41" s="411">
        <v>5.6596812691101581E-5</v>
      </c>
      <c r="AW41" s="407">
        <v>0.9999434031873089</v>
      </c>
    </row>
    <row r="42" spans="1:49" x14ac:dyDescent="0.2">
      <c r="A42" s="225" t="s">
        <v>51</v>
      </c>
      <c r="B42" s="158" t="s">
        <v>367</v>
      </c>
      <c r="C42" s="405">
        <f t="shared" ref="C42:C47" si="12">P42</f>
        <v>1</v>
      </c>
      <c r="D42" s="406">
        <f t="shared" ref="D42:E47" si="13">W42</f>
        <v>0.12296486718080549</v>
      </c>
      <c r="E42" s="406">
        <f t="shared" si="13"/>
        <v>7.7120822622107968E-2</v>
      </c>
      <c r="F42" s="406">
        <f t="shared" ref="F42:G46" si="14">AH42</f>
        <v>0.55826906598114823</v>
      </c>
      <c r="G42" s="406">
        <f t="shared" si="14"/>
        <v>0.48586118251928023</v>
      </c>
      <c r="H42" s="407">
        <f t="shared" ref="H42:H47" si="15">AN42</f>
        <v>1.2011973266585813E-2</v>
      </c>
      <c r="K42" s="225" t="s">
        <v>51</v>
      </c>
      <c r="L42" s="158" t="s">
        <v>367</v>
      </c>
      <c r="M42" s="383">
        <f>取引基本表!AX39</f>
        <v>1068</v>
      </c>
      <c r="N42" s="367">
        <f>ABS(取引基本表!BB39)</f>
        <v>0</v>
      </c>
      <c r="O42" s="411">
        <f t="shared" ref="O42:O47" si="16">N42/M42</f>
        <v>0</v>
      </c>
      <c r="P42" s="407">
        <f t="shared" si="5"/>
        <v>1</v>
      </c>
      <c r="R42" s="225" t="s">
        <v>51</v>
      </c>
      <c r="S42" s="158" t="s">
        <v>367</v>
      </c>
      <c r="T42" s="365">
        <f>取引基本表!BD39</f>
        <v>2334</v>
      </c>
      <c r="U42" s="446">
        <f>雇用表!AB39</f>
        <v>287</v>
      </c>
      <c r="V42" s="447">
        <f>雇用表!AB85</f>
        <v>180</v>
      </c>
      <c r="W42" s="413">
        <f t="shared" si="7"/>
        <v>0.12296486718080549</v>
      </c>
      <c r="X42" s="413">
        <f t="shared" si="8"/>
        <v>7.7120822622107968E-2</v>
      </c>
      <c r="Z42" s="225" t="s">
        <v>51</v>
      </c>
      <c r="AA42" s="48" t="s">
        <v>367</v>
      </c>
      <c r="AB42" s="452">
        <v>1134</v>
      </c>
      <c r="AC42" s="387">
        <v>-13</v>
      </c>
      <c r="AD42" s="387">
        <v>143</v>
      </c>
      <c r="AE42" s="387">
        <v>80</v>
      </c>
      <c r="AF42" s="387">
        <v>-41</v>
      </c>
      <c r="AG42" s="369">
        <v>2334</v>
      </c>
      <c r="AH42" s="407">
        <f t="shared" ref="AH42:AH47" si="17">SUM(AB42:AF42)/AG42</f>
        <v>0.55826906598114823</v>
      </c>
      <c r="AI42" s="411">
        <f t="shared" ref="AI42:AI47" si="18">AB42/AG42</f>
        <v>0.48586118251928023</v>
      </c>
      <c r="AK42" s="225" t="s">
        <v>51</v>
      </c>
      <c r="AL42" s="158" t="s">
        <v>367</v>
      </c>
      <c r="AM42" s="383">
        <f>取引基本表!AR39</f>
        <v>931</v>
      </c>
      <c r="AN42" s="407">
        <f t="shared" si="6"/>
        <v>1.2011973266585813E-2</v>
      </c>
      <c r="AP42" s="225" t="s">
        <v>51</v>
      </c>
      <c r="AQ42" s="158" t="s">
        <v>367</v>
      </c>
      <c r="AR42" s="386">
        <f>取引基本表!AX39</f>
        <v>1068</v>
      </c>
      <c r="AS42" s="387">
        <f>取引基本表!AY39</f>
        <v>1266</v>
      </c>
      <c r="AT42" s="387">
        <f>ABS(取引基本表!BB39)</f>
        <v>0</v>
      </c>
      <c r="AU42" s="388">
        <f t="shared" si="11"/>
        <v>1266</v>
      </c>
      <c r="AV42" s="411">
        <v>6.3071491241979305E-2</v>
      </c>
      <c r="AW42" s="407">
        <v>0.93692850875802069</v>
      </c>
    </row>
    <row r="43" spans="1:49" x14ac:dyDescent="0.2">
      <c r="A43" s="225" t="s">
        <v>194</v>
      </c>
      <c r="B43" s="158" t="s">
        <v>41</v>
      </c>
      <c r="C43" s="405">
        <f t="shared" si="12"/>
        <v>0.35275161130391675</v>
      </c>
      <c r="D43" s="406">
        <f t="shared" si="13"/>
        <v>0.24869904596704251</v>
      </c>
      <c r="E43" s="406">
        <f t="shared" si="13"/>
        <v>0.20663486556808325</v>
      </c>
      <c r="F43" s="406">
        <f t="shared" si="14"/>
        <v>0.62185602775368609</v>
      </c>
      <c r="G43" s="406">
        <f t="shared" si="14"/>
        <v>0.36383347788378145</v>
      </c>
      <c r="H43" s="407">
        <f t="shared" si="15"/>
        <v>3.2462002941707736E-2</v>
      </c>
      <c r="K43" s="225" t="s">
        <v>194</v>
      </c>
      <c r="L43" s="158" t="s">
        <v>41</v>
      </c>
      <c r="M43" s="383">
        <f>取引基本表!AX40</f>
        <v>12102</v>
      </c>
      <c r="N43" s="367">
        <f>ABS(取引基本表!BB40)</f>
        <v>7833</v>
      </c>
      <c r="O43" s="411">
        <f t="shared" si="16"/>
        <v>0.64724838869608325</v>
      </c>
      <c r="P43" s="407">
        <f t="shared" si="5"/>
        <v>0.35275161130391675</v>
      </c>
      <c r="R43" s="225" t="s">
        <v>194</v>
      </c>
      <c r="S43" s="158" t="s">
        <v>41</v>
      </c>
      <c r="T43" s="365">
        <f>取引基本表!BD40</f>
        <v>4612</v>
      </c>
      <c r="U43" s="446">
        <f>雇用表!AB40</f>
        <v>1147</v>
      </c>
      <c r="V43" s="447">
        <f>雇用表!AB86</f>
        <v>953</v>
      </c>
      <c r="W43" s="413">
        <f t="shared" si="7"/>
        <v>0.24869904596704251</v>
      </c>
      <c r="X43" s="413">
        <f t="shared" si="8"/>
        <v>0.20663486556808325</v>
      </c>
      <c r="Z43" s="225" t="s">
        <v>194</v>
      </c>
      <c r="AA43" s="48" t="s">
        <v>41</v>
      </c>
      <c r="AB43" s="452">
        <v>1678</v>
      </c>
      <c r="AC43" s="387">
        <v>431</v>
      </c>
      <c r="AD43" s="387">
        <v>527</v>
      </c>
      <c r="AE43" s="387">
        <v>232</v>
      </c>
      <c r="AF43" s="387">
        <v>0</v>
      </c>
      <c r="AG43" s="369">
        <v>4612</v>
      </c>
      <c r="AH43" s="407">
        <f t="shared" si="17"/>
        <v>0.62185602775368609</v>
      </c>
      <c r="AI43" s="411">
        <f t="shared" si="18"/>
        <v>0.36383347788378145</v>
      </c>
      <c r="AK43" s="225" t="s">
        <v>194</v>
      </c>
      <c r="AL43" s="158" t="s">
        <v>41</v>
      </c>
      <c r="AM43" s="383">
        <f>取引基本表!AR40</f>
        <v>2516</v>
      </c>
      <c r="AN43" s="407">
        <f t="shared" si="6"/>
        <v>3.2462002941707736E-2</v>
      </c>
      <c r="AP43" s="225" t="s">
        <v>194</v>
      </c>
      <c r="AQ43" s="158" t="s">
        <v>41</v>
      </c>
      <c r="AR43" s="386">
        <f>取引基本表!AX40</f>
        <v>12102</v>
      </c>
      <c r="AS43" s="387">
        <f>取引基本表!AY40</f>
        <v>343</v>
      </c>
      <c r="AT43" s="387">
        <f>ABS(取引基本表!BB40)</f>
        <v>7833</v>
      </c>
      <c r="AU43" s="388">
        <f t="shared" si="11"/>
        <v>-7490</v>
      </c>
      <c r="AV43" s="411">
        <v>0.35331229564204947</v>
      </c>
      <c r="AW43" s="407">
        <v>0.64668770435795053</v>
      </c>
    </row>
    <row r="44" spans="1:49" x14ac:dyDescent="0.2">
      <c r="A44" s="225" t="s">
        <v>205</v>
      </c>
      <c r="B44" s="158" t="s">
        <v>345</v>
      </c>
      <c r="C44" s="405">
        <f t="shared" si="12"/>
        <v>0.44216182048040453</v>
      </c>
      <c r="D44" s="406">
        <f t="shared" si="13"/>
        <v>0.23645689978731391</v>
      </c>
      <c r="E44" s="406">
        <f t="shared" si="13"/>
        <v>0.14913048917803079</v>
      </c>
      <c r="F44" s="406">
        <f t="shared" si="14"/>
        <v>0.48855248342299512</v>
      </c>
      <c r="G44" s="406">
        <f t="shared" si="14"/>
        <v>0.26698361065932691</v>
      </c>
      <c r="H44" s="407">
        <f t="shared" si="15"/>
        <v>9.8960080509896006E-2</v>
      </c>
      <c r="K44" s="225" t="s">
        <v>205</v>
      </c>
      <c r="L44" s="158" t="s">
        <v>277</v>
      </c>
      <c r="M44" s="383">
        <f>取引基本表!AX41</f>
        <v>9492</v>
      </c>
      <c r="N44" s="367">
        <f>ABS(取引基本表!BB41)</f>
        <v>5295</v>
      </c>
      <c r="O44" s="411">
        <f t="shared" si="16"/>
        <v>0.55783817951959547</v>
      </c>
      <c r="P44" s="407">
        <f>1-O44</f>
        <v>0.44216182048040453</v>
      </c>
      <c r="R44" s="225" t="s">
        <v>205</v>
      </c>
      <c r="S44" s="158" t="s">
        <v>360</v>
      </c>
      <c r="T44" s="365">
        <f>取引基本表!BD41</f>
        <v>7993</v>
      </c>
      <c r="U44" s="446">
        <f>雇用表!AB41</f>
        <v>1890</v>
      </c>
      <c r="V44" s="447">
        <f>雇用表!AB87</f>
        <v>1192</v>
      </c>
      <c r="W44" s="413">
        <f t="shared" si="7"/>
        <v>0.23645689978731391</v>
      </c>
      <c r="X44" s="413">
        <f t="shared" si="8"/>
        <v>0.14913048917803079</v>
      </c>
      <c r="Z44" s="225" t="s">
        <v>205</v>
      </c>
      <c r="AA44" s="48" t="s">
        <v>42</v>
      </c>
      <c r="AB44" s="452">
        <v>2134</v>
      </c>
      <c r="AC44" s="387">
        <v>693</v>
      </c>
      <c r="AD44" s="387">
        <v>690</v>
      </c>
      <c r="AE44" s="387">
        <v>388</v>
      </c>
      <c r="AF44" s="387">
        <v>0</v>
      </c>
      <c r="AG44" s="369">
        <v>7993</v>
      </c>
      <c r="AH44" s="407">
        <f t="shared" si="17"/>
        <v>0.48855248342299512</v>
      </c>
      <c r="AI44" s="411">
        <f t="shared" si="18"/>
        <v>0.26698361065932691</v>
      </c>
      <c r="AK44" s="225" t="s">
        <v>205</v>
      </c>
      <c r="AL44" s="158" t="s">
        <v>42</v>
      </c>
      <c r="AM44" s="383">
        <f>取引基本表!AR41</f>
        <v>7670</v>
      </c>
      <c r="AN44" s="407">
        <f t="shared" si="6"/>
        <v>9.8960080509896006E-2</v>
      </c>
      <c r="AP44" s="225" t="s">
        <v>200</v>
      </c>
      <c r="AQ44" s="158" t="s">
        <v>42</v>
      </c>
      <c r="AR44" s="386">
        <f>取引基本表!AX41</f>
        <v>9492</v>
      </c>
      <c r="AS44" s="387">
        <f>取引基本表!AY41</f>
        <v>3796</v>
      </c>
      <c r="AT44" s="387">
        <f>ABS(取引基本表!BB41)</f>
        <v>5295</v>
      </c>
      <c r="AU44" s="388">
        <f t="shared" si="11"/>
        <v>-1499</v>
      </c>
      <c r="AV44" s="411">
        <v>0.30843419542811235</v>
      </c>
      <c r="AW44" s="407">
        <v>0.69156580457188765</v>
      </c>
    </row>
    <row r="45" spans="1:49" x14ac:dyDescent="0.2">
      <c r="A45" s="225" t="s">
        <v>341</v>
      </c>
      <c r="B45" s="158" t="s">
        <v>278</v>
      </c>
      <c r="C45" s="405">
        <f t="shared" si="12"/>
        <v>1</v>
      </c>
      <c r="D45" s="406">
        <f t="shared" si="13"/>
        <v>0</v>
      </c>
      <c r="E45" s="406">
        <f t="shared" si="13"/>
        <v>0</v>
      </c>
      <c r="F45" s="406">
        <f t="shared" si="14"/>
        <v>0</v>
      </c>
      <c r="G45" s="406">
        <f t="shared" si="14"/>
        <v>0</v>
      </c>
      <c r="H45" s="407">
        <f t="shared" si="15"/>
        <v>0</v>
      </c>
      <c r="K45" s="225" t="s">
        <v>341</v>
      </c>
      <c r="L45" s="158" t="s">
        <v>278</v>
      </c>
      <c r="M45" s="383">
        <f>取引基本表!AX42</f>
        <v>157</v>
      </c>
      <c r="N45" s="367">
        <f>ABS(取引基本表!BB42)</f>
        <v>0</v>
      </c>
      <c r="O45" s="411">
        <f t="shared" si="16"/>
        <v>0</v>
      </c>
      <c r="P45" s="407">
        <f>1-O45</f>
        <v>1</v>
      </c>
      <c r="R45" s="225" t="s">
        <v>341</v>
      </c>
      <c r="S45" s="158" t="s">
        <v>278</v>
      </c>
      <c r="T45" s="365">
        <f>取引基本表!BD42</f>
        <v>157</v>
      </c>
      <c r="U45" s="446">
        <f>雇用表!AB42</f>
        <v>0</v>
      </c>
      <c r="V45" s="447">
        <f>雇用表!AB88</f>
        <v>0</v>
      </c>
      <c r="W45" s="413">
        <f t="shared" si="7"/>
        <v>0</v>
      </c>
      <c r="X45" s="413">
        <f t="shared" si="8"/>
        <v>0</v>
      </c>
      <c r="Z45" s="225" t="s">
        <v>341</v>
      </c>
      <c r="AA45" s="48" t="s">
        <v>278</v>
      </c>
      <c r="AB45" s="452">
        <v>0</v>
      </c>
      <c r="AC45" s="387">
        <v>0</v>
      </c>
      <c r="AD45" s="387">
        <v>0</v>
      </c>
      <c r="AE45" s="387">
        <v>0</v>
      </c>
      <c r="AF45" s="387">
        <v>0</v>
      </c>
      <c r="AG45" s="369">
        <v>157</v>
      </c>
      <c r="AH45" s="407">
        <v>0</v>
      </c>
      <c r="AI45" s="411">
        <v>0</v>
      </c>
      <c r="AK45" s="225" t="s">
        <v>341</v>
      </c>
      <c r="AL45" s="158" t="s">
        <v>278</v>
      </c>
      <c r="AM45" s="383">
        <f>取引基本表!AR42</f>
        <v>0</v>
      </c>
      <c r="AN45" s="407">
        <f t="shared" si="6"/>
        <v>0</v>
      </c>
      <c r="AP45" s="225" t="s">
        <v>201</v>
      </c>
      <c r="AQ45" s="158" t="s">
        <v>278</v>
      </c>
      <c r="AR45" s="386">
        <f>取引基本表!AX42</f>
        <v>157</v>
      </c>
      <c r="AS45" s="387">
        <f>取引基本表!AY42</f>
        <v>0</v>
      </c>
      <c r="AT45" s="387">
        <f>ABS(取引基本表!BB42)</f>
        <v>0</v>
      </c>
      <c r="AU45" s="388">
        <f t="shared" si="11"/>
        <v>0</v>
      </c>
      <c r="AV45" s="411">
        <v>0</v>
      </c>
      <c r="AW45" s="407">
        <v>1</v>
      </c>
    </row>
    <row r="46" spans="1:49" x14ac:dyDescent="0.2">
      <c r="A46" s="225" t="s">
        <v>342</v>
      </c>
      <c r="B46" s="158" t="s">
        <v>279</v>
      </c>
      <c r="C46" s="405">
        <f t="shared" si="12"/>
        <v>0.17935833011209901</v>
      </c>
      <c r="D46" s="406">
        <f t="shared" si="13"/>
        <v>4.3010752688172043E-3</v>
      </c>
      <c r="E46" s="406">
        <f t="shared" si="13"/>
        <v>1.0752688172043012E-2</v>
      </c>
      <c r="F46" s="406">
        <f t="shared" si="14"/>
        <v>0.31182795698924731</v>
      </c>
      <c r="G46" s="406">
        <f t="shared" si="14"/>
        <v>8.6021505376344086E-3</v>
      </c>
      <c r="H46" s="407">
        <f t="shared" si="15"/>
        <v>1.9624287151962429E-2</v>
      </c>
      <c r="K46" s="225" t="s">
        <v>342</v>
      </c>
      <c r="L46" s="158" t="s">
        <v>279</v>
      </c>
      <c r="M46" s="383">
        <f>取引基本表!AX43</f>
        <v>2587</v>
      </c>
      <c r="N46" s="367">
        <f>ABS(取引基本表!BB43)</f>
        <v>2123</v>
      </c>
      <c r="O46" s="411">
        <f t="shared" si="16"/>
        <v>0.82064166988790099</v>
      </c>
      <c r="P46" s="407">
        <f>1-O46</f>
        <v>0.17935833011209901</v>
      </c>
      <c r="R46" s="225" t="s">
        <v>342</v>
      </c>
      <c r="S46" s="158" t="s">
        <v>279</v>
      </c>
      <c r="T46" s="365">
        <f>取引基本表!BD43</f>
        <v>465</v>
      </c>
      <c r="U46" s="446">
        <f>雇用表!AB43</f>
        <v>2</v>
      </c>
      <c r="V46" s="447">
        <f>雇用表!AB89</f>
        <v>5</v>
      </c>
      <c r="W46" s="413">
        <f t="shared" si="7"/>
        <v>4.3010752688172043E-3</v>
      </c>
      <c r="X46" s="413">
        <f t="shared" si="8"/>
        <v>1.0752688172043012E-2</v>
      </c>
      <c r="Z46" s="225" t="s">
        <v>342</v>
      </c>
      <c r="AA46" s="48" t="s">
        <v>279</v>
      </c>
      <c r="AB46" s="452">
        <v>4</v>
      </c>
      <c r="AC46" s="387">
        <v>120</v>
      </c>
      <c r="AD46" s="387">
        <v>17</v>
      </c>
      <c r="AE46" s="387">
        <v>6</v>
      </c>
      <c r="AF46" s="387">
        <v>-2</v>
      </c>
      <c r="AG46" s="369">
        <v>465</v>
      </c>
      <c r="AH46" s="407">
        <f t="shared" si="17"/>
        <v>0.31182795698924731</v>
      </c>
      <c r="AI46" s="411">
        <f t="shared" si="18"/>
        <v>8.6021505376344086E-3</v>
      </c>
      <c r="AK46" s="225" t="s">
        <v>342</v>
      </c>
      <c r="AL46" s="158" t="s">
        <v>279</v>
      </c>
      <c r="AM46" s="383">
        <f>取引基本表!AR43</f>
        <v>1521</v>
      </c>
      <c r="AN46" s="407">
        <f t="shared" si="6"/>
        <v>1.9624287151962429E-2</v>
      </c>
      <c r="AP46" s="225" t="s">
        <v>202</v>
      </c>
      <c r="AQ46" s="158" t="s">
        <v>279</v>
      </c>
      <c r="AR46" s="386">
        <f>取引基本表!AX43</f>
        <v>2587</v>
      </c>
      <c r="AS46" s="387">
        <f>取引基本表!AY43</f>
        <v>1</v>
      </c>
      <c r="AT46" s="387">
        <f>ABS(取引基本表!BB43)</f>
        <v>2123</v>
      </c>
      <c r="AU46" s="388">
        <f t="shared" si="11"/>
        <v>-2122</v>
      </c>
      <c r="AV46" s="411">
        <v>6.99850635196259E-3</v>
      </c>
      <c r="AW46" s="407">
        <v>0.99300149364803736</v>
      </c>
    </row>
    <row r="47" spans="1:49" x14ac:dyDescent="0.2">
      <c r="A47" s="226" t="s">
        <v>347</v>
      </c>
      <c r="B47" s="227" t="s">
        <v>43</v>
      </c>
      <c r="C47" s="408">
        <f t="shared" si="12"/>
        <v>0.45205734847213674</v>
      </c>
      <c r="D47" s="409">
        <f t="shared" si="13"/>
        <v>0.10430078574400901</v>
      </c>
      <c r="E47" s="409">
        <f t="shared" si="13"/>
        <v>8.4816292561133821E-2</v>
      </c>
      <c r="F47" s="409">
        <f>AH47</f>
        <v>0.49393557388686266</v>
      </c>
      <c r="G47" s="409">
        <f>AI47</f>
        <v>0.25945463001493158</v>
      </c>
      <c r="H47" s="410">
        <f t="shared" si="15"/>
        <v>1</v>
      </c>
      <c r="K47" s="226" t="s">
        <v>347</v>
      </c>
      <c r="L47" s="228" t="s">
        <v>43</v>
      </c>
      <c r="M47" s="384">
        <f>取引基本表!AX44</f>
        <v>214548</v>
      </c>
      <c r="N47" s="385">
        <f>ABS(取引基本表!BB44)</f>
        <v>117560</v>
      </c>
      <c r="O47" s="412">
        <f t="shared" si="16"/>
        <v>0.54794265152786326</v>
      </c>
      <c r="P47" s="410">
        <f>1-O47</f>
        <v>0.45205734847213674</v>
      </c>
      <c r="R47" s="226" t="s">
        <v>347</v>
      </c>
      <c r="S47" s="228" t="s">
        <v>43</v>
      </c>
      <c r="T47" s="366">
        <f>取引基本表!BD44</f>
        <v>163412</v>
      </c>
      <c r="U47" s="448">
        <f>雇用表!AB44</f>
        <v>17044</v>
      </c>
      <c r="V47" s="449">
        <f>雇用表!AB90</f>
        <v>13860</v>
      </c>
      <c r="W47" s="414">
        <f t="shared" si="7"/>
        <v>0.10430078574400901</v>
      </c>
      <c r="X47" s="414">
        <f t="shared" si="8"/>
        <v>8.4816292561133821E-2</v>
      </c>
      <c r="Z47" s="226" t="s">
        <v>347</v>
      </c>
      <c r="AA47" s="229" t="s">
        <v>43</v>
      </c>
      <c r="AB47" s="453">
        <v>42398</v>
      </c>
      <c r="AC47" s="390">
        <v>13506</v>
      </c>
      <c r="AD47" s="390">
        <v>20242</v>
      </c>
      <c r="AE47" s="390">
        <v>5327</v>
      </c>
      <c r="AF47" s="390">
        <v>-758</v>
      </c>
      <c r="AG47" s="370">
        <v>163412</v>
      </c>
      <c r="AH47" s="410">
        <f t="shared" si="17"/>
        <v>0.49393557388686266</v>
      </c>
      <c r="AI47" s="412">
        <f t="shared" si="18"/>
        <v>0.25945463001493158</v>
      </c>
      <c r="AK47" s="226" t="s">
        <v>347</v>
      </c>
      <c r="AL47" s="228" t="s">
        <v>43</v>
      </c>
      <c r="AM47" s="384">
        <f>取引基本表!AR44</f>
        <v>77506</v>
      </c>
      <c r="AN47" s="410">
        <f t="shared" si="6"/>
        <v>1</v>
      </c>
      <c r="AP47" s="226" t="s">
        <v>203</v>
      </c>
      <c r="AQ47" s="228" t="s">
        <v>43</v>
      </c>
      <c r="AR47" s="389">
        <f>取引基本表!AX44</f>
        <v>214548</v>
      </c>
      <c r="AS47" s="390">
        <f>取引基本表!AY44</f>
        <v>66424</v>
      </c>
      <c r="AT47" s="391">
        <f>ABS(取引基本表!BB44)</f>
        <v>117560</v>
      </c>
      <c r="AU47" s="392">
        <f t="shared" si="11"/>
        <v>-51136</v>
      </c>
      <c r="AV47" s="412">
        <v>0.41467476400433478</v>
      </c>
      <c r="AW47" s="410">
        <v>0.58532523599566522</v>
      </c>
    </row>
    <row r="48" spans="1:49" ht="13" x14ac:dyDescent="0.2">
      <c r="A48" s="56" t="s">
        <v>485</v>
      </c>
      <c r="K48" s="56" t="s">
        <v>485</v>
      </c>
      <c r="R48" s="56" t="s">
        <v>485</v>
      </c>
      <c r="Z48" s="56" t="s">
        <v>485</v>
      </c>
      <c r="AK48" s="56" t="s">
        <v>485</v>
      </c>
      <c r="AP48" s="56" t="s">
        <v>485</v>
      </c>
      <c r="AR48" s="231"/>
      <c r="AS48" s="231"/>
      <c r="AT48" s="231"/>
      <c r="AU48" s="231"/>
      <c r="AV48" s="230"/>
      <c r="AW48" s="230"/>
    </row>
    <row r="49" spans="43:49" x14ac:dyDescent="0.2">
      <c r="AQ49" s="48" t="s">
        <v>393</v>
      </c>
      <c r="AR49" s="231">
        <f>SUM(AR12:AR29)+AR45</f>
        <v>56020</v>
      </c>
      <c r="AS49" s="231">
        <f>SUM(AS12:AS29)+AS45</f>
        <v>49000</v>
      </c>
      <c r="AT49" s="231">
        <f>SUM(AT12:AT29)+AT45</f>
        <v>48769</v>
      </c>
      <c r="AU49" s="231">
        <f>SUM(AU12:AU29)+AU45</f>
        <v>231</v>
      </c>
      <c r="AV49" s="230">
        <f>AT49/AR49</f>
        <v>0.87056408425562304</v>
      </c>
      <c r="AW49" s="230">
        <f>1-AV49</f>
        <v>0.12943591574437696</v>
      </c>
    </row>
    <row r="50" spans="43:49" x14ac:dyDescent="0.2">
      <c r="AQ50" s="48" t="s">
        <v>394</v>
      </c>
      <c r="AR50" s="231">
        <f>SUM(AR8:AR11)+SUM(AR30:AR44)+AR46</f>
        <v>158528</v>
      </c>
      <c r="AS50" s="231">
        <f>SUM(AS8:AS11)+SUM(AS30:AS44)+AS46</f>
        <v>17424</v>
      </c>
      <c r="AT50" s="231">
        <f>SUM(AT8:AT11)+SUM(AT30:AT44)+AT46</f>
        <v>68791</v>
      </c>
      <c r="AU50" s="231">
        <f>SUM(AU8:AU11)+SUM(AU30:AU44)+AU46</f>
        <v>-51367</v>
      </c>
      <c r="AV50" s="230">
        <f>AT50/AR50</f>
        <v>0.43393596083972547</v>
      </c>
      <c r="AW50" s="230">
        <f>1-AV50</f>
        <v>0.56606403916027448</v>
      </c>
    </row>
    <row r="51" spans="43:49" x14ac:dyDescent="0.2">
      <c r="AR51" s="232"/>
      <c r="AS51" s="232"/>
      <c r="AT51" s="232"/>
      <c r="AU51" s="232"/>
    </row>
    <row r="52" spans="43:49" x14ac:dyDescent="0.2">
      <c r="AR52" s="232" t="s">
        <v>395</v>
      </c>
    </row>
  </sheetData>
  <mergeCells count="1">
    <mergeCell ref="W5:X5"/>
  </mergeCells>
  <phoneticPr fontId="5"/>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3">
    <pageSetUpPr fitToPage="1"/>
  </sheetPr>
  <dimension ref="A1:BS53"/>
  <sheetViews>
    <sheetView zoomScaleNormal="100" workbookViewId="0">
      <pane xSplit="2" ySplit="4" topLeftCell="AI42"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90625" style="56" customWidth="1"/>
    <col min="2" max="2" width="21" style="56" customWidth="1"/>
    <col min="3" max="41" width="9.26953125" style="56" bestFit="1" customWidth="1"/>
    <col min="42" max="42" width="10" style="56" bestFit="1" customWidth="1"/>
    <col min="43" max="43" width="9.26953125" style="56" bestFit="1" customWidth="1"/>
    <col min="44" max="44" width="10" style="56" bestFit="1" customWidth="1"/>
    <col min="45" max="48" width="9.26953125" style="56" bestFit="1" customWidth="1"/>
    <col min="49" max="50" width="10" style="56" bestFit="1" customWidth="1"/>
    <col min="51" max="51" width="9.26953125" style="56" bestFit="1" customWidth="1"/>
    <col min="52" max="53" width="10" style="56" bestFit="1" customWidth="1"/>
    <col min="54" max="54" width="10.6328125" style="56" bestFit="1" customWidth="1"/>
    <col min="55" max="55" width="9.6328125" style="56" bestFit="1" customWidth="1"/>
    <col min="56" max="56" width="11.08984375" style="56" bestFit="1" customWidth="1"/>
    <col min="57" max="57" width="5.7265625" style="56" customWidth="1"/>
    <col min="58" max="58" width="7" style="56" customWidth="1"/>
    <col min="59" max="59" width="3.6328125" style="56" customWidth="1"/>
    <col min="60" max="60" width="19.453125" style="56" customWidth="1"/>
    <col min="61" max="62" width="9.90625" style="56" bestFit="1" customWidth="1"/>
    <col min="63" max="63" width="9.08984375" style="56" bestFit="1" customWidth="1"/>
    <col min="64" max="64" width="10" style="56" customWidth="1"/>
    <col min="65" max="65" width="3.90625" style="56" customWidth="1"/>
    <col min="66" max="66" width="3.7265625" style="56" customWidth="1"/>
    <col min="67" max="67" width="20.08984375" style="56" customWidth="1"/>
    <col min="68" max="68" width="9.36328125" style="56" bestFit="1" customWidth="1"/>
    <col min="69" max="69" width="9.90625" style="56" bestFit="1" customWidth="1"/>
    <col min="70" max="70" width="10.453125" style="56" bestFit="1" customWidth="1"/>
    <col min="71" max="71" width="3.90625" style="56" customWidth="1"/>
    <col min="72" max="256" width="9" style="56"/>
    <col min="257" max="257" width="3.90625" style="56" customWidth="1"/>
    <col min="258" max="258" width="21" style="56" customWidth="1"/>
    <col min="259" max="297" width="9.26953125" style="56" bestFit="1" customWidth="1"/>
    <col min="298" max="298" width="10" style="56" bestFit="1" customWidth="1"/>
    <col min="299" max="299" width="9.26953125" style="56" bestFit="1" customWidth="1"/>
    <col min="300" max="300" width="10" style="56" bestFit="1" customWidth="1"/>
    <col min="301" max="304" width="9.26953125" style="56" bestFit="1" customWidth="1"/>
    <col min="305" max="306" width="10" style="56" bestFit="1" customWidth="1"/>
    <col min="307" max="307" width="9.26953125" style="56" bestFit="1" customWidth="1"/>
    <col min="308" max="309" width="10" style="56" bestFit="1" customWidth="1"/>
    <col min="310" max="310" width="10.6328125" style="56" bestFit="1" customWidth="1"/>
    <col min="311" max="311" width="9.6328125" style="56" bestFit="1" customWidth="1"/>
    <col min="312" max="312" width="11.08984375" style="56" bestFit="1" customWidth="1"/>
    <col min="313" max="313" width="5.7265625" style="56" customWidth="1"/>
    <col min="314" max="314" width="7" style="56" customWidth="1"/>
    <col min="315" max="315" width="3.6328125" style="56" customWidth="1"/>
    <col min="316" max="316" width="19.453125" style="56" customWidth="1"/>
    <col min="317" max="318" width="9.90625" style="56" bestFit="1" customWidth="1"/>
    <col min="319" max="319" width="9.08984375" style="56" bestFit="1" customWidth="1"/>
    <col min="320" max="320" width="10" style="56" customWidth="1"/>
    <col min="321" max="321" width="3.90625" style="56" customWidth="1"/>
    <col min="322" max="322" width="3.7265625" style="56" customWidth="1"/>
    <col min="323" max="323" width="20.08984375" style="56" customWidth="1"/>
    <col min="324" max="324" width="9.36328125" style="56" bestFit="1" customWidth="1"/>
    <col min="325" max="325" width="9.90625" style="56" bestFit="1" customWidth="1"/>
    <col min="326" max="326" width="10.453125" style="56" bestFit="1" customWidth="1"/>
    <col min="327" max="327" width="3.90625" style="56" customWidth="1"/>
    <col min="328" max="512" width="9" style="56"/>
    <col min="513" max="513" width="3.90625" style="56" customWidth="1"/>
    <col min="514" max="514" width="21" style="56" customWidth="1"/>
    <col min="515" max="553" width="9.26953125" style="56" bestFit="1" customWidth="1"/>
    <col min="554" max="554" width="10" style="56" bestFit="1" customWidth="1"/>
    <col min="555" max="555" width="9.26953125" style="56" bestFit="1" customWidth="1"/>
    <col min="556" max="556" width="10" style="56" bestFit="1" customWidth="1"/>
    <col min="557" max="560" width="9.26953125" style="56" bestFit="1" customWidth="1"/>
    <col min="561" max="562" width="10" style="56" bestFit="1" customWidth="1"/>
    <col min="563" max="563" width="9.26953125" style="56" bestFit="1" customWidth="1"/>
    <col min="564" max="565" width="10" style="56" bestFit="1" customWidth="1"/>
    <col min="566" max="566" width="10.6328125" style="56" bestFit="1" customWidth="1"/>
    <col min="567" max="567" width="9.6328125" style="56" bestFit="1" customWidth="1"/>
    <col min="568" max="568" width="11.08984375" style="56" bestFit="1" customWidth="1"/>
    <col min="569" max="569" width="5.7265625" style="56" customWidth="1"/>
    <col min="570" max="570" width="7" style="56" customWidth="1"/>
    <col min="571" max="571" width="3.6328125" style="56" customWidth="1"/>
    <col min="572" max="572" width="19.453125" style="56" customWidth="1"/>
    <col min="573" max="574" width="9.90625" style="56" bestFit="1" customWidth="1"/>
    <col min="575" max="575" width="9.08984375" style="56" bestFit="1" customWidth="1"/>
    <col min="576" max="576" width="10" style="56" customWidth="1"/>
    <col min="577" max="577" width="3.90625" style="56" customWidth="1"/>
    <col min="578" max="578" width="3.7265625" style="56" customWidth="1"/>
    <col min="579" max="579" width="20.08984375" style="56" customWidth="1"/>
    <col min="580" max="580" width="9.36328125" style="56" bestFit="1" customWidth="1"/>
    <col min="581" max="581" width="9.90625" style="56" bestFit="1" customWidth="1"/>
    <col min="582" max="582" width="10.453125" style="56" bestFit="1" customWidth="1"/>
    <col min="583" max="583" width="3.90625" style="56" customWidth="1"/>
    <col min="584" max="768" width="9" style="56"/>
    <col min="769" max="769" width="3.90625" style="56" customWidth="1"/>
    <col min="770" max="770" width="21" style="56" customWidth="1"/>
    <col min="771" max="809" width="9.26953125" style="56" bestFit="1" customWidth="1"/>
    <col min="810" max="810" width="10" style="56" bestFit="1" customWidth="1"/>
    <col min="811" max="811" width="9.26953125" style="56" bestFit="1" customWidth="1"/>
    <col min="812" max="812" width="10" style="56" bestFit="1" customWidth="1"/>
    <col min="813" max="816" width="9.26953125" style="56" bestFit="1" customWidth="1"/>
    <col min="817" max="818" width="10" style="56" bestFit="1" customWidth="1"/>
    <col min="819" max="819" width="9.26953125" style="56" bestFit="1" customWidth="1"/>
    <col min="820" max="821" width="10" style="56" bestFit="1" customWidth="1"/>
    <col min="822" max="822" width="10.6328125" style="56" bestFit="1" customWidth="1"/>
    <col min="823" max="823" width="9.6328125" style="56" bestFit="1" customWidth="1"/>
    <col min="824" max="824" width="11.08984375" style="56" bestFit="1" customWidth="1"/>
    <col min="825" max="825" width="5.7265625" style="56" customWidth="1"/>
    <col min="826" max="826" width="7" style="56" customWidth="1"/>
    <col min="827" max="827" width="3.6328125" style="56" customWidth="1"/>
    <col min="828" max="828" width="19.453125" style="56" customWidth="1"/>
    <col min="829" max="830" width="9.90625" style="56" bestFit="1" customWidth="1"/>
    <col min="831" max="831" width="9.08984375" style="56" bestFit="1" customWidth="1"/>
    <col min="832" max="832" width="10" style="56" customWidth="1"/>
    <col min="833" max="833" width="3.90625" style="56" customWidth="1"/>
    <col min="834" max="834" width="3.7265625" style="56" customWidth="1"/>
    <col min="835" max="835" width="20.08984375" style="56" customWidth="1"/>
    <col min="836" max="836" width="9.36328125" style="56" bestFit="1" customWidth="1"/>
    <col min="837" max="837" width="9.90625" style="56" bestFit="1" customWidth="1"/>
    <col min="838" max="838" width="10.453125" style="56" bestFit="1" customWidth="1"/>
    <col min="839" max="839" width="3.90625" style="56" customWidth="1"/>
    <col min="840" max="1024" width="9" style="56"/>
    <col min="1025" max="1025" width="3.90625" style="56" customWidth="1"/>
    <col min="1026" max="1026" width="21" style="56" customWidth="1"/>
    <col min="1027" max="1065" width="9.26953125" style="56" bestFit="1" customWidth="1"/>
    <col min="1066" max="1066" width="10" style="56" bestFit="1" customWidth="1"/>
    <col min="1067" max="1067" width="9.26953125" style="56" bestFit="1" customWidth="1"/>
    <col min="1068" max="1068" width="10" style="56" bestFit="1" customWidth="1"/>
    <col min="1069" max="1072" width="9.26953125" style="56" bestFit="1" customWidth="1"/>
    <col min="1073" max="1074" width="10" style="56" bestFit="1" customWidth="1"/>
    <col min="1075" max="1075" width="9.26953125" style="56" bestFit="1" customWidth="1"/>
    <col min="1076" max="1077" width="10" style="56" bestFit="1" customWidth="1"/>
    <col min="1078" max="1078" width="10.6328125" style="56" bestFit="1" customWidth="1"/>
    <col min="1079" max="1079" width="9.6328125" style="56" bestFit="1" customWidth="1"/>
    <col min="1080" max="1080" width="11.08984375" style="56" bestFit="1" customWidth="1"/>
    <col min="1081" max="1081" width="5.7265625" style="56" customWidth="1"/>
    <col min="1082" max="1082" width="7" style="56" customWidth="1"/>
    <col min="1083" max="1083" width="3.6328125" style="56" customWidth="1"/>
    <col min="1084" max="1084" width="19.453125" style="56" customWidth="1"/>
    <col min="1085" max="1086" width="9.90625" style="56" bestFit="1" customWidth="1"/>
    <col min="1087" max="1087" width="9.08984375" style="56" bestFit="1" customWidth="1"/>
    <col min="1088" max="1088" width="10" style="56" customWidth="1"/>
    <col min="1089" max="1089" width="3.90625" style="56" customWidth="1"/>
    <col min="1090" max="1090" width="3.7265625" style="56" customWidth="1"/>
    <col min="1091" max="1091" width="20.08984375" style="56" customWidth="1"/>
    <col min="1092" max="1092" width="9.36328125" style="56" bestFit="1" customWidth="1"/>
    <col min="1093" max="1093" width="9.90625" style="56" bestFit="1" customWidth="1"/>
    <col min="1094" max="1094" width="10.453125" style="56" bestFit="1" customWidth="1"/>
    <col min="1095" max="1095" width="3.90625" style="56" customWidth="1"/>
    <col min="1096" max="1280" width="9" style="56"/>
    <col min="1281" max="1281" width="3.90625" style="56" customWidth="1"/>
    <col min="1282" max="1282" width="21" style="56" customWidth="1"/>
    <col min="1283" max="1321" width="9.26953125" style="56" bestFit="1" customWidth="1"/>
    <col min="1322" max="1322" width="10" style="56" bestFit="1" customWidth="1"/>
    <col min="1323" max="1323" width="9.26953125" style="56" bestFit="1" customWidth="1"/>
    <col min="1324" max="1324" width="10" style="56" bestFit="1" customWidth="1"/>
    <col min="1325" max="1328" width="9.26953125" style="56" bestFit="1" customWidth="1"/>
    <col min="1329" max="1330" width="10" style="56" bestFit="1" customWidth="1"/>
    <col min="1331" max="1331" width="9.26953125" style="56" bestFit="1" customWidth="1"/>
    <col min="1332" max="1333" width="10" style="56" bestFit="1" customWidth="1"/>
    <col min="1334" max="1334" width="10.6328125" style="56" bestFit="1" customWidth="1"/>
    <col min="1335" max="1335" width="9.6328125" style="56" bestFit="1" customWidth="1"/>
    <col min="1336" max="1336" width="11.08984375" style="56" bestFit="1" customWidth="1"/>
    <col min="1337" max="1337" width="5.7265625" style="56" customWidth="1"/>
    <col min="1338" max="1338" width="7" style="56" customWidth="1"/>
    <col min="1339" max="1339" width="3.6328125" style="56" customWidth="1"/>
    <col min="1340" max="1340" width="19.453125" style="56" customWidth="1"/>
    <col min="1341" max="1342" width="9.90625" style="56" bestFit="1" customWidth="1"/>
    <col min="1343" max="1343" width="9.08984375" style="56" bestFit="1" customWidth="1"/>
    <col min="1344" max="1344" width="10" style="56" customWidth="1"/>
    <col min="1345" max="1345" width="3.90625" style="56" customWidth="1"/>
    <col min="1346" max="1346" width="3.7265625" style="56" customWidth="1"/>
    <col min="1347" max="1347" width="20.08984375" style="56" customWidth="1"/>
    <col min="1348" max="1348" width="9.36328125" style="56" bestFit="1" customWidth="1"/>
    <col min="1349" max="1349" width="9.90625" style="56" bestFit="1" customWidth="1"/>
    <col min="1350" max="1350" width="10.453125" style="56" bestFit="1" customWidth="1"/>
    <col min="1351" max="1351" width="3.90625" style="56" customWidth="1"/>
    <col min="1352" max="1536" width="9" style="56"/>
    <col min="1537" max="1537" width="3.90625" style="56" customWidth="1"/>
    <col min="1538" max="1538" width="21" style="56" customWidth="1"/>
    <col min="1539" max="1577" width="9.26953125" style="56" bestFit="1" customWidth="1"/>
    <col min="1578" max="1578" width="10" style="56" bestFit="1" customWidth="1"/>
    <col min="1579" max="1579" width="9.26953125" style="56" bestFit="1" customWidth="1"/>
    <col min="1580" max="1580" width="10" style="56" bestFit="1" customWidth="1"/>
    <col min="1581" max="1584" width="9.26953125" style="56" bestFit="1" customWidth="1"/>
    <col min="1585" max="1586" width="10" style="56" bestFit="1" customWidth="1"/>
    <col min="1587" max="1587" width="9.26953125" style="56" bestFit="1" customWidth="1"/>
    <col min="1588" max="1589" width="10" style="56" bestFit="1" customWidth="1"/>
    <col min="1590" max="1590" width="10.6328125" style="56" bestFit="1" customWidth="1"/>
    <col min="1591" max="1591" width="9.6328125" style="56" bestFit="1" customWidth="1"/>
    <col min="1592" max="1592" width="11.08984375" style="56" bestFit="1" customWidth="1"/>
    <col min="1593" max="1593" width="5.7265625" style="56" customWidth="1"/>
    <col min="1594" max="1594" width="7" style="56" customWidth="1"/>
    <col min="1595" max="1595" width="3.6328125" style="56" customWidth="1"/>
    <col min="1596" max="1596" width="19.453125" style="56" customWidth="1"/>
    <col min="1597" max="1598" width="9.90625" style="56" bestFit="1" customWidth="1"/>
    <col min="1599" max="1599" width="9.08984375" style="56" bestFit="1" customWidth="1"/>
    <col min="1600" max="1600" width="10" style="56" customWidth="1"/>
    <col min="1601" max="1601" width="3.90625" style="56" customWidth="1"/>
    <col min="1602" max="1602" width="3.7265625" style="56" customWidth="1"/>
    <col min="1603" max="1603" width="20.08984375" style="56" customWidth="1"/>
    <col min="1604" max="1604" width="9.36328125" style="56" bestFit="1" customWidth="1"/>
    <col min="1605" max="1605" width="9.90625" style="56" bestFit="1" customWidth="1"/>
    <col min="1606" max="1606" width="10.453125" style="56" bestFit="1" customWidth="1"/>
    <col min="1607" max="1607" width="3.90625" style="56" customWidth="1"/>
    <col min="1608" max="1792" width="9" style="56"/>
    <col min="1793" max="1793" width="3.90625" style="56" customWidth="1"/>
    <col min="1794" max="1794" width="21" style="56" customWidth="1"/>
    <col min="1795" max="1833" width="9.26953125" style="56" bestFit="1" customWidth="1"/>
    <col min="1834" max="1834" width="10" style="56" bestFit="1" customWidth="1"/>
    <col min="1835" max="1835" width="9.26953125" style="56" bestFit="1" customWidth="1"/>
    <col min="1836" max="1836" width="10" style="56" bestFit="1" customWidth="1"/>
    <col min="1837" max="1840" width="9.26953125" style="56" bestFit="1" customWidth="1"/>
    <col min="1841" max="1842" width="10" style="56" bestFit="1" customWidth="1"/>
    <col min="1843" max="1843" width="9.26953125" style="56" bestFit="1" customWidth="1"/>
    <col min="1844" max="1845" width="10" style="56" bestFit="1" customWidth="1"/>
    <col min="1846" max="1846" width="10.6328125" style="56" bestFit="1" customWidth="1"/>
    <col min="1847" max="1847" width="9.6328125" style="56" bestFit="1" customWidth="1"/>
    <col min="1848" max="1848" width="11.08984375" style="56" bestFit="1" customWidth="1"/>
    <col min="1849" max="1849" width="5.7265625" style="56" customWidth="1"/>
    <col min="1850" max="1850" width="7" style="56" customWidth="1"/>
    <col min="1851" max="1851" width="3.6328125" style="56" customWidth="1"/>
    <col min="1852" max="1852" width="19.453125" style="56" customWidth="1"/>
    <col min="1853" max="1854" width="9.90625" style="56" bestFit="1" customWidth="1"/>
    <col min="1855" max="1855" width="9.08984375" style="56" bestFit="1" customWidth="1"/>
    <col min="1856" max="1856" width="10" style="56" customWidth="1"/>
    <col min="1857" max="1857" width="3.90625" style="56" customWidth="1"/>
    <col min="1858" max="1858" width="3.7265625" style="56" customWidth="1"/>
    <col min="1859" max="1859" width="20.08984375" style="56" customWidth="1"/>
    <col min="1860" max="1860" width="9.36328125" style="56" bestFit="1" customWidth="1"/>
    <col min="1861" max="1861" width="9.90625" style="56" bestFit="1" customWidth="1"/>
    <col min="1862" max="1862" width="10.453125" style="56" bestFit="1" customWidth="1"/>
    <col min="1863" max="1863" width="3.90625" style="56" customWidth="1"/>
    <col min="1864" max="2048" width="9" style="56"/>
    <col min="2049" max="2049" width="3.90625" style="56" customWidth="1"/>
    <col min="2050" max="2050" width="21" style="56" customWidth="1"/>
    <col min="2051" max="2089" width="9.26953125" style="56" bestFit="1" customWidth="1"/>
    <col min="2090" max="2090" width="10" style="56" bestFit="1" customWidth="1"/>
    <col min="2091" max="2091" width="9.26953125" style="56" bestFit="1" customWidth="1"/>
    <col min="2092" max="2092" width="10" style="56" bestFit="1" customWidth="1"/>
    <col min="2093" max="2096" width="9.26953125" style="56" bestFit="1" customWidth="1"/>
    <col min="2097" max="2098" width="10" style="56" bestFit="1" customWidth="1"/>
    <col min="2099" max="2099" width="9.26953125" style="56" bestFit="1" customWidth="1"/>
    <col min="2100" max="2101" width="10" style="56" bestFit="1" customWidth="1"/>
    <col min="2102" max="2102" width="10.6328125" style="56" bestFit="1" customWidth="1"/>
    <col min="2103" max="2103" width="9.6328125" style="56" bestFit="1" customWidth="1"/>
    <col min="2104" max="2104" width="11.08984375" style="56" bestFit="1" customWidth="1"/>
    <col min="2105" max="2105" width="5.7265625" style="56" customWidth="1"/>
    <col min="2106" max="2106" width="7" style="56" customWidth="1"/>
    <col min="2107" max="2107" width="3.6328125" style="56" customWidth="1"/>
    <col min="2108" max="2108" width="19.453125" style="56" customWidth="1"/>
    <col min="2109" max="2110" width="9.90625" style="56" bestFit="1" customWidth="1"/>
    <col min="2111" max="2111" width="9.08984375" style="56" bestFit="1" customWidth="1"/>
    <col min="2112" max="2112" width="10" style="56" customWidth="1"/>
    <col min="2113" max="2113" width="3.90625" style="56" customWidth="1"/>
    <col min="2114" max="2114" width="3.7265625" style="56" customWidth="1"/>
    <col min="2115" max="2115" width="20.08984375" style="56" customWidth="1"/>
    <col min="2116" max="2116" width="9.36328125" style="56" bestFit="1" customWidth="1"/>
    <col min="2117" max="2117" width="9.90625" style="56" bestFit="1" customWidth="1"/>
    <col min="2118" max="2118" width="10.453125" style="56" bestFit="1" customWidth="1"/>
    <col min="2119" max="2119" width="3.90625" style="56" customWidth="1"/>
    <col min="2120" max="2304" width="9" style="56"/>
    <col min="2305" max="2305" width="3.90625" style="56" customWidth="1"/>
    <col min="2306" max="2306" width="21" style="56" customWidth="1"/>
    <col min="2307" max="2345" width="9.26953125" style="56" bestFit="1" customWidth="1"/>
    <col min="2346" max="2346" width="10" style="56" bestFit="1" customWidth="1"/>
    <col min="2347" max="2347" width="9.26953125" style="56" bestFit="1" customWidth="1"/>
    <col min="2348" max="2348" width="10" style="56" bestFit="1" customWidth="1"/>
    <col min="2349" max="2352" width="9.26953125" style="56" bestFit="1" customWidth="1"/>
    <col min="2353" max="2354" width="10" style="56" bestFit="1" customWidth="1"/>
    <col min="2355" max="2355" width="9.26953125" style="56" bestFit="1" customWidth="1"/>
    <col min="2356" max="2357" width="10" style="56" bestFit="1" customWidth="1"/>
    <col min="2358" max="2358" width="10.6328125" style="56" bestFit="1" customWidth="1"/>
    <col min="2359" max="2359" width="9.6328125" style="56" bestFit="1" customWidth="1"/>
    <col min="2360" max="2360" width="11.08984375" style="56" bestFit="1" customWidth="1"/>
    <col min="2361" max="2361" width="5.7265625" style="56" customWidth="1"/>
    <col min="2362" max="2362" width="7" style="56" customWidth="1"/>
    <col min="2363" max="2363" width="3.6328125" style="56" customWidth="1"/>
    <col min="2364" max="2364" width="19.453125" style="56" customWidth="1"/>
    <col min="2365" max="2366" width="9.90625" style="56" bestFit="1" customWidth="1"/>
    <col min="2367" max="2367" width="9.08984375" style="56" bestFit="1" customWidth="1"/>
    <col min="2368" max="2368" width="10" style="56" customWidth="1"/>
    <col min="2369" max="2369" width="3.90625" style="56" customWidth="1"/>
    <col min="2370" max="2370" width="3.7265625" style="56" customWidth="1"/>
    <col min="2371" max="2371" width="20.08984375" style="56" customWidth="1"/>
    <col min="2372" max="2372" width="9.36328125" style="56" bestFit="1" customWidth="1"/>
    <col min="2373" max="2373" width="9.90625" style="56" bestFit="1" customWidth="1"/>
    <col min="2374" max="2374" width="10.453125" style="56" bestFit="1" customWidth="1"/>
    <col min="2375" max="2375" width="3.90625" style="56" customWidth="1"/>
    <col min="2376" max="2560" width="9" style="56"/>
    <col min="2561" max="2561" width="3.90625" style="56" customWidth="1"/>
    <col min="2562" max="2562" width="21" style="56" customWidth="1"/>
    <col min="2563" max="2601" width="9.26953125" style="56" bestFit="1" customWidth="1"/>
    <col min="2602" max="2602" width="10" style="56" bestFit="1" customWidth="1"/>
    <col min="2603" max="2603" width="9.26953125" style="56" bestFit="1" customWidth="1"/>
    <col min="2604" max="2604" width="10" style="56" bestFit="1" customWidth="1"/>
    <col min="2605" max="2608" width="9.26953125" style="56" bestFit="1" customWidth="1"/>
    <col min="2609" max="2610" width="10" style="56" bestFit="1" customWidth="1"/>
    <col min="2611" max="2611" width="9.26953125" style="56" bestFit="1" customWidth="1"/>
    <col min="2612" max="2613" width="10" style="56" bestFit="1" customWidth="1"/>
    <col min="2614" max="2614" width="10.6328125" style="56" bestFit="1" customWidth="1"/>
    <col min="2615" max="2615" width="9.6328125" style="56" bestFit="1" customWidth="1"/>
    <col min="2616" max="2616" width="11.08984375" style="56" bestFit="1" customWidth="1"/>
    <col min="2617" max="2617" width="5.7265625" style="56" customWidth="1"/>
    <col min="2618" max="2618" width="7" style="56" customWidth="1"/>
    <col min="2619" max="2619" width="3.6328125" style="56" customWidth="1"/>
    <col min="2620" max="2620" width="19.453125" style="56" customWidth="1"/>
    <col min="2621" max="2622" width="9.90625" style="56" bestFit="1" customWidth="1"/>
    <col min="2623" max="2623" width="9.08984375" style="56" bestFit="1" customWidth="1"/>
    <col min="2624" max="2624" width="10" style="56" customWidth="1"/>
    <col min="2625" max="2625" width="3.90625" style="56" customWidth="1"/>
    <col min="2626" max="2626" width="3.7265625" style="56" customWidth="1"/>
    <col min="2627" max="2627" width="20.08984375" style="56" customWidth="1"/>
    <col min="2628" max="2628" width="9.36328125" style="56" bestFit="1" customWidth="1"/>
    <col min="2629" max="2629" width="9.90625" style="56" bestFit="1" customWidth="1"/>
    <col min="2630" max="2630" width="10.453125" style="56" bestFit="1" customWidth="1"/>
    <col min="2631" max="2631" width="3.90625" style="56" customWidth="1"/>
    <col min="2632" max="2816" width="9" style="56"/>
    <col min="2817" max="2817" width="3.90625" style="56" customWidth="1"/>
    <col min="2818" max="2818" width="21" style="56" customWidth="1"/>
    <col min="2819" max="2857" width="9.26953125" style="56" bestFit="1" customWidth="1"/>
    <col min="2858" max="2858" width="10" style="56" bestFit="1" customWidth="1"/>
    <col min="2859" max="2859" width="9.26953125" style="56" bestFit="1" customWidth="1"/>
    <col min="2860" max="2860" width="10" style="56" bestFit="1" customWidth="1"/>
    <col min="2861" max="2864" width="9.26953125" style="56" bestFit="1" customWidth="1"/>
    <col min="2865" max="2866" width="10" style="56" bestFit="1" customWidth="1"/>
    <col min="2867" max="2867" width="9.26953125" style="56" bestFit="1" customWidth="1"/>
    <col min="2868" max="2869" width="10" style="56" bestFit="1" customWidth="1"/>
    <col min="2870" max="2870" width="10.6328125" style="56" bestFit="1" customWidth="1"/>
    <col min="2871" max="2871" width="9.6328125" style="56" bestFit="1" customWidth="1"/>
    <col min="2872" max="2872" width="11.08984375" style="56" bestFit="1" customWidth="1"/>
    <col min="2873" max="2873" width="5.7265625" style="56" customWidth="1"/>
    <col min="2874" max="2874" width="7" style="56" customWidth="1"/>
    <col min="2875" max="2875" width="3.6328125" style="56" customWidth="1"/>
    <col min="2876" max="2876" width="19.453125" style="56" customWidth="1"/>
    <col min="2877" max="2878" width="9.90625" style="56" bestFit="1" customWidth="1"/>
    <col min="2879" max="2879" width="9.08984375" style="56" bestFit="1" customWidth="1"/>
    <col min="2880" max="2880" width="10" style="56" customWidth="1"/>
    <col min="2881" max="2881" width="3.90625" style="56" customWidth="1"/>
    <col min="2882" max="2882" width="3.7265625" style="56" customWidth="1"/>
    <col min="2883" max="2883" width="20.08984375" style="56" customWidth="1"/>
    <col min="2884" max="2884" width="9.36328125" style="56" bestFit="1" customWidth="1"/>
    <col min="2885" max="2885" width="9.90625" style="56" bestFit="1" customWidth="1"/>
    <col min="2886" max="2886" width="10.453125" style="56" bestFit="1" customWidth="1"/>
    <col min="2887" max="2887" width="3.90625" style="56" customWidth="1"/>
    <col min="2888" max="3072" width="9" style="56"/>
    <col min="3073" max="3073" width="3.90625" style="56" customWidth="1"/>
    <col min="3074" max="3074" width="21" style="56" customWidth="1"/>
    <col min="3075" max="3113" width="9.26953125" style="56" bestFit="1" customWidth="1"/>
    <col min="3114" max="3114" width="10" style="56" bestFit="1" customWidth="1"/>
    <col min="3115" max="3115" width="9.26953125" style="56" bestFit="1" customWidth="1"/>
    <col min="3116" max="3116" width="10" style="56" bestFit="1" customWidth="1"/>
    <col min="3117" max="3120" width="9.26953125" style="56" bestFit="1" customWidth="1"/>
    <col min="3121" max="3122" width="10" style="56" bestFit="1" customWidth="1"/>
    <col min="3123" max="3123" width="9.26953125" style="56" bestFit="1" customWidth="1"/>
    <col min="3124" max="3125" width="10" style="56" bestFit="1" customWidth="1"/>
    <col min="3126" max="3126" width="10.6328125" style="56" bestFit="1" customWidth="1"/>
    <col min="3127" max="3127" width="9.6328125" style="56" bestFit="1" customWidth="1"/>
    <col min="3128" max="3128" width="11.08984375" style="56" bestFit="1" customWidth="1"/>
    <col min="3129" max="3129" width="5.7265625" style="56" customWidth="1"/>
    <col min="3130" max="3130" width="7" style="56" customWidth="1"/>
    <col min="3131" max="3131" width="3.6328125" style="56" customWidth="1"/>
    <col min="3132" max="3132" width="19.453125" style="56" customWidth="1"/>
    <col min="3133" max="3134" width="9.90625" style="56" bestFit="1" customWidth="1"/>
    <col min="3135" max="3135" width="9.08984375" style="56" bestFit="1" customWidth="1"/>
    <col min="3136" max="3136" width="10" style="56" customWidth="1"/>
    <col min="3137" max="3137" width="3.90625" style="56" customWidth="1"/>
    <col min="3138" max="3138" width="3.7265625" style="56" customWidth="1"/>
    <col min="3139" max="3139" width="20.08984375" style="56" customWidth="1"/>
    <col min="3140" max="3140" width="9.36328125" style="56" bestFit="1" customWidth="1"/>
    <col min="3141" max="3141" width="9.90625" style="56" bestFit="1" customWidth="1"/>
    <col min="3142" max="3142" width="10.453125" style="56" bestFit="1" customWidth="1"/>
    <col min="3143" max="3143" width="3.90625" style="56" customWidth="1"/>
    <col min="3144" max="3328" width="9" style="56"/>
    <col min="3329" max="3329" width="3.90625" style="56" customWidth="1"/>
    <col min="3330" max="3330" width="21" style="56" customWidth="1"/>
    <col min="3331" max="3369" width="9.26953125" style="56" bestFit="1" customWidth="1"/>
    <col min="3370" max="3370" width="10" style="56" bestFit="1" customWidth="1"/>
    <col min="3371" max="3371" width="9.26953125" style="56" bestFit="1" customWidth="1"/>
    <col min="3372" max="3372" width="10" style="56" bestFit="1" customWidth="1"/>
    <col min="3373" max="3376" width="9.26953125" style="56" bestFit="1" customWidth="1"/>
    <col min="3377" max="3378" width="10" style="56" bestFit="1" customWidth="1"/>
    <col min="3379" max="3379" width="9.26953125" style="56" bestFit="1" customWidth="1"/>
    <col min="3380" max="3381" width="10" style="56" bestFit="1" customWidth="1"/>
    <col min="3382" max="3382" width="10.6328125" style="56" bestFit="1" customWidth="1"/>
    <col min="3383" max="3383" width="9.6328125" style="56" bestFit="1" customWidth="1"/>
    <col min="3384" max="3384" width="11.08984375" style="56" bestFit="1" customWidth="1"/>
    <col min="3385" max="3385" width="5.7265625" style="56" customWidth="1"/>
    <col min="3386" max="3386" width="7" style="56" customWidth="1"/>
    <col min="3387" max="3387" width="3.6328125" style="56" customWidth="1"/>
    <col min="3388" max="3388" width="19.453125" style="56" customWidth="1"/>
    <col min="3389" max="3390" width="9.90625" style="56" bestFit="1" customWidth="1"/>
    <col min="3391" max="3391" width="9.08984375" style="56" bestFit="1" customWidth="1"/>
    <col min="3392" max="3392" width="10" style="56" customWidth="1"/>
    <col min="3393" max="3393" width="3.90625" style="56" customWidth="1"/>
    <col min="3394" max="3394" width="3.7265625" style="56" customWidth="1"/>
    <col min="3395" max="3395" width="20.08984375" style="56" customWidth="1"/>
    <col min="3396" max="3396" width="9.36328125" style="56" bestFit="1" customWidth="1"/>
    <col min="3397" max="3397" width="9.90625" style="56" bestFit="1" customWidth="1"/>
    <col min="3398" max="3398" width="10.453125" style="56" bestFit="1" customWidth="1"/>
    <col min="3399" max="3399" width="3.90625" style="56" customWidth="1"/>
    <col min="3400" max="3584" width="9" style="56"/>
    <col min="3585" max="3585" width="3.90625" style="56" customWidth="1"/>
    <col min="3586" max="3586" width="21" style="56" customWidth="1"/>
    <col min="3587" max="3625" width="9.26953125" style="56" bestFit="1" customWidth="1"/>
    <col min="3626" max="3626" width="10" style="56" bestFit="1" customWidth="1"/>
    <col min="3627" max="3627" width="9.26953125" style="56" bestFit="1" customWidth="1"/>
    <col min="3628" max="3628" width="10" style="56" bestFit="1" customWidth="1"/>
    <col min="3629" max="3632" width="9.26953125" style="56" bestFit="1" customWidth="1"/>
    <col min="3633" max="3634" width="10" style="56" bestFit="1" customWidth="1"/>
    <col min="3635" max="3635" width="9.26953125" style="56" bestFit="1" customWidth="1"/>
    <col min="3636" max="3637" width="10" style="56" bestFit="1" customWidth="1"/>
    <col min="3638" max="3638" width="10.6328125" style="56" bestFit="1" customWidth="1"/>
    <col min="3639" max="3639" width="9.6328125" style="56" bestFit="1" customWidth="1"/>
    <col min="3640" max="3640" width="11.08984375" style="56" bestFit="1" customWidth="1"/>
    <col min="3641" max="3641" width="5.7265625" style="56" customWidth="1"/>
    <col min="3642" max="3642" width="7" style="56" customWidth="1"/>
    <col min="3643" max="3643" width="3.6328125" style="56" customWidth="1"/>
    <col min="3644" max="3644" width="19.453125" style="56" customWidth="1"/>
    <col min="3645" max="3646" width="9.90625" style="56" bestFit="1" customWidth="1"/>
    <col min="3647" max="3647" width="9.08984375" style="56" bestFit="1" customWidth="1"/>
    <col min="3648" max="3648" width="10" style="56" customWidth="1"/>
    <col min="3649" max="3649" width="3.90625" style="56" customWidth="1"/>
    <col min="3650" max="3650" width="3.7265625" style="56" customWidth="1"/>
    <col min="3651" max="3651" width="20.08984375" style="56" customWidth="1"/>
    <col min="3652" max="3652" width="9.36328125" style="56" bestFit="1" customWidth="1"/>
    <col min="3653" max="3653" width="9.90625" style="56" bestFit="1" customWidth="1"/>
    <col min="3654" max="3654" width="10.453125" style="56" bestFit="1" customWidth="1"/>
    <col min="3655" max="3655" width="3.90625" style="56" customWidth="1"/>
    <col min="3656" max="3840" width="9" style="56"/>
    <col min="3841" max="3841" width="3.90625" style="56" customWidth="1"/>
    <col min="3842" max="3842" width="21" style="56" customWidth="1"/>
    <col min="3843" max="3881" width="9.26953125" style="56" bestFit="1" customWidth="1"/>
    <col min="3882" max="3882" width="10" style="56" bestFit="1" customWidth="1"/>
    <col min="3883" max="3883" width="9.26953125" style="56" bestFit="1" customWidth="1"/>
    <col min="3884" max="3884" width="10" style="56" bestFit="1" customWidth="1"/>
    <col min="3885" max="3888" width="9.26953125" style="56" bestFit="1" customWidth="1"/>
    <col min="3889" max="3890" width="10" style="56" bestFit="1" customWidth="1"/>
    <col min="3891" max="3891" width="9.26953125" style="56" bestFit="1" customWidth="1"/>
    <col min="3892" max="3893" width="10" style="56" bestFit="1" customWidth="1"/>
    <col min="3894" max="3894" width="10.6328125" style="56" bestFit="1" customWidth="1"/>
    <col min="3895" max="3895" width="9.6328125" style="56" bestFit="1" customWidth="1"/>
    <col min="3896" max="3896" width="11.08984375" style="56" bestFit="1" customWidth="1"/>
    <col min="3897" max="3897" width="5.7265625" style="56" customWidth="1"/>
    <col min="3898" max="3898" width="7" style="56" customWidth="1"/>
    <col min="3899" max="3899" width="3.6328125" style="56" customWidth="1"/>
    <col min="3900" max="3900" width="19.453125" style="56" customWidth="1"/>
    <col min="3901" max="3902" width="9.90625" style="56" bestFit="1" customWidth="1"/>
    <col min="3903" max="3903" width="9.08984375" style="56" bestFit="1" customWidth="1"/>
    <col min="3904" max="3904" width="10" style="56" customWidth="1"/>
    <col min="3905" max="3905" width="3.90625" style="56" customWidth="1"/>
    <col min="3906" max="3906" width="3.7265625" style="56" customWidth="1"/>
    <col min="3907" max="3907" width="20.08984375" style="56" customWidth="1"/>
    <col min="3908" max="3908" width="9.36328125" style="56" bestFit="1" customWidth="1"/>
    <col min="3909" max="3909" width="9.90625" style="56" bestFit="1" customWidth="1"/>
    <col min="3910" max="3910" width="10.453125" style="56" bestFit="1" customWidth="1"/>
    <col min="3911" max="3911" width="3.90625" style="56" customWidth="1"/>
    <col min="3912" max="4096" width="9" style="56"/>
    <col min="4097" max="4097" width="3.90625" style="56" customWidth="1"/>
    <col min="4098" max="4098" width="21" style="56" customWidth="1"/>
    <col min="4099" max="4137" width="9.26953125" style="56" bestFit="1" customWidth="1"/>
    <col min="4138" max="4138" width="10" style="56" bestFit="1" customWidth="1"/>
    <col min="4139" max="4139" width="9.26953125" style="56" bestFit="1" customWidth="1"/>
    <col min="4140" max="4140" width="10" style="56" bestFit="1" customWidth="1"/>
    <col min="4141" max="4144" width="9.26953125" style="56" bestFit="1" customWidth="1"/>
    <col min="4145" max="4146" width="10" style="56" bestFit="1" customWidth="1"/>
    <col min="4147" max="4147" width="9.26953125" style="56" bestFit="1" customWidth="1"/>
    <col min="4148" max="4149" width="10" style="56" bestFit="1" customWidth="1"/>
    <col min="4150" max="4150" width="10.6328125" style="56" bestFit="1" customWidth="1"/>
    <col min="4151" max="4151" width="9.6328125" style="56" bestFit="1" customWidth="1"/>
    <col min="4152" max="4152" width="11.08984375" style="56" bestFit="1" customWidth="1"/>
    <col min="4153" max="4153" width="5.7265625" style="56" customWidth="1"/>
    <col min="4154" max="4154" width="7" style="56" customWidth="1"/>
    <col min="4155" max="4155" width="3.6328125" style="56" customWidth="1"/>
    <col min="4156" max="4156" width="19.453125" style="56" customWidth="1"/>
    <col min="4157" max="4158" width="9.90625" style="56" bestFit="1" customWidth="1"/>
    <col min="4159" max="4159" width="9.08984375" style="56" bestFit="1" customWidth="1"/>
    <col min="4160" max="4160" width="10" style="56" customWidth="1"/>
    <col min="4161" max="4161" width="3.90625" style="56" customWidth="1"/>
    <col min="4162" max="4162" width="3.7265625" style="56" customWidth="1"/>
    <col min="4163" max="4163" width="20.08984375" style="56" customWidth="1"/>
    <col min="4164" max="4164" width="9.36328125" style="56" bestFit="1" customWidth="1"/>
    <col min="4165" max="4165" width="9.90625" style="56" bestFit="1" customWidth="1"/>
    <col min="4166" max="4166" width="10.453125" style="56" bestFit="1" customWidth="1"/>
    <col min="4167" max="4167" width="3.90625" style="56" customWidth="1"/>
    <col min="4168" max="4352" width="9" style="56"/>
    <col min="4353" max="4353" width="3.90625" style="56" customWidth="1"/>
    <col min="4354" max="4354" width="21" style="56" customWidth="1"/>
    <col min="4355" max="4393" width="9.26953125" style="56" bestFit="1" customWidth="1"/>
    <col min="4394" max="4394" width="10" style="56" bestFit="1" customWidth="1"/>
    <col min="4395" max="4395" width="9.26953125" style="56" bestFit="1" customWidth="1"/>
    <col min="4396" max="4396" width="10" style="56" bestFit="1" customWidth="1"/>
    <col min="4397" max="4400" width="9.26953125" style="56" bestFit="1" customWidth="1"/>
    <col min="4401" max="4402" width="10" style="56" bestFit="1" customWidth="1"/>
    <col min="4403" max="4403" width="9.26953125" style="56" bestFit="1" customWidth="1"/>
    <col min="4404" max="4405" width="10" style="56" bestFit="1" customWidth="1"/>
    <col min="4406" max="4406" width="10.6328125" style="56" bestFit="1" customWidth="1"/>
    <col min="4407" max="4407" width="9.6328125" style="56" bestFit="1" customWidth="1"/>
    <col min="4408" max="4408" width="11.08984375" style="56" bestFit="1" customWidth="1"/>
    <col min="4409" max="4409" width="5.7265625" style="56" customWidth="1"/>
    <col min="4410" max="4410" width="7" style="56" customWidth="1"/>
    <col min="4411" max="4411" width="3.6328125" style="56" customWidth="1"/>
    <col min="4412" max="4412" width="19.453125" style="56" customWidth="1"/>
    <col min="4413" max="4414" width="9.90625" style="56" bestFit="1" customWidth="1"/>
    <col min="4415" max="4415" width="9.08984375" style="56" bestFit="1" customWidth="1"/>
    <col min="4416" max="4416" width="10" style="56" customWidth="1"/>
    <col min="4417" max="4417" width="3.90625" style="56" customWidth="1"/>
    <col min="4418" max="4418" width="3.7265625" style="56" customWidth="1"/>
    <col min="4419" max="4419" width="20.08984375" style="56" customWidth="1"/>
    <col min="4420" max="4420" width="9.36328125" style="56" bestFit="1" customWidth="1"/>
    <col min="4421" max="4421" width="9.90625" style="56" bestFit="1" customWidth="1"/>
    <col min="4422" max="4422" width="10.453125" style="56" bestFit="1" customWidth="1"/>
    <col min="4423" max="4423" width="3.90625" style="56" customWidth="1"/>
    <col min="4424" max="4608" width="9" style="56"/>
    <col min="4609" max="4609" width="3.90625" style="56" customWidth="1"/>
    <col min="4610" max="4610" width="21" style="56" customWidth="1"/>
    <col min="4611" max="4649" width="9.26953125" style="56" bestFit="1" customWidth="1"/>
    <col min="4650" max="4650" width="10" style="56" bestFit="1" customWidth="1"/>
    <col min="4651" max="4651" width="9.26953125" style="56" bestFit="1" customWidth="1"/>
    <col min="4652" max="4652" width="10" style="56" bestFit="1" customWidth="1"/>
    <col min="4653" max="4656" width="9.26953125" style="56" bestFit="1" customWidth="1"/>
    <col min="4657" max="4658" width="10" style="56" bestFit="1" customWidth="1"/>
    <col min="4659" max="4659" width="9.26953125" style="56" bestFit="1" customWidth="1"/>
    <col min="4660" max="4661" width="10" style="56" bestFit="1" customWidth="1"/>
    <col min="4662" max="4662" width="10.6328125" style="56" bestFit="1" customWidth="1"/>
    <col min="4663" max="4663" width="9.6328125" style="56" bestFit="1" customWidth="1"/>
    <col min="4664" max="4664" width="11.08984375" style="56" bestFit="1" customWidth="1"/>
    <col min="4665" max="4665" width="5.7265625" style="56" customWidth="1"/>
    <col min="4666" max="4666" width="7" style="56" customWidth="1"/>
    <col min="4667" max="4667" width="3.6328125" style="56" customWidth="1"/>
    <col min="4668" max="4668" width="19.453125" style="56" customWidth="1"/>
    <col min="4669" max="4670" width="9.90625" style="56" bestFit="1" customWidth="1"/>
    <col min="4671" max="4671" width="9.08984375" style="56" bestFit="1" customWidth="1"/>
    <col min="4672" max="4672" width="10" style="56" customWidth="1"/>
    <col min="4673" max="4673" width="3.90625" style="56" customWidth="1"/>
    <col min="4674" max="4674" width="3.7265625" style="56" customWidth="1"/>
    <col min="4675" max="4675" width="20.08984375" style="56" customWidth="1"/>
    <col min="4676" max="4676" width="9.36328125" style="56" bestFit="1" customWidth="1"/>
    <col min="4677" max="4677" width="9.90625" style="56" bestFit="1" customWidth="1"/>
    <col min="4678" max="4678" width="10.453125" style="56" bestFit="1" customWidth="1"/>
    <col min="4679" max="4679" width="3.90625" style="56" customWidth="1"/>
    <col min="4680" max="4864" width="9" style="56"/>
    <col min="4865" max="4865" width="3.90625" style="56" customWidth="1"/>
    <col min="4866" max="4866" width="21" style="56" customWidth="1"/>
    <col min="4867" max="4905" width="9.26953125" style="56" bestFit="1" customWidth="1"/>
    <col min="4906" max="4906" width="10" style="56" bestFit="1" customWidth="1"/>
    <col min="4907" max="4907" width="9.26953125" style="56" bestFit="1" customWidth="1"/>
    <col min="4908" max="4908" width="10" style="56" bestFit="1" customWidth="1"/>
    <col min="4909" max="4912" width="9.26953125" style="56" bestFit="1" customWidth="1"/>
    <col min="4913" max="4914" width="10" style="56" bestFit="1" customWidth="1"/>
    <col min="4915" max="4915" width="9.26953125" style="56" bestFit="1" customWidth="1"/>
    <col min="4916" max="4917" width="10" style="56" bestFit="1" customWidth="1"/>
    <col min="4918" max="4918" width="10.6328125" style="56" bestFit="1" customWidth="1"/>
    <col min="4919" max="4919" width="9.6328125" style="56" bestFit="1" customWidth="1"/>
    <col min="4920" max="4920" width="11.08984375" style="56" bestFit="1" customWidth="1"/>
    <col min="4921" max="4921" width="5.7265625" style="56" customWidth="1"/>
    <col min="4922" max="4922" width="7" style="56" customWidth="1"/>
    <col min="4923" max="4923" width="3.6328125" style="56" customWidth="1"/>
    <col min="4924" max="4924" width="19.453125" style="56" customWidth="1"/>
    <col min="4925" max="4926" width="9.90625" style="56" bestFit="1" customWidth="1"/>
    <col min="4927" max="4927" width="9.08984375" style="56" bestFit="1" customWidth="1"/>
    <col min="4928" max="4928" width="10" style="56" customWidth="1"/>
    <col min="4929" max="4929" width="3.90625" style="56" customWidth="1"/>
    <col min="4930" max="4930" width="3.7265625" style="56" customWidth="1"/>
    <col min="4931" max="4931" width="20.08984375" style="56" customWidth="1"/>
    <col min="4932" max="4932" width="9.36328125" style="56" bestFit="1" customWidth="1"/>
    <col min="4933" max="4933" width="9.90625" style="56" bestFit="1" customWidth="1"/>
    <col min="4934" max="4934" width="10.453125" style="56" bestFit="1" customWidth="1"/>
    <col min="4935" max="4935" width="3.90625" style="56" customWidth="1"/>
    <col min="4936" max="5120" width="9" style="56"/>
    <col min="5121" max="5121" width="3.90625" style="56" customWidth="1"/>
    <col min="5122" max="5122" width="21" style="56" customWidth="1"/>
    <col min="5123" max="5161" width="9.26953125" style="56" bestFit="1" customWidth="1"/>
    <col min="5162" max="5162" width="10" style="56" bestFit="1" customWidth="1"/>
    <col min="5163" max="5163" width="9.26953125" style="56" bestFit="1" customWidth="1"/>
    <col min="5164" max="5164" width="10" style="56" bestFit="1" customWidth="1"/>
    <col min="5165" max="5168" width="9.26953125" style="56" bestFit="1" customWidth="1"/>
    <col min="5169" max="5170" width="10" style="56" bestFit="1" customWidth="1"/>
    <col min="5171" max="5171" width="9.26953125" style="56" bestFit="1" customWidth="1"/>
    <col min="5172" max="5173" width="10" style="56" bestFit="1" customWidth="1"/>
    <col min="5174" max="5174" width="10.6328125" style="56" bestFit="1" customWidth="1"/>
    <col min="5175" max="5175" width="9.6328125" style="56" bestFit="1" customWidth="1"/>
    <col min="5176" max="5176" width="11.08984375" style="56" bestFit="1" customWidth="1"/>
    <col min="5177" max="5177" width="5.7265625" style="56" customWidth="1"/>
    <col min="5178" max="5178" width="7" style="56" customWidth="1"/>
    <col min="5179" max="5179" width="3.6328125" style="56" customWidth="1"/>
    <col min="5180" max="5180" width="19.453125" style="56" customWidth="1"/>
    <col min="5181" max="5182" width="9.90625" style="56" bestFit="1" customWidth="1"/>
    <col min="5183" max="5183" width="9.08984375" style="56" bestFit="1" customWidth="1"/>
    <col min="5184" max="5184" width="10" style="56" customWidth="1"/>
    <col min="5185" max="5185" width="3.90625" style="56" customWidth="1"/>
    <col min="5186" max="5186" width="3.7265625" style="56" customWidth="1"/>
    <col min="5187" max="5187" width="20.08984375" style="56" customWidth="1"/>
    <col min="5188" max="5188" width="9.36328125" style="56" bestFit="1" customWidth="1"/>
    <col min="5189" max="5189" width="9.90625" style="56" bestFit="1" customWidth="1"/>
    <col min="5190" max="5190" width="10.453125" style="56" bestFit="1" customWidth="1"/>
    <col min="5191" max="5191" width="3.90625" style="56" customWidth="1"/>
    <col min="5192" max="5376" width="9" style="56"/>
    <col min="5377" max="5377" width="3.90625" style="56" customWidth="1"/>
    <col min="5378" max="5378" width="21" style="56" customWidth="1"/>
    <col min="5379" max="5417" width="9.26953125" style="56" bestFit="1" customWidth="1"/>
    <col min="5418" max="5418" width="10" style="56" bestFit="1" customWidth="1"/>
    <col min="5419" max="5419" width="9.26953125" style="56" bestFit="1" customWidth="1"/>
    <col min="5420" max="5420" width="10" style="56" bestFit="1" customWidth="1"/>
    <col min="5421" max="5424" width="9.26953125" style="56" bestFit="1" customWidth="1"/>
    <col min="5425" max="5426" width="10" style="56" bestFit="1" customWidth="1"/>
    <col min="5427" max="5427" width="9.26953125" style="56" bestFit="1" customWidth="1"/>
    <col min="5428" max="5429" width="10" style="56" bestFit="1" customWidth="1"/>
    <col min="5430" max="5430" width="10.6328125" style="56" bestFit="1" customWidth="1"/>
    <col min="5431" max="5431" width="9.6328125" style="56" bestFit="1" customWidth="1"/>
    <col min="5432" max="5432" width="11.08984375" style="56" bestFit="1" customWidth="1"/>
    <col min="5433" max="5433" width="5.7265625" style="56" customWidth="1"/>
    <col min="5434" max="5434" width="7" style="56" customWidth="1"/>
    <col min="5435" max="5435" width="3.6328125" style="56" customWidth="1"/>
    <col min="5436" max="5436" width="19.453125" style="56" customWidth="1"/>
    <col min="5437" max="5438" width="9.90625" style="56" bestFit="1" customWidth="1"/>
    <col min="5439" max="5439" width="9.08984375" style="56" bestFit="1" customWidth="1"/>
    <col min="5440" max="5440" width="10" style="56" customWidth="1"/>
    <col min="5441" max="5441" width="3.90625" style="56" customWidth="1"/>
    <col min="5442" max="5442" width="3.7265625" style="56" customWidth="1"/>
    <col min="5443" max="5443" width="20.08984375" style="56" customWidth="1"/>
    <col min="5444" max="5444" width="9.36328125" style="56" bestFit="1" customWidth="1"/>
    <col min="5445" max="5445" width="9.90625" style="56" bestFit="1" customWidth="1"/>
    <col min="5446" max="5446" width="10.453125" style="56" bestFit="1" customWidth="1"/>
    <col min="5447" max="5447" width="3.90625" style="56" customWidth="1"/>
    <col min="5448" max="5632" width="9" style="56"/>
    <col min="5633" max="5633" width="3.90625" style="56" customWidth="1"/>
    <col min="5634" max="5634" width="21" style="56" customWidth="1"/>
    <col min="5635" max="5673" width="9.26953125" style="56" bestFit="1" customWidth="1"/>
    <col min="5674" max="5674" width="10" style="56" bestFit="1" customWidth="1"/>
    <col min="5675" max="5675" width="9.26953125" style="56" bestFit="1" customWidth="1"/>
    <col min="5676" max="5676" width="10" style="56" bestFit="1" customWidth="1"/>
    <col min="5677" max="5680" width="9.26953125" style="56" bestFit="1" customWidth="1"/>
    <col min="5681" max="5682" width="10" style="56" bestFit="1" customWidth="1"/>
    <col min="5683" max="5683" width="9.26953125" style="56" bestFit="1" customWidth="1"/>
    <col min="5684" max="5685" width="10" style="56" bestFit="1" customWidth="1"/>
    <col min="5686" max="5686" width="10.6328125" style="56" bestFit="1" customWidth="1"/>
    <col min="5687" max="5687" width="9.6328125" style="56" bestFit="1" customWidth="1"/>
    <col min="5688" max="5688" width="11.08984375" style="56" bestFit="1" customWidth="1"/>
    <col min="5689" max="5689" width="5.7265625" style="56" customWidth="1"/>
    <col min="5690" max="5690" width="7" style="56" customWidth="1"/>
    <col min="5691" max="5691" width="3.6328125" style="56" customWidth="1"/>
    <col min="5692" max="5692" width="19.453125" style="56" customWidth="1"/>
    <col min="5693" max="5694" width="9.90625" style="56" bestFit="1" customWidth="1"/>
    <col min="5695" max="5695" width="9.08984375" style="56" bestFit="1" customWidth="1"/>
    <col min="5696" max="5696" width="10" style="56" customWidth="1"/>
    <col min="5697" max="5697" width="3.90625" style="56" customWidth="1"/>
    <col min="5698" max="5698" width="3.7265625" style="56" customWidth="1"/>
    <col min="5699" max="5699" width="20.08984375" style="56" customWidth="1"/>
    <col min="5700" max="5700" width="9.36328125" style="56" bestFit="1" customWidth="1"/>
    <col min="5701" max="5701" width="9.90625" style="56" bestFit="1" customWidth="1"/>
    <col min="5702" max="5702" width="10.453125" style="56" bestFit="1" customWidth="1"/>
    <col min="5703" max="5703" width="3.90625" style="56" customWidth="1"/>
    <col min="5704" max="5888" width="9" style="56"/>
    <col min="5889" max="5889" width="3.90625" style="56" customWidth="1"/>
    <col min="5890" max="5890" width="21" style="56" customWidth="1"/>
    <col min="5891" max="5929" width="9.26953125" style="56" bestFit="1" customWidth="1"/>
    <col min="5930" max="5930" width="10" style="56" bestFit="1" customWidth="1"/>
    <col min="5931" max="5931" width="9.26953125" style="56" bestFit="1" customWidth="1"/>
    <col min="5932" max="5932" width="10" style="56" bestFit="1" customWidth="1"/>
    <col min="5933" max="5936" width="9.26953125" style="56" bestFit="1" customWidth="1"/>
    <col min="5937" max="5938" width="10" style="56" bestFit="1" customWidth="1"/>
    <col min="5939" max="5939" width="9.26953125" style="56" bestFit="1" customWidth="1"/>
    <col min="5940" max="5941" width="10" style="56" bestFit="1" customWidth="1"/>
    <col min="5942" max="5942" width="10.6328125" style="56" bestFit="1" customWidth="1"/>
    <col min="5943" max="5943" width="9.6328125" style="56" bestFit="1" customWidth="1"/>
    <col min="5944" max="5944" width="11.08984375" style="56" bestFit="1" customWidth="1"/>
    <col min="5945" max="5945" width="5.7265625" style="56" customWidth="1"/>
    <col min="5946" max="5946" width="7" style="56" customWidth="1"/>
    <col min="5947" max="5947" width="3.6328125" style="56" customWidth="1"/>
    <col min="5948" max="5948" width="19.453125" style="56" customWidth="1"/>
    <col min="5949" max="5950" width="9.90625" style="56" bestFit="1" customWidth="1"/>
    <col min="5951" max="5951" width="9.08984375" style="56" bestFit="1" customWidth="1"/>
    <col min="5952" max="5952" width="10" style="56" customWidth="1"/>
    <col min="5953" max="5953" width="3.90625" style="56" customWidth="1"/>
    <col min="5954" max="5954" width="3.7265625" style="56" customWidth="1"/>
    <col min="5955" max="5955" width="20.08984375" style="56" customWidth="1"/>
    <col min="5956" max="5956" width="9.36328125" style="56" bestFit="1" customWidth="1"/>
    <col min="5957" max="5957" width="9.90625" style="56" bestFit="1" customWidth="1"/>
    <col min="5958" max="5958" width="10.453125" style="56" bestFit="1" customWidth="1"/>
    <col min="5959" max="5959" width="3.90625" style="56" customWidth="1"/>
    <col min="5960" max="6144" width="9" style="56"/>
    <col min="6145" max="6145" width="3.90625" style="56" customWidth="1"/>
    <col min="6146" max="6146" width="21" style="56" customWidth="1"/>
    <col min="6147" max="6185" width="9.26953125" style="56" bestFit="1" customWidth="1"/>
    <col min="6186" max="6186" width="10" style="56" bestFit="1" customWidth="1"/>
    <col min="6187" max="6187" width="9.26953125" style="56" bestFit="1" customWidth="1"/>
    <col min="6188" max="6188" width="10" style="56" bestFit="1" customWidth="1"/>
    <col min="6189" max="6192" width="9.26953125" style="56" bestFit="1" customWidth="1"/>
    <col min="6193" max="6194" width="10" style="56" bestFit="1" customWidth="1"/>
    <col min="6195" max="6195" width="9.26953125" style="56" bestFit="1" customWidth="1"/>
    <col min="6196" max="6197" width="10" style="56" bestFit="1" customWidth="1"/>
    <col min="6198" max="6198" width="10.6328125" style="56" bestFit="1" customWidth="1"/>
    <col min="6199" max="6199" width="9.6328125" style="56" bestFit="1" customWidth="1"/>
    <col min="6200" max="6200" width="11.08984375" style="56" bestFit="1" customWidth="1"/>
    <col min="6201" max="6201" width="5.7265625" style="56" customWidth="1"/>
    <col min="6202" max="6202" width="7" style="56" customWidth="1"/>
    <col min="6203" max="6203" width="3.6328125" style="56" customWidth="1"/>
    <col min="6204" max="6204" width="19.453125" style="56" customWidth="1"/>
    <col min="6205" max="6206" width="9.90625" style="56" bestFit="1" customWidth="1"/>
    <col min="6207" max="6207" width="9.08984375" style="56" bestFit="1" customWidth="1"/>
    <col min="6208" max="6208" width="10" style="56" customWidth="1"/>
    <col min="6209" max="6209" width="3.90625" style="56" customWidth="1"/>
    <col min="6210" max="6210" width="3.7265625" style="56" customWidth="1"/>
    <col min="6211" max="6211" width="20.08984375" style="56" customWidth="1"/>
    <col min="6212" max="6212" width="9.36328125" style="56" bestFit="1" customWidth="1"/>
    <col min="6213" max="6213" width="9.90625" style="56" bestFit="1" customWidth="1"/>
    <col min="6214" max="6214" width="10.453125" style="56" bestFit="1" customWidth="1"/>
    <col min="6215" max="6215" width="3.90625" style="56" customWidth="1"/>
    <col min="6216" max="6400" width="9" style="56"/>
    <col min="6401" max="6401" width="3.90625" style="56" customWidth="1"/>
    <col min="6402" max="6402" width="21" style="56" customWidth="1"/>
    <col min="6403" max="6441" width="9.26953125" style="56" bestFit="1" customWidth="1"/>
    <col min="6442" max="6442" width="10" style="56" bestFit="1" customWidth="1"/>
    <col min="6443" max="6443" width="9.26953125" style="56" bestFit="1" customWidth="1"/>
    <col min="6444" max="6444" width="10" style="56" bestFit="1" customWidth="1"/>
    <col min="6445" max="6448" width="9.26953125" style="56" bestFit="1" customWidth="1"/>
    <col min="6449" max="6450" width="10" style="56" bestFit="1" customWidth="1"/>
    <col min="6451" max="6451" width="9.26953125" style="56" bestFit="1" customWidth="1"/>
    <col min="6452" max="6453" width="10" style="56" bestFit="1" customWidth="1"/>
    <col min="6454" max="6454" width="10.6328125" style="56" bestFit="1" customWidth="1"/>
    <col min="6455" max="6455" width="9.6328125" style="56" bestFit="1" customWidth="1"/>
    <col min="6456" max="6456" width="11.08984375" style="56" bestFit="1" customWidth="1"/>
    <col min="6457" max="6457" width="5.7265625" style="56" customWidth="1"/>
    <col min="6458" max="6458" width="7" style="56" customWidth="1"/>
    <col min="6459" max="6459" width="3.6328125" style="56" customWidth="1"/>
    <col min="6460" max="6460" width="19.453125" style="56" customWidth="1"/>
    <col min="6461" max="6462" width="9.90625" style="56" bestFit="1" customWidth="1"/>
    <col min="6463" max="6463" width="9.08984375" style="56" bestFit="1" customWidth="1"/>
    <col min="6464" max="6464" width="10" style="56" customWidth="1"/>
    <col min="6465" max="6465" width="3.90625" style="56" customWidth="1"/>
    <col min="6466" max="6466" width="3.7265625" style="56" customWidth="1"/>
    <col min="6467" max="6467" width="20.08984375" style="56" customWidth="1"/>
    <col min="6468" max="6468" width="9.36328125" style="56" bestFit="1" customWidth="1"/>
    <col min="6469" max="6469" width="9.90625" style="56" bestFit="1" customWidth="1"/>
    <col min="6470" max="6470" width="10.453125" style="56" bestFit="1" customWidth="1"/>
    <col min="6471" max="6471" width="3.90625" style="56" customWidth="1"/>
    <col min="6472" max="6656" width="9" style="56"/>
    <col min="6657" max="6657" width="3.90625" style="56" customWidth="1"/>
    <col min="6658" max="6658" width="21" style="56" customWidth="1"/>
    <col min="6659" max="6697" width="9.26953125" style="56" bestFit="1" customWidth="1"/>
    <col min="6698" max="6698" width="10" style="56" bestFit="1" customWidth="1"/>
    <col min="6699" max="6699" width="9.26953125" style="56" bestFit="1" customWidth="1"/>
    <col min="6700" max="6700" width="10" style="56" bestFit="1" customWidth="1"/>
    <col min="6701" max="6704" width="9.26953125" style="56" bestFit="1" customWidth="1"/>
    <col min="6705" max="6706" width="10" style="56" bestFit="1" customWidth="1"/>
    <col min="6707" max="6707" width="9.26953125" style="56" bestFit="1" customWidth="1"/>
    <col min="6708" max="6709" width="10" style="56" bestFit="1" customWidth="1"/>
    <col min="6710" max="6710" width="10.6328125" style="56" bestFit="1" customWidth="1"/>
    <col min="6711" max="6711" width="9.6328125" style="56" bestFit="1" customWidth="1"/>
    <col min="6712" max="6712" width="11.08984375" style="56" bestFit="1" customWidth="1"/>
    <col min="6713" max="6713" width="5.7265625" style="56" customWidth="1"/>
    <col min="6714" max="6714" width="7" style="56" customWidth="1"/>
    <col min="6715" max="6715" width="3.6328125" style="56" customWidth="1"/>
    <col min="6716" max="6716" width="19.453125" style="56" customWidth="1"/>
    <col min="6717" max="6718" width="9.90625" style="56" bestFit="1" customWidth="1"/>
    <col min="6719" max="6719" width="9.08984375" style="56" bestFit="1" customWidth="1"/>
    <col min="6720" max="6720" width="10" style="56" customWidth="1"/>
    <col min="6721" max="6721" width="3.90625" style="56" customWidth="1"/>
    <col min="6722" max="6722" width="3.7265625" style="56" customWidth="1"/>
    <col min="6723" max="6723" width="20.08984375" style="56" customWidth="1"/>
    <col min="6724" max="6724" width="9.36328125" style="56" bestFit="1" customWidth="1"/>
    <col min="6725" max="6725" width="9.90625" style="56" bestFit="1" customWidth="1"/>
    <col min="6726" max="6726" width="10.453125" style="56" bestFit="1" customWidth="1"/>
    <col min="6727" max="6727" width="3.90625" style="56" customWidth="1"/>
    <col min="6728" max="6912" width="9" style="56"/>
    <col min="6913" max="6913" width="3.90625" style="56" customWidth="1"/>
    <col min="6914" max="6914" width="21" style="56" customWidth="1"/>
    <col min="6915" max="6953" width="9.26953125" style="56" bestFit="1" customWidth="1"/>
    <col min="6954" max="6954" width="10" style="56" bestFit="1" customWidth="1"/>
    <col min="6955" max="6955" width="9.26953125" style="56" bestFit="1" customWidth="1"/>
    <col min="6956" max="6956" width="10" style="56" bestFit="1" customWidth="1"/>
    <col min="6957" max="6960" width="9.26953125" style="56" bestFit="1" customWidth="1"/>
    <col min="6961" max="6962" width="10" style="56" bestFit="1" customWidth="1"/>
    <col min="6963" max="6963" width="9.26953125" style="56" bestFit="1" customWidth="1"/>
    <col min="6964" max="6965" width="10" style="56" bestFit="1" customWidth="1"/>
    <col min="6966" max="6966" width="10.6328125" style="56" bestFit="1" customWidth="1"/>
    <col min="6967" max="6967" width="9.6328125" style="56" bestFit="1" customWidth="1"/>
    <col min="6968" max="6968" width="11.08984375" style="56" bestFit="1" customWidth="1"/>
    <col min="6969" max="6969" width="5.7265625" style="56" customWidth="1"/>
    <col min="6970" max="6970" width="7" style="56" customWidth="1"/>
    <col min="6971" max="6971" width="3.6328125" style="56" customWidth="1"/>
    <col min="6972" max="6972" width="19.453125" style="56" customWidth="1"/>
    <col min="6973" max="6974" width="9.90625" style="56" bestFit="1" customWidth="1"/>
    <col min="6975" max="6975" width="9.08984375" style="56" bestFit="1" customWidth="1"/>
    <col min="6976" max="6976" width="10" style="56" customWidth="1"/>
    <col min="6977" max="6977" width="3.90625" style="56" customWidth="1"/>
    <col min="6978" max="6978" width="3.7265625" style="56" customWidth="1"/>
    <col min="6979" max="6979" width="20.08984375" style="56" customWidth="1"/>
    <col min="6980" max="6980" width="9.36328125" style="56" bestFit="1" customWidth="1"/>
    <col min="6981" max="6981" width="9.90625" style="56" bestFit="1" customWidth="1"/>
    <col min="6982" max="6982" width="10.453125" style="56" bestFit="1" customWidth="1"/>
    <col min="6983" max="6983" width="3.90625" style="56" customWidth="1"/>
    <col min="6984" max="7168" width="9" style="56"/>
    <col min="7169" max="7169" width="3.90625" style="56" customWidth="1"/>
    <col min="7170" max="7170" width="21" style="56" customWidth="1"/>
    <col min="7171" max="7209" width="9.26953125" style="56" bestFit="1" customWidth="1"/>
    <col min="7210" max="7210" width="10" style="56" bestFit="1" customWidth="1"/>
    <col min="7211" max="7211" width="9.26953125" style="56" bestFit="1" customWidth="1"/>
    <col min="7212" max="7212" width="10" style="56" bestFit="1" customWidth="1"/>
    <col min="7213" max="7216" width="9.26953125" style="56" bestFit="1" customWidth="1"/>
    <col min="7217" max="7218" width="10" style="56" bestFit="1" customWidth="1"/>
    <col min="7219" max="7219" width="9.26953125" style="56" bestFit="1" customWidth="1"/>
    <col min="7220" max="7221" width="10" style="56" bestFit="1" customWidth="1"/>
    <col min="7222" max="7222" width="10.6328125" style="56" bestFit="1" customWidth="1"/>
    <col min="7223" max="7223" width="9.6328125" style="56" bestFit="1" customWidth="1"/>
    <col min="7224" max="7224" width="11.08984375" style="56" bestFit="1" customWidth="1"/>
    <col min="7225" max="7225" width="5.7265625" style="56" customWidth="1"/>
    <col min="7226" max="7226" width="7" style="56" customWidth="1"/>
    <col min="7227" max="7227" width="3.6328125" style="56" customWidth="1"/>
    <col min="7228" max="7228" width="19.453125" style="56" customWidth="1"/>
    <col min="7229" max="7230" width="9.90625" style="56" bestFit="1" customWidth="1"/>
    <col min="7231" max="7231" width="9.08984375" style="56" bestFit="1" customWidth="1"/>
    <col min="7232" max="7232" width="10" style="56" customWidth="1"/>
    <col min="7233" max="7233" width="3.90625" style="56" customWidth="1"/>
    <col min="7234" max="7234" width="3.7265625" style="56" customWidth="1"/>
    <col min="7235" max="7235" width="20.08984375" style="56" customWidth="1"/>
    <col min="7236" max="7236" width="9.36328125" style="56" bestFit="1" customWidth="1"/>
    <col min="7237" max="7237" width="9.90625" style="56" bestFit="1" customWidth="1"/>
    <col min="7238" max="7238" width="10.453125" style="56" bestFit="1" customWidth="1"/>
    <col min="7239" max="7239" width="3.90625" style="56" customWidth="1"/>
    <col min="7240" max="7424" width="9" style="56"/>
    <col min="7425" max="7425" width="3.90625" style="56" customWidth="1"/>
    <col min="7426" max="7426" width="21" style="56" customWidth="1"/>
    <col min="7427" max="7465" width="9.26953125" style="56" bestFit="1" customWidth="1"/>
    <col min="7466" max="7466" width="10" style="56" bestFit="1" customWidth="1"/>
    <col min="7467" max="7467" width="9.26953125" style="56" bestFit="1" customWidth="1"/>
    <col min="7468" max="7468" width="10" style="56" bestFit="1" customWidth="1"/>
    <col min="7469" max="7472" width="9.26953125" style="56" bestFit="1" customWidth="1"/>
    <col min="7473" max="7474" width="10" style="56" bestFit="1" customWidth="1"/>
    <col min="7475" max="7475" width="9.26953125" style="56" bestFit="1" customWidth="1"/>
    <col min="7476" max="7477" width="10" style="56" bestFit="1" customWidth="1"/>
    <col min="7478" max="7478" width="10.6328125" style="56" bestFit="1" customWidth="1"/>
    <col min="7479" max="7479" width="9.6328125" style="56" bestFit="1" customWidth="1"/>
    <col min="7480" max="7480" width="11.08984375" style="56" bestFit="1" customWidth="1"/>
    <col min="7481" max="7481" width="5.7265625" style="56" customWidth="1"/>
    <col min="7482" max="7482" width="7" style="56" customWidth="1"/>
    <col min="7483" max="7483" width="3.6328125" style="56" customWidth="1"/>
    <col min="7484" max="7484" width="19.453125" style="56" customWidth="1"/>
    <col min="7485" max="7486" width="9.90625" style="56" bestFit="1" customWidth="1"/>
    <col min="7487" max="7487" width="9.08984375" style="56" bestFit="1" customWidth="1"/>
    <col min="7488" max="7488" width="10" style="56" customWidth="1"/>
    <col min="7489" max="7489" width="3.90625" style="56" customWidth="1"/>
    <col min="7490" max="7490" width="3.7265625" style="56" customWidth="1"/>
    <col min="7491" max="7491" width="20.08984375" style="56" customWidth="1"/>
    <col min="7492" max="7492" width="9.36328125" style="56" bestFit="1" customWidth="1"/>
    <col min="7493" max="7493" width="9.90625" style="56" bestFit="1" customWidth="1"/>
    <col min="7494" max="7494" width="10.453125" style="56" bestFit="1" customWidth="1"/>
    <col min="7495" max="7495" width="3.90625" style="56" customWidth="1"/>
    <col min="7496" max="7680" width="9" style="56"/>
    <col min="7681" max="7681" width="3.90625" style="56" customWidth="1"/>
    <col min="7682" max="7682" width="21" style="56" customWidth="1"/>
    <col min="7683" max="7721" width="9.26953125" style="56" bestFit="1" customWidth="1"/>
    <col min="7722" max="7722" width="10" style="56" bestFit="1" customWidth="1"/>
    <col min="7723" max="7723" width="9.26953125" style="56" bestFit="1" customWidth="1"/>
    <col min="7724" max="7724" width="10" style="56" bestFit="1" customWidth="1"/>
    <col min="7725" max="7728" width="9.26953125" style="56" bestFit="1" customWidth="1"/>
    <col min="7729" max="7730" width="10" style="56" bestFit="1" customWidth="1"/>
    <col min="7731" max="7731" width="9.26953125" style="56" bestFit="1" customWidth="1"/>
    <col min="7732" max="7733" width="10" style="56" bestFit="1" customWidth="1"/>
    <col min="7734" max="7734" width="10.6328125" style="56" bestFit="1" customWidth="1"/>
    <col min="7735" max="7735" width="9.6328125" style="56" bestFit="1" customWidth="1"/>
    <col min="7736" max="7736" width="11.08984375" style="56" bestFit="1" customWidth="1"/>
    <col min="7737" max="7737" width="5.7265625" style="56" customWidth="1"/>
    <col min="7738" max="7738" width="7" style="56" customWidth="1"/>
    <col min="7739" max="7739" width="3.6328125" style="56" customWidth="1"/>
    <col min="7740" max="7740" width="19.453125" style="56" customWidth="1"/>
    <col min="7741" max="7742" width="9.90625" style="56" bestFit="1" customWidth="1"/>
    <col min="7743" max="7743" width="9.08984375" style="56" bestFit="1" customWidth="1"/>
    <col min="7744" max="7744" width="10" style="56" customWidth="1"/>
    <col min="7745" max="7745" width="3.90625" style="56" customWidth="1"/>
    <col min="7746" max="7746" width="3.7265625" style="56" customWidth="1"/>
    <col min="7747" max="7747" width="20.08984375" style="56" customWidth="1"/>
    <col min="7748" max="7748" width="9.36328125" style="56" bestFit="1" customWidth="1"/>
    <col min="7749" max="7749" width="9.90625" style="56" bestFit="1" customWidth="1"/>
    <col min="7750" max="7750" width="10.453125" style="56" bestFit="1" customWidth="1"/>
    <col min="7751" max="7751" width="3.90625" style="56" customWidth="1"/>
    <col min="7752" max="7936" width="9" style="56"/>
    <col min="7937" max="7937" width="3.90625" style="56" customWidth="1"/>
    <col min="7938" max="7938" width="21" style="56" customWidth="1"/>
    <col min="7939" max="7977" width="9.26953125" style="56" bestFit="1" customWidth="1"/>
    <col min="7978" max="7978" width="10" style="56" bestFit="1" customWidth="1"/>
    <col min="7979" max="7979" width="9.26953125" style="56" bestFit="1" customWidth="1"/>
    <col min="7980" max="7980" width="10" style="56" bestFit="1" customWidth="1"/>
    <col min="7981" max="7984" width="9.26953125" style="56" bestFit="1" customWidth="1"/>
    <col min="7985" max="7986" width="10" style="56" bestFit="1" customWidth="1"/>
    <col min="7987" max="7987" width="9.26953125" style="56" bestFit="1" customWidth="1"/>
    <col min="7988" max="7989" width="10" style="56" bestFit="1" customWidth="1"/>
    <col min="7990" max="7990" width="10.6328125" style="56" bestFit="1" customWidth="1"/>
    <col min="7991" max="7991" width="9.6328125" style="56" bestFit="1" customWidth="1"/>
    <col min="7992" max="7992" width="11.08984375" style="56" bestFit="1" customWidth="1"/>
    <col min="7993" max="7993" width="5.7265625" style="56" customWidth="1"/>
    <col min="7994" max="7994" width="7" style="56" customWidth="1"/>
    <col min="7995" max="7995" width="3.6328125" style="56" customWidth="1"/>
    <col min="7996" max="7996" width="19.453125" style="56" customWidth="1"/>
    <col min="7997" max="7998" width="9.90625" style="56" bestFit="1" customWidth="1"/>
    <col min="7999" max="7999" width="9.08984375" style="56" bestFit="1" customWidth="1"/>
    <col min="8000" max="8000" width="10" style="56" customWidth="1"/>
    <col min="8001" max="8001" width="3.90625" style="56" customWidth="1"/>
    <col min="8002" max="8002" width="3.7265625" style="56" customWidth="1"/>
    <col min="8003" max="8003" width="20.08984375" style="56" customWidth="1"/>
    <col min="8004" max="8004" width="9.36328125" style="56" bestFit="1" customWidth="1"/>
    <col min="8005" max="8005" width="9.90625" style="56" bestFit="1" customWidth="1"/>
    <col min="8006" max="8006" width="10.453125" style="56" bestFit="1" customWidth="1"/>
    <col min="8007" max="8007" width="3.90625" style="56" customWidth="1"/>
    <col min="8008" max="8192" width="9" style="56"/>
    <col min="8193" max="8193" width="3.90625" style="56" customWidth="1"/>
    <col min="8194" max="8194" width="21" style="56" customWidth="1"/>
    <col min="8195" max="8233" width="9.26953125" style="56" bestFit="1" customWidth="1"/>
    <col min="8234" max="8234" width="10" style="56" bestFit="1" customWidth="1"/>
    <col min="8235" max="8235" width="9.26953125" style="56" bestFit="1" customWidth="1"/>
    <col min="8236" max="8236" width="10" style="56" bestFit="1" customWidth="1"/>
    <col min="8237" max="8240" width="9.26953125" style="56" bestFit="1" customWidth="1"/>
    <col min="8241" max="8242" width="10" style="56" bestFit="1" customWidth="1"/>
    <col min="8243" max="8243" width="9.26953125" style="56" bestFit="1" customWidth="1"/>
    <col min="8244" max="8245" width="10" style="56" bestFit="1" customWidth="1"/>
    <col min="8246" max="8246" width="10.6328125" style="56" bestFit="1" customWidth="1"/>
    <col min="8247" max="8247" width="9.6328125" style="56" bestFit="1" customWidth="1"/>
    <col min="8248" max="8248" width="11.08984375" style="56" bestFit="1" customWidth="1"/>
    <col min="8249" max="8249" width="5.7265625" style="56" customWidth="1"/>
    <col min="8250" max="8250" width="7" style="56" customWidth="1"/>
    <col min="8251" max="8251" width="3.6328125" style="56" customWidth="1"/>
    <col min="8252" max="8252" width="19.453125" style="56" customWidth="1"/>
    <col min="8253" max="8254" width="9.90625" style="56" bestFit="1" customWidth="1"/>
    <col min="8255" max="8255" width="9.08984375" style="56" bestFit="1" customWidth="1"/>
    <col min="8256" max="8256" width="10" style="56" customWidth="1"/>
    <col min="8257" max="8257" width="3.90625" style="56" customWidth="1"/>
    <col min="8258" max="8258" width="3.7265625" style="56" customWidth="1"/>
    <col min="8259" max="8259" width="20.08984375" style="56" customWidth="1"/>
    <col min="8260" max="8260" width="9.36328125" style="56" bestFit="1" customWidth="1"/>
    <col min="8261" max="8261" width="9.90625" style="56" bestFit="1" customWidth="1"/>
    <col min="8262" max="8262" width="10.453125" style="56" bestFit="1" customWidth="1"/>
    <col min="8263" max="8263" width="3.90625" style="56" customWidth="1"/>
    <col min="8264" max="8448" width="9" style="56"/>
    <col min="8449" max="8449" width="3.90625" style="56" customWidth="1"/>
    <col min="8450" max="8450" width="21" style="56" customWidth="1"/>
    <col min="8451" max="8489" width="9.26953125" style="56" bestFit="1" customWidth="1"/>
    <col min="8490" max="8490" width="10" style="56" bestFit="1" customWidth="1"/>
    <col min="8491" max="8491" width="9.26953125" style="56" bestFit="1" customWidth="1"/>
    <col min="8492" max="8492" width="10" style="56" bestFit="1" customWidth="1"/>
    <col min="8493" max="8496" width="9.26953125" style="56" bestFit="1" customWidth="1"/>
    <col min="8497" max="8498" width="10" style="56" bestFit="1" customWidth="1"/>
    <col min="8499" max="8499" width="9.26953125" style="56" bestFit="1" customWidth="1"/>
    <col min="8500" max="8501" width="10" style="56" bestFit="1" customWidth="1"/>
    <col min="8502" max="8502" width="10.6328125" style="56" bestFit="1" customWidth="1"/>
    <col min="8503" max="8503" width="9.6328125" style="56" bestFit="1" customWidth="1"/>
    <col min="8504" max="8504" width="11.08984375" style="56" bestFit="1" customWidth="1"/>
    <col min="8505" max="8505" width="5.7265625" style="56" customWidth="1"/>
    <col min="8506" max="8506" width="7" style="56" customWidth="1"/>
    <col min="8507" max="8507" width="3.6328125" style="56" customWidth="1"/>
    <col min="8508" max="8508" width="19.453125" style="56" customWidth="1"/>
    <col min="8509" max="8510" width="9.90625" style="56" bestFit="1" customWidth="1"/>
    <col min="8511" max="8511" width="9.08984375" style="56" bestFit="1" customWidth="1"/>
    <col min="8512" max="8512" width="10" style="56" customWidth="1"/>
    <col min="8513" max="8513" width="3.90625" style="56" customWidth="1"/>
    <col min="8514" max="8514" width="3.7265625" style="56" customWidth="1"/>
    <col min="8515" max="8515" width="20.08984375" style="56" customWidth="1"/>
    <col min="8516" max="8516" width="9.36328125" style="56" bestFit="1" customWidth="1"/>
    <col min="8517" max="8517" width="9.90625" style="56" bestFit="1" customWidth="1"/>
    <col min="8518" max="8518" width="10.453125" style="56" bestFit="1" customWidth="1"/>
    <col min="8519" max="8519" width="3.90625" style="56" customWidth="1"/>
    <col min="8520" max="8704" width="9" style="56"/>
    <col min="8705" max="8705" width="3.90625" style="56" customWidth="1"/>
    <col min="8706" max="8706" width="21" style="56" customWidth="1"/>
    <col min="8707" max="8745" width="9.26953125" style="56" bestFit="1" customWidth="1"/>
    <col min="8746" max="8746" width="10" style="56" bestFit="1" customWidth="1"/>
    <col min="8747" max="8747" width="9.26953125" style="56" bestFit="1" customWidth="1"/>
    <col min="8748" max="8748" width="10" style="56" bestFit="1" customWidth="1"/>
    <col min="8749" max="8752" width="9.26953125" style="56" bestFit="1" customWidth="1"/>
    <col min="8753" max="8754" width="10" style="56" bestFit="1" customWidth="1"/>
    <col min="8755" max="8755" width="9.26953125" style="56" bestFit="1" customWidth="1"/>
    <col min="8756" max="8757" width="10" style="56" bestFit="1" customWidth="1"/>
    <col min="8758" max="8758" width="10.6328125" style="56" bestFit="1" customWidth="1"/>
    <col min="8759" max="8759" width="9.6328125" style="56" bestFit="1" customWidth="1"/>
    <col min="8760" max="8760" width="11.08984375" style="56" bestFit="1" customWidth="1"/>
    <col min="8761" max="8761" width="5.7265625" style="56" customWidth="1"/>
    <col min="8762" max="8762" width="7" style="56" customWidth="1"/>
    <col min="8763" max="8763" width="3.6328125" style="56" customWidth="1"/>
    <col min="8764" max="8764" width="19.453125" style="56" customWidth="1"/>
    <col min="8765" max="8766" width="9.90625" style="56" bestFit="1" customWidth="1"/>
    <col min="8767" max="8767" width="9.08984375" style="56" bestFit="1" customWidth="1"/>
    <col min="8768" max="8768" width="10" style="56" customWidth="1"/>
    <col min="8769" max="8769" width="3.90625" style="56" customWidth="1"/>
    <col min="8770" max="8770" width="3.7265625" style="56" customWidth="1"/>
    <col min="8771" max="8771" width="20.08984375" style="56" customWidth="1"/>
    <col min="8772" max="8772" width="9.36328125" style="56" bestFit="1" customWidth="1"/>
    <col min="8773" max="8773" width="9.90625" style="56" bestFit="1" customWidth="1"/>
    <col min="8774" max="8774" width="10.453125" style="56" bestFit="1" customWidth="1"/>
    <col min="8775" max="8775" width="3.90625" style="56" customWidth="1"/>
    <col min="8776" max="8960" width="9" style="56"/>
    <col min="8961" max="8961" width="3.90625" style="56" customWidth="1"/>
    <col min="8962" max="8962" width="21" style="56" customWidth="1"/>
    <col min="8963" max="9001" width="9.26953125" style="56" bestFit="1" customWidth="1"/>
    <col min="9002" max="9002" width="10" style="56" bestFit="1" customWidth="1"/>
    <col min="9003" max="9003" width="9.26953125" style="56" bestFit="1" customWidth="1"/>
    <col min="9004" max="9004" width="10" style="56" bestFit="1" customWidth="1"/>
    <col min="9005" max="9008" width="9.26953125" style="56" bestFit="1" customWidth="1"/>
    <col min="9009" max="9010" width="10" style="56" bestFit="1" customWidth="1"/>
    <col min="9011" max="9011" width="9.26953125" style="56" bestFit="1" customWidth="1"/>
    <col min="9012" max="9013" width="10" style="56" bestFit="1" customWidth="1"/>
    <col min="9014" max="9014" width="10.6328125" style="56" bestFit="1" customWidth="1"/>
    <col min="9015" max="9015" width="9.6328125" style="56" bestFit="1" customWidth="1"/>
    <col min="9016" max="9016" width="11.08984375" style="56" bestFit="1" customWidth="1"/>
    <col min="9017" max="9017" width="5.7265625" style="56" customWidth="1"/>
    <col min="9018" max="9018" width="7" style="56" customWidth="1"/>
    <col min="9019" max="9019" width="3.6328125" style="56" customWidth="1"/>
    <col min="9020" max="9020" width="19.453125" style="56" customWidth="1"/>
    <col min="9021" max="9022" width="9.90625" style="56" bestFit="1" customWidth="1"/>
    <col min="9023" max="9023" width="9.08984375" style="56" bestFit="1" customWidth="1"/>
    <col min="9024" max="9024" width="10" style="56" customWidth="1"/>
    <col min="9025" max="9025" width="3.90625" style="56" customWidth="1"/>
    <col min="9026" max="9026" width="3.7265625" style="56" customWidth="1"/>
    <col min="9027" max="9027" width="20.08984375" style="56" customWidth="1"/>
    <col min="9028" max="9028" width="9.36328125" style="56" bestFit="1" customWidth="1"/>
    <col min="9029" max="9029" width="9.90625" style="56" bestFit="1" customWidth="1"/>
    <col min="9030" max="9030" width="10.453125" style="56" bestFit="1" customWidth="1"/>
    <col min="9031" max="9031" width="3.90625" style="56" customWidth="1"/>
    <col min="9032" max="9216" width="9" style="56"/>
    <col min="9217" max="9217" width="3.90625" style="56" customWidth="1"/>
    <col min="9218" max="9218" width="21" style="56" customWidth="1"/>
    <col min="9219" max="9257" width="9.26953125" style="56" bestFit="1" customWidth="1"/>
    <col min="9258" max="9258" width="10" style="56" bestFit="1" customWidth="1"/>
    <col min="9259" max="9259" width="9.26953125" style="56" bestFit="1" customWidth="1"/>
    <col min="9260" max="9260" width="10" style="56" bestFit="1" customWidth="1"/>
    <col min="9261" max="9264" width="9.26953125" style="56" bestFit="1" customWidth="1"/>
    <col min="9265" max="9266" width="10" style="56" bestFit="1" customWidth="1"/>
    <col min="9267" max="9267" width="9.26953125" style="56" bestFit="1" customWidth="1"/>
    <col min="9268" max="9269" width="10" style="56" bestFit="1" customWidth="1"/>
    <col min="9270" max="9270" width="10.6328125" style="56" bestFit="1" customWidth="1"/>
    <col min="9271" max="9271" width="9.6328125" style="56" bestFit="1" customWidth="1"/>
    <col min="9272" max="9272" width="11.08984375" style="56" bestFit="1" customWidth="1"/>
    <col min="9273" max="9273" width="5.7265625" style="56" customWidth="1"/>
    <col min="9274" max="9274" width="7" style="56" customWidth="1"/>
    <col min="9275" max="9275" width="3.6328125" style="56" customWidth="1"/>
    <col min="9276" max="9276" width="19.453125" style="56" customWidth="1"/>
    <col min="9277" max="9278" width="9.90625" style="56" bestFit="1" customWidth="1"/>
    <col min="9279" max="9279" width="9.08984375" style="56" bestFit="1" customWidth="1"/>
    <col min="9280" max="9280" width="10" style="56" customWidth="1"/>
    <col min="9281" max="9281" width="3.90625" style="56" customWidth="1"/>
    <col min="9282" max="9282" width="3.7265625" style="56" customWidth="1"/>
    <col min="9283" max="9283" width="20.08984375" style="56" customWidth="1"/>
    <col min="9284" max="9284" width="9.36328125" style="56" bestFit="1" customWidth="1"/>
    <col min="9285" max="9285" width="9.90625" style="56" bestFit="1" customWidth="1"/>
    <col min="9286" max="9286" width="10.453125" style="56" bestFit="1" customWidth="1"/>
    <col min="9287" max="9287" width="3.90625" style="56" customWidth="1"/>
    <col min="9288" max="9472" width="9" style="56"/>
    <col min="9473" max="9473" width="3.90625" style="56" customWidth="1"/>
    <col min="9474" max="9474" width="21" style="56" customWidth="1"/>
    <col min="9475" max="9513" width="9.26953125" style="56" bestFit="1" customWidth="1"/>
    <col min="9514" max="9514" width="10" style="56" bestFit="1" customWidth="1"/>
    <col min="9515" max="9515" width="9.26953125" style="56" bestFit="1" customWidth="1"/>
    <col min="9516" max="9516" width="10" style="56" bestFit="1" customWidth="1"/>
    <col min="9517" max="9520" width="9.26953125" style="56" bestFit="1" customWidth="1"/>
    <col min="9521" max="9522" width="10" style="56" bestFit="1" customWidth="1"/>
    <col min="9523" max="9523" width="9.26953125" style="56" bestFit="1" customWidth="1"/>
    <col min="9524" max="9525" width="10" style="56" bestFit="1" customWidth="1"/>
    <col min="9526" max="9526" width="10.6328125" style="56" bestFit="1" customWidth="1"/>
    <col min="9527" max="9527" width="9.6328125" style="56" bestFit="1" customWidth="1"/>
    <col min="9528" max="9528" width="11.08984375" style="56" bestFit="1" customWidth="1"/>
    <col min="9529" max="9529" width="5.7265625" style="56" customWidth="1"/>
    <col min="9530" max="9530" width="7" style="56" customWidth="1"/>
    <col min="9531" max="9531" width="3.6328125" style="56" customWidth="1"/>
    <col min="9532" max="9532" width="19.453125" style="56" customWidth="1"/>
    <col min="9533" max="9534" width="9.90625" style="56" bestFit="1" customWidth="1"/>
    <col min="9535" max="9535" width="9.08984375" style="56" bestFit="1" customWidth="1"/>
    <col min="9536" max="9536" width="10" style="56" customWidth="1"/>
    <col min="9537" max="9537" width="3.90625" style="56" customWidth="1"/>
    <col min="9538" max="9538" width="3.7265625" style="56" customWidth="1"/>
    <col min="9539" max="9539" width="20.08984375" style="56" customWidth="1"/>
    <col min="9540" max="9540" width="9.36328125" style="56" bestFit="1" customWidth="1"/>
    <col min="9541" max="9541" width="9.90625" style="56" bestFit="1" customWidth="1"/>
    <col min="9542" max="9542" width="10.453125" style="56" bestFit="1" customWidth="1"/>
    <col min="9543" max="9543" width="3.90625" style="56" customWidth="1"/>
    <col min="9544" max="9728" width="9" style="56"/>
    <col min="9729" max="9729" width="3.90625" style="56" customWidth="1"/>
    <col min="9730" max="9730" width="21" style="56" customWidth="1"/>
    <col min="9731" max="9769" width="9.26953125" style="56" bestFit="1" customWidth="1"/>
    <col min="9770" max="9770" width="10" style="56" bestFit="1" customWidth="1"/>
    <col min="9771" max="9771" width="9.26953125" style="56" bestFit="1" customWidth="1"/>
    <col min="9772" max="9772" width="10" style="56" bestFit="1" customWidth="1"/>
    <col min="9773" max="9776" width="9.26953125" style="56" bestFit="1" customWidth="1"/>
    <col min="9777" max="9778" width="10" style="56" bestFit="1" customWidth="1"/>
    <col min="9779" max="9779" width="9.26953125" style="56" bestFit="1" customWidth="1"/>
    <col min="9780" max="9781" width="10" style="56" bestFit="1" customWidth="1"/>
    <col min="9782" max="9782" width="10.6328125" style="56" bestFit="1" customWidth="1"/>
    <col min="9783" max="9783" width="9.6328125" style="56" bestFit="1" customWidth="1"/>
    <col min="9784" max="9784" width="11.08984375" style="56" bestFit="1" customWidth="1"/>
    <col min="9785" max="9785" width="5.7265625" style="56" customWidth="1"/>
    <col min="9786" max="9786" width="7" style="56" customWidth="1"/>
    <col min="9787" max="9787" width="3.6328125" style="56" customWidth="1"/>
    <col min="9788" max="9788" width="19.453125" style="56" customWidth="1"/>
    <col min="9789" max="9790" width="9.90625" style="56" bestFit="1" customWidth="1"/>
    <col min="9791" max="9791" width="9.08984375" style="56" bestFit="1" customWidth="1"/>
    <col min="9792" max="9792" width="10" style="56" customWidth="1"/>
    <col min="9793" max="9793" width="3.90625" style="56" customWidth="1"/>
    <col min="9794" max="9794" width="3.7265625" style="56" customWidth="1"/>
    <col min="9795" max="9795" width="20.08984375" style="56" customWidth="1"/>
    <col min="9796" max="9796" width="9.36328125" style="56" bestFit="1" customWidth="1"/>
    <col min="9797" max="9797" width="9.90625" style="56" bestFit="1" customWidth="1"/>
    <col min="9798" max="9798" width="10.453125" style="56" bestFit="1" customWidth="1"/>
    <col min="9799" max="9799" width="3.90625" style="56" customWidth="1"/>
    <col min="9800" max="9984" width="9" style="56"/>
    <col min="9985" max="9985" width="3.90625" style="56" customWidth="1"/>
    <col min="9986" max="9986" width="21" style="56" customWidth="1"/>
    <col min="9987" max="10025" width="9.26953125" style="56" bestFit="1" customWidth="1"/>
    <col min="10026" max="10026" width="10" style="56" bestFit="1" customWidth="1"/>
    <col min="10027" max="10027" width="9.26953125" style="56" bestFit="1" customWidth="1"/>
    <col min="10028" max="10028" width="10" style="56" bestFit="1" customWidth="1"/>
    <col min="10029" max="10032" width="9.26953125" style="56" bestFit="1" customWidth="1"/>
    <col min="10033" max="10034" width="10" style="56" bestFit="1" customWidth="1"/>
    <col min="10035" max="10035" width="9.26953125" style="56" bestFit="1" customWidth="1"/>
    <col min="10036" max="10037" width="10" style="56" bestFit="1" customWidth="1"/>
    <col min="10038" max="10038" width="10.6328125" style="56" bestFit="1" customWidth="1"/>
    <col min="10039" max="10039" width="9.6328125" style="56" bestFit="1" customWidth="1"/>
    <col min="10040" max="10040" width="11.08984375" style="56" bestFit="1" customWidth="1"/>
    <col min="10041" max="10041" width="5.7265625" style="56" customWidth="1"/>
    <col min="10042" max="10042" width="7" style="56" customWidth="1"/>
    <col min="10043" max="10043" width="3.6328125" style="56" customWidth="1"/>
    <col min="10044" max="10044" width="19.453125" style="56" customWidth="1"/>
    <col min="10045" max="10046" width="9.90625" style="56" bestFit="1" customWidth="1"/>
    <col min="10047" max="10047" width="9.08984375" style="56" bestFit="1" customWidth="1"/>
    <col min="10048" max="10048" width="10" style="56" customWidth="1"/>
    <col min="10049" max="10049" width="3.90625" style="56" customWidth="1"/>
    <col min="10050" max="10050" width="3.7265625" style="56" customWidth="1"/>
    <col min="10051" max="10051" width="20.08984375" style="56" customWidth="1"/>
    <col min="10052" max="10052" width="9.36328125" style="56" bestFit="1" customWidth="1"/>
    <col min="10053" max="10053" width="9.90625" style="56" bestFit="1" customWidth="1"/>
    <col min="10054" max="10054" width="10.453125" style="56" bestFit="1" customWidth="1"/>
    <col min="10055" max="10055" width="3.90625" style="56" customWidth="1"/>
    <col min="10056" max="10240" width="9" style="56"/>
    <col min="10241" max="10241" width="3.90625" style="56" customWidth="1"/>
    <col min="10242" max="10242" width="21" style="56" customWidth="1"/>
    <col min="10243" max="10281" width="9.26953125" style="56" bestFit="1" customWidth="1"/>
    <col min="10282" max="10282" width="10" style="56" bestFit="1" customWidth="1"/>
    <col min="10283" max="10283" width="9.26953125" style="56" bestFit="1" customWidth="1"/>
    <col min="10284" max="10284" width="10" style="56" bestFit="1" customWidth="1"/>
    <col min="10285" max="10288" width="9.26953125" style="56" bestFit="1" customWidth="1"/>
    <col min="10289" max="10290" width="10" style="56" bestFit="1" customWidth="1"/>
    <col min="10291" max="10291" width="9.26953125" style="56" bestFit="1" customWidth="1"/>
    <col min="10292" max="10293" width="10" style="56" bestFit="1" customWidth="1"/>
    <col min="10294" max="10294" width="10.6328125" style="56" bestFit="1" customWidth="1"/>
    <col min="10295" max="10295" width="9.6328125" style="56" bestFit="1" customWidth="1"/>
    <col min="10296" max="10296" width="11.08984375" style="56" bestFit="1" customWidth="1"/>
    <col min="10297" max="10297" width="5.7265625" style="56" customWidth="1"/>
    <col min="10298" max="10298" width="7" style="56" customWidth="1"/>
    <col min="10299" max="10299" width="3.6328125" style="56" customWidth="1"/>
    <col min="10300" max="10300" width="19.453125" style="56" customWidth="1"/>
    <col min="10301" max="10302" width="9.90625" style="56" bestFit="1" customWidth="1"/>
    <col min="10303" max="10303" width="9.08984375" style="56" bestFit="1" customWidth="1"/>
    <col min="10304" max="10304" width="10" style="56" customWidth="1"/>
    <col min="10305" max="10305" width="3.90625" style="56" customWidth="1"/>
    <col min="10306" max="10306" width="3.7265625" style="56" customWidth="1"/>
    <col min="10307" max="10307" width="20.08984375" style="56" customWidth="1"/>
    <col min="10308" max="10308" width="9.36328125" style="56" bestFit="1" customWidth="1"/>
    <col min="10309" max="10309" width="9.90625" style="56" bestFit="1" customWidth="1"/>
    <col min="10310" max="10310" width="10.453125" style="56" bestFit="1" customWidth="1"/>
    <col min="10311" max="10311" width="3.90625" style="56" customWidth="1"/>
    <col min="10312" max="10496" width="9" style="56"/>
    <col min="10497" max="10497" width="3.90625" style="56" customWidth="1"/>
    <col min="10498" max="10498" width="21" style="56" customWidth="1"/>
    <col min="10499" max="10537" width="9.26953125" style="56" bestFit="1" customWidth="1"/>
    <col min="10538" max="10538" width="10" style="56" bestFit="1" customWidth="1"/>
    <col min="10539" max="10539" width="9.26953125" style="56" bestFit="1" customWidth="1"/>
    <col min="10540" max="10540" width="10" style="56" bestFit="1" customWidth="1"/>
    <col min="10541" max="10544" width="9.26953125" style="56" bestFit="1" customWidth="1"/>
    <col min="10545" max="10546" width="10" style="56" bestFit="1" customWidth="1"/>
    <col min="10547" max="10547" width="9.26953125" style="56" bestFit="1" customWidth="1"/>
    <col min="10548" max="10549" width="10" style="56" bestFit="1" customWidth="1"/>
    <col min="10550" max="10550" width="10.6328125" style="56" bestFit="1" customWidth="1"/>
    <col min="10551" max="10551" width="9.6328125" style="56" bestFit="1" customWidth="1"/>
    <col min="10552" max="10552" width="11.08984375" style="56" bestFit="1" customWidth="1"/>
    <col min="10553" max="10553" width="5.7265625" style="56" customWidth="1"/>
    <col min="10554" max="10554" width="7" style="56" customWidth="1"/>
    <col min="10555" max="10555" width="3.6328125" style="56" customWidth="1"/>
    <col min="10556" max="10556" width="19.453125" style="56" customWidth="1"/>
    <col min="10557" max="10558" width="9.90625" style="56" bestFit="1" customWidth="1"/>
    <col min="10559" max="10559" width="9.08984375" style="56" bestFit="1" customWidth="1"/>
    <col min="10560" max="10560" width="10" style="56" customWidth="1"/>
    <col min="10561" max="10561" width="3.90625" style="56" customWidth="1"/>
    <col min="10562" max="10562" width="3.7265625" style="56" customWidth="1"/>
    <col min="10563" max="10563" width="20.08984375" style="56" customWidth="1"/>
    <col min="10564" max="10564" width="9.36328125" style="56" bestFit="1" customWidth="1"/>
    <col min="10565" max="10565" width="9.90625" style="56" bestFit="1" customWidth="1"/>
    <col min="10566" max="10566" width="10.453125" style="56" bestFit="1" customWidth="1"/>
    <col min="10567" max="10567" width="3.90625" style="56" customWidth="1"/>
    <col min="10568" max="10752" width="9" style="56"/>
    <col min="10753" max="10753" width="3.90625" style="56" customWidth="1"/>
    <col min="10754" max="10754" width="21" style="56" customWidth="1"/>
    <col min="10755" max="10793" width="9.26953125" style="56" bestFit="1" customWidth="1"/>
    <col min="10794" max="10794" width="10" style="56" bestFit="1" customWidth="1"/>
    <col min="10795" max="10795" width="9.26953125" style="56" bestFit="1" customWidth="1"/>
    <col min="10796" max="10796" width="10" style="56" bestFit="1" customWidth="1"/>
    <col min="10797" max="10800" width="9.26953125" style="56" bestFit="1" customWidth="1"/>
    <col min="10801" max="10802" width="10" style="56" bestFit="1" customWidth="1"/>
    <col min="10803" max="10803" width="9.26953125" style="56" bestFit="1" customWidth="1"/>
    <col min="10804" max="10805" width="10" style="56" bestFit="1" customWidth="1"/>
    <col min="10806" max="10806" width="10.6328125" style="56" bestFit="1" customWidth="1"/>
    <col min="10807" max="10807" width="9.6328125" style="56" bestFit="1" customWidth="1"/>
    <col min="10808" max="10808" width="11.08984375" style="56" bestFit="1" customWidth="1"/>
    <col min="10809" max="10809" width="5.7265625" style="56" customWidth="1"/>
    <col min="10810" max="10810" width="7" style="56" customWidth="1"/>
    <col min="10811" max="10811" width="3.6328125" style="56" customWidth="1"/>
    <col min="10812" max="10812" width="19.453125" style="56" customWidth="1"/>
    <col min="10813" max="10814" width="9.90625" style="56" bestFit="1" customWidth="1"/>
    <col min="10815" max="10815" width="9.08984375" style="56" bestFit="1" customWidth="1"/>
    <col min="10816" max="10816" width="10" style="56" customWidth="1"/>
    <col min="10817" max="10817" width="3.90625" style="56" customWidth="1"/>
    <col min="10818" max="10818" width="3.7265625" style="56" customWidth="1"/>
    <col min="10819" max="10819" width="20.08984375" style="56" customWidth="1"/>
    <col min="10820" max="10820" width="9.36328125" style="56" bestFit="1" customWidth="1"/>
    <col min="10821" max="10821" width="9.90625" style="56" bestFit="1" customWidth="1"/>
    <col min="10822" max="10822" width="10.453125" style="56" bestFit="1" customWidth="1"/>
    <col min="10823" max="10823" width="3.90625" style="56" customWidth="1"/>
    <col min="10824" max="11008" width="9" style="56"/>
    <col min="11009" max="11009" width="3.90625" style="56" customWidth="1"/>
    <col min="11010" max="11010" width="21" style="56" customWidth="1"/>
    <col min="11011" max="11049" width="9.26953125" style="56" bestFit="1" customWidth="1"/>
    <col min="11050" max="11050" width="10" style="56" bestFit="1" customWidth="1"/>
    <col min="11051" max="11051" width="9.26953125" style="56" bestFit="1" customWidth="1"/>
    <col min="11052" max="11052" width="10" style="56" bestFit="1" customWidth="1"/>
    <col min="11053" max="11056" width="9.26953125" style="56" bestFit="1" customWidth="1"/>
    <col min="11057" max="11058" width="10" style="56" bestFit="1" customWidth="1"/>
    <col min="11059" max="11059" width="9.26953125" style="56" bestFit="1" customWidth="1"/>
    <col min="11060" max="11061" width="10" style="56" bestFit="1" customWidth="1"/>
    <col min="11062" max="11062" width="10.6328125" style="56" bestFit="1" customWidth="1"/>
    <col min="11063" max="11063" width="9.6328125" style="56" bestFit="1" customWidth="1"/>
    <col min="11064" max="11064" width="11.08984375" style="56" bestFit="1" customWidth="1"/>
    <col min="11065" max="11065" width="5.7265625" style="56" customWidth="1"/>
    <col min="11066" max="11066" width="7" style="56" customWidth="1"/>
    <col min="11067" max="11067" width="3.6328125" style="56" customWidth="1"/>
    <col min="11068" max="11068" width="19.453125" style="56" customWidth="1"/>
    <col min="11069" max="11070" width="9.90625" style="56" bestFit="1" customWidth="1"/>
    <col min="11071" max="11071" width="9.08984375" style="56" bestFit="1" customWidth="1"/>
    <col min="11072" max="11072" width="10" style="56" customWidth="1"/>
    <col min="11073" max="11073" width="3.90625" style="56" customWidth="1"/>
    <col min="11074" max="11074" width="3.7265625" style="56" customWidth="1"/>
    <col min="11075" max="11075" width="20.08984375" style="56" customWidth="1"/>
    <col min="11076" max="11076" width="9.36328125" style="56" bestFit="1" customWidth="1"/>
    <col min="11077" max="11077" width="9.90625" style="56" bestFit="1" customWidth="1"/>
    <col min="11078" max="11078" width="10.453125" style="56" bestFit="1" customWidth="1"/>
    <col min="11079" max="11079" width="3.90625" style="56" customWidth="1"/>
    <col min="11080" max="11264" width="9" style="56"/>
    <col min="11265" max="11265" width="3.90625" style="56" customWidth="1"/>
    <col min="11266" max="11266" width="21" style="56" customWidth="1"/>
    <col min="11267" max="11305" width="9.26953125" style="56" bestFit="1" customWidth="1"/>
    <col min="11306" max="11306" width="10" style="56" bestFit="1" customWidth="1"/>
    <col min="11307" max="11307" width="9.26953125" style="56" bestFit="1" customWidth="1"/>
    <col min="11308" max="11308" width="10" style="56" bestFit="1" customWidth="1"/>
    <col min="11309" max="11312" width="9.26953125" style="56" bestFit="1" customWidth="1"/>
    <col min="11313" max="11314" width="10" style="56" bestFit="1" customWidth="1"/>
    <col min="11315" max="11315" width="9.26953125" style="56" bestFit="1" customWidth="1"/>
    <col min="11316" max="11317" width="10" style="56" bestFit="1" customWidth="1"/>
    <col min="11318" max="11318" width="10.6328125" style="56" bestFit="1" customWidth="1"/>
    <col min="11319" max="11319" width="9.6328125" style="56" bestFit="1" customWidth="1"/>
    <col min="11320" max="11320" width="11.08984375" style="56" bestFit="1" customWidth="1"/>
    <col min="11321" max="11321" width="5.7265625" style="56" customWidth="1"/>
    <col min="11322" max="11322" width="7" style="56" customWidth="1"/>
    <col min="11323" max="11323" width="3.6328125" style="56" customWidth="1"/>
    <col min="11324" max="11324" width="19.453125" style="56" customWidth="1"/>
    <col min="11325" max="11326" width="9.90625" style="56" bestFit="1" customWidth="1"/>
    <col min="11327" max="11327" width="9.08984375" style="56" bestFit="1" customWidth="1"/>
    <col min="11328" max="11328" width="10" style="56" customWidth="1"/>
    <col min="11329" max="11329" width="3.90625" style="56" customWidth="1"/>
    <col min="11330" max="11330" width="3.7265625" style="56" customWidth="1"/>
    <col min="11331" max="11331" width="20.08984375" style="56" customWidth="1"/>
    <col min="11332" max="11332" width="9.36328125" style="56" bestFit="1" customWidth="1"/>
    <col min="11333" max="11333" width="9.90625" style="56" bestFit="1" customWidth="1"/>
    <col min="11334" max="11334" width="10.453125" style="56" bestFit="1" customWidth="1"/>
    <col min="11335" max="11335" width="3.90625" style="56" customWidth="1"/>
    <col min="11336" max="11520" width="9" style="56"/>
    <col min="11521" max="11521" width="3.90625" style="56" customWidth="1"/>
    <col min="11522" max="11522" width="21" style="56" customWidth="1"/>
    <col min="11523" max="11561" width="9.26953125" style="56" bestFit="1" customWidth="1"/>
    <col min="11562" max="11562" width="10" style="56" bestFit="1" customWidth="1"/>
    <col min="11563" max="11563" width="9.26953125" style="56" bestFit="1" customWidth="1"/>
    <col min="11564" max="11564" width="10" style="56" bestFit="1" customWidth="1"/>
    <col min="11565" max="11568" width="9.26953125" style="56" bestFit="1" customWidth="1"/>
    <col min="11569" max="11570" width="10" style="56" bestFit="1" customWidth="1"/>
    <col min="11571" max="11571" width="9.26953125" style="56" bestFit="1" customWidth="1"/>
    <col min="11572" max="11573" width="10" style="56" bestFit="1" customWidth="1"/>
    <col min="11574" max="11574" width="10.6328125" style="56" bestFit="1" customWidth="1"/>
    <col min="11575" max="11575" width="9.6328125" style="56" bestFit="1" customWidth="1"/>
    <col min="11576" max="11576" width="11.08984375" style="56" bestFit="1" customWidth="1"/>
    <col min="11577" max="11577" width="5.7265625" style="56" customWidth="1"/>
    <col min="11578" max="11578" width="7" style="56" customWidth="1"/>
    <col min="11579" max="11579" width="3.6328125" style="56" customWidth="1"/>
    <col min="11580" max="11580" width="19.453125" style="56" customWidth="1"/>
    <col min="11581" max="11582" width="9.90625" style="56" bestFit="1" customWidth="1"/>
    <col min="11583" max="11583" width="9.08984375" style="56" bestFit="1" customWidth="1"/>
    <col min="11584" max="11584" width="10" style="56" customWidth="1"/>
    <col min="11585" max="11585" width="3.90625" style="56" customWidth="1"/>
    <col min="11586" max="11586" width="3.7265625" style="56" customWidth="1"/>
    <col min="11587" max="11587" width="20.08984375" style="56" customWidth="1"/>
    <col min="11588" max="11588" width="9.36328125" style="56" bestFit="1" customWidth="1"/>
    <col min="11589" max="11589" width="9.90625" style="56" bestFit="1" customWidth="1"/>
    <col min="11590" max="11590" width="10.453125" style="56" bestFit="1" customWidth="1"/>
    <col min="11591" max="11591" width="3.90625" style="56" customWidth="1"/>
    <col min="11592" max="11776" width="9" style="56"/>
    <col min="11777" max="11777" width="3.90625" style="56" customWidth="1"/>
    <col min="11778" max="11778" width="21" style="56" customWidth="1"/>
    <col min="11779" max="11817" width="9.26953125" style="56" bestFit="1" customWidth="1"/>
    <col min="11818" max="11818" width="10" style="56" bestFit="1" customWidth="1"/>
    <col min="11819" max="11819" width="9.26953125" style="56" bestFit="1" customWidth="1"/>
    <col min="11820" max="11820" width="10" style="56" bestFit="1" customWidth="1"/>
    <col min="11821" max="11824" width="9.26953125" style="56" bestFit="1" customWidth="1"/>
    <col min="11825" max="11826" width="10" style="56" bestFit="1" customWidth="1"/>
    <col min="11827" max="11827" width="9.26953125" style="56" bestFit="1" customWidth="1"/>
    <col min="11828" max="11829" width="10" style="56" bestFit="1" customWidth="1"/>
    <col min="11830" max="11830" width="10.6328125" style="56" bestFit="1" customWidth="1"/>
    <col min="11831" max="11831" width="9.6328125" style="56" bestFit="1" customWidth="1"/>
    <col min="11832" max="11832" width="11.08984375" style="56" bestFit="1" customWidth="1"/>
    <col min="11833" max="11833" width="5.7265625" style="56" customWidth="1"/>
    <col min="11834" max="11834" width="7" style="56" customWidth="1"/>
    <col min="11835" max="11835" width="3.6328125" style="56" customWidth="1"/>
    <col min="11836" max="11836" width="19.453125" style="56" customWidth="1"/>
    <col min="11837" max="11838" width="9.90625" style="56" bestFit="1" customWidth="1"/>
    <col min="11839" max="11839" width="9.08984375" style="56" bestFit="1" customWidth="1"/>
    <col min="11840" max="11840" width="10" style="56" customWidth="1"/>
    <col min="11841" max="11841" width="3.90625" style="56" customWidth="1"/>
    <col min="11842" max="11842" width="3.7265625" style="56" customWidth="1"/>
    <col min="11843" max="11843" width="20.08984375" style="56" customWidth="1"/>
    <col min="11844" max="11844" width="9.36328125" style="56" bestFit="1" customWidth="1"/>
    <col min="11845" max="11845" width="9.90625" style="56" bestFit="1" customWidth="1"/>
    <col min="11846" max="11846" width="10.453125" style="56" bestFit="1" customWidth="1"/>
    <col min="11847" max="11847" width="3.90625" style="56" customWidth="1"/>
    <col min="11848" max="12032" width="9" style="56"/>
    <col min="12033" max="12033" width="3.90625" style="56" customWidth="1"/>
    <col min="12034" max="12034" width="21" style="56" customWidth="1"/>
    <col min="12035" max="12073" width="9.26953125" style="56" bestFit="1" customWidth="1"/>
    <col min="12074" max="12074" width="10" style="56" bestFit="1" customWidth="1"/>
    <col min="12075" max="12075" width="9.26953125" style="56" bestFit="1" customWidth="1"/>
    <col min="12076" max="12076" width="10" style="56" bestFit="1" customWidth="1"/>
    <col min="12077" max="12080" width="9.26953125" style="56" bestFit="1" customWidth="1"/>
    <col min="12081" max="12082" width="10" style="56" bestFit="1" customWidth="1"/>
    <col min="12083" max="12083" width="9.26953125" style="56" bestFit="1" customWidth="1"/>
    <col min="12084" max="12085" width="10" style="56" bestFit="1" customWidth="1"/>
    <col min="12086" max="12086" width="10.6328125" style="56" bestFit="1" customWidth="1"/>
    <col min="12087" max="12087" width="9.6328125" style="56" bestFit="1" customWidth="1"/>
    <col min="12088" max="12088" width="11.08984375" style="56" bestFit="1" customWidth="1"/>
    <col min="12089" max="12089" width="5.7265625" style="56" customWidth="1"/>
    <col min="12090" max="12090" width="7" style="56" customWidth="1"/>
    <col min="12091" max="12091" width="3.6328125" style="56" customWidth="1"/>
    <col min="12092" max="12092" width="19.453125" style="56" customWidth="1"/>
    <col min="12093" max="12094" width="9.90625" style="56" bestFit="1" customWidth="1"/>
    <col min="12095" max="12095" width="9.08984375" style="56" bestFit="1" customWidth="1"/>
    <col min="12096" max="12096" width="10" style="56" customWidth="1"/>
    <col min="12097" max="12097" width="3.90625" style="56" customWidth="1"/>
    <col min="12098" max="12098" width="3.7265625" style="56" customWidth="1"/>
    <col min="12099" max="12099" width="20.08984375" style="56" customWidth="1"/>
    <col min="12100" max="12100" width="9.36328125" style="56" bestFit="1" customWidth="1"/>
    <col min="12101" max="12101" width="9.90625" style="56" bestFit="1" customWidth="1"/>
    <col min="12102" max="12102" width="10.453125" style="56" bestFit="1" customWidth="1"/>
    <col min="12103" max="12103" width="3.90625" style="56" customWidth="1"/>
    <col min="12104" max="12288" width="9" style="56"/>
    <col min="12289" max="12289" width="3.90625" style="56" customWidth="1"/>
    <col min="12290" max="12290" width="21" style="56" customWidth="1"/>
    <col min="12291" max="12329" width="9.26953125" style="56" bestFit="1" customWidth="1"/>
    <col min="12330" max="12330" width="10" style="56" bestFit="1" customWidth="1"/>
    <col min="12331" max="12331" width="9.26953125" style="56" bestFit="1" customWidth="1"/>
    <col min="12332" max="12332" width="10" style="56" bestFit="1" customWidth="1"/>
    <col min="12333" max="12336" width="9.26953125" style="56" bestFit="1" customWidth="1"/>
    <col min="12337" max="12338" width="10" style="56" bestFit="1" customWidth="1"/>
    <col min="12339" max="12339" width="9.26953125" style="56" bestFit="1" customWidth="1"/>
    <col min="12340" max="12341" width="10" style="56" bestFit="1" customWidth="1"/>
    <col min="12342" max="12342" width="10.6328125" style="56" bestFit="1" customWidth="1"/>
    <col min="12343" max="12343" width="9.6328125" style="56" bestFit="1" customWidth="1"/>
    <col min="12344" max="12344" width="11.08984375" style="56" bestFit="1" customWidth="1"/>
    <col min="12345" max="12345" width="5.7265625" style="56" customWidth="1"/>
    <col min="12346" max="12346" width="7" style="56" customWidth="1"/>
    <col min="12347" max="12347" width="3.6328125" style="56" customWidth="1"/>
    <col min="12348" max="12348" width="19.453125" style="56" customWidth="1"/>
    <col min="12349" max="12350" width="9.90625" style="56" bestFit="1" customWidth="1"/>
    <col min="12351" max="12351" width="9.08984375" style="56" bestFit="1" customWidth="1"/>
    <col min="12352" max="12352" width="10" style="56" customWidth="1"/>
    <col min="12353" max="12353" width="3.90625" style="56" customWidth="1"/>
    <col min="12354" max="12354" width="3.7265625" style="56" customWidth="1"/>
    <col min="12355" max="12355" width="20.08984375" style="56" customWidth="1"/>
    <col min="12356" max="12356" width="9.36328125" style="56" bestFit="1" customWidth="1"/>
    <col min="12357" max="12357" width="9.90625" style="56" bestFit="1" customWidth="1"/>
    <col min="12358" max="12358" width="10.453125" style="56" bestFit="1" customWidth="1"/>
    <col min="12359" max="12359" width="3.90625" style="56" customWidth="1"/>
    <col min="12360" max="12544" width="9" style="56"/>
    <col min="12545" max="12545" width="3.90625" style="56" customWidth="1"/>
    <col min="12546" max="12546" width="21" style="56" customWidth="1"/>
    <col min="12547" max="12585" width="9.26953125" style="56" bestFit="1" customWidth="1"/>
    <col min="12586" max="12586" width="10" style="56" bestFit="1" customWidth="1"/>
    <col min="12587" max="12587" width="9.26953125" style="56" bestFit="1" customWidth="1"/>
    <col min="12588" max="12588" width="10" style="56" bestFit="1" customWidth="1"/>
    <col min="12589" max="12592" width="9.26953125" style="56" bestFit="1" customWidth="1"/>
    <col min="12593" max="12594" width="10" style="56" bestFit="1" customWidth="1"/>
    <col min="12595" max="12595" width="9.26953125" style="56" bestFit="1" customWidth="1"/>
    <col min="12596" max="12597" width="10" style="56" bestFit="1" customWidth="1"/>
    <col min="12598" max="12598" width="10.6328125" style="56" bestFit="1" customWidth="1"/>
    <col min="12599" max="12599" width="9.6328125" style="56" bestFit="1" customWidth="1"/>
    <col min="12600" max="12600" width="11.08984375" style="56" bestFit="1" customWidth="1"/>
    <col min="12601" max="12601" width="5.7265625" style="56" customWidth="1"/>
    <col min="12602" max="12602" width="7" style="56" customWidth="1"/>
    <col min="12603" max="12603" width="3.6328125" style="56" customWidth="1"/>
    <col min="12604" max="12604" width="19.453125" style="56" customWidth="1"/>
    <col min="12605" max="12606" width="9.90625" style="56" bestFit="1" customWidth="1"/>
    <col min="12607" max="12607" width="9.08984375" style="56" bestFit="1" customWidth="1"/>
    <col min="12608" max="12608" width="10" style="56" customWidth="1"/>
    <col min="12609" max="12609" width="3.90625" style="56" customWidth="1"/>
    <col min="12610" max="12610" width="3.7265625" style="56" customWidth="1"/>
    <col min="12611" max="12611" width="20.08984375" style="56" customWidth="1"/>
    <col min="12612" max="12612" width="9.36328125" style="56" bestFit="1" customWidth="1"/>
    <col min="12613" max="12613" width="9.90625" style="56" bestFit="1" customWidth="1"/>
    <col min="12614" max="12614" width="10.453125" style="56" bestFit="1" customWidth="1"/>
    <col min="12615" max="12615" width="3.90625" style="56" customWidth="1"/>
    <col min="12616" max="12800" width="9" style="56"/>
    <col min="12801" max="12801" width="3.90625" style="56" customWidth="1"/>
    <col min="12802" max="12802" width="21" style="56" customWidth="1"/>
    <col min="12803" max="12841" width="9.26953125" style="56" bestFit="1" customWidth="1"/>
    <col min="12842" max="12842" width="10" style="56" bestFit="1" customWidth="1"/>
    <col min="12843" max="12843" width="9.26953125" style="56" bestFit="1" customWidth="1"/>
    <col min="12844" max="12844" width="10" style="56" bestFit="1" customWidth="1"/>
    <col min="12845" max="12848" width="9.26953125" style="56" bestFit="1" customWidth="1"/>
    <col min="12849" max="12850" width="10" style="56" bestFit="1" customWidth="1"/>
    <col min="12851" max="12851" width="9.26953125" style="56" bestFit="1" customWidth="1"/>
    <col min="12852" max="12853" width="10" style="56" bestFit="1" customWidth="1"/>
    <col min="12854" max="12854" width="10.6328125" style="56" bestFit="1" customWidth="1"/>
    <col min="12855" max="12855" width="9.6328125" style="56" bestFit="1" customWidth="1"/>
    <col min="12856" max="12856" width="11.08984375" style="56" bestFit="1" customWidth="1"/>
    <col min="12857" max="12857" width="5.7265625" style="56" customWidth="1"/>
    <col min="12858" max="12858" width="7" style="56" customWidth="1"/>
    <col min="12859" max="12859" width="3.6328125" style="56" customWidth="1"/>
    <col min="12860" max="12860" width="19.453125" style="56" customWidth="1"/>
    <col min="12861" max="12862" width="9.90625" style="56" bestFit="1" customWidth="1"/>
    <col min="12863" max="12863" width="9.08984375" style="56" bestFit="1" customWidth="1"/>
    <col min="12864" max="12864" width="10" style="56" customWidth="1"/>
    <col min="12865" max="12865" width="3.90625" style="56" customWidth="1"/>
    <col min="12866" max="12866" width="3.7265625" style="56" customWidth="1"/>
    <col min="12867" max="12867" width="20.08984375" style="56" customWidth="1"/>
    <col min="12868" max="12868" width="9.36328125" style="56" bestFit="1" customWidth="1"/>
    <col min="12869" max="12869" width="9.90625" style="56" bestFit="1" customWidth="1"/>
    <col min="12870" max="12870" width="10.453125" style="56" bestFit="1" customWidth="1"/>
    <col min="12871" max="12871" width="3.90625" style="56" customWidth="1"/>
    <col min="12872" max="13056" width="9" style="56"/>
    <col min="13057" max="13057" width="3.90625" style="56" customWidth="1"/>
    <col min="13058" max="13058" width="21" style="56" customWidth="1"/>
    <col min="13059" max="13097" width="9.26953125" style="56" bestFit="1" customWidth="1"/>
    <col min="13098" max="13098" width="10" style="56" bestFit="1" customWidth="1"/>
    <col min="13099" max="13099" width="9.26953125" style="56" bestFit="1" customWidth="1"/>
    <col min="13100" max="13100" width="10" style="56" bestFit="1" customWidth="1"/>
    <col min="13101" max="13104" width="9.26953125" style="56" bestFit="1" customWidth="1"/>
    <col min="13105" max="13106" width="10" style="56" bestFit="1" customWidth="1"/>
    <col min="13107" max="13107" width="9.26953125" style="56" bestFit="1" customWidth="1"/>
    <col min="13108" max="13109" width="10" style="56" bestFit="1" customWidth="1"/>
    <col min="13110" max="13110" width="10.6328125" style="56" bestFit="1" customWidth="1"/>
    <col min="13111" max="13111" width="9.6328125" style="56" bestFit="1" customWidth="1"/>
    <col min="13112" max="13112" width="11.08984375" style="56" bestFit="1" customWidth="1"/>
    <col min="13113" max="13113" width="5.7265625" style="56" customWidth="1"/>
    <col min="13114" max="13114" width="7" style="56" customWidth="1"/>
    <col min="13115" max="13115" width="3.6328125" style="56" customWidth="1"/>
    <col min="13116" max="13116" width="19.453125" style="56" customWidth="1"/>
    <col min="13117" max="13118" width="9.90625" style="56" bestFit="1" customWidth="1"/>
    <col min="13119" max="13119" width="9.08984375" style="56" bestFit="1" customWidth="1"/>
    <col min="13120" max="13120" width="10" style="56" customWidth="1"/>
    <col min="13121" max="13121" width="3.90625" style="56" customWidth="1"/>
    <col min="13122" max="13122" width="3.7265625" style="56" customWidth="1"/>
    <col min="13123" max="13123" width="20.08984375" style="56" customWidth="1"/>
    <col min="13124" max="13124" width="9.36328125" style="56" bestFit="1" customWidth="1"/>
    <col min="13125" max="13125" width="9.90625" style="56" bestFit="1" customWidth="1"/>
    <col min="13126" max="13126" width="10.453125" style="56" bestFit="1" customWidth="1"/>
    <col min="13127" max="13127" width="3.90625" style="56" customWidth="1"/>
    <col min="13128" max="13312" width="9" style="56"/>
    <col min="13313" max="13313" width="3.90625" style="56" customWidth="1"/>
    <col min="13314" max="13314" width="21" style="56" customWidth="1"/>
    <col min="13315" max="13353" width="9.26953125" style="56" bestFit="1" customWidth="1"/>
    <col min="13354" max="13354" width="10" style="56" bestFit="1" customWidth="1"/>
    <col min="13355" max="13355" width="9.26953125" style="56" bestFit="1" customWidth="1"/>
    <col min="13356" max="13356" width="10" style="56" bestFit="1" customWidth="1"/>
    <col min="13357" max="13360" width="9.26953125" style="56" bestFit="1" customWidth="1"/>
    <col min="13361" max="13362" width="10" style="56" bestFit="1" customWidth="1"/>
    <col min="13363" max="13363" width="9.26953125" style="56" bestFit="1" customWidth="1"/>
    <col min="13364" max="13365" width="10" style="56" bestFit="1" customWidth="1"/>
    <col min="13366" max="13366" width="10.6328125" style="56" bestFit="1" customWidth="1"/>
    <col min="13367" max="13367" width="9.6328125" style="56" bestFit="1" customWidth="1"/>
    <col min="13368" max="13368" width="11.08984375" style="56" bestFit="1" customWidth="1"/>
    <col min="13369" max="13369" width="5.7265625" style="56" customWidth="1"/>
    <col min="13370" max="13370" width="7" style="56" customWidth="1"/>
    <col min="13371" max="13371" width="3.6328125" style="56" customWidth="1"/>
    <col min="13372" max="13372" width="19.453125" style="56" customWidth="1"/>
    <col min="13373" max="13374" width="9.90625" style="56" bestFit="1" customWidth="1"/>
    <col min="13375" max="13375" width="9.08984375" style="56" bestFit="1" customWidth="1"/>
    <col min="13376" max="13376" width="10" style="56" customWidth="1"/>
    <col min="13377" max="13377" width="3.90625" style="56" customWidth="1"/>
    <col min="13378" max="13378" width="3.7265625" style="56" customWidth="1"/>
    <col min="13379" max="13379" width="20.08984375" style="56" customWidth="1"/>
    <col min="13380" max="13380" width="9.36328125" style="56" bestFit="1" customWidth="1"/>
    <col min="13381" max="13381" width="9.90625" style="56" bestFit="1" customWidth="1"/>
    <col min="13382" max="13382" width="10.453125" style="56" bestFit="1" customWidth="1"/>
    <col min="13383" max="13383" width="3.90625" style="56" customWidth="1"/>
    <col min="13384" max="13568" width="9" style="56"/>
    <col min="13569" max="13569" width="3.90625" style="56" customWidth="1"/>
    <col min="13570" max="13570" width="21" style="56" customWidth="1"/>
    <col min="13571" max="13609" width="9.26953125" style="56" bestFit="1" customWidth="1"/>
    <col min="13610" max="13610" width="10" style="56" bestFit="1" customWidth="1"/>
    <col min="13611" max="13611" width="9.26953125" style="56" bestFit="1" customWidth="1"/>
    <col min="13612" max="13612" width="10" style="56" bestFit="1" customWidth="1"/>
    <col min="13613" max="13616" width="9.26953125" style="56" bestFit="1" customWidth="1"/>
    <col min="13617" max="13618" width="10" style="56" bestFit="1" customWidth="1"/>
    <col min="13619" max="13619" width="9.26953125" style="56" bestFit="1" customWidth="1"/>
    <col min="13620" max="13621" width="10" style="56" bestFit="1" customWidth="1"/>
    <col min="13622" max="13622" width="10.6328125" style="56" bestFit="1" customWidth="1"/>
    <col min="13623" max="13623" width="9.6328125" style="56" bestFit="1" customWidth="1"/>
    <col min="13624" max="13624" width="11.08984375" style="56" bestFit="1" customWidth="1"/>
    <col min="13625" max="13625" width="5.7265625" style="56" customWidth="1"/>
    <col min="13626" max="13626" width="7" style="56" customWidth="1"/>
    <col min="13627" max="13627" width="3.6328125" style="56" customWidth="1"/>
    <col min="13628" max="13628" width="19.453125" style="56" customWidth="1"/>
    <col min="13629" max="13630" width="9.90625" style="56" bestFit="1" customWidth="1"/>
    <col min="13631" max="13631" width="9.08984375" style="56" bestFit="1" customWidth="1"/>
    <col min="13632" max="13632" width="10" style="56" customWidth="1"/>
    <col min="13633" max="13633" width="3.90625" style="56" customWidth="1"/>
    <col min="13634" max="13634" width="3.7265625" style="56" customWidth="1"/>
    <col min="13635" max="13635" width="20.08984375" style="56" customWidth="1"/>
    <col min="13636" max="13636" width="9.36328125" style="56" bestFit="1" customWidth="1"/>
    <col min="13637" max="13637" width="9.90625" style="56" bestFit="1" customWidth="1"/>
    <col min="13638" max="13638" width="10.453125" style="56" bestFit="1" customWidth="1"/>
    <col min="13639" max="13639" width="3.90625" style="56" customWidth="1"/>
    <col min="13640" max="13824" width="9" style="56"/>
    <col min="13825" max="13825" width="3.90625" style="56" customWidth="1"/>
    <col min="13826" max="13826" width="21" style="56" customWidth="1"/>
    <col min="13827" max="13865" width="9.26953125" style="56" bestFit="1" customWidth="1"/>
    <col min="13866" max="13866" width="10" style="56" bestFit="1" customWidth="1"/>
    <col min="13867" max="13867" width="9.26953125" style="56" bestFit="1" customWidth="1"/>
    <col min="13868" max="13868" width="10" style="56" bestFit="1" customWidth="1"/>
    <col min="13869" max="13872" width="9.26953125" style="56" bestFit="1" customWidth="1"/>
    <col min="13873" max="13874" width="10" style="56" bestFit="1" customWidth="1"/>
    <col min="13875" max="13875" width="9.26953125" style="56" bestFit="1" customWidth="1"/>
    <col min="13876" max="13877" width="10" style="56" bestFit="1" customWidth="1"/>
    <col min="13878" max="13878" width="10.6328125" style="56" bestFit="1" customWidth="1"/>
    <col min="13879" max="13879" width="9.6328125" style="56" bestFit="1" customWidth="1"/>
    <col min="13880" max="13880" width="11.08984375" style="56" bestFit="1" customWidth="1"/>
    <col min="13881" max="13881" width="5.7265625" style="56" customWidth="1"/>
    <col min="13882" max="13882" width="7" style="56" customWidth="1"/>
    <col min="13883" max="13883" width="3.6328125" style="56" customWidth="1"/>
    <col min="13884" max="13884" width="19.453125" style="56" customWidth="1"/>
    <col min="13885" max="13886" width="9.90625" style="56" bestFit="1" customWidth="1"/>
    <col min="13887" max="13887" width="9.08984375" style="56" bestFit="1" customWidth="1"/>
    <col min="13888" max="13888" width="10" style="56" customWidth="1"/>
    <col min="13889" max="13889" width="3.90625" style="56" customWidth="1"/>
    <col min="13890" max="13890" width="3.7265625" style="56" customWidth="1"/>
    <col min="13891" max="13891" width="20.08984375" style="56" customWidth="1"/>
    <col min="13892" max="13892" width="9.36328125" style="56" bestFit="1" customWidth="1"/>
    <col min="13893" max="13893" width="9.90625" style="56" bestFit="1" customWidth="1"/>
    <col min="13894" max="13894" width="10.453125" style="56" bestFit="1" customWidth="1"/>
    <col min="13895" max="13895" width="3.90625" style="56" customWidth="1"/>
    <col min="13896" max="14080" width="9" style="56"/>
    <col min="14081" max="14081" width="3.90625" style="56" customWidth="1"/>
    <col min="14082" max="14082" width="21" style="56" customWidth="1"/>
    <col min="14083" max="14121" width="9.26953125" style="56" bestFit="1" customWidth="1"/>
    <col min="14122" max="14122" width="10" style="56" bestFit="1" customWidth="1"/>
    <col min="14123" max="14123" width="9.26953125" style="56" bestFit="1" customWidth="1"/>
    <col min="14124" max="14124" width="10" style="56" bestFit="1" customWidth="1"/>
    <col min="14125" max="14128" width="9.26953125" style="56" bestFit="1" customWidth="1"/>
    <col min="14129" max="14130" width="10" style="56" bestFit="1" customWidth="1"/>
    <col min="14131" max="14131" width="9.26953125" style="56" bestFit="1" customWidth="1"/>
    <col min="14132" max="14133" width="10" style="56" bestFit="1" customWidth="1"/>
    <col min="14134" max="14134" width="10.6328125" style="56" bestFit="1" customWidth="1"/>
    <col min="14135" max="14135" width="9.6328125" style="56" bestFit="1" customWidth="1"/>
    <col min="14136" max="14136" width="11.08984375" style="56" bestFit="1" customWidth="1"/>
    <col min="14137" max="14137" width="5.7265625" style="56" customWidth="1"/>
    <col min="14138" max="14138" width="7" style="56" customWidth="1"/>
    <col min="14139" max="14139" width="3.6328125" style="56" customWidth="1"/>
    <col min="14140" max="14140" width="19.453125" style="56" customWidth="1"/>
    <col min="14141" max="14142" width="9.90625" style="56" bestFit="1" customWidth="1"/>
    <col min="14143" max="14143" width="9.08984375" style="56" bestFit="1" customWidth="1"/>
    <col min="14144" max="14144" width="10" style="56" customWidth="1"/>
    <col min="14145" max="14145" width="3.90625" style="56" customWidth="1"/>
    <col min="14146" max="14146" width="3.7265625" style="56" customWidth="1"/>
    <col min="14147" max="14147" width="20.08984375" style="56" customWidth="1"/>
    <col min="14148" max="14148" width="9.36328125" style="56" bestFit="1" customWidth="1"/>
    <col min="14149" max="14149" width="9.90625" style="56" bestFit="1" customWidth="1"/>
    <col min="14150" max="14150" width="10.453125" style="56" bestFit="1" customWidth="1"/>
    <col min="14151" max="14151" width="3.90625" style="56" customWidth="1"/>
    <col min="14152" max="14336" width="9" style="56"/>
    <col min="14337" max="14337" width="3.90625" style="56" customWidth="1"/>
    <col min="14338" max="14338" width="21" style="56" customWidth="1"/>
    <col min="14339" max="14377" width="9.26953125" style="56" bestFit="1" customWidth="1"/>
    <col min="14378" max="14378" width="10" style="56" bestFit="1" customWidth="1"/>
    <col min="14379" max="14379" width="9.26953125" style="56" bestFit="1" customWidth="1"/>
    <col min="14380" max="14380" width="10" style="56" bestFit="1" customWidth="1"/>
    <col min="14381" max="14384" width="9.26953125" style="56" bestFit="1" customWidth="1"/>
    <col min="14385" max="14386" width="10" style="56" bestFit="1" customWidth="1"/>
    <col min="14387" max="14387" width="9.26953125" style="56" bestFit="1" customWidth="1"/>
    <col min="14388" max="14389" width="10" style="56" bestFit="1" customWidth="1"/>
    <col min="14390" max="14390" width="10.6328125" style="56" bestFit="1" customWidth="1"/>
    <col min="14391" max="14391" width="9.6328125" style="56" bestFit="1" customWidth="1"/>
    <col min="14392" max="14392" width="11.08984375" style="56" bestFit="1" customWidth="1"/>
    <col min="14393" max="14393" width="5.7265625" style="56" customWidth="1"/>
    <col min="14394" max="14394" width="7" style="56" customWidth="1"/>
    <col min="14395" max="14395" width="3.6328125" style="56" customWidth="1"/>
    <col min="14396" max="14396" width="19.453125" style="56" customWidth="1"/>
    <col min="14397" max="14398" width="9.90625" style="56" bestFit="1" customWidth="1"/>
    <col min="14399" max="14399" width="9.08984375" style="56" bestFit="1" customWidth="1"/>
    <col min="14400" max="14400" width="10" style="56" customWidth="1"/>
    <col min="14401" max="14401" width="3.90625" style="56" customWidth="1"/>
    <col min="14402" max="14402" width="3.7265625" style="56" customWidth="1"/>
    <col min="14403" max="14403" width="20.08984375" style="56" customWidth="1"/>
    <col min="14404" max="14404" width="9.36328125" style="56" bestFit="1" customWidth="1"/>
    <col min="14405" max="14405" width="9.90625" style="56" bestFit="1" customWidth="1"/>
    <col min="14406" max="14406" width="10.453125" style="56" bestFit="1" customWidth="1"/>
    <col min="14407" max="14407" width="3.90625" style="56" customWidth="1"/>
    <col min="14408" max="14592" width="9" style="56"/>
    <col min="14593" max="14593" width="3.90625" style="56" customWidth="1"/>
    <col min="14594" max="14594" width="21" style="56" customWidth="1"/>
    <col min="14595" max="14633" width="9.26953125" style="56" bestFit="1" customWidth="1"/>
    <col min="14634" max="14634" width="10" style="56" bestFit="1" customWidth="1"/>
    <col min="14635" max="14635" width="9.26953125" style="56" bestFit="1" customWidth="1"/>
    <col min="14636" max="14636" width="10" style="56" bestFit="1" customWidth="1"/>
    <col min="14637" max="14640" width="9.26953125" style="56" bestFit="1" customWidth="1"/>
    <col min="14641" max="14642" width="10" style="56" bestFit="1" customWidth="1"/>
    <col min="14643" max="14643" width="9.26953125" style="56" bestFit="1" customWidth="1"/>
    <col min="14644" max="14645" width="10" style="56" bestFit="1" customWidth="1"/>
    <col min="14646" max="14646" width="10.6328125" style="56" bestFit="1" customWidth="1"/>
    <col min="14647" max="14647" width="9.6328125" style="56" bestFit="1" customWidth="1"/>
    <col min="14648" max="14648" width="11.08984375" style="56" bestFit="1" customWidth="1"/>
    <col min="14649" max="14649" width="5.7265625" style="56" customWidth="1"/>
    <col min="14650" max="14650" width="7" style="56" customWidth="1"/>
    <col min="14651" max="14651" width="3.6328125" style="56" customWidth="1"/>
    <col min="14652" max="14652" width="19.453125" style="56" customWidth="1"/>
    <col min="14653" max="14654" width="9.90625" style="56" bestFit="1" customWidth="1"/>
    <col min="14655" max="14655" width="9.08984375" style="56" bestFit="1" customWidth="1"/>
    <col min="14656" max="14656" width="10" style="56" customWidth="1"/>
    <col min="14657" max="14657" width="3.90625" style="56" customWidth="1"/>
    <col min="14658" max="14658" width="3.7265625" style="56" customWidth="1"/>
    <col min="14659" max="14659" width="20.08984375" style="56" customWidth="1"/>
    <col min="14660" max="14660" width="9.36328125" style="56" bestFit="1" customWidth="1"/>
    <col min="14661" max="14661" width="9.90625" style="56" bestFit="1" customWidth="1"/>
    <col min="14662" max="14662" width="10.453125" style="56" bestFit="1" customWidth="1"/>
    <col min="14663" max="14663" width="3.90625" style="56" customWidth="1"/>
    <col min="14664" max="14848" width="9" style="56"/>
    <col min="14849" max="14849" width="3.90625" style="56" customWidth="1"/>
    <col min="14850" max="14850" width="21" style="56" customWidth="1"/>
    <col min="14851" max="14889" width="9.26953125" style="56" bestFit="1" customWidth="1"/>
    <col min="14890" max="14890" width="10" style="56" bestFit="1" customWidth="1"/>
    <col min="14891" max="14891" width="9.26953125" style="56" bestFit="1" customWidth="1"/>
    <col min="14892" max="14892" width="10" style="56" bestFit="1" customWidth="1"/>
    <col min="14893" max="14896" width="9.26953125" style="56" bestFit="1" customWidth="1"/>
    <col min="14897" max="14898" width="10" style="56" bestFit="1" customWidth="1"/>
    <col min="14899" max="14899" width="9.26953125" style="56" bestFit="1" customWidth="1"/>
    <col min="14900" max="14901" width="10" style="56" bestFit="1" customWidth="1"/>
    <col min="14902" max="14902" width="10.6328125" style="56" bestFit="1" customWidth="1"/>
    <col min="14903" max="14903" width="9.6328125" style="56" bestFit="1" customWidth="1"/>
    <col min="14904" max="14904" width="11.08984375" style="56" bestFit="1" customWidth="1"/>
    <col min="14905" max="14905" width="5.7265625" style="56" customWidth="1"/>
    <col min="14906" max="14906" width="7" style="56" customWidth="1"/>
    <col min="14907" max="14907" width="3.6328125" style="56" customWidth="1"/>
    <col min="14908" max="14908" width="19.453125" style="56" customWidth="1"/>
    <col min="14909" max="14910" width="9.90625" style="56" bestFit="1" customWidth="1"/>
    <col min="14911" max="14911" width="9.08984375" style="56" bestFit="1" customWidth="1"/>
    <col min="14912" max="14912" width="10" style="56" customWidth="1"/>
    <col min="14913" max="14913" width="3.90625" style="56" customWidth="1"/>
    <col min="14914" max="14914" width="3.7265625" style="56" customWidth="1"/>
    <col min="14915" max="14915" width="20.08984375" style="56" customWidth="1"/>
    <col min="14916" max="14916" width="9.36328125" style="56" bestFit="1" customWidth="1"/>
    <col min="14917" max="14917" width="9.90625" style="56" bestFit="1" customWidth="1"/>
    <col min="14918" max="14918" width="10.453125" style="56" bestFit="1" customWidth="1"/>
    <col min="14919" max="14919" width="3.90625" style="56" customWidth="1"/>
    <col min="14920" max="15104" width="9" style="56"/>
    <col min="15105" max="15105" width="3.90625" style="56" customWidth="1"/>
    <col min="15106" max="15106" width="21" style="56" customWidth="1"/>
    <col min="15107" max="15145" width="9.26953125" style="56" bestFit="1" customWidth="1"/>
    <col min="15146" max="15146" width="10" style="56" bestFit="1" customWidth="1"/>
    <col min="15147" max="15147" width="9.26953125" style="56" bestFit="1" customWidth="1"/>
    <col min="15148" max="15148" width="10" style="56" bestFit="1" customWidth="1"/>
    <col min="15149" max="15152" width="9.26953125" style="56" bestFit="1" customWidth="1"/>
    <col min="15153" max="15154" width="10" style="56" bestFit="1" customWidth="1"/>
    <col min="15155" max="15155" width="9.26953125" style="56" bestFit="1" customWidth="1"/>
    <col min="15156" max="15157" width="10" style="56" bestFit="1" customWidth="1"/>
    <col min="15158" max="15158" width="10.6328125" style="56" bestFit="1" customWidth="1"/>
    <col min="15159" max="15159" width="9.6328125" style="56" bestFit="1" customWidth="1"/>
    <col min="15160" max="15160" width="11.08984375" style="56" bestFit="1" customWidth="1"/>
    <col min="15161" max="15161" width="5.7265625" style="56" customWidth="1"/>
    <col min="15162" max="15162" width="7" style="56" customWidth="1"/>
    <col min="15163" max="15163" width="3.6328125" style="56" customWidth="1"/>
    <col min="15164" max="15164" width="19.453125" style="56" customWidth="1"/>
    <col min="15165" max="15166" width="9.90625" style="56" bestFit="1" customWidth="1"/>
    <col min="15167" max="15167" width="9.08984375" style="56" bestFit="1" customWidth="1"/>
    <col min="15168" max="15168" width="10" style="56" customWidth="1"/>
    <col min="15169" max="15169" width="3.90625" style="56" customWidth="1"/>
    <col min="15170" max="15170" width="3.7265625" style="56" customWidth="1"/>
    <col min="15171" max="15171" width="20.08984375" style="56" customWidth="1"/>
    <col min="15172" max="15172" width="9.36328125" style="56" bestFit="1" customWidth="1"/>
    <col min="15173" max="15173" width="9.90625" style="56" bestFit="1" customWidth="1"/>
    <col min="15174" max="15174" width="10.453125" style="56" bestFit="1" customWidth="1"/>
    <col min="15175" max="15175" width="3.90625" style="56" customWidth="1"/>
    <col min="15176" max="15360" width="9" style="56"/>
    <col min="15361" max="15361" width="3.90625" style="56" customWidth="1"/>
    <col min="15362" max="15362" width="21" style="56" customWidth="1"/>
    <col min="15363" max="15401" width="9.26953125" style="56" bestFit="1" customWidth="1"/>
    <col min="15402" max="15402" width="10" style="56" bestFit="1" customWidth="1"/>
    <col min="15403" max="15403" width="9.26953125" style="56" bestFit="1" customWidth="1"/>
    <col min="15404" max="15404" width="10" style="56" bestFit="1" customWidth="1"/>
    <col min="15405" max="15408" width="9.26953125" style="56" bestFit="1" customWidth="1"/>
    <col min="15409" max="15410" width="10" style="56" bestFit="1" customWidth="1"/>
    <col min="15411" max="15411" width="9.26953125" style="56" bestFit="1" customWidth="1"/>
    <col min="15412" max="15413" width="10" style="56" bestFit="1" customWidth="1"/>
    <col min="15414" max="15414" width="10.6328125" style="56" bestFit="1" customWidth="1"/>
    <col min="15415" max="15415" width="9.6328125" style="56" bestFit="1" customWidth="1"/>
    <col min="15416" max="15416" width="11.08984375" style="56" bestFit="1" customWidth="1"/>
    <col min="15417" max="15417" width="5.7265625" style="56" customWidth="1"/>
    <col min="15418" max="15418" width="7" style="56" customWidth="1"/>
    <col min="15419" max="15419" width="3.6328125" style="56" customWidth="1"/>
    <col min="15420" max="15420" width="19.453125" style="56" customWidth="1"/>
    <col min="15421" max="15422" width="9.90625" style="56" bestFit="1" customWidth="1"/>
    <col min="15423" max="15423" width="9.08984375" style="56" bestFit="1" customWidth="1"/>
    <col min="15424" max="15424" width="10" style="56" customWidth="1"/>
    <col min="15425" max="15425" width="3.90625" style="56" customWidth="1"/>
    <col min="15426" max="15426" width="3.7265625" style="56" customWidth="1"/>
    <col min="15427" max="15427" width="20.08984375" style="56" customWidth="1"/>
    <col min="15428" max="15428" width="9.36328125" style="56" bestFit="1" customWidth="1"/>
    <col min="15429" max="15429" width="9.90625" style="56" bestFit="1" customWidth="1"/>
    <col min="15430" max="15430" width="10.453125" style="56" bestFit="1" customWidth="1"/>
    <col min="15431" max="15431" width="3.90625" style="56" customWidth="1"/>
    <col min="15432" max="15616" width="9" style="56"/>
    <col min="15617" max="15617" width="3.90625" style="56" customWidth="1"/>
    <col min="15618" max="15618" width="21" style="56" customWidth="1"/>
    <col min="15619" max="15657" width="9.26953125" style="56" bestFit="1" customWidth="1"/>
    <col min="15658" max="15658" width="10" style="56" bestFit="1" customWidth="1"/>
    <col min="15659" max="15659" width="9.26953125" style="56" bestFit="1" customWidth="1"/>
    <col min="15660" max="15660" width="10" style="56" bestFit="1" customWidth="1"/>
    <col min="15661" max="15664" width="9.26953125" style="56" bestFit="1" customWidth="1"/>
    <col min="15665" max="15666" width="10" style="56" bestFit="1" customWidth="1"/>
    <col min="15667" max="15667" width="9.26953125" style="56" bestFit="1" customWidth="1"/>
    <col min="15668" max="15669" width="10" style="56" bestFit="1" customWidth="1"/>
    <col min="15670" max="15670" width="10.6328125" style="56" bestFit="1" customWidth="1"/>
    <col min="15671" max="15671" width="9.6328125" style="56" bestFit="1" customWidth="1"/>
    <col min="15672" max="15672" width="11.08984375" style="56" bestFit="1" customWidth="1"/>
    <col min="15673" max="15673" width="5.7265625" style="56" customWidth="1"/>
    <col min="15674" max="15674" width="7" style="56" customWidth="1"/>
    <col min="15675" max="15675" width="3.6328125" style="56" customWidth="1"/>
    <col min="15676" max="15676" width="19.453125" style="56" customWidth="1"/>
    <col min="15677" max="15678" width="9.90625" style="56" bestFit="1" customWidth="1"/>
    <col min="15679" max="15679" width="9.08984375" style="56" bestFit="1" customWidth="1"/>
    <col min="15680" max="15680" width="10" style="56" customWidth="1"/>
    <col min="15681" max="15681" width="3.90625" style="56" customWidth="1"/>
    <col min="15682" max="15682" width="3.7265625" style="56" customWidth="1"/>
    <col min="15683" max="15683" width="20.08984375" style="56" customWidth="1"/>
    <col min="15684" max="15684" width="9.36328125" style="56" bestFit="1" customWidth="1"/>
    <col min="15685" max="15685" width="9.90625" style="56" bestFit="1" customWidth="1"/>
    <col min="15686" max="15686" width="10.453125" style="56" bestFit="1" customWidth="1"/>
    <col min="15687" max="15687" width="3.90625" style="56" customWidth="1"/>
    <col min="15688" max="15872" width="9" style="56"/>
    <col min="15873" max="15873" width="3.90625" style="56" customWidth="1"/>
    <col min="15874" max="15874" width="21" style="56" customWidth="1"/>
    <col min="15875" max="15913" width="9.26953125" style="56" bestFit="1" customWidth="1"/>
    <col min="15914" max="15914" width="10" style="56" bestFit="1" customWidth="1"/>
    <col min="15915" max="15915" width="9.26953125" style="56" bestFit="1" customWidth="1"/>
    <col min="15916" max="15916" width="10" style="56" bestFit="1" customWidth="1"/>
    <col min="15917" max="15920" width="9.26953125" style="56" bestFit="1" customWidth="1"/>
    <col min="15921" max="15922" width="10" style="56" bestFit="1" customWidth="1"/>
    <col min="15923" max="15923" width="9.26953125" style="56" bestFit="1" customWidth="1"/>
    <col min="15924" max="15925" width="10" style="56" bestFit="1" customWidth="1"/>
    <col min="15926" max="15926" width="10.6328125" style="56" bestFit="1" customWidth="1"/>
    <col min="15927" max="15927" width="9.6328125" style="56" bestFit="1" customWidth="1"/>
    <col min="15928" max="15928" width="11.08984375" style="56" bestFit="1" customWidth="1"/>
    <col min="15929" max="15929" width="5.7265625" style="56" customWidth="1"/>
    <col min="15930" max="15930" width="7" style="56" customWidth="1"/>
    <col min="15931" max="15931" width="3.6328125" style="56" customWidth="1"/>
    <col min="15932" max="15932" width="19.453125" style="56" customWidth="1"/>
    <col min="15933" max="15934" width="9.90625" style="56" bestFit="1" customWidth="1"/>
    <col min="15935" max="15935" width="9.08984375" style="56" bestFit="1" customWidth="1"/>
    <col min="15936" max="15936" width="10" style="56" customWidth="1"/>
    <col min="15937" max="15937" width="3.90625" style="56" customWidth="1"/>
    <col min="15938" max="15938" width="3.7265625" style="56" customWidth="1"/>
    <col min="15939" max="15939" width="20.08984375" style="56" customWidth="1"/>
    <col min="15940" max="15940" width="9.36328125" style="56" bestFit="1" customWidth="1"/>
    <col min="15941" max="15941" width="9.90625" style="56" bestFit="1" customWidth="1"/>
    <col min="15942" max="15942" width="10.453125" style="56" bestFit="1" customWidth="1"/>
    <col min="15943" max="15943" width="3.90625" style="56" customWidth="1"/>
    <col min="15944" max="16128" width="9" style="56"/>
    <col min="16129" max="16129" width="3.90625" style="56" customWidth="1"/>
    <col min="16130" max="16130" width="21" style="56" customWidth="1"/>
    <col min="16131" max="16169" width="9.26953125" style="56" bestFit="1" customWidth="1"/>
    <col min="16170" max="16170" width="10" style="56" bestFit="1" customWidth="1"/>
    <col min="16171" max="16171" width="9.26953125" style="56" bestFit="1" customWidth="1"/>
    <col min="16172" max="16172" width="10" style="56" bestFit="1" customWidth="1"/>
    <col min="16173" max="16176" width="9.26953125" style="56" bestFit="1" customWidth="1"/>
    <col min="16177" max="16178" width="10" style="56" bestFit="1" customWidth="1"/>
    <col min="16179" max="16179" width="9.26953125" style="56" bestFit="1" customWidth="1"/>
    <col min="16180" max="16181" width="10" style="56" bestFit="1" customWidth="1"/>
    <col min="16182" max="16182" width="10.6328125" style="56" bestFit="1" customWidth="1"/>
    <col min="16183" max="16183" width="9.6328125" style="56" bestFit="1" customWidth="1"/>
    <col min="16184" max="16184" width="11.08984375" style="56" bestFit="1" customWidth="1"/>
    <col min="16185" max="16185" width="5.7265625" style="56" customWidth="1"/>
    <col min="16186" max="16186" width="7" style="56" customWidth="1"/>
    <col min="16187" max="16187" width="3.6328125" style="56" customWidth="1"/>
    <col min="16188" max="16188" width="19.453125" style="56" customWidth="1"/>
    <col min="16189" max="16190" width="9.90625" style="56" bestFit="1" customWidth="1"/>
    <col min="16191" max="16191" width="9.08984375" style="56" bestFit="1" customWidth="1"/>
    <col min="16192" max="16192" width="10" style="56" customWidth="1"/>
    <col min="16193" max="16193" width="3.90625" style="56" customWidth="1"/>
    <col min="16194" max="16194" width="3.7265625" style="56" customWidth="1"/>
    <col min="16195" max="16195" width="20.08984375" style="56" customWidth="1"/>
    <col min="16196" max="16196" width="9.36328125" style="56" bestFit="1" customWidth="1"/>
    <col min="16197" max="16197" width="9.90625" style="56" bestFit="1" customWidth="1"/>
    <col min="16198" max="16198" width="10.453125" style="56" bestFit="1" customWidth="1"/>
    <col min="16199" max="16199" width="3.90625" style="56" customWidth="1"/>
    <col min="16200" max="16384" width="9" style="56"/>
  </cols>
  <sheetData>
    <row r="1" spans="1:71" x14ac:dyDescent="0.2">
      <c r="A1" s="236" t="s">
        <v>397</v>
      </c>
      <c r="E1" s="237" t="s">
        <v>611</v>
      </c>
      <c r="F1" s="238"/>
      <c r="G1" s="56" t="s">
        <v>177</v>
      </c>
      <c r="BG1" s="236" t="s">
        <v>398</v>
      </c>
      <c r="BJ1" s="56" t="s">
        <v>177</v>
      </c>
      <c r="BN1" s="236" t="s">
        <v>399</v>
      </c>
      <c r="BQ1" s="56" t="s">
        <v>177</v>
      </c>
    </row>
    <row r="2" spans="1:71" x14ac:dyDescent="0.2">
      <c r="A2" s="56" t="s">
        <v>400</v>
      </c>
      <c r="BC2" s="239" t="s">
        <v>0</v>
      </c>
      <c r="BG2" s="56" t="s">
        <v>401</v>
      </c>
      <c r="BN2" s="236" t="s">
        <v>402</v>
      </c>
    </row>
    <row r="3" spans="1:71" x14ac:dyDescent="0.2">
      <c r="A3" s="240" t="s">
        <v>1</v>
      </c>
      <c r="B3" s="241"/>
      <c r="C3" s="242" t="s">
        <v>403</v>
      </c>
      <c r="D3" s="242" t="s">
        <v>404</v>
      </c>
      <c r="E3" s="242" t="s">
        <v>405</v>
      </c>
      <c r="F3" s="242" t="s">
        <v>406</v>
      </c>
      <c r="G3" s="242" t="s">
        <v>407</v>
      </c>
      <c r="H3" s="243" t="s">
        <v>408</v>
      </c>
      <c r="I3" s="243" t="s">
        <v>409</v>
      </c>
      <c r="J3" s="243" t="s">
        <v>410</v>
      </c>
      <c r="K3" s="243" t="s">
        <v>411</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44">
        <v>40</v>
      </c>
      <c r="AQ3" s="245">
        <v>41</v>
      </c>
      <c r="AR3" s="245">
        <v>42</v>
      </c>
      <c r="AS3" s="245">
        <v>43</v>
      </c>
      <c r="AT3" s="245">
        <v>44</v>
      </c>
      <c r="AU3" s="245">
        <v>45</v>
      </c>
      <c r="AV3" s="245">
        <v>46</v>
      </c>
      <c r="AW3" s="244">
        <v>47</v>
      </c>
      <c r="AX3" s="245">
        <v>48</v>
      </c>
      <c r="AY3" s="246">
        <v>49</v>
      </c>
      <c r="AZ3" s="244">
        <v>50</v>
      </c>
      <c r="BA3" s="245">
        <v>51</v>
      </c>
      <c r="BB3" s="246">
        <v>52</v>
      </c>
      <c r="BC3" s="245">
        <v>53</v>
      </c>
      <c r="BD3" s="244">
        <v>54</v>
      </c>
      <c r="BE3" s="247"/>
      <c r="BG3" s="248" t="s">
        <v>1</v>
      </c>
      <c r="BH3" s="249"/>
      <c r="BI3" s="250" t="s">
        <v>412</v>
      </c>
      <c r="BJ3" s="251" t="s">
        <v>71</v>
      </c>
      <c r="BK3" s="252" t="s">
        <v>72</v>
      </c>
      <c r="BL3" s="250" t="s">
        <v>413</v>
      </c>
      <c r="BN3" s="248" t="s">
        <v>1</v>
      </c>
      <c r="BO3" s="249"/>
      <c r="BP3" s="248" t="s">
        <v>414</v>
      </c>
      <c r="BQ3" s="251" t="s">
        <v>415</v>
      </c>
      <c r="BR3" s="250" t="s">
        <v>402</v>
      </c>
    </row>
    <row r="4" spans="1:71" ht="50" x14ac:dyDescent="0.2">
      <c r="A4" s="253"/>
      <c r="B4" s="254" t="s">
        <v>416</v>
      </c>
      <c r="C4" s="255" t="s">
        <v>417</v>
      </c>
      <c r="D4" s="255" t="s">
        <v>418</v>
      </c>
      <c r="E4" s="255" t="s">
        <v>419</v>
      </c>
      <c r="F4" s="255" t="s">
        <v>27</v>
      </c>
      <c r="G4" s="255" t="s">
        <v>420</v>
      </c>
      <c r="H4" s="256" t="s">
        <v>28</v>
      </c>
      <c r="I4" s="256" t="s">
        <v>267</v>
      </c>
      <c r="J4" s="256" t="s">
        <v>29</v>
      </c>
      <c r="K4" s="256" t="s">
        <v>30</v>
      </c>
      <c r="L4" s="256" t="s">
        <v>421</v>
      </c>
      <c r="M4" s="256" t="s">
        <v>31</v>
      </c>
      <c r="N4" s="256" t="s">
        <v>32</v>
      </c>
      <c r="O4" s="256" t="s">
        <v>33</v>
      </c>
      <c r="P4" s="256" t="s">
        <v>34</v>
      </c>
      <c r="Q4" s="256" t="s">
        <v>268</v>
      </c>
      <c r="R4" s="256" t="s">
        <v>269</v>
      </c>
      <c r="S4" s="256" t="s">
        <v>270</v>
      </c>
      <c r="T4" s="256" t="s">
        <v>422</v>
      </c>
      <c r="U4" s="256" t="s">
        <v>35</v>
      </c>
      <c r="V4" s="256" t="s">
        <v>365</v>
      </c>
      <c r="W4" s="256" t="s">
        <v>423</v>
      </c>
      <c r="X4" s="256" t="s">
        <v>50</v>
      </c>
      <c r="Y4" s="256" t="s">
        <v>36</v>
      </c>
      <c r="Z4" s="256" t="s">
        <v>424</v>
      </c>
      <c r="AA4" s="256" t="s">
        <v>425</v>
      </c>
      <c r="AB4" s="256" t="s">
        <v>426</v>
      </c>
      <c r="AC4" s="256" t="s">
        <v>427</v>
      </c>
      <c r="AD4" s="256" t="s">
        <v>37</v>
      </c>
      <c r="AE4" s="256" t="s">
        <v>38</v>
      </c>
      <c r="AF4" s="256" t="s">
        <v>428</v>
      </c>
      <c r="AG4" s="256" t="s">
        <v>193</v>
      </c>
      <c r="AH4" s="256" t="s">
        <v>39</v>
      </c>
      <c r="AI4" s="256" t="s">
        <v>40</v>
      </c>
      <c r="AJ4" s="256" t="s">
        <v>429</v>
      </c>
      <c r="AK4" s="256" t="s">
        <v>430</v>
      </c>
      <c r="AL4" s="255" t="s">
        <v>41</v>
      </c>
      <c r="AM4" s="255" t="s">
        <v>42</v>
      </c>
      <c r="AN4" s="255" t="s">
        <v>431</v>
      </c>
      <c r="AO4" s="255" t="s">
        <v>432</v>
      </c>
      <c r="AP4" s="257" t="s">
        <v>43</v>
      </c>
      <c r="AQ4" s="258" t="s">
        <v>52</v>
      </c>
      <c r="AR4" s="258" t="s">
        <v>44</v>
      </c>
      <c r="AS4" s="258" t="s">
        <v>45</v>
      </c>
      <c r="AT4" s="258" t="s">
        <v>433</v>
      </c>
      <c r="AU4" s="258" t="s">
        <v>434</v>
      </c>
      <c r="AV4" s="258" t="s">
        <v>46</v>
      </c>
      <c r="AW4" s="257" t="s">
        <v>435</v>
      </c>
      <c r="AX4" s="258" t="s">
        <v>436</v>
      </c>
      <c r="AY4" s="259" t="s">
        <v>437</v>
      </c>
      <c r="AZ4" s="257" t="s">
        <v>47</v>
      </c>
      <c r="BA4" s="258" t="s">
        <v>48</v>
      </c>
      <c r="BB4" s="259" t="s">
        <v>438</v>
      </c>
      <c r="BC4" s="258" t="s">
        <v>49</v>
      </c>
      <c r="BD4" s="257" t="s">
        <v>439</v>
      </c>
      <c r="BE4" s="260"/>
      <c r="BG4" s="261"/>
      <c r="BH4" s="262" t="s">
        <v>416</v>
      </c>
      <c r="BI4" s="263" t="s">
        <v>76</v>
      </c>
      <c r="BJ4" s="264" t="s">
        <v>77</v>
      </c>
      <c r="BK4" s="265" t="s">
        <v>78</v>
      </c>
      <c r="BL4" s="263" t="s">
        <v>440</v>
      </c>
      <c r="BN4" s="261"/>
      <c r="BO4" s="262" t="s">
        <v>416</v>
      </c>
      <c r="BP4" s="266" t="s">
        <v>84</v>
      </c>
      <c r="BQ4" s="264" t="s">
        <v>85</v>
      </c>
      <c r="BR4" s="263" t="s">
        <v>441</v>
      </c>
    </row>
    <row r="5" spans="1:71" x14ac:dyDescent="0.2">
      <c r="A5" s="267" t="s">
        <v>442</v>
      </c>
      <c r="B5" s="268" t="s">
        <v>443</v>
      </c>
      <c r="C5" s="269">
        <v>700</v>
      </c>
      <c r="D5" s="269">
        <v>2</v>
      </c>
      <c r="E5" s="269">
        <v>0</v>
      </c>
      <c r="F5" s="269">
        <v>0</v>
      </c>
      <c r="G5" s="269">
        <v>2542</v>
      </c>
      <c r="H5" s="269">
        <v>23</v>
      </c>
      <c r="I5" s="269">
        <v>0</v>
      </c>
      <c r="J5" s="269">
        <v>4</v>
      </c>
      <c r="K5" s="269">
        <v>0</v>
      </c>
      <c r="L5" s="269">
        <v>20</v>
      </c>
      <c r="M5" s="269">
        <v>0</v>
      </c>
      <c r="N5" s="269">
        <v>0</v>
      </c>
      <c r="O5" s="269">
        <v>0</v>
      </c>
      <c r="P5" s="269">
        <v>0</v>
      </c>
      <c r="Q5" s="269">
        <v>0</v>
      </c>
      <c r="R5" s="269">
        <v>0</v>
      </c>
      <c r="S5" s="269">
        <v>0</v>
      </c>
      <c r="T5" s="269">
        <v>0</v>
      </c>
      <c r="U5" s="269">
        <v>0</v>
      </c>
      <c r="V5" s="269">
        <v>0</v>
      </c>
      <c r="W5" s="269">
        <v>0</v>
      </c>
      <c r="X5" s="269">
        <v>1</v>
      </c>
      <c r="Y5" s="269">
        <v>14</v>
      </c>
      <c r="Z5" s="269">
        <v>0</v>
      </c>
      <c r="AA5" s="269">
        <v>0</v>
      </c>
      <c r="AB5" s="269">
        <v>0</v>
      </c>
      <c r="AC5" s="269">
        <v>1</v>
      </c>
      <c r="AD5" s="269">
        <v>0</v>
      </c>
      <c r="AE5" s="269">
        <v>0</v>
      </c>
      <c r="AF5" s="269">
        <v>1</v>
      </c>
      <c r="AG5" s="269">
        <v>0</v>
      </c>
      <c r="AH5" s="269">
        <v>0</v>
      </c>
      <c r="AI5" s="269">
        <v>18</v>
      </c>
      <c r="AJ5" s="269">
        <v>19</v>
      </c>
      <c r="AK5" s="269">
        <v>5</v>
      </c>
      <c r="AL5" s="269">
        <v>0</v>
      </c>
      <c r="AM5" s="269">
        <v>157</v>
      </c>
      <c r="AN5" s="269">
        <v>0</v>
      </c>
      <c r="AO5" s="269">
        <v>0</v>
      </c>
      <c r="AP5" s="270">
        <v>3507</v>
      </c>
      <c r="AQ5" s="269">
        <v>8</v>
      </c>
      <c r="AR5" s="269">
        <v>809</v>
      </c>
      <c r="AS5" s="269">
        <v>0</v>
      </c>
      <c r="AT5" s="269">
        <v>0</v>
      </c>
      <c r="AU5" s="269">
        <v>33</v>
      </c>
      <c r="AV5" s="269">
        <v>0</v>
      </c>
      <c r="AW5" s="270">
        <v>850</v>
      </c>
      <c r="AX5" s="269">
        <v>4357</v>
      </c>
      <c r="AY5" s="270">
        <v>2576</v>
      </c>
      <c r="AZ5" s="270">
        <v>3426</v>
      </c>
      <c r="BA5" s="269">
        <v>6933</v>
      </c>
      <c r="BB5" s="270">
        <v>-1974</v>
      </c>
      <c r="BC5" s="269">
        <v>1452</v>
      </c>
      <c r="BD5" s="270">
        <v>4959</v>
      </c>
      <c r="BE5" s="271"/>
      <c r="BG5" s="267" t="s">
        <v>442</v>
      </c>
      <c r="BH5" s="272" t="s">
        <v>443</v>
      </c>
      <c r="BI5" s="273">
        <f>AX5</f>
        <v>4357</v>
      </c>
      <c r="BJ5" s="274">
        <f>ABS(BB5)</f>
        <v>1974</v>
      </c>
      <c r="BK5" s="275">
        <f>BJ5/BI5</f>
        <v>0.45306403488638974</v>
      </c>
      <c r="BL5" s="276">
        <f>1-BK5</f>
        <v>0.54693596511361031</v>
      </c>
      <c r="BM5" s="277"/>
      <c r="BN5" s="267" t="s">
        <v>442</v>
      </c>
      <c r="BO5" s="272" t="s">
        <v>443</v>
      </c>
      <c r="BP5" s="278">
        <f>AY5</f>
        <v>2576</v>
      </c>
      <c r="BQ5" s="279">
        <f>ABS(BB5)</f>
        <v>1974</v>
      </c>
      <c r="BR5" s="280">
        <f>BP5-BQ5</f>
        <v>602</v>
      </c>
      <c r="BS5" s="277"/>
    </row>
    <row r="6" spans="1:71" x14ac:dyDescent="0.2">
      <c r="A6" s="267" t="s">
        <v>444</v>
      </c>
      <c r="B6" s="268" t="s">
        <v>445</v>
      </c>
      <c r="C6" s="269">
        <v>1</v>
      </c>
      <c r="D6" s="269">
        <v>91</v>
      </c>
      <c r="E6" s="269">
        <v>0</v>
      </c>
      <c r="F6" s="269">
        <v>0</v>
      </c>
      <c r="G6" s="269">
        <v>6</v>
      </c>
      <c r="H6" s="269">
        <v>0</v>
      </c>
      <c r="I6" s="269">
        <v>37</v>
      </c>
      <c r="J6" s="269">
        <v>1</v>
      </c>
      <c r="K6" s="269">
        <v>0</v>
      </c>
      <c r="L6" s="269">
        <v>0</v>
      </c>
      <c r="M6" s="269">
        <v>0</v>
      </c>
      <c r="N6" s="269">
        <v>0</v>
      </c>
      <c r="O6" s="269">
        <v>0</v>
      </c>
      <c r="P6" s="269">
        <v>0</v>
      </c>
      <c r="Q6" s="269">
        <v>0</v>
      </c>
      <c r="R6" s="269">
        <v>0</v>
      </c>
      <c r="S6" s="269">
        <v>0</v>
      </c>
      <c r="T6" s="269">
        <v>0</v>
      </c>
      <c r="U6" s="269">
        <v>0</v>
      </c>
      <c r="V6" s="269">
        <v>0</v>
      </c>
      <c r="W6" s="269">
        <v>0</v>
      </c>
      <c r="X6" s="269">
        <v>0</v>
      </c>
      <c r="Y6" s="269">
        <v>1</v>
      </c>
      <c r="Z6" s="269">
        <v>0</v>
      </c>
      <c r="AA6" s="269">
        <v>0</v>
      </c>
      <c r="AB6" s="269">
        <v>0</v>
      </c>
      <c r="AC6" s="269">
        <v>0</v>
      </c>
      <c r="AD6" s="269">
        <v>0</v>
      </c>
      <c r="AE6" s="269">
        <v>0</v>
      </c>
      <c r="AF6" s="269">
        <v>0</v>
      </c>
      <c r="AG6" s="269">
        <v>0</v>
      </c>
      <c r="AH6" s="269">
        <v>0</v>
      </c>
      <c r="AI6" s="269">
        <v>0</v>
      </c>
      <c r="AJ6" s="269">
        <v>0</v>
      </c>
      <c r="AK6" s="269">
        <v>0</v>
      </c>
      <c r="AL6" s="269">
        <v>0</v>
      </c>
      <c r="AM6" s="269">
        <v>10</v>
      </c>
      <c r="AN6" s="269">
        <v>0</v>
      </c>
      <c r="AO6" s="269">
        <v>0</v>
      </c>
      <c r="AP6" s="270">
        <v>147</v>
      </c>
      <c r="AQ6" s="269">
        <v>0</v>
      </c>
      <c r="AR6" s="269">
        <v>42</v>
      </c>
      <c r="AS6" s="269">
        <v>0</v>
      </c>
      <c r="AT6" s="269">
        <v>0</v>
      </c>
      <c r="AU6" s="269">
        <v>0</v>
      </c>
      <c r="AV6" s="269">
        <v>223</v>
      </c>
      <c r="AW6" s="270">
        <v>265</v>
      </c>
      <c r="AX6" s="269">
        <v>412</v>
      </c>
      <c r="AY6" s="270">
        <v>278</v>
      </c>
      <c r="AZ6" s="270">
        <v>543</v>
      </c>
      <c r="BA6" s="269">
        <v>690</v>
      </c>
      <c r="BB6" s="270">
        <v>0</v>
      </c>
      <c r="BC6" s="269">
        <v>543</v>
      </c>
      <c r="BD6" s="270">
        <v>690</v>
      </c>
      <c r="BE6" s="271"/>
      <c r="BG6" s="267" t="s">
        <v>444</v>
      </c>
      <c r="BH6" s="272" t="s">
        <v>445</v>
      </c>
      <c r="BI6" s="273">
        <f t="shared" ref="BI6:BI44" si="0">AX6</f>
        <v>412</v>
      </c>
      <c r="BJ6" s="274">
        <f t="shared" ref="BJ6:BJ44" si="1">ABS(BB6)</f>
        <v>0</v>
      </c>
      <c r="BK6" s="275">
        <f t="shared" ref="BK6:BK44" si="2">BJ6/BI6</f>
        <v>0</v>
      </c>
      <c r="BL6" s="276">
        <f t="shared" ref="BL6:BL44" si="3">1-BK6</f>
        <v>1</v>
      </c>
      <c r="BM6" s="277"/>
      <c r="BN6" s="267" t="s">
        <v>444</v>
      </c>
      <c r="BO6" s="272" t="s">
        <v>445</v>
      </c>
      <c r="BP6" s="278">
        <f t="shared" ref="BP6:BP44" si="4">AY6</f>
        <v>278</v>
      </c>
      <c r="BQ6" s="279">
        <f t="shared" ref="BQ6:BQ44" si="5">ABS(BB6)</f>
        <v>0</v>
      </c>
      <c r="BR6" s="280">
        <f t="shared" ref="BR6:BR44" si="6">BP6-BQ6</f>
        <v>278</v>
      </c>
      <c r="BS6" s="277"/>
    </row>
    <row r="7" spans="1:71" x14ac:dyDescent="0.2">
      <c r="A7" s="267" t="s">
        <v>446</v>
      </c>
      <c r="B7" s="268" t="s">
        <v>249</v>
      </c>
      <c r="C7" s="269">
        <v>0</v>
      </c>
      <c r="D7" s="269">
        <v>0</v>
      </c>
      <c r="E7" s="269">
        <v>3</v>
      </c>
      <c r="F7" s="269">
        <v>0</v>
      </c>
      <c r="G7" s="269">
        <v>453</v>
      </c>
      <c r="H7" s="269">
        <v>0</v>
      </c>
      <c r="I7" s="269">
        <v>0</v>
      </c>
      <c r="J7" s="269">
        <v>0</v>
      </c>
      <c r="K7" s="269">
        <v>0</v>
      </c>
      <c r="L7" s="269">
        <v>0</v>
      </c>
      <c r="M7" s="269">
        <v>0</v>
      </c>
      <c r="N7" s="269">
        <v>0</v>
      </c>
      <c r="O7" s="269">
        <v>0</v>
      </c>
      <c r="P7" s="269">
        <v>0</v>
      </c>
      <c r="Q7" s="269">
        <v>0</v>
      </c>
      <c r="R7" s="269">
        <v>0</v>
      </c>
      <c r="S7" s="269">
        <v>0</v>
      </c>
      <c r="T7" s="269">
        <v>0</v>
      </c>
      <c r="U7" s="269">
        <v>0</v>
      </c>
      <c r="V7" s="269">
        <v>0</v>
      </c>
      <c r="W7" s="269">
        <v>0</v>
      </c>
      <c r="X7" s="269">
        <v>3</v>
      </c>
      <c r="Y7" s="269">
        <v>0</v>
      </c>
      <c r="Z7" s="269">
        <v>0</v>
      </c>
      <c r="AA7" s="269">
        <v>0</v>
      </c>
      <c r="AB7" s="269">
        <v>0</v>
      </c>
      <c r="AC7" s="269">
        <v>0</v>
      </c>
      <c r="AD7" s="269">
        <v>0</v>
      </c>
      <c r="AE7" s="269">
        <v>0</v>
      </c>
      <c r="AF7" s="269">
        <v>0</v>
      </c>
      <c r="AG7" s="269">
        <v>0</v>
      </c>
      <c r="AH7" s="269">
        <v>0</v>
      </c>
      <c r="AI7" s="269">
        <v>0</v>
      </c>
      <c r="AJ7" s="269">
        <v>4</v>
      </c>
      <c r="AK7" s="269">
        <v>0</v>
      </c>
      <c r="AL7" s="269">
        <v>0</v>
      </c>
      <c r="AM7" s="269">
        <v>35</v>
      </c>
      <c r="AN7" s="269">
        <v>0</v>
      </c>
      <c r="AO7" s="269">
        <v>0</v>
      </c>
      <c r="AP7" s="270">
        <v>498</v>
      </c>
      <c r="AQ7" s="269">
        <v>2</v>
      </c>
      <c r="AR7" s="269">
        <v>82</v>
      </c>
      <c r="AS7" s="269">
        <v>0</v>
      </c>
      <c r="AT7" s="269">
        <v>0</v>
      </c>
      <c r="AU7" s="269">
        <v>0</v>
      </c>
      <c r="AV7" s="269">
        <v>0</v>
      </c>
      <c r="AW7" s="270">
        <v>84</v>
      </c>
      <c r="AX7" s="269">
        <v>582</v>
      </c>
      <c r="AY7" s="270">
        <v>10</v>
      </c>
      <c r="AZ7" s="270">
        <v>94</v>
      </c>
      <c r="BA7" s="269">
        <v>592</v>
      </c>
      <c r="BB7" s="270">
        <v>-536</v>
      </c>
      <c r="BC7" s="269">
        <v>-442</v>
      </c>
      <c r="BD7" s="270">
        <v>56</v>
      </c>
      <c r="BE7" s="271"/>
      <c r="BG7" s="267" t="s">
        <v>446</v>
      </c>
      <c r="BH7" s="272" t="s">
        <v>249</v>
      </c>
      <c r="BI7" s="273">
        <f t="shared" si="0"/>
        <v>582</v>
      </c>
      <c r="BJ7" s="274">
        <f t="shared" si="1"/>
        <v>536</v>
      </c>
      <c r="BK7" s="275">
        <f t="shared" si="2"/>
        <v>0.92096219931271472</v>
      </c>
      <c r="BL7" s="276">
        <f t="shared" si="3"/>
        <v>7.9037800687285276E-2</v>
      </c>
      <c r="BM7" s="277"/>
      <c r="BN7" s="267" t="s">
        <v>446</v>
      </c>
      <c r="BO7" s="272" t="s">
        <v>249</v>
      </c>
      <c r="BP7" s="278">
        <f t="shared" si="4"/>
        <v>10</v>
      </c>
      <c r="BQ7" s="279">
        <f t="shared" si="5"/>
        <v>536</v>
      </c>
      <c r="BR7" s="280">
        <f t="shared" si="6"/>
        <v>-526</v>
      </c>
      <c r="BS7" s="277"/>
    </row>
    <row r="8" spans="1:71" x14ac:dyDescent="0.2">
      <c r="A8" s="267" t="s">
        <v>447</v>
      </c>
      <c r="B8" s="268" t="s">
        <v>27</v>
      </c>
      <c r="C8" s="269">
        <v>0</v>
      </c>
      <c r="D8" s="269">
        <v>0</v>
      </c>
      <c r="E8" s="269">
        <v>0</v>
      </c>
      <c r="F8" s="269">
        <v>0</v>
      </c>
      <c r="G8" s="269">
        <v>5</v>
      </c>
      <c r="H8" s="269">
        <v>1</v>
      </c>
      <c r="I8" s="269">
        <v>1</v>
      </c>
      <c r="J8" s="269">
        <v>18</v>
      </c>
      <c r="K8" s="269">
        <v>123</v>
      </c>
      <c r="L8" s="269">
        <v>0</v>
      </c>
      <c r="M8" s="269">
        <v>58</v>
      </c>
      <c r="N8" s="269">
        <v>239</v>
      </c>
      <c r="O8" s="269">
        <v>666</v>
      </c>
      <c r="P8" s="269">
        <v>4</v>
      </c>
      <c r="Q8" s="269">
        <v>0</v>
      </c>
      <c r="R8" s="269">
        <v>0</v>
      </c>
      <c r="S8" s="269">
        <v>0</v>
      </c>
      <c r="T8" s="269">
        <v>0</v>
      </c>
      <c r="U8" s="269">
        <v>0</v>
      </c>
      <c r="V8" s="269">
        <v>0</v>
      </c>
      <c r="W8" s="269">
        <v>0</v>
      </c>
      <c r="X8" s="269">
        <v>0</v>
      </c>
      <c r="Y8" s="269">
        <v>86</v>
      </c>
      <c r="Z8" s="269">
        <v>5652</v>
      </c>
      <c r="AA8" s="269">
        <v>0</v>
      </c>
      <c r="AB8" s="269">
        <v>0</v>
      </c>
      <c r="AC8" s="269">
        <v>0</v>
      </c>
      <c r="AD8" s="269">
        <v>0</v>
      </c>
      <c r="AE8" s="269">
        <v>0</v>
      </c>
      <c r="AF8" s="269">
        <v>0</v>
      </c>
      <c r="AG8" s="269">
        <v>0</v>
      </c>
      <c r="AH8" s="269">
        <v>0</v>
      </c>
      <c r="AI8" s="269">
        <v>0</v>
      </c>
      <c r="AJ8" s="269">
        <v>0</v>
      </c>
      <c r="AK8" s="269">
        <v>0</v>
      </c>
      <c r="AL8" s="269">
        <v>0</v>
      </c>
      <c r="AM8" s="269">
        <v>0</v>
      </c>
      <c r="AN8" s="269">
        <v>0</v>
      </c>
      <c r="AO8" s="269">
        <v>0</v>
      </c>
      <c r="AP8" s="270">
        <v>6853</v>
      </c>
      <c r="AQ8" s="269">
        <v>-1</v>
      </c>
      <c r="AR8" s="269">
        <v>-1</v>
      </c>
      <c r="AS8" s="269">
        <v>0</v>
      </c>
      <c r="AT8" s="269">
        <v>0</v>
      </c>
      <c r="AU8" s="269">
        <v>-1</v>
      </c>
      <c r="AV8" s="269">
        <v>-1</v>
      </c>
      <c r="AW8" s="270">
        <v>-4</v>
      </c>
      <c r="AX8" s="269">
        <v>6849</v>
      </c>
      <c r="AY8" s="270">
        <v>11</v>
      </c>
      <c r="AZ8" s="270">
        <v>7</v>
      </c>
      <c r="BA8" s="269">
        <v>6860</v>
      </c>
      <c r="BB8" s="270">
        <v>-6829</v>
      </c>
      <c r="BC8" s="269">
        <v>-6822</v>
      </c>
      <c r="BD8" s="270">
        <v>31</v>
      </c>
      <c r="BE8" s="271"/>
      <c r="BG8" s="267" t="s">
        <v>447</v>
      </c>
      <c r="BH8" s="272" t="s">
        <v>27</v>
      </c>
      <c r="BI8" s="273">
        <f t="shared" si="0"/>
        <v>6849</v>
      </c>
      <c r="BJ8" s="274">
        <f t="shared" si="1"/>
        <v>6829</v>
      </c>
      <c r="BK8" s="275">
        <f t="shared" si="2"/>
        <v>0.99707986567382101</v>
      </c>
      <c r="BL8" s="276">
        <f t="shared" si="3"/>
        <v>2.9201343261789914E-3</v>
      </c>
      <c r="BM8" s="277"/>
      <c r="BN8" s="267" t="s">
        <v>447</v>
      </c>
      <c r="BO8" s="272" t="s">
        <v>27</v>
      </c>
      <c r="BP8" s="278">
        <f t="shared" si="4"/>
        <v>11</v>
      </c>
      <c r="BQ8" s="279">
        <f t="shared" si="5"/>
        <v>6829</v>
      </c>
      <c r="BR8" s="280">
        <f t="shared" si="6"/>
        <v>-6818</v>
      </c>
      <c r="BS8" s="277"/>
    </row>
    <row r="9" spans="1:71" x14ac:dyDescent="0.2">
      <c r="A9" s="267" t="s">
        <v>448</v>
      </c>
      <c r="B9" s="268" t="s">
        <v>190</v>
      </c>
      <c r="C9" s="269">
        <v>654</v>
      </c>
      <c r="D9" s="269">
        <v>22</v>
      </c>
      <c r="E9" s="269">
        <v>6</v>
      </c>
      <c r="F9" s="269">
        <v>0</v>
      </c>
      <c r="G9" s="269">
        <v>2691</v>
      </c>
      <c r="H9" s="269">
        <v>6</v>
      </c>
      <c r="I9" s="269">
        <v>0</v>
      </c>
      <c r="J9" s="269">
        <v>25</v>
      </c>
      <c r="K9" s="269">
        <v>0</v>
      </c>
      <c r="L9" s="269">
        <v>0</v>
      </c>
      <c r="M9" s="269">
        <v>0</v>
      </c>
      <c r="N9" s="269">
        <v>0</v>
      </c>
      <c r="O9" s="269">
        <v>0</v>
      </c>
      <c r="P9" s="269">
        <v>0</v>
      </c>
      <c r="Q9" s="269">
        <v>0</v>
      </c>
      <c r="R9" s="269">
        <v>0</v>
      </c>
      <c r="S9" s="269">
        <v>0</v>
      </c>
      <c r="T9" s="269">
        <v>0</v>
      </c>
      <c r="U9" s="269">
        <v>0</v>
      </c>
      <c r="V9" s="269">
        <v>0</v>
      </c>
      <c r="W9" s="269">
        <v>0</v>
      </c>
      <c r="X9" s="269">
        <v>0</v>
      </c>
      <c r="Y9" s="269">
        <v>0</v>
      </c>
      <c r="Z9" s="269">
        <v>0</v>
      </c>
      <c r="AA9" s="269">
        <v>0</v>
      </c>
      <c r="AB9" s="269">
        <v>0</v>
      </c>
      <c r="AC9" s="269">
        <v>1</v>
      </c>
      <c r="AD9" s="269">
        <v>0</v>
      </c>
      <c r="AE9" s="269">
        <v>0</v>
      </c>
      <c r="AF9" s="269">
        <v>2</v>
      </c>
      <c r="AG9" s="269">
        <v>0</v>
      </c>
      <c r="AH9" s="269">
        <v>3</v>
      </c>
      <c r="AI9" s="269">
        <v>50</v>
      </c>
      <c r="AJ9" s="269">
        <v>71</v>
      </c>
      <c r="AK9" s="269">
        <v>3</v>
      </c>
      <c r="AL9" s="269">
        <v>0</v>
      </c>
      <c r="AM9" s="269">
        <v>1234</v>
      </c>
      <c r="AN9" s="269">
        <v>0</v>
      </c>
      <c r="AO9" s="269">
        <v>1</v>
      </c>
      <c r="AP9" s="270">
        <v>4769</v>
      </c>
      <c r="AQ9" s="269">
        <v>133</v>
      </c>
      <c r="AR9" s="269">
        <v>6303</v>
      </c>
      <c r="AS9" s="269">
        <v>0</v>
      </c>
      <c r="AT9" s="269">
        <v>0</v>
      </c>
      <c r="AU9" s="269">
        <v>0</v>
      </c>
      <c r="AV9" s="269">
        <v>-11</v>
      </c>
      <c r="AW9" s="270">
        <v>6425</v>
      </c>
      <c r="AX9" s="269">
        <v>11194</v>
      </c>
      <c r="AY9" s="270">
        <v>11715</v>
      </c>
      <c r="AZ9" s="270">
        <v>18140</v>
      </c>
      <c r="BA9" s="269">
        <v>22909</v>
      </c>
      <c r="BB9" s="270">
        <v>-9466</v>
      </c>
      <c r="BC9" s="269">
        <v>8674</v>
      </c>
      <c r="BD9" s="270">
        <v>13443</v>
      </c>
      <c r="BE9" s="271"/>
      <c r="BG9" s="267" t="s">
        <v>448</v>
      </c>
      <c r="BH9" s="272" t="s">
        <v>190</v>
      </c>
      <c r="BI9" s="273">
        <f t="shared" si="0"/>
        <v>11194</v>
      </c>
      <c r="BJ9" s="274">
        <f t="shared" si="1"/>
        <v>9466</v>
      </c>
      <c r="BK9" s="275">
        <f t="shared" si="2"/>
        <v>0.84563158835090224</v>
      </c>
      <c r="BL9" s="276">
        <f t="shared" si="3"/>
        <v>0.15436841164909776</v>
      </c>
      <c r="BM9" s="277"/>
      <c r="BN9" s="267" t="s">
        <v>448</v>
      </c>
      <c r="BO9" s="272" t="s">
        <v>190</v>
      </c>
      <c r="BP9" s="278">
        <f t="shared" si="4"/>
        <v>11715</v>
      </c>
      <c r="BQ9" s="279">
        <f t="shared" si="5"/>
        <v>9466</v>
      </c>
      <c r="BR9" s="280">
        <f t="shared" si="6"/>
        <v>2249</v>
      </c>
      <c r="BS9" s="277"/>
    </row>
    <row r="10" spans="1:71" x14ac:dyDescent="0.2">
      <c r="A10" s="281" t="s">
        <v>449</v>
      </c>
      <c r="B10" s="282" t="s">
        <v>28</v>
      </c>
      <c r="C10" s="269">
        <v>21</v>
      </c>
      <c r="D10" s="269">
        <v>2</v>
      </c>
      <c r="E10" s="269">
        <v>1</v>
      </c>
      <c r="F10" s="269">
        <v>0</v>
      </c>
      <c r="G10" s="269">
        <v>16</v>
      </c>
      <c r="H10" s="269">
        <v>665</v>
      </c>
      <c r="I10" s="269">
        <v>9</v>
      </c>
      <c r="J10" s="269">
        <v>3</v>
      </c>
      <c r="K10" s="269">
        <v>0</v>
      </c>
      <c r="L10" s="269">
        <v>10</v>
      </c>
      <c r="M10" s="269">
        <v>3</v>
      </c>
      <c r="N10" s="269">
        <v>2</v>
      </c>
      <c r="O10" s="269">
        <v>4</v>
      </c>
      <c r="P10" s="269">
        <v>17</v>
      </c>
      <c r="Q10" s="269">
        <v>2</v>
      </c>
      <c r="R10" s="269">
        <v>4</v>
      </c>
      <c r="S10" s="269">
        <v>0</v>
      </c>
      <c r="T10" s="269">
        <v>8</v>
      </c>
      <c r="U10" s="269">
        <v>1</v>
      </c>
      <c r="V10" s="269">
        <v>0</v>
      </c>
      <c r="W10" s="269">
        <v>0</v>
      </c>
      <c r="X10" s="269">
        <v>3</v>
      </c>
      <c r="Y10" s="269">
        <v>44</v>
      </c>
      <c r="Z10" s="269">
        <v>2</v>
      </c>
      <c r="AA10" s="269">
        <v>0</v>
      </c>
      <c r="AB10" s="269">
        <v>2</v>
      </c>
      <c r="AC10" s="269">
        <v>46</v>
      </c>
      <c r="AD10" s="269">
        <v>3</v>
      </c>
      <c r="AE10" s="269">
        <v>0</v>
      </c>
      <c r="AF10" s="269">
        <v>11</v>
      </c>
      <c r="AG10" s="269">
        <v>0</v>
      </c>
      <c r="AH10" s="269">
        <v>30</v>
      </c>
      <c r="AI10" s="269">
        <v>4</v>
      </c>
      <c r="AJ10" s="269">
        <v>30</v>
      </c>
      <c r="AK10" s="269">
        <v>63</v>
      </c>
      <c r="AL10" s="269">
        <v>10</v>
      </c>
      <c r="AM10" s="269">
        <v>28</v>
      </c>
      <c r="AN10" s="269">
        <v>53</v>
      </c>
      <c r="AO10" s="269">
        <v>2</v>
      </c>
      <c r="AP10" s="270">
        <v>1099</v>
      </c>
      <c r="AQ10" s="269">
        <v>17</v>
      </c>
      <c r="AR10" s="269">
        <v>960</v>
      </c>
      <c r="AS10" s="269">
        <v>0</v>
      </c>
      <c r="AT10" s="269">
        <v>1</v>
      </c>
      <c r="AU10" s="269">
        <v>35</v>
      </c>
      <c r="AV10" s="269">
        <v>333</v>
      </c>
      <c r="AW10" s="270">
        <v>1346</v>
      </c>
      <c r="AX10" s="269">
        <v>2445</v>
      </c>
      <c r="AY10" s="270">
        <v>2704</v>
      </c>
      <c r="AZ10" s="270">
        <v>4050</v>
      </c>
      <c r="BA10" s="269">
        <v>5149</v>
      </c>
      <c r="BB10" s="270">
        <v>-2445</v>
      </c>
      <c r="BC10" s="269">
        <v>1605</v>
      </c>
      <c r="BD10" s="270">
        <v>2704</v>
      </c>
      <c r="BE10" s="271"/>
      <c r="BG10" s="281" t="s">
        <v>449</v>
      </c>
      <c r="BH10" s="283" t="s">
        <v>28</v>
      </c>
      <c r="BI10" s="273">
        <f t="shared" si="0"/>
        <v>2445</v>
      </c>
      <c r="BJ10" s="274">
        <f t="shared" si="1"/>
        <v>2445</v>
      </c>
      <c r="BK10" s="275">
        <f t="shared" si="2"/>
        <v>1</v>
      </c>
      <c r="BL10" s="276">
        <f t="shared" si="3"/>
        <v>0</v>
      </c>
      <c r="BM10" s="277"/>
      <c r="BN10" s="281" t="s">
        <v>449</v>
      </c>
      <c r="BO10" s="283" t="s">
        <v>28</v>
      </c>
      <c r="BP10" s="278">
        <f t="shared" si="4"/>
        <v>2704</v>
      </c>
      <c r="BQ10" s="279">
        <f t="shared" si="5"/>
        <v>2445</v>
      </c>
      <c r="BR10" s="280">
        <f t="shared" si="6"/>
        <v>259</v>
      </c>
      <c r="BS10" s="277"/>
    </row>
    <row r="11" spans="1:71" x14ac:dyDescent="0.2">
      <c r="A11" s="281" t="s">
        <v>450</v>
      </c>
      <c r="B11" s="282" t="s">
        <v>284</v>
      </c>
      <c r="C11" s="269">
        <v>133</v>
      </c>
      <c r="D11" s="269">
        <v>8</v>
      </c>
      <c r="E11" s="269">
        <v>0</v>
      </c>
      <c r="F11" s="269">
        <v>0</v>
      </c>
      <c r="G11" s="269">
        <v>228</v>
      </c>
      <c r="H11" s="269">
        <v>17</v>
      </c>
      <c r="I11" s="269">
        <v>182</v>
      </c>
      <c r="J11" s="269">
        <v>46</v>
      </c>
      <c r="K11" s="269">
        <v>0</v>
      </c>
      <c r="L11" s="269">
        <v>16</v>
      </c>
      <c r="M11" s="269">
        <v>17</v>
      </c>
      <c r="N11" s="269">
        <v>2</v>
      </c>
      <c r="O11" s="269">
        <v>11</v>
      </c>
      <c r="P11" s="269">
        <v>49</v>
      </c>
      <c r="Q11" s="269">
        <v>3</v>
      </c>
      <c r="R11" s="269">
        <v>4</v>
      </c>
      <c r="S11" s="269">
        <v>0</v>
      </c>
      <c r="T11" s="269">
        <v>13</v>
      </c>
      <c r="U11" s="269">
        <v>2</v>
      </c>
      <c r="V11" s="269">
        <v>0</v>
      </c>
      <c r="W11" s="269">
        <v>0</v>
      </c>
      <c r="X11" s="269">
        <v>302</v>
      </c>
      <c r="Y11" s="269">
        <v>653</v>
      </c>
      <c r="Z11" s="269">
        <v>58</v>
      </c>
      <c r="AA11" s="269">
        <v>1</v>
      </c>
      <c r="AB11" s="269">
        <v>3</v>
      </c>
      <c r="AC11" s="269">
        <v>85</v>
      </c>
      <c r="AD11" s="269">
        <v>10</v>
      </c>
      <c r="AE11" s="269">
        <v>1</v>
      </c>
      <c r="AF11" s="269">
        <v>65</v>
      </c>
      <c r="AG11" s="269">
        <v>3</v>
      </c>
      <c r="AH11" s="269">
        <v>11</v>
      </c>
      <c r="AI11" s="269">
        <v>55</v>
      </c>
      <c r="AJ11" s="269">
        <v>45</v>
      </c>
      <c r="AK11" s="269">
        <v>45</v>
      </c>
      <c r="AL11" s="269">
        <v>16</v>
      </c>
      <c r="AM11" s="269">
        <v>45</v>
      </c>
      <c r="AN11" s="269">
        <v>9</v>
      </c>
      <c r="AO11" s="269">
        <v>49</v>
      </c>
      <c r="AP11" s="270">
        <v>2187</v>
      </c>
      <c r="AQ11" s="269">
        <v>12</v>
      </c>
      <c r="AR11" s="269">
        <v>80</v>
      </c>
      <c r="AS11" s="269">
        <v>0</v>
      </c>
      <c r="AT11" s="269">
        <v>11</v>
      </c>
      <c r="AU11" s="269">
        <v>57</v>
      </c>
      <c r="AV11" s="269">
        <v>-70</v>
      </c>
      <c r="AW11" s="270">
        <v>90</v>
      </c>
      <c r="AX11" s="269">
        <v>2277</v>
      </c>
      <c r="AY11" s="270">
        <v>797</v>
      </c>
      <c r="AZ11" s="270">
        <v>887</v>
      </c>
      <c r="BA11" s="269">
        <v>3074</v>
      </c>
      <c r="BB11" s="270">
        <v>-2152</v>
      </c>
      <c r="BC11" s="269">
        <v>-1265</v>
      </c>
      <c r="BD11" s="270">
        <v>922</v>
      </c>
      <c r="BE11" s="271"/>
      <c r="BG11" s="281" t="s">
        <v>450</v>
      </c>
      <c r="BH11" s="283" t="s">
        <v>284</v>
      </c>
      <c r="BI11" s="273">
        <f t="shared" si="0"/>
        <v>2277</v>
      </c>
      <c r="BJ11" s="274">
        <f t="shared" si="1"/>
        <v>2152</v>
      </c>
      <c r="BK11" s="275">
        <f t="shared" si="2"/>
        <v>0.9451032059727712</v>
      </c>
      <c r="BL11" s="276">
        <f t="shared" si="3"/>
        <v>5.4896794027228801E-2</v>
      </c>
      <c r="BM11" s="277"/>
      <c r="BN11" s="281" t="s">
        <v>450</v>
      </c>
      <c r="BO11" s="283" t="s">
        <v>284</v>
      </c>
      <c r="BP11" s="278">
        <f t="shared" si="4"/>
        <v>797</v>
      </c>
      <c r="BQ11" s="279">
        <f t="shared" si="5"/>
        <v>2152</v>
      </c>
      <c r="BR11" s="280">
        <f t="shared" si="6"/>
        <v>-1355</v>
      </c>
      <c r="BS11" s="277"/>
    </row>
    <row r="12" spans="1:71" x14ac:dyDescent="0.2">
      <c r="A12" s="281" t="s">
        <v>451</v>
      </c>
      <c r="B12" s="282" t="s">
        <v>29</v>
      </c>
      <c r="C12" s="269">
        <v>336</v>
      </c>
      <c r="D12" s="269">
        <v>0</v>
      </c>
      <c r="E12" s="269">
        <v>1</v>
      </c>
      <c r="F12" s="269">
        <v>1</v>
      </c>
      <c r="G12" s="269">
        <v>143</v>
      </c>
      <c r="H12" s="269">
        <v>309</v>
      </c>
      <c r="I12" s="269">
        <v>30</v>
      </c>
      <c r="J12" s="269">
        <v>1193</v>
      </c>
      <c r="K12" s="269">
        <v>1</v>
      </c>
      <c r="L12" s="269">
        <v>446</v>
      </c>
      <c r="M12" s="269">
        <v>30</v>
      </c>
      <c r="N12" s="269">
        <v>18</v>
      </c>
      <c r="O12" s="269">
        <v>39</v>
      </c>
      <c r="P12" s="269">
        <v>124</v>
      </c>
      <c r="Q12" s="269">
        <v>9</v>
      </c>
      <c r="R12" s="269">
        <v>12</v>
      </c>
      <c r="S12" s="269">
        <v>1</v>
      </c>
      <c r="T12" s="269">
        <v>37</v>
      </c>
      <c r="U12" s="269">
        <v>4</v>
      </c>
      <c r="V12" s="269">
        <v>0</v>
      </c>
      <c r="W12" s="269">
        <v>3</v>
      </c>
      <c r="X12" s="269">
        <v>78</v>
      </c>
      <c r="Y12" s="269">
        <v>75</v>
      </c>
      <c r="Z12" s="269">
        <v>7</v>
      </c>
      <c r="AA12" s="269">
        <v>5</v>
      </c>
      <c r="AB12" s="269">
        <v>10</v>
      </c>
      <c r="AC12" s="269">
        <v>0</v>
      </c>
      <c r="AD12" s="269">
        <v>0</v>
      </c>
      <c r="AE12" s="269">
        <v>0</v>
      </c>
      <c r="AF12" s="269">
        <v>4</v>
      </c>
      <c r="AG12" s="269">
        <v>0</v>
      </c>
      <c r="AH12" s="269">
        <v>8</v>
      </c>
      <c r="AI12" s="269">
        <v>61</v>
      </c>
      <c r="AJ12" s="269">
        <v>1705</v>
      </c>
      <c r="AK12" s="269">
        <v>6</v>
      </c>
      <c r="AL12" s="269">
        <v>22</v>
      </c>
      <c r="AM12" s="269">
        <v>54</v>
      </c>
      <c r="AN12" s="269">
        <v>2</v>
      </c>
      <c r="AO12" s="269">
        <v>3</v>
      </c>
      <c r="AP12" s="270">
        <v>4777</v>
      </c>
      <c r="AQ12" s="269">
        <v>24</v>
      </c>
      <c r="AR12" s="269">
        <v>582</v>
      </c>
      <c r="AS12" s="269">
        <v>0</v>
      </c>
      <c r="AT12" s="269">
        <v>0</v>
      </c>
      <c r="AU12" s="269">
        <v>0</v>
      </c>
      <c r="AV12" s="269">
        <v>152</v>
      </c>
      <c r="AW12" s="270">
        <v>758</v>
      </c>
      <c r="AX12" s="269">
        <v>5535</v>
      </c>
      <c r="AY12" s="270">
        <v>3303</v>
      </c>
      <c r="AZ12" s="270">
        <v>4061</v>
      </c>
      <c r="BA12" s="269">
        <v>8838</v>
      </c>
      <c r="BB12" s="270">
        <v>-5535</v>
      </c>
      <c r="BC12" s="269">
        <v>-1474</v>
      </c>
      <c r="BD12" s="270">
        <v>3303</v>
      </c>
      <c r="BE12" s="271"/>
      <c r="BG12" s="281" t="s">
        <v>451</v>
      </c>
      <c r="BH12" s="283" t="s">
        <v>29</v>
      </c>
      <c r="BI12" s="273">
        <f t="shared" si="0"/>
        <v>5535</v>
      </c>
      <c r="BJ12" s="274">
        <f t="shared" si="1"/>
        <v>5535</v>
      </c>
      <c r="BK12" s="275">
        <f t="shared" si="2"/>
        <v>1</v>
      </c>
      <c r="BL12" s="276">
        <f t="shared" si="3"/>
        <v>0</v>
      </c>
      <c r="BM12" s="277"/>
      <c r="BN12" s="281" t="s">
        <v>451</v>
      </c>
      <c r="BO12" s="283" t="s">
        <v>29</v>
      </c>
      <c r="BP12" s="278">
        <f t="shared" si="4"/>
        <v>3303</v>
      </c>
      <c r="BQ12" s="279">
        <f t="shared" si="5"/>
        <v>5535</v>
      </c>
      <c r="BR12" s="280">
        <f t="shared" si="6"/>
        <v>-2232</v>
      </c>
      <c r="BS12" s="277"/>
    </row>
    <row r="13" spans="1:71" x14ac:dyDescent="0.2">
      <c r="A13" s="281" t="s">
        <v>452</v>
      </c>
      <c r="B13" s="282" t="s">
        <v>30</v>
      </c>
      <c r="C13" s="269">
        <v>35</v>
      </c>
      <c r="D13" s="269">
        <v>8</v>
      </c>
      <c r="E13" s="269">
        <v>3</v>
      </c>
      <c r="F13" s="269">
        <v>1</v>
      </c>
      <c r="G13" s="269">
        <v>59</v>
      </c>
      <c r="H13" s="269">
        <v>16</v>
      </c>
      <c r="I13" s="269">
        <v>3</v>
      </c>
      <c r="J13" s="269">
        <v>269</v>
      </c>
      <c r="K13" s="269">
        <v>13</v>
      </c>
      <c r="L13" s="269">
        <v>4</v>
      </c>
      <c r="M13" s="269">
        <v>19</v>
      </c>
      <c r="N13" s="269">
        <v>107</v>
      </c>
      <c r="O13" s="269">
        <v>12</v>
      </c>
      <c r="P13" s="269">
        <v>41</v>
      </c>
      <c r="Q13" s="269">
        <v>3</v>
      </c>
      <c r="R13" s="269">
        <v>3</v>
      </c>
      <c r="S13" s="269">
        <v>0</v>
      </c>
      <c r="T13" s="269">
        <v>3</v>
      </c>
      <c r="U13" s="269">
        <v>0</v>
      </c>
      <c r="V13" s="269">
        <v>0</v>
      </c>
      <c r="W13" s="269">
        <v>1</v>
      </c>
      <c r="X13" s="269">
        <v>3</v>
      </c>
      <c r="Y13" s="269">
        <v>168</v>
      </c>
      <c r="Z13" s="269">
        <v>1061</v>
      </c>
      <c r="AA13" s="269">
        <v>6</v>
      </c>
      <c r="AB13" s="269">
        <v>8</v>
      </c>
      <c r="AC13" s="269">
        <v>17</v>
      </c>
      <c r="AD13" s="269">
        <v>1</v>
      </c>
      <c r="AE13" s="269">
        <v>0</v>
      </c>
      <c r="AF13" s="269">
        <v>221</v>
      </c>
      <c r="AG13" s="269">
        <v>0</v>
      </c>
      <c r="AH13" s="269">
        <v>98</v>
      </c>
      <c r="AI13" s="269">
        <v>28</v>
      </c>
      <c r="AJ13" s="269">
        <v>24</v>
      </c>
      <c r="AK13" s="269">
        <v>9</v>
      </c>
      <c r="AL13" s="269">
        <v>11</v>
      </c>
      <c r="AM13" s="269">
        <v>42</v>
      </c>
      <c r="AN13" s="269">
        <v>0</v>
      </c>
      <c r="AO13" s="269">
        <v>7</v>
      </c>
      <c r="AP13" s="270">
        <v>2304</v>
      </c>
      <c r="AQ13" s="269">
        <v>2</v>
      </c>
      <c r="AR13" s="269">
        <v>1138</v>
      </c>
      <c r="AS13" s="269">
        <v>0</v>
      </c>
      <c r="AT13" s="269">
        <v>0</v>
      </c>
      <c r="AU13" s="269">
        <v>0</v>
      </c>
      <c r="AV13" s="269">
        <v>0</v>
      </c>
      <c r="AW13" s="270">
        <v>1140</v>
      </c>
      <c r="AX13" s="269">
        <v>3444</v>
      </c>
      <c r="AY13" s="270">
        <v>114</v>
      </c>
      <c r="AZ13" s="270">
        <v>1254</v>
      </c>
      <c r="BA13" s="269">
        <v>3558</v>
      </c>
      <c r="BB13" s="270">
        <v>-3347</v>
      </c>
      <c r="BC13" s="269">
        <v>-2093</v>
      </c>
      <c r="BD13" s="270">
        <v>211</v>
      </c>
      <c r="BE13" s="271"/>
      <c r="BG13" s="281" t="s">
        <v>452</v>
      </c>
      <c r="BH13" s="283" t="s">
        <v>30</v>
      </c>
      <c r="BI13" s="273">
        <f t="shared" si="0"/>
        <v>3444</v>
      </c>
      <c r="BJ13" s="274">
        <f t="shared" si="1"/>
        <v>3347</v>
      </c>
      <c r="BK13" s="275">
        <f t="shared" si="2"/>
        <v>0.97183507549361203</v>
      </c>
      <c r="BL13" s="276">
        <f t="shared" si="3"/>
        <v>2.8164924506387967E-2</v>
      </c>
      <c r="BM13" s="277"/>
      <c r="BN13" s="281" t="s">
        <v>452</v>
      </c>
      <c r="BO13" s="283" t="s">
        <v>30</v>
      </c>
      <c r="BP13" s="278">
        <f t="shared" si="4"/>
        <v>114</v>
      </c>
      <c r="BQ13" s="279">
        <f t="shared" si="5"/>
        <v>3347</v>
      </c>
      <c r="BR13" s="280">
        <f t="shared" si="6"/>
        <v>-3233</v>
      </c>
      <c r="BS13" s="277"/>
    </row>
    <row r="14" spans="1:71" x14ac:dyDescent="0.2">
      <c r="A14" s="281" t="s">
        <v>453</v>
      </c>
      <c r="B14" s="282" t="s">
        <v>454</v>
      </c>
      <c r="C14" s="269">
        <v>39</v>
      </c>
      <c r="D14" s="269">
        <v>9</v>
      </c>
      <c r="E14" s="269">
        <v>1</v>
      </c>
      <c r="F14" s="269">
        <v>0</v>
      </c>
      <c r="G14" s="269">
        <v>252</v>
      </c>
      <c r="H14" s="269">
        <v>29</v>
      </c>
      <c r="I14" s="269">
        <v>26</v>
      </c>
      <c r="J14" s="269">
        <v>62</v>
      </c>
      <c r="K14" s="269">
        <v>0</v>
      </c>
      <c r="L14" s="269">
        <v>503</v>
      </c>
      <c r="M14" s="269">
        <v>7</v>
      </c>
      <c r="N14" s="269">
        <v>3</v>
      </c>
      <c r="O14" s="269">
        <v>26</v>
      </c>
      <c r="P14" s="269">
        <v>68</v>
      </c>
      <c r="Q14" s="269">
        <v>27</v>
      </c>
      <c r="R14" s="269">
        <v>58</v>
      </c>
      <c r="S14" s="269">
        <v>3</v>
      </c>
      <c r="T14" s="269">
        <v>41</v>
      </c>
      <c r="U14" s="269">
        <v>12</v>
      </c>
      <c r="V14" s="269">
        <v>2</v>
      </c>
      <c r="W14" s="269">
        <v>10</v>
      </c>
      <c r="X14" s="269">
        <v>121</v>
      </c>
      <c r="Y14" s="269">
        <v>187</v>
      </c>
      <c r="Z14" s="269">
        <v>0</v>
      </c>
      <c r="AA14" s="269">
        <v>20</v>
      </c>
      <c r="AB14" s="269">
        <v>10</v>
      </c>
      <c r="AC14" s="269">
        <v>55</v>
      </c>
      <c r="AD14" s="269">
        <v>6</v>
      </c>
      <c r="AE14" s="269">
        <v>3</v>
      </c>
      <c r="AF14" s="269">
        <v>16</v>
      </c>
      <c r="AG14" s="269">
        <v>1</v>
      </c>
      <c r="AH14" s="269">
        <v>17</v>
      </c>
      <c r="AI14" s="269">
        <v>30</v>
      </c>
      <c r="AJ14" s="269">
        <v>25</v>
      </c>
      <c r="AK14" s="269">
        <v>19</v>
      </c>
      <c r="AL14" s="269">
        <v>62</v>
      </c>
      <c r="AM14" s="269">
        <v>22</v>
      </c>
      <c r="AN14" s="269">
        <v>11</v>
      </c>
      <c r="AO14" s="269">
        <v>7</v>
      </c>
      <c r="AP14" s="270">
        <v>1790</v>
      </c>
      <c r="AQ14" s="269">
        <v>4</v>
      </c>
      <c r="AR14" s="269">
        <v>193</v>
      </c>
      <c r="AS14" s="269">
        <v>1</v>
      </c>
      <c r="AT14" s="269">
        <v>0</v>
      </c>
      <c r="AU14" s="269">
        <v>0</v>
      </c>
      <c r="AV14" s="269">
        <v>-1</v>
      </c>
      <c r="AW14" s="270">
        <v>197</v>
      </c>
      <c r="AX14" s="269">
        <v>1987</v>
      </c>
      <c r="AY14" s="270">
        <v>1860</v>
      </c>
      <c r="AZ14" s="270">
        <v>2057</v>
      </c>
      <c r="BA14" s="269">
        <v>3847</v>
      </c>
      <c r="BB14" s="270">
        <v>-1676</v>
      </c>
      <c r="BC14" s="269">
        <v>381</v>
      </c>
      <c r="BD14" s="270">
        <v>2171</v>
      </c>
      <c r="BE14" s="271"/>
      <c r="BG14" s="281" t="s">
        <v>453</v>
      </c>
      <c r="BH14" s="283" t="s">
        <v>454</v>
      </c>
      <c r="BI14" s="273">
        <f t="shared" si="0"/>
        <v>1987</v>
      </c>
      <c r="BJ14" s="274">
        <f t="shared" si="1"/>
        <v>1676</v>
      </c>
      <c r="BK14" s="275">
        <f t="shared" si="2"/>
        <v>0.84348263714141924</v>
      </c>
      <c r="BL14" s="276">
        <f t="shared" si="3"/>
        <v>0.15651736285858076</v>
      </c>
      <c r="BM14" s="277"/>
      <c r="BN14" s="281" t="s">
        <v>453</v>
      </c>
      <c r="BO14" s="283" t="s">
        <v>454</v>
      </c>
      <c r="BP14" s="278">
        <f t="shared" si="4"/>
        <v>1860</v>
      </c>
      <c r="BQ14" s="279">
        <f t="shared" si="5"/>
        <v>1676</v>
      </c>
      <c r="BR14" s="280">
        <f t="shared" si="6"/>
        <v>184</v>
      </c>
      <c r="BS14" s="277"/>
    </row>
    <row r="15" spans="1:71" x14ac:dyDescent="0.2">
      <c r="A15" s="281" t="s">
        <v>455</v>
      </c>
      <c r="B15" s="282" t="s">
        <v>31</v>
      </c>
      <c r="C15" s="269">
        <v>13</v>
      </c>
      <c r="D15" s="269">
        <v>0</v>
      </c>
      <c r="E15" s="269">
        <v>0</v>
      </c>
      <c r="F15" s="269">
        <v>0</v>
      </c>
      <c r="G15" s="269">
        <v>30</v>
      </c>
      <c r="H15" s="269">
        <v>2</v>
      </c>
      <c r="I15" s="269">
        <v>10</v>
      </c>
      <c r="J15" s="269">
        <v>23</v>
      </c>
      <c r="K15" s="269">
        <v>0</v>
      </c>
      <c r="L15" s="269">
        <v>8</v>
      </c>
      <c r="M15" s="269">
        <v>73</v>
      </c>
      <c r="N15" s="269">
        <v>23</v>
      </c>
      <c r="O15" s="269">
        <v>41</v>
      </c>
      <c r="P15" s="269">
        <v>50</v>
      </c>
      <c r="Q15" s="269">
        <v>13</v>
      </c>
      <c r="R15" s="269">
        <v>13</v>
      </c>
      <c r="S15" s="269">
        <v>2</v>
      </c>
      <c r="T15" s="269">
        <v>75</v>
      </c>
      <c r="U15" s="269">
        <v>3</v>
      </c>
      <c r="V15" s="269">
        <v>0</v>
      </c>
      <c r="W15" s="269">
        <v>2</v>
      </c>
      <c r="X15" s="269">
        <v>3</v>
      </c>
      <c r="Y15" s="269">
        <v>744</v>
      </c>
      <c r="Z15" s="269">
        <v>1</v>
      </c>
      <c r="AA15" s="269">
        <v>2</v>
      </c>
      <c r="AB15" s="269">
        <v>0</v>
      </c>
      <c r="AC15" s="269">
        <v>2</v>
      </c>
      <c r="AD15" s="269">
        <v>0</v>
      </c>
      <c r="AE15" s="269">
        <v>1</v>
      </c>
      <c r="AF15" s="269">
        <v>0</v>
      </c>
      <c r="AG15" s="269">
        <v>0</v>
      </c>
      <c r="AH15" s="269">
        <v>2</v>
      </c>
      <c r="AI15" s="269">
        <v>16</v>
      </c>
      <c r="AJ15" s="269">
        <v>9</v>
      </c>
      <c r="AK15" s="269">
        <v>1</v>
      </c>
      <c r="AL15" s="269">
        <v>5</v>
      </c>
      <c r="AM15" s="269">
        <v>10</v>
      </c>
      <c r="AN15" s="269">
        <v>1</v>
      </c>
      <c r="AO15" s="269">
        <v>2</v>
      </c>
      <c r="AP15" s="270">
        <v>1180</v>
      </c>
      <c r="AQ15" s="269">
        <v>2</v>
      </c>
      <c r="AR15" s="269">
        <v>31</v>
      </c>
      <c r="AS15" s="269">
        <v>0</v>
      </c>
      <c r="AT15" s="269">
        <v>0</v>
      </c>
      <c r="AU15" s="269">
        <v>0</v>
      </c>
      <c r="AV15" s="269">
        <v>-19</v>
      </c>
      <c r="AW15" s="270">
        <v>14</v>
      </c>
      <c r="AX15" s="269">
        <v>1194</v>
      </c>
      <c r="AY15" s="270">
        <v>706</v>
      </c>
      <c r="AZ15" s="270">
        <v>720</v>
      </c>
      <c r="BA15" s="269">
        <v>1900</v>
      </c>
      <c r="BB15" s="270">
        <v>-1054</v>
      </c>
      <c r="BC15" s="269">
        <v>-334</v>
      </c>
      <c r="BD15" s="270">
        <v>846</v>
      </c>
      <c r="BE15" s="271"/>
      <c r="BG15" s="281" t="s">
        <v>455</v>
      </c>
      <c r="BH15" s="283" t="s">
        <v>31</v>
      </c>
      <c r="BI15" s="273">
        <f t="shared" si="0"/>
        <v>1194</v>
      </c>
      <c r="BJ15" s="274">
        <f t="shared" si="1"/>
        <v>1054</v>
      </c>
      <c r="BK15" s="275">
        <f t="shared" si="2"/>
        <v>0.88274706867671693</v>
      </c>
      <c r="BL15" s="276">
        <f t="shared" si="3"/>
        <v>0.11725293132328307</v>
      </c>
      <c r="BM15" s="277"/>
      <c r="BN15" s="281" t="s">
        <v>455</v>
      </c>
      <c r="BO15" s="283" t="s">
        <v>31</v>
      </c>
      <c r="BP15" s="278">
        <f t="shared" si="4"/>
        <v>706</v>
      </c>
      <c r="BQ15" s="279">
        <f t="shared" si="5"/>
        <v>1054</v>
      </c>
      <c r="BR15" s="280">
        <f t="shared" si="6"/>
        <v>-348</v>
      </c>
      <c r="BS15" s="277"/>
    </row>
    <row r="16" spans="1:71" x14ac:dyDescent="0.2">
      <c r="A16" s="281" t="s">
        <v>456</v>
      </c>
      <c r="B16" s="282" t="s">
        <v>32</v>
      </c>
      <c r="C16" s="269">
        <v>0</v>
      </c>
      <c r="D16" s="269">
        <v>0</v>
      </c>
      <c r="E16" s="269">
        <v>0</v>
      </c>
      <c r="F16" s="269">
        <v>0</v>
      </c>
      <c r="G16" s="269">
        <v>0</v>
      </c>
      <c r="H16" s="269">
        <v>1</v>
      </c>
      <c r="I16" s="269">
        <v>39</v>
      </c>
      <c r="J16" s="269">
        <v>0</v>
      </c>
      <c r="K16" s="269">
        <v>0</v>
      </c>
      <c r="L16" s="269">
        <v>5</v>
      </c>
      <c r="M16" s="269">
        <v>7</v>
      </c>
      <c r="N16" s="269">
        <v>2497</v>
      </c>
      <c r="O16" s="269">
        <v>5</v>
      </c>
      <c r="P16" s="269">
        <v>3195</v>
      </c>
      <c r="Q16" s="269">
        <v>235</v>
      </c>
      <c r="R16" s="269">
        <v>266</v>
      </c>
      <c r="S16" s="269">
        <v>2</v>
      </c>
      <c r="T16" s="269">
        <v>12</v>
      </c>
      <c r="U16" s="269">
        <v>14</v>
      </c>
      <c r="V16" s="269">
        <v>0</v>
      </c>
      <c r="W16" s="269">
        <v>16</v>
      </c>
      <c r="X16" s="269">
        <v>1</v>
      </c>
      <c r="Y16" s="269">
        <v>324</v>
      </c>
      <c r="Z16" s="269">
        <v>0</v>
      </c>
      <c r="AA16" s="269">
        <v>0</v>
      </c>
      <c r="AB16" s="269">
        <v>0</v>
      </c>
      <c r="AC16" s="269">
        <v>0</v>
      </c>
      <c r="AD16" s="269">
        <v>0</v>
      </c>
      <c r="AE16" s="269">
        <v>0</v>
      </c>
      <c r="AF16" s="269">
        <v>4</v>
      </c>
      <c r="AG16" s="269">
        <v>0</v>
      </c>
      <c r="AH16" s="269">
        <v>0</v>
      </c>
      <c r="AI16" s="269">
        <v>0</v>
      </c>
      <c r="AJ16" s="269">
        <v>0</v>
      </c>
      <c r="AK16" s="269">
        <v>0</v>
      </c>
      <c r="AL16" s="269">
        <v>2</v>
      </c>
      <c r="AM16" s="269">
        <v>0</v>
      </c>
      <c r="AN16" s="269">
        <v>0</v>
      </c>
      <c r="AO16" s="269">
        <v>2</v>
      </c>
      <c r="AP16" s="270">
        <v>6627</v>
      </c>
      <c r="AQ16" s="269">
        <v>0</v>
      </c>
      <c r="AR16" s="269">
        <v>-8</v>
      </c>
      <c r="AS16" s="269">
        <v>0</v>
      </c>
      <c r="AT16" s="269">
        <v>-24</v>
      </c>
      <c r="AU16" s="269">
        <v>-20</v>
      </c>
      <c r="AV16" s="269">
        <v>-32</v>
      </c>
      <c r="AW16" s="270">
        <v>-84</v>
      </c>
      <c r="AX16" s="269">
        <v>6543</v>
      </c>
      <c r="AY16" s="270">
        <v>3598</v>
      </c>
      <c r="AZ16" s="270">
        <v>3514</v>
      </c>
      <c r="BA16" s="269">
        <v>10141</v>
      </c>
      <c r="BB16" s="270">
        <v>-5490</v>
      </c>
      <c r="BC16" s="269">
        <v>-1976</v>
      </c>
      <c r="BD16" s="270">
        <v>4651</v>
      </c>
      <c r="BE16" s="271"/>
      <c r="BG16" s="281" t="s">
        <v>456</v>
      </c>
      <c r="BH16" s="283" t="s">
        <v>32</v>
      </c>
      <c r="BI16" s="273">
        <f t="shared" si="0"/>
        <v>6543</v>
      </c>
      <c r="BJ16" s="274">
        <f t="shared" si="1"/>
        <v>5490</v>
      </c>
      <c r="BK16" s="275">
        <f t="shared" si="2"/>
        <v>0.83906464924346635</v>
      </c>
      <c r="BL16" s="276">
        <f t="shared" si="3"/>
        <v>0.16093535075653365</v>
      </c>
      <c r="BM16" s="277"/>
      <c r="BN16" s="281" t="s">
        <v>456</v>
      </c>
      <c r="BO16" s="283" t="s">
        <v>32</v>
      </c>
      <c r="BP16" s="278">
        <f t="shared" si="4"/>
        <v>3598</v>
      </c>
      <c r="BQ16" s="279">
        <f t="shared" si="5"/>
        <v>5490</v>
      </c>
      <c r="BR16" s="280">
        <f t="shared" si="6"/>
        <v>-1892</v>
      </c>
      <c r="BS16" s="277"/>
    </row>
    <row r="17" spans="1:71" x14ac:dyDescent="0.2">
      <c r="A17" s="281" t="s">
        <v>457</v>
      </c>
      <c r="B17" s="282" t="s">
        <v>33</v>
      </c>
      <c r="C17" s="269">
        <v>0</v>
      </c>
      <c r="D17" s="269">
        <v>0</v>
      </c>
      <c r="E17" s="269">
        <v>0</v>
      </c>
      <c r="F17" s="269">
        <v>0</v>
      </c>
      <c r="G17" s="269">
        <v>21</v>
      </c>
      <c r="H17" s="269">
        <v>0</v>
      </c>
      <c r="I17" s="269">
        <v>9</v>
      </c>
      <c r="J17" s="269">
        <v>17</v>
      </c>
      <c r="K17" s="269">
        <v>0</v>
      </c>
      <c r="L17" s="269">
        <v>6</v>
      </c>
      <c r="M17" s="269">
        <v>9</v>
      </c>
      <c r="N17" s="269">
        <v>40</v>
      </c>
      <c r="O17" s="269">
        <v>1875</v>
      </c>
      <c r="P17" s="269">
        <v>925</v>
      </c>
      <c r="Q17" s="269">
        <v>77</v>
      </c>
      <c r="R17" s="269">
        <v>56</v>
      </c>
      <c r="S17" s="269">
        <v>3</v>
      </c>
      <c r="T17" s="269">
        <v>99</v>
      </c>
      <c r="U17" s="269">
        <v>21</v>
      </c>
      <c r="V17" s="269">
        <v>2</v>
      </c>
      <c r="W17" s="269">
        <v>7</v>
      </c>
      <c r="X17" s="269">
        <v>11</v>
      </c>
      <c r="Y17" s="269">
        <v>125</v>
      </c>
      <c r="Z17" s="269">
        <v>6</v>
      </c>
      <c r="AA17" s="269">
        <v>0</v>
      </c>
      <c r="AB17" s="269">
        <v>0</v>
      </c>
      <c r="AC17" s="269">
        <v>0</v>
      </c>
      <c r="AD17" s="269">
        <v>0</v>
      </c>
      <c r="AE17" s="269">
        <v>0</v>
      </c>
      <c r="AF17" s="269">
        <v>0</v>
      </c>
      <c r="AG17" s="269">
        <v>0</v>
      </c>
      <c r="AH17" s="269">
        <v>2</v>
      </c>
      <c r="AI17" s="269">
        <v>1</v>
      </c>
      <c r="AJ17" s="269">
        <v>16</v>
      </c>
      <c r="AK17" s="269">
        <v>1</v>
      </c>
      <c r="AL17" s="269">
        <v>3</v>
      </c>
      <c r="AM17" s="269">
        <v>2</v>
      </c>
      <c r="AN17" s="269">
        <v>1</v>
      </c>
      <c r="AO17" s="269">
        <v>1</v>
      </c>
      <c r="AP17" s="270">
        <v>3336</v>
      </c>
      <c r="AQ17" s="269">
        <v>0</v>
      </c>
      <c r="AR17" s="269">
        <v>38</v>
      </c>
      <c r="AS17" s="269">
        <v>0</v>
      </c>
      <c r="AT17" s="269">
        <v>0</v>
      </c>
      <c r="AU17" s="269">
        <v>-25</v>
      </c>
      <c r="AV17" s="269">
        <v>-125</v>
      </c>
      <c r="AW17" s="270">
        <v>-112</v>
      </c>
      <c r="AX17" s="269">
        <v>3224</v>
      </c>
      <c r="AY17" s="270">
        <v>3559</v>
      </c>
      <c r="AZ17" s="270">
        <v>3447</v>
      </c>
      <c r="BA17" s="269">
        <v>6783</v>
      </c>
      <c r="BB17" s="270">
        <v>-2299</v>
      </c>
      <c r="BC17" s="269">
        <v>1148</v>
      </c>
      <c r="BD17" s="270">
        <v>4484</v>
      </c>
      <c r="BE17" s="271"/>
      <c r="BG17" s="281" t="s">
        <v>457</v>
      </c>
      <c r="BH17" s="283" t="s">
        <v>33</v>
      </c>
      <c r="BI17" s="273">
        <f t="shared" si="0"/>
        <v>3224</v>
      </c>
      <c r="BJ17" s="274">
        <f t="shared" si="1"/>
        <v>2299</v>
      </c>
      <c r="BK17" s="275">
        <f t="shared" si="2"/>
        <v>0.71308933002481389</v>
      </c>
      <c r="BL17" s="276">
        <f t="shared" si="3"/>
        <v>0.28691066997518611</v>
      </c>
      <c r="BM17" s="277"/>
      <c r="BN17" s="281" t="s">
        <v>457</v>
      </c>
      <c r="BO17" s="283" t="s">
        <v>33</v>
      </c>
      <c r="BP17" s="278">
        <f t="shared" si="4"/>
        <v>3559</v>
      </c>
      <c r="BQ17" s="279">
        <f t="shared" si="5"/>
        <v>2299</v>
      </c>
      <c r="BR17" s="280">
        <f t="shared" si="6"/>
        <v>1260</v>
      </c>
      <c r="BS17" s="277"/>
    </row>
    <row r="18" spans="1:71" x14ac:dyDescent="0.2">
      <c r="A18" s="281" t="s">
        <v>458</v>
      </c>
      <c r="B18" s="282" t="s">
        <v>34</v>
      </c>
      <c r="C18" s="269">
        <v>7</v>
      </c>
      <c r="D18" s="269">
        <v>0</v>
      </c>
      <c r="E18" s="269">
        <v>0</v>
      </c>
      <c r="F18" s="269">
        <v>1</v>
      </c>
      <c r="G18" s="269">
        <v>129</v>
      </c>
      <c r="H18" s="269">
        <v>7</v>
      </c>
      <c r="I18" s="269">
        <v>40</v>
      </c>
      <c r="J18" s="269">
        <v>30</v>
      </c>
      <c r="K18" s="269">
        <v>0</v>
      </c>
      <c r="L18" s="269">
        <v>12</v>
      </c>
      <c r="M18" s="269">
        <v>10</v>
      </c>
      <c r="N18" s="269">
        <v>4</v>
      </c>
      <c r="O18" s="269">
        <v>8</v>
      </c>
      <c r="P18" s="269">
        <v>994</v>
      </c>
      <c r="Q18" s="269">
        <v>74</v>
      </c>
      <c r="R18" s="269">
        <v>94</v>
      </c>
      <c r="S18" s="269">
        <v>3</v>
      </c>
      <c r="T18" s="269">
        <v>45</v>
      </c>
      <c r="U18" s="269">
        <v>9</v>
      </c>
      <c r="V18" s="269">
        <v>2</v>
      </c>
      <c r="W18" s="269">
        <v>3</v>
      </c>
      <c r="X18" s="269">
        <v>7</v>
      </c>
      <c r="Y18" s="269">
        <v>1330</v>
      </c>
      <c r="Z18" s="269">
        <v>6</v>
      </c>
      <c r="AA18" s="269">
        <v>0</v>
      </c>
      <c r="AB18" s="269">
        <v>0</v>
      </c>
      <c r="AC18" s="269">
        <v>32</v>
      </c>
      <c r="AD18" s="269">
        <v>0</v>
      </c>
      <c r="AE18" s="269">
        <v>2</v>
      </c>
      <c r="AF18" s="269">
        <v>14</v>
      </c>
      <c r="AG18" s="269">
        <v>0</v>
      </c>
      <c r="AH18" s="269">
        <v>40</v>
      </c>
      <c r="AI18" s="269">
        <v>2</v>
      </c>
      <c r="AJ18" s="269">
        <v>3</v>
      </c>
      <c r="AK18" s="269">
        <v>6</v>
      </c>
      <c r="AL18" s="269">
        <v>7</v>
      </c>
      <c r="AM18" s="269">
        <v>18</v>
      </c>
      <c r="AN18" s="269">
        <v>0</v>
      </c>
      <c r="AO18" s="269">
        <v>2</v>
      </c>
      <c r="AP18" s="270">
        <v>2941</v>
      </c>
      <c r="AQ18" s="269">
        <v>5</v>
      </c>
      <c r="AR18" s="269">
        <v>63</v>
      </c>
      <c r="AS18" s="269">
        <v>0</v>
      </c>
      <c r="AT18" s="269">
        <v>14</v>
      </c>
      <c r="AU18" s="269">
        <v>64</v>
      </c>
      <c r="AV18" s="269">
        <v>-81</v>
      </c>
      <c r="AW18" s="270">
        <v>65</v>
      </c>
      <c r="AX18" s="269">
        <v>3006</v>
      </c>
      <c r="AY18" s="270">
        <v>11708</v>
      </c>
      <c r="AZ18" s="270">
        <v>11773</v>
      </c>
      <c r="BA18" s="269">
        <v>14714</v>
      </c>
      <c r="BB18" s="270">
        <v>-1175</v>
      </c>
      <c r="BC18" s="269">
        <v>10598</v>
      </c>
      <c r="BD18" s="270">
        <v>13539</v>
      </c>
      <c r="BE18" s="271"/>
      <c r="BG18" s="281" t="s">
        <v>458</v>
      </c>
      <c r="BH18" s="283" t="s">
        <v>34</v>
      </c>
      <c r="BI18" s="273">
        <f t="shared" si="0"/>
        <v>3006</v>
      </c>
      <c r="BJ18" s="274">
        <f t="shared" si="1"/>
        <v>1175</v>
      </c>
      <c r="BK18" s="275">
        <f t="shared" si="2"/>
        <v>0.39088489687292083</v>
      </c>
      <c r="BL18" s="276">
        <f t="shared" si="3"/>
        <v>0.60911510312707917</v>
      </c>
      <c r="BM18" s="277"/>
      <c r="BN18" s="281" t="s">
        <v>458</v>
      </c>
      <c r="BO18" s="283" t="s">
        <v>34</v>
      </c>
      <c r="BP18" s="278">
        <f t="shared" si="4"/>
        <v>11708</v>
      </c>
      <c r="BQ18" s="279">
        <f t="shared" si="5"/>
        <v>1175</v>
      </c>
      <c r="BR18" s="280">
        <f t="shared" si="6"/>
        <v>10533</v>
      </c>
      <c r="BS18" s="277"/>
    </row>
    <row r="19" spans="1:71" x14ac:dyDescent="0.2">
      <c r="A19" s="281" t="s">
        <v>459</v>
      </c>
      <c r="B19" s="284" t="s">
        <v>268</v>
      </c>
      <c r="C19" s="269">
        <v>0</v>
      </c>
      <c r="D19" s="269">
        <v>0</v>
      </c>
      <c r="E19" s="269">
        <v>0</v>
      </c>
      <c r="F19" s="269">
        <v>0</v>
      </c>
      <c r="G19" s="269">
        <v>0</v>
      </c>
      <c r="H19" s="269">
        <v>0</v>
      </c>
      <c r="I19" s="269">
        <v>4</v>
      </c>
      <c r="J19" s="269">
        <v>0</v>
      </c>
      <c r="K19" s="269">
        <v>0</v>
      </c>
      <c r="L19" s="269">
        <v>1</v>
      </c>
      <c r="M19" s="269">
        <v>2</v>
      </c>
      <c r="N19" s="269">
        <v>1</v>
      </c>
      <c r="O19" s="269">
        <v>0</v>
      </c>
      <c r="P19" s="269">
        <v>14</v>
      </c>
      <c r="Q19" s="269">
        <v>324</v>
      </c>
      <c r="R19" s="269">
        <v>115</v>
      </c>
      <c r="S19" s="269">
        <v>1</v>
      </c>
      <c r="T19" s="269">
        <v>5</v>
      </c>
      <c r="U19" s="269">
        <v>4</v>
      </c>
      <c r="V19" s="269">
        <v>0</v>
      </c>
      <c r="W19" s="269">
        <v>2</v>
      </c>
      <c r="X19" s="269">
        <v>0</v>
      </c>
      <c r="Y19" s="269">
        <v>89</v>
      </c>
      <c r="Z19" s="269">
        <v>0</v>
      </c>
      <c r="AA19" s="269">
        <v>6</v>
      </c>
      <c r="AB19" s="269">
        <v>0</v>
      </c>
      <c r="AC19" s="269">
        <v>0</v>
      </c>
      <c r="AD19" s="269">
        <v>0</v>
      </c>
      <c r="AE19" s="269">
        <v>0</v>
      </c>
      <c r="AF19" s="269">
        <v>1</v>
      </c>
      <c r="AG19" s="269">
        <v>0</v>
      </c>
      <c r="AH19" s="269">
        <v>3</v>
      </c>
      <c r="AI19" s="269">
        <v>0</v>
      </c>
      <c r="AJ19" s="269">
        <v>0</v>
      </c>
      <c r="AK19" s="269">
        <v>0</v>
      </c>
      <c r="AL19" s="269">
        <v>49</v>
      </c>
      <c r="AM19" s="269">
        <v>0</v>
      </c>
      <c r="AN19" s="269">
        <v>0</v>
      </c>
      <c r="AO19" s="269">
        <v>0</v>
      </c>
      <c r="AP19" s="270">
        <v>621</v>
      </c>
      <c r="AQ19" s="269">
        <v>0</v>
      </c>
      <c r="AR19" s="269">
        <v>3</v>
      </c>
      <c r="AS19" s="269">
        <v>0</v>
      </c>
      <c r="AT19" s="269">
        <v>130</v>
      </c>
      <c r="AU19" s="269">
        <v>704</v>
      </c>
      <c r="AV19" s="269">
        <v>37</v>
      </c>
      <c r="AW19" s="270">
        <v>874</v>
      </c>
      <c r="AX19" s="269">
        <v>1495</v>
      </c>
      <c r="AY19" s="270">
        <v>1899</v>
      </c>
      <c r="AZ19" s="270">
        <v>2773</v>
      </c>
      <c r="BA19" s="269">
        <v>3394</v>
      </c>
      <c r="BB19" s="270">
        <v>-1418</v>
      </c>
      <c r="BC19" s="269">
        <v>1355</v>
      </c>
      <c r="BD19" s="270">
        <v>1976</v>
      </c>
      <c r="BE19" s="271"/>
      <c r="BG19" s="281" t="s">
        <v>459</v>
      </c>
      <c r="BH19" s="285" t="s">
        <v>268</v>
      </c>
      <c r="BI19" s="273">
        <f t="shared" si="0"/>
        <v>1495</v>
      </c>
      <c r="BJ19" s="274">
        <f t="shared" si="1"/>
        <v>1418</v>
      </c>
      <c r="BK19" s="275">
        <f t="shared" si="2"/>
        <v>0.94849498327759196</v>
      </c>
      <c r="BL19" s="276">
        <f t="shared" si="3"/>
        <v>5.1505016722408037E-2</v>
      </c>
      <c r="BM19" s="277"/>
      <c r="BN19" s="281" t="s">
        <v>459</v>
      </c>
      <c r="BO19" s="285" t="s">
        <v>268</v>
      </c>
      <c r="BP19" s="278">
        <f t="shared" si="4"/>
        <v>1899</v>
      </c>
      <c r="BQ19" s="279">
        <f t="shared" si="5"/>
        <v>1418</v>
      </c>
      <c r="BR19" s="280">
        <f t="shared" si="6"/>
        <v>481</v>
      </c>
      <c r="BS19" s="277"/>
    </row>
    <row r="20" spans="1:71" x14ac:dyDescent="0.2">
      <c r="A20" s="281" t="s">
        <v>460</v>
      </c>
      <c r="B20" s="284" t="s">
        <v>269</v>
      </c>
      <c r="C20" s="269">
        <v>0</v>
      </c>
      <c r="D20" s="269">
        <v>0</v>
      </c>
      <c r="E20" s="269">
        <v>0</v>
      </c>
      <c r="F20" s="269">
        <v>0</v>
      </c>
      <c r="G20" s="269">
        <v>0</v>
      </c>
      <c r="H20" s="269">
        <v>0</v>
      </c>
      <c r="I20" s="269">
        <v>0</v>
      </c>
      <c r="J20" s="269">
        <v>0</v>
      </c>
      <c r="K20" s="269">
        <v>0</v>
      </c>
      <c r="L20" s="269">
        <v>6</v>
      </c>
      <c r="M20" s="269">
        <v>1</v>
      </c>
      <c r="N20" s="269">
        <v>1</v>
      </c>
      <c r="O20" s="269">
        <v>1</v>
      </c>
      <c r="P20" s="269">
        <v>7</v>
      </c>
      <c r="Q20" s="269">
        <v>10</v>
      </c>
      <c r="R20" s="269">
        <v>425</v>
      </c>
      <c r="S20" s="269">
        <v>0</v>
      </c>
      <c r="T20" s="269">
        <v>6</v>
      </c>
      <c r="U20" s="269">
        <v>1</v>
      </c>
      <c r="V20" s="269">
        <v>0</v>
      </c>
      <c r="W20" s="269">
        <v>0</v>
      </c>
      <c r="X20" s="269">
        <v>0</v>
      </c>
      <c r="Y20" s="269">
        <v>1</v>
      </c>
      <c r="Z20" s="269">
        <v>0</v>
      </c>
      <c r="AA20" s="269">
        <v>0</v>
      </c>
      <c r="AB20" s="269">
        <v>0</v>
      </c>
      <c r="AC20" s="269">
        <v>0</v>
      </c>
      <c r="AD20" s="269">
        <v>0</v>
      </c>
      <c r="AE20" s="269">
        <v>0</v>
      </c>
      <c r="AF20" s="269">
        <v>0</v>
      </c>
      <c r="AG20" s="269">
        <v>0</v>
      </c>
      <c r="AH20" s="269">
        <v>0</v>
      </c>
      <c r="AI20" s="269">
        <v>0</v>
      </c>
      <c r="AJ20" s="269">
        <v>0</v>
      </c>
      <c r="AK20" s="269">
        <v>0</v>
      </c>
      <c r="AL20" s="269">
        <v>72</v>
      </c>
      <c r="AM20" s="269">
        <v>0</v>
      </c>
      <c r="AN20" s="269">
        <v>0</v>
      </c>
      <c r="AO20" s="269">
        <v>0</v>
      </c>
      <c r="AP20" s="270">
        <v>531</v>
      </c>
      <c r="AQ20" s="269">
        <v>0</v>
      </c>
      <c r="AR20" s="269">
        <v>2</v>
      </c>
      <c r="AS20" s="269">
        <v>0</v>
      </c>
      <c r="AT20" s="269">
        <v>77</v>
      </c>
      <c r="AU20" s="269">
        <v>1199</v>
      </c>
      <c r="AV20" s="269">
        <v>5</v>
      </c>
      <c r="AW20" s="270">
        <v>1283</v>
      </c>
      <c r="AX20" s="269">
        <v>1814</v>
      </c>
      <c r="AY20" s="270">
        <v>2791</v>
      </c>
      <c r="AZ20" s="270">
        <v>4074</v>
      </c>
      <c r="BA20" s="269">
        <v>4605</v>
      </c>
      <c r="BB20" s="270">
        <v>-1814</v>
      </c>
      <c r="BC20" s="269">
        <v>2260</v>
      </c>
      <c r="BD20" s="270">
        <v>2791</v>
      </c>
      <c r="BE20" s="271"/>
      <c r="BG20" s="281" t="s">
        <v>460</v>
      </c>
      <c r="BH20" s="285" t="s">
        <v>269</v>
      </c>
      <c r="BI20" s="273">
        <f t="shared" si="0"/>
        <v>1814</v>
      </c>
      <c r="BJ20" s="274">
        <f t="shared" si="1"/>
        <v>1814</v>
      </c>
      <c r="BK20" s="275">
        <f t="shared" si="2"/>
        <v>1</v>
      </c>
      <c r="BL20" s="276">
        <f t="shared" si="3"/>
        <v>0</v>
      </c>
      <c r="BM20" s="277"/>
      <c r="BN20" s="281" t="s">
        <v>460</v>
      </c>
      <c r="BO20" s="285" t="s">
        <v>269</v>
      </c>
      <c r="BP20" s="278">
        <f t="shared" si="4"/>
        <v>2791</v>
      </c>
      <c r="BQ20" s="279">
        <f t="shared" si="5"/>
        <v>1814</v>
      </c>
      <c r="BR20" s="280">
        <f t="shared" si="6"/>
        <v>977</v>
      </c>
      <c r="BS20" s="277"/>
    </row>
    <row r="21" spans="1:71" x14ac:dyDescent="0.2">
      <c r="A21" s="281" t="s">
        <v>461</v>
      </c>
      <c r="B21" s="284" t="s">
        <v>270</v>
      </c>
      <c r="C21" s="269">
        <v>2</v>
      </c>
      <c r="D21" s="269">
        <v>0</v>
      </c>
      <c r="E21" s="269">
        <v>0</v>
      </c>
      <c r="F21" s="269">
        <v>0</v>
      </c>
      <c r="G21" s="269">
        <v>0</v>
      </c>
      <c r="H21" s="269">
        <v>0</v>
      </c>
      <c r="I21" s="269">
        <v>0</v>
      </c>
      <c r="J21" s="269">
        <v>0</v>
      </c>
      <c r="K21" s="269">
        <v>0</v>
      </c>
      <c r="L21" s="269">
        <v>0</v>
      </c>
      <c r="M21" s="269">
        <v>0</v>
      </c>
      <c r="N21" s="269">
        <v>0</v>
      </c>
      <c r="O21" s="269">
        <v>0</v>
      </c>
      <c r="P21" s="269">
        <v>0</v>
      </c>
      <c r="Q21" s="269">
        <v>5</v>
      </c>
      <c r="R21" s="269">
        <v>16</v>
      </c>
      <c r="S21" s="269">
        <v>7</v>
      </c>
      <c r="T21" s="269">
        <v>0</v>
      </c>
      <c r="U21" s="269">
        <v>0</v>
      </c>
      <c r="V21" s="269">
        <v>0</v>
      </c>
      <c r="W21" s="269">
        <v>0</v>
      </c>
      <c r="X21" s="269">
        <v>0</v>
      </c>
      <c r="Y21" s="269">
        <v>3</v>
      </c>
      <c r="Z21" s="269">
        <v>0</v>
      </c>
      <c r="AA21" s="269">
        <v>0</v>
      </c>
      <c r="AB21" s="269">
        <v>0</v>
      </c>
      <c r="AC21" s="269">
        <v>12</v>
      </c>
      <c r="AD21" s="269">
        <v>0</v>
      </c>
      <c r="AE21" s="269">
        <v>0</v>
      </c>
      <c r="AF21" s="269">
        <v>0</v>
      </c>
      <c r="AG21" s="269">
        <v>0</v>
      </c>
      <c r="AH21" s="269">
        <v>29</v>
      </c>
      <c r="AI21" s="269">
        <v>0</v>
      </c>
      <c r="AJ21" s="269">
        <v>133</v>
      </c>
      <c r="AK21" s="269">
        <v>0</v>
      </c>
      <c r="AL21" s="269">
        <v>26</v>
      </c>
      <c r="AM21" s="269">
        <v>4</v>
      </c>
      <c r="AN21" s="269">
        <v>0</v>
      </c>
      <c r="AO21" s="269">
        <v>3</v>
      </c>
      <c r="AP21" s="270">
        <v>240</v>
      </c>
      <c r="AQ21" s="269">
        <v>3</v>
      </c>
      <c r="AR21" s="269">
        <v>25</v>
      </c>
      <c r="AS21" s="269">
        <v>0</v>
      </c>
      <c r="AT21" s="269">
        <v>379</v>
      </c>
      <c r="AU21" s="269">
        <v>768</v>
      </c>
      <c r="AV21" s="269">
        <v>3</v>
      </c>
      <c r="AW21" s="270">
        <v>1178</v>
      </c>
      <c r="AX21" s="269">
        <v>1418</v>
      </c>
      <c r="AY21" s="270">
        <v>31</v>
      </c>
      <c r="AZ21" s="270">
        <v>1209</v>
      </c>
      <c r="BA21" s="269">
        <v>1449</v>
      </c>
      <c r="BB21" s="270">
        <v>-1374</v>
      </c>
      <c r="BC21" s="269">
        <v>-165</v>
      </c>
      <c r="BD21" s="270">
        <v>75</v>
      </c>
      <c r="BE21" s="271"/>
      <c r="BG21" s="281" t="s">
        <v>461</v>
      </c>
      <c r="BH21" s="285" t="s">
        <v>270</v>
      </c>
      <c r="BI21" s="273">
        <f t="shared" si="0"/>
        <v>1418</v>
      </c>
      <c r="BJ21" s="274">
        <f t="shared" si="1"/>
        <v>1374</v>
      </c>
      <c r="BK21" s="275">
        <f t="shared" si="2"/>
        <v>0.96897038081805364</v>
      </c>
      <c r="BL21" s="276">
        <f t="shared" si="3"/>
        <v>3.1029619181946355E-2</v>
      </c>
      <c r="BM21" s="277"/>
      <c r="BN21" s="281" t="s">
        <v>461</v>
      </c>
      <c r="BO21" s="285" t="s">
        <v>270</v>
      </c>
      <c r="BP21" s="278">
        <f t="shared" si="4"/>
        <v>31</v>
      </c>
      <c r="BQ21" s="279">
        <f t="shared" si="5"/>
        <v>1374</v>
      </c>
      <c r="BR21" s="280">
        <f t="shared" si="6"/>
        <v>-1343</v>
      </c>
      <c r="BS21" s="277"/>
    </row>
    <row r="22" spans="1:71" x14ac:dyDescent="0.2">
      <c r="A22" s="281" t="s">
        <v>462</v>
      </c>
      <c r="B22" s="284" t="s">
        <v>280</v>
      </c>
      <c r="C22" s="269">
        <v>0</v>
      </c>
      <c r="D22" s="269">
        <v>0</v>
      </c>
      <c r="E22" s="269">
        <v>0</v>
      </c>
      <c r="F22" s="269">
        <v>0</v>
      </c>
      <c r="G22" s="269">
        <v>0</v>
      </c>
      <c r="H22" s="269">
        <v>0</v>
      </c>
      <c r="I22" s="269">
        <v>0</v>
      </c>
      <c r="J22" s="269">
        <v>0</v>
      </c>
      <c r="K22" s="269">
        <v>0</v>
      </c>
      <c r="L22" s="269">
        <v>0</v>
      </c>
      <c r="M22" s="269">
        <v>0</v>
      </c>
      <c r="N22" s="269">
        <v>0</v>
      </c>
      <c r="O22" s="269">
        <v>1</v>
      </c>
      <c r="P22" s="269">
        <v>37</v>
      </c>
      <c r="Q22" s="269">
        <v>16</v>
      </c>
      <c r="R22" s="269">
        <v>28</v>
      </c>
      <c r="S22" s="269">
        <v>11</v>
      </c>
      <c r="T22" s="269">
        <v>601</v>
      </c>
      <c r="U22" s="269">
        <v>45</v>
      </c>
      <c r="V22" s="269">
        <v>12</v>
      </c>
      <c r="W22" s="269">
        <v>3</v>
      </c>
      <c r="X22" s="269">
        <v>6</v>
      </c>
      <c r="Y22" s="269">
        <v>4</v>
      </c>
      <c r="Z22" s="269">
        <v>0</v>
      </c>
      <c r="AA22" s="269">
        <v>0</v>
      </c>
      <c r="AB22" s="269">
        <v>0</v>
      </c>
      <c r="AC22" s="269">
        <v>0</v>
      </c>
      <c r="AD22" s="269">
        <v>0</v>
      </c>
      <c r="AE22" s="269">
        <v>0</v>
      </c>
      <c r="AF22" s="269">
        <v>0</v>
      </c>
      <c r="AG22" s="269">
        <v>0</v>
      </c>
      <c r="AH22" s="269">
        <v>20</v>
      </c>
      <c r="AI22" s="269">
        <v>11</v>
      </c>
      <c r="AJ22" s="269">
        <v>0</v>
      </c>
      <c r="AK22" s="269">
        <v>0</v>
      </c>
      <c r="AL22" s="269">
        <v>74</v>
      </c>
      <c r="AM22" s="269">
        <v>0</v>
      </c>
      <c r="AN22" s="269">
        <v>14</v>
      </c>
      <c r="AO22" s="269">
        <v>4</v>
      </c>
      <c r="AP22" s="270">
        <v>887</v>
      </c>
      <c r="AQ22" s="269">
        <v>0</v>
      </c>
      <c r="AR22" s="269">
        <v>35</v>
      </c>
      <c r="AS22" s="269">
        <v>0</v>
      </c>
      <c r="AT22" s="269">
        <v>0</v>
      </c>
      <c r="AU22" s="269">
        <v>0</v>
      </c>
      <c r="AV22" s="269">
        <v>-121</v>
      </c>
      <c r="AW22" s="270">
        <v>-86</v>
      </c>
      <c r="AX22" s="269">
        <v>801</v>
      </c>
      <c r="AY22" s="270">
        <v>1915</v>
      </c>
      <c r="AZ22" s="270">
        <v>1829</v>
      </c>
      <c r="BA22" s="269">
        <v>2716</v>
      </c>
      <c r="BB22" s="270">
        <v>-642</v>
      </c>
      <c r="BC22" s="269">
        <v>1187</v>
      </c>
      <c r="BD22" s="270">
        <v>2074</v>
      </c>
      <c r="BE22" s="271"/>
      <c r="BG22" s="281" t="s">
        <v>462</v>
      </c>
      <c r="BH22" s="285" t="s">
        <v>280</v>
      </c>
      <c r="BI22" s="273">
        <f t="shared" si="0"/>
        <v>801</v>
      </c>
      <c r="BJ22" s="274">
        <f t="shared" si="1"/>
        <v>642</v>
      </c>
      <c r="BK22" s="275">
        <f t="shared" si="2"/>
        <v>0.80149812734082393</v>
      </c>
      <c r="BL22" s="276">
        <f t="shared" si="3"/>
        <v>0.19850187265917607</v>
      </c>
      <c r="BM22" s="277"/>
      <c r="BN22" s="281" t="s">
        <v>462</v>
      </c>
      <c r="BO22" s="285" t="s">
        <v>280</v>
      </c>
      <c r="BP22" s="278">
        <f t="shared" si="4"/>
        <v>1915</v>
      </c>
      <c r="BQ22" s="279">
        <f t="shared" si="5"/>
        <v>642</v>
      </c>
      <c r="BR22" s="280">
        <f t="shared" si="6"/>
        <v>1273</v>
      </c>
      <c r="BS22" s="277"/>
    </row>
    <row r="23" spans="1:71" x14ac:dyDescent="0.2">
      <c r="A23" s="281" t="s">
        <v>463</v>
      </c>
      <c r="B23" s="282" t="s">
        <v>35</v>
      </c>
      <c r="C23" s="269">
        <v>0</v>
      </c>
      <c r="D23" s="269">
        <v>0</v>
      </c>
      <c r="E23" s="269">
        <v>0</v>
      </c>
      <c r="F23" s="269">
        <v>0</v>
      </c>
      <c r="G23" s="269">
        <v>0</v>
      </c>
      <c r="H23" s="269">
        <v>0</v>
      </c>
      <c r="I23" s="269">
        <v>1</v>
      </c>
      <c r="J23" s="269">
        <v>0</v>
      </c>
      <c r="K23" s="269">
        <v>0</v>
      </c>
      <c r="L23" s="269">
        <v>0</v>
      </c>
      <c r="M23" s="269">
        <v>0</v>
      </c>
      <c r="N23" s="269">
        <v>0</v>
      </c>
      <c r="O23" s="269">
        <v>0</v>
      </c>
      <c r="P23" s="269">
        <v>11</v>
      </c>
      <c r="Q23" s="269">
        <v>49</v>
      </c>
      <c r="R23" s="269">
        <v>66</v>
      </c>
      <c r="S23" s="269">
        <v>2</v>
      </c>
      <c r="T23" s="269">
        <v>44</v>
      </c>
      <c r="U23" s="269">
        <v>37</v>
      </c>
      <c r="V23" s="269">
        <v>2</v>
      </c>
      <c r="W23" s="269">
        <v>9</v>
      </c>
      <c r="X23" s="269">
        <v>1</v>
      </c>
      <c r="Y23" s="269">
        <v>111</v>
      </c>
      <c r="Z23" s="269">
        <v>0</v>
      </c>
      <c r="AA23" s="269">
        <v>0</v>
      </c>
      <c r="AB23" s="269">
        <v>0</v>
      </c>
      <c r="AC23" s="269">
        <v>2</v>
      </c>
      <c r="AD23" s="269">
        <v>0</v>
      </c>
      <c r="AE23" s="269">
        <v>0</v>
      </c>
      <c r="AF23" s="269">
        <v>1</v>
      </c>
      <c r="AG23" s="269">
        <v>0</v>
      </c>
      <c r="AH23" s="269">
        <v>17</v>
      </c>
      <c r="AI23" s="269">
        <v>4</v>
      </c>
      <c r="AJ23" s="269">
        <v>1</v>
      </c>
      <c r="AK23" s="269">
        <v>0</v>
      </c>
      <c r="AL23" s="269">
        <v>41</v>
      </c>
      <c r="AM23" s="269">
        <v>1</v>
      </c>
      <c r="AN23" s="269">
        <v>0</v>
      </c>
      <c r="AO23" s="269">
        <v>1</v>
      </c>
      <c r="AP23" s="270">
        <v>401</v>
      </c>
      <c r="AQ23" s="269">
        <v>12</v>
      </c>
      <c r="AR23" s="269">
        <v>747</v>
      </c>
      <c r="AS23" s="269">
        <v>0</v>
      </c>
      <c r="AT23" s="269">
        <v>248</v>
      </c>
      <c r="AU23" s="269">
        <v>784</v>
      </c>
      <c r="AV23" s="269">
        <v>3</v>
      </c>
      <c r="AW23" s="270">
        <v>1794</v>
      </c>
      <c r="AX23" s="269">
        <v>2195</v>
      </c>
      <c r="AY23" s="270">
        <v>251</v>
      </c>
      <c r="AZ23" s="270">
        <v>2045</v>
      </c>
      <c r="BA23" s="269">
        <v>2446</v>
      </c>
      <c r="BB23" s="270">
        <v>-2144</v>
      </c>
      <c r="BC23" s="269">
        <v>-99</v>
      </c>
      <c r="BD23" s="270">
        <v>302</v>
      </c>
      <c r="BE23" s="271"/>
      <c r="BG23" s="281" t="s">
        <v>463</v>
      </c>
      <c r="BH23" s="283" t="s">
        <v>35</v>
      </c>
      <c r="BI23" s="273">
        <f t="shared" si="0"/>
        <v>2195</v>
      </c>
      <c r="BJ23" s="274">
        <f t="shared" si="1"/>
        <v>2144</v>
      </c>
      <c r="BK23" s="275">
        <f t="shared" si="2"/>
        <v>0.97676537585421408</v>
      </c>
      <c r="BL23" s="276">
        <f t="shared" si="3"/>
        <v>2.323462414578592E-2</v>
      </c>
      <c r="BM23" s="277"/>
      <c r="BN23" s="281" t="s">
        <v>463</v>
      </c>
      <c r="BO23" s="283" t="s">
        <v>35</v>
      </c>
      <c r="BP23" s="278">
        <f t="shared" si="4"/>
        <v>251</v>
      </c>
      <c r="BQ23" s="279">
        <f t="shared" si="5"/>
        <v>2144</v>
      </c>
      <c r="BR23" s="280">
        <f t="shared" si="6"/>
        <v>-1893</v>
      </c>
      <c r="BS23" s="277"/>
    </row>
    <row r="24" spans="1:71" x14ac:dyDescent="0.2">
      <c r="A24" s="281" t="s">
        <v>464</v>
      </c>
      <c r="B24" s="282" t="s">
        <v>465</v>
      </c>
      <c r="C24" s="269">
        <v>0</v>
      </c>
      <c r="D24" s="269">
        <v>0</v>
      </c>
      <c r="E24" s="269">
        <v>0</v>
      </c>
      <c r="F24" s="269">
        <v>0</v>
      </c>
      <c r="G24" s="269">
        <v>0</v>
      </c>
      <c r="H24" s="269">
        <v>0</v>
      </c>
      <c r="I24" s="269">
        <v>0</v>
      </c>
      <c r="J24" s="269">
        <v>0</v>
      </c>
      <c r="K24" s="269">
        <v>0</v>
      </c>
      <c r="L24" s="269">
        <v>0</v>
      </c>
      <c r="M24" s="269">
        <v>0</v>
      </c>
      <c r="N24" s="269">
        <v>0</v>
      </c>
      <c r="O24" s="269">
        <v>0</v>
      </c>
      <c r="P24" s="269">
        <v>1</v>
      </c>
      <c r="Q24" s="269">
        <v>2</v>
      </c>
      <c r="R24" s="269">
        <v>1</v>
      </c>
      <c r="S24" s="269">
        <v>0</v>
      </c>
      <c r="T24" s="269">
        <v>0</v>
      </c>
      <c r="U24" s="269">
        <v>0</v>
      </c>
      <c r="V24" s="269">
        <v>2</v>
      </c>
      <c r="W24" s="269">
        <v>2</v>
      </c>
      <c r="X24" s="269">
        <v>0</v>
      </c>
      <c r="Y24" s="269">
        <v>22</v>
      </c>
      <c r="Z24" s="269">
        <v>0</v>
      </c>
      <c r="AA24" s="269">
        <v>0</v>
      </c>
      <c r="AB24" s="269">
        <v>0</v>
      </c>
      <c r="AC24" s="269">
        <v>3</v>
      </c>
      <c r="AD24" s="269">
        <v>0</v>
      </c>
      <c r="AE24" s="269">
        <v>0</v>
      </c>
      <c r="AF24" s="269">
        <v>1</v>
      </c>
      <c r="AG24" s="269">
        <v>0</v>
      </c>
      <c r="AH24" s="269">
        <v>16</v>
      </c>
      <c r="AI24" s="269">
        <v>1</v>
      </c>
      <c r="AJ24" s="269">
        <v>0</v>
      </c>
      <c r="AK24" s="269">
        <v>0</v>
      </c>
      <c r="AL24" s="269">
        <v>7</v>
      </c>
      <c r="AM24" s="269">
        <v>1</v>
      </c>
      <c r="AN24" s="269">
        <v>0</v>
      </c>
      <c r="AO24" s="269">
        <v>0</v>
      </c>
      <c r="AP24" s="270">
        <v>59</v>
      </c>
      <c r="AQ24" s="269">
        <v>1</v>
      </c>
      <c r="AR24" s="269">
        <v>745</v>
      </c>
      <c r="AS24" s="269">
        <v>0</v>
      </c>
      <c r="AT24" s="269">
        <v>731</v>
      </c>
      <c r="AU24" s="269">
        <v>349</v>
      </c>
      <c r="AV24" s="269">
        <v>0</v>
      </c>
      <c r="AW24" s="270">
        <v>1826</v>
      </c>
      <c r="AX24" s="269">
        <v>1885</v>
      </c>
      <c r="AY24" s="270">
        <v>24</v>
      </c>
      <c r="AZ24" s="270">
        <v>1850</v>
      </c>
      <c r="BA24" s="269">
        <v>1909</v>
      </c>
      <c r="BB24" s="270">
        <v>-1869</v>
      </c>
      <c r="BC24" s="269">
        <v>-19</v>
      </c>
      <c r="BD24" s="270">
        <v>40</v>
      </c>
      <c r="BE24" s="271"/>
      <c r="BG24" s="281" t="s">
        <v>464</v>
      </c>
      <c r="BH24" s="283" t="s">
        <v>465</v>
      </c>
      <c r="BI24" s="273">
        <f t="shared" si="0"/>
        <v>1885</v>
      </c>
      <c r="BJ24" s="274">
        <f t="shared" si="1"/>
        <v>1869</v>
      </c>
      <c r="BK24" s="275">
        <f t="shared" si="2"/>
        <v>0.9915119363395225</v>
      </c>
      <c r="BL24" s="276">
        <f t="shared" si="3"/>
        <v>8.4880636604774962E-3</v>
      </c>
      <c r="BM24" s="277"/>
      <c r="BN24" s="281" t="s">
        <v>464</v>
      </c>
      <c r="BO24" s="283" t="s">
        <v>465</v>
      </c>
      <c r="BP24" s="278">
        <f t="shared" si="4"/>
        <v>24</v>
      </c>
      <c r="BQ24" s="279">
        <f t="shared" si="5"/>
        <v>1869</v>
      </c>
      <c r="BR24" s="280">
        <f t="shared" si="6"/>
        <v>-1845</v>
      </c>
      <c r="BS24" s="277"/>
    </row>
    <row r="25" spans="1:71" x14ac:dyDescent="0.2">
      <c r="A25" s="281" t="s">
        <v>466</v>
      </c>
      <c r="B25" s="282" t="s">
        <v>191</v>
      </c>
      <c r="C25" s="269">
        <v>0</v>
      </c>
      <c r="D25" s="269">
        <v>0</v>
      </c>
      <c r="E25" s="269">
        <v>3</v>
      </c>
      <c r="F25" s="269">
        <v>0</v>
      </c>
      <c r="G25" s="269">
        <v>0</v>
      </c>
      <c r="H25" s="269">
        <v>0</v>
      </c>
      <c r="I25" s="269">
        <v>0</v>
      </c>
      <c r="J25" s="269">
        <v>0</v>
      </c>
      <c r="K25" s="269">
        <v>0</v>
      </c>
      <c r="L25" s="269">
        <v>0</v>
      </c>
      <c r="M25" s="269">
        <v>0</v>
      </c>
      <c r="N25" s="269">
        <v>0</v>
      </c>
      <c r="O25" s="269">
        <v>0</v>
      </c>
      <c r="P25" s="269">
        <v>0</v>
      </c>
      <c r="Q25" s="269">
        <v>0</v>
      </c>
      <c r="R25" s="269">
        <v>2</v>
      </c>
      <c r="S25" s="269">
        <v>0</v>
      </c>
      <c r="T25" s="269">
        <v>0</v>
      </c>
      <c r="U25" s="269">
        <v>0</v>
      </c>
      <c r="V25" s="269">
        <v>0</v>
      </c>
      <c r="W25" s="269">
        <v>134</v>
      </c>
      <c r="X25" s="269">
        <v>0</v>
      </c>
      <c r="Y25" s="269">
        <v>0</v>
      </c>
      <c r="Z25" s="269">
        <v>0</v>
      </c>
      <c r="AA25" s="269">
        <v>0</v>
      </c>
      <c r="AB25" s="269">
        <v>0</v>
      </c>
      <c r="AC25" s="269">
        <v>0</v>
      </c>
      <c r="AD25" s="269">
        <v>0</v>
      </c>
      <c r="AE25" s="269">
        <v>0</v>
      </c>
      <c r="AF25" s="269">
        <v>4</v>
      </c>
      <c r="AG25" s="269">
        <v>0</v>
      </c>
      <c r="AH25" s="269">
        <v>50</v>
      </c>
      <c r="AI25" s="269">
        <v>0</v>
      </c>
      <c r="AJ25" s="269">
        <v>0</v>
      </c>
      <c r="AK25" s="269">
        <v>0</v>
      </c>
      <c r="AL25" s="269">
        <v>179</v>
      </c>
      <c r="AM25" s="269">
        <v>0</v>
      </c>
      <c r="AN25" s="269">
        <v>0</v>
      </c>
      <c r="AO25" s="269">
        <v>0</v>
      </c>
      <c r="AP25" s="270">
        <v>372</v>
      </c>
      <c r="AQ25" s="269">
        <v>0</v>
      </c>
      <c r="AR25" s="269">
        <v>1393</v>
      </c>
      <c r="AS25" s="269">
        <v>0</v>
      </c>
      <c r="AT25" s="269">
        <v>688</v>
      </c>
      <c r="AU25" s="269">
        <v>630</v>
      </c>
      <c r="AV25" s="269">
        <v>2</v>
      </c>
      <c r="AW25" s="270">
        <v>2713</v>
      </c>
      <c r="AX25" s="269">
        <v>3085</v>
      </c>
      <c r="AY25" s="270">
        <v>247</v>
      </c>
      <c r="AZ25" s="270">
        <v>2960</v>
      </c>
      <c r="BA25" s="269">
        <v>3332</v>
      </c>
      <c r="BB25" s="270">
        <v>-3049</v>
      </c>
      <c r="BC25" s="269">
        <v>-89</v>
      </c>
      <c r="BD25" s="270">
        <v>283</v>
      </c>
      <c r="BE25" s="271"/>
      <c r="BG25" s="281" t="s">
        <v>466</v>
      </c>
      <c r="BH25" s="283" t="s">
        <v>191</v>
      </c>
      <c r="BI25" s="273">
        <f t="shared" si="0"/>
        <v>3085</v>
      </c>
      <c r="BJ25" s="274">
        <f t="shared" si="1"/>
        <v>3049</v>
      </c>
      <c r="BK25" s="275">
        <f t="shared" si="2"/>
        <v>0.98833063209076177</v>
      </c>
      <c r="BL25" s="276">
        <f t="shared" si="3"/>
        <v>1.1669367909238226E-2</v>
      </c>
      <c r="BM25" s="277"/>
      <c r="BN25" s="281" t="s">
        <v>466</v>
      </c>
      <c r="BO25" s="283" t="s">
        <v>191</v>
      </c>
      <c r="BP25" s="278">
        <f t="shared" si="4"/>
        <v>247</v>
      </c>
      <c r="BQ25" s="279">
        <f t="shared" si="5"/>
        <v>3049</v>
      </c>
      <c r="BR25" s="280">
        <f t="shared" si="6"/>
        <v>-2802</v>
      </c>
      <c r="BS25" s="277"/>
    </row>
    <row r="26" spans="1:71" x14ac:dyDescent="0.2">
      <c r="A26" s="281" t="s">
        <v>467</v>
      </c>
      <c r="B26" s="282" t="s">
        <v>50</v>
      </c>
      <c r="C26" s="269">
        <v>6</v>
      </c>
      <c r="D26" s="269">
        <v>5</v>
      </c>
      <c r="E26" s="269">
        <v>0</v>
      </c>
      <c r="F26" s="269">
        <v>0</v>
      </c>
      <c r="G26" s="269">
        <v>126</v>
      </c>
      <c r="H26" s="269">
        <v>45</v>
      </c>
      <c r="I26" s="269">
        <v>13</v>
      </c>
      <c r="J26" s="269">
        <v>12</v>
      </c>
      <c r="K26" s="269">
        <v>0</v>
      </c>
      <c r="L26" s="269">
        <v>5</v>
      </c>
      <c r="M26" s="269">
        <v>9</v>
      </c>
      <c r="N26" s="269">
        <v>38</v>
      </c>
      <c r="O26" s="269">
        <v>150</v>
      </c>
      <c r="P26" s="269">
        <v>41</v>
      </c>
      <c r="Q26" s="269">
        <v>2</v>
      </c>
      <c r="R26" s="269">
        <v>8</v>
      </c>
      <c r="S26" s="269">
        <v>0</v>
      </c>
      <c r="T26" s="269">
        <v>12</v>
      </c>
      <c r="U26" s="269">
        <v>1</v>
      </c>
      <c r="V26" s="269">
        <v>0</v>
      </c>
      <c r="W26" s="269">
        <v>0</v>
      </c>
      <c r="X26" s="269">
        <v>120</v>
      </c>
      <c r="Y26" s="269">
        <v>43</v>
      </c>
      <c r="Z26" s="269">
        <v>165</v>
      </c>
      <c r="AA26" s="269">
        <v>2</v>
      </c>
      <c r="AB26" s="269">
        <v>3</v>
      </c>
      <c r="AC26" s="269">
        <v>65</v>
      </c>
      <c r="AD26" s="269">
        <v>35</v>
      </c>
      <c r="AE26" s="269">
        <v>0</v>
      </c>
      <c r="AF26" s="269">
        <v>27</v>
      </c>
      <c r="AG26" s="269">
        <v>4</v>
      </c>
      <c r="AH26" s="269">
        <v>81</v>
      </c>
      <c r="AI26" s="269">
        <v>138</v>
      </c>
      <c r="AJ26" s="269">
        <v>38</v>
      </c>
      <c r="AK26" s="269">
        <v>117</v>
      </c>
      <c r="AL26" s="269">
        <v>30</v>
      </c>
      <c r="AM26" s="269">
        <v>42</v>
      </c>
      <c r="AN26" s="269">
        <v>2</v>
      </c>
      <c r="AO26" s="269">
        <v>18</v>
      </c>
      <c r="AP26" s="270">
        <v>1403</v>
      </c>
      <c r="AQ26" s="269">
        <v>45</v>
      </c>
      <c r="AR26" s="269">
        <v>669</v>
      </c>
      <c r="AS26" s="269">
        <v>0</v>
      </c>
      <c r="AT26" s="269">
        <v>86</v>
      </c>
      <c r="AU26" s="269">
        <v>135</v>
      </c>
      <c r="AV26" s="269">
        <v>-17</v>
      </c>
      <c r="AW26" s="270">
        <v>918</v>
      </c>
      <c r="AX26" s="269">
        <v>2321</v>
      </c>
      <c r="AY26" s="270">
        <v>1778</v>
      </c>
      <c r="AZ26" s="270">
        <v>2696</v>
      </c>
      <c r="BA26" s="269">
        <v>4099</v>
      </c>
      <c r="BB26" s="270">
        <v>-1820</v>
      </c>
      <c r="BC26" s="269">
        <v>876</v>
      </c>
      <c r="BD26" s="270">
        <v>2279</v>
      </c>
      <c r="BE26" s="271"/>
      <c r="BG26" s="281" t="s">
        <v>467</v>
      </c>
      <c r="BH26" s="283" t="s">
        <v>50</v>
      </c>
      <c r="BI26" s="273">
        <f t="shared" si="0"/>
        <v>2321</v>
      </c>
      <c r="BJ26" s="274">
        <f t="shared" si="1"/>
        <v>1820</v>
      </c>
      <c r="BK26" s="275">
        <f t="shared" si="2"/>
        <v>0.78414476518741927</v>
      </c>
      <c r="BL26" s="276">
        <f t="shared" si="3"/>
        <v>0.21585523481258073</v>
      </c>
      <c r="BM26" s="277"/>
      <c r="BN26" s="281" t="s">
        <v>467</v>
      </c>
      <c r="BO26" s="283" t="s">
        <v>50</v>
      </c>
      <c r="BP26" s="278">
        <f t="shared" si="4"/>
        <v>1778</v>
      </c>
      <c r="BQ26" s="279">
        <f t="shared" si="5"/>
        <v>1820</v>
      </c>
      <c r="BR26" s="280">
        <f t="shared" si="6"/>
        <v>-42</v>
      </c>
      <c r="BS26" s="277"/>
    </row>
    <row r="27" spans="1:71" x14ac:dyDescent="0.2">
      <c r="A27" s="281" t="s">
        <v>468</v>
      </c>
      <c r="B27" s="282" t="s">
        <v>36</v>
      </c>
      <c r="C27" s="269">
        <v>13</v>
      </c>
      <c r="D27" s="269">
        <v>2</v>
      </c>
      <c r="E27" s="269">
        <v>0</v>
      </c>
      <c r="F27" s="269">
        <v>0</v>
      </c>
      <c r="G27" s="269">
        <v>7</v>
      </c>
      <c r="H27" s="269">
        <v>6</v>
      </c>
      <c r="I27" s="269">
        <v>2</v>
      </c>
      <c r="J27" s="269">
        <v>11</v>
      </c>
      <c r="K27" s="269">
        <v>0</v>
      </c>
      <c r="L27" s="269">
        <v>7</v>
      </c>
      <c r="M27" s="269">
        <v>5</v>
      </c>
      <c r="N27" s="269">
        <v>19</v>
      </c>
      <c r="O27" s="269">
        <v>13</v>
      </c>
      <c r="P27" s="269">
        <v>52</v>
      </c>
      <c r="Q27" s="269">
        <v>3</v>
      </c>
      <c r="R27" s="269">
        <v>5</v>
      </c>
      <c r="S27" s="269">
        <v>0</v>
      </c>
      <c r="T27" s="269">
        <v>7</v>
      </c>
      <c r="U27" s="269">
        <v>0</v>
      </c>
      <c r="V27" s="269">
        <v>0</v>
      </c>
      <c r="W27" s="269">
        <v>0</v>
      </c>
      <c r="X27" s="269">
        <v>3</v>
      </c>
      <c r="Y27" s="269">
        <v>9</v>
      </c>
      <c r="Z27" s="269">
        <v>249</v>
      </c>
      <c r="AA27" s="269">
        <v>15</v>
      </c>
      <c r="AB27" s="269">
        <v>2</v>
      </c>
      <c r="AC27" s="269">
        <v>32</v>
      </c>
      <c r="AD27" s="269">
        <v>6</v>
      </c>
      <c r="AE27" s="269">
        <v>64</v>
      </c>
      <c r="AF27" s="269">
        <v>33</v>
      </c>
      <c r="AG27" s="269">
        <v>1</v>
      </c>
      <c r="AH27" s="269">
        <v>74</v>
      </c>
      <c r="AI27" s="269">
        <v>47</v>
      </c>
      <c r="AJ27" s="269">
        <v>23</v>
      </c>
      <c r="AK27" s="269">
        <v>4</v>
      </c>
      <c r="AL27" s="269">
        <v>7</v>
      </c>
      <c r="AM27" s="269">
        <v>14</v>
      </c>
      <c r="AN27" s="269">
        <v>0</v>
      </c>
      <c r="AO27" s="269">
        <v>0</v>
      </c>
      <c r="AP27" s="270">
        <v>735</v>
      </c>
      <c r="AQ27" s="269">
        <v>0</v>
      </c>
      <c r="AR27" s="269">
        <v>0</v>
      </c>
      <c r="AS27" s="269">
        <v>0</v>
      </c>
      <c r="AT27" s="269">
        <v>9594</v>
      </c>
      <c r="AU27" s="269">
        <v>2722</v>
      </c>
      <c r="AV27" s="269">
        <v>0</v>
      </c>
      <c r="AW27" s="270">
        <v>12316</v>
      </c>
      <c r="AX27" s="269">
        <v>13051</v>
      </c>
      <c r="AY27" s="270">
        <v>0</v>
      </c>
      <c r="AZ27" s="270">
        <v>12316</v>
      </c>
      <c r="BA27" s="269">
        <v>13051</v>
      </c>
      <c r="BB27" s="270">
        <v>0</v>
      </c>
      <c r="BC27" s="269">
        <v>12316</v>
      </c>
      <c r="BD27" s="270">
        <v>13051</v>
      </c>
      <c r="BE27" s="271"/>
      <c r="BG27" s="281" t="s">
        <v>468</v>
      </c>
      <c r="BH27" s="283" t="s">
        <v>36</v>
      </c>
      <c r="BI27" s="273">
        <f t="shared" si="0"/>
        <v>13051</v>
      </c>
      <c r="BJ27" s="274">
        <f t="shared" si="1"/>
        <v>0</v>
      </c>
      <c r="BK27" s="275">
        <f t="shared" si="2"/>
        <v>0</v>
      </c>
      <c r="BL27" s="276">
        <f t="shared" si="3"/>
        <v>1</v>
      </c>
      <c r="BM27" s="277"/>
      <c r="BN27" s="281" t="s">
        <v>468</v>
      </c>
      <c r="BO27" s="283" t="s">
        <v>36</v>
      </c>
      <c r="BP27" s="278">
        <f t="shared" si="4"/>
        <v>0</v>
      </c>
      <c r="BQ27" s="279">
        <f t="shared" si="5"/>
        <v>0</v>
      </c>
      <c r="BR27" s="280">
        <f t="shared" si="6"/>
        <v>0</v>
      </c>
      <c r="BS27" s="277"/>
    </row>
    <row r="28" spans="1:71" x14ac:dyDescent="0.2">
      <c r="A28" s="281" t="s">
        <v>469</v>
      </c>
      <c r="B28" s="282" t="s">
        <v>192</v>
      </c>
      <c r="C28" s="269">
        <v>49</v>
      </c>
      <c r="D28" s="269">
        <v>5</v>
      </c>
      <c r="E28" s="269">
        <v>0</v>
      </c>
      <c r="F28" s="269">
        <v>1</v>
      </c>
      <c r="G28" s="269">
        <v>190</v>
      </c>
      <c r="H28" s="269">
        <v>83</v>
      </c>
      <c r="I28" s="269">
        <v>18</v>
      </c>
      <c r="J28" s="269">
        <v>99</v>
      </c>
      <c r="K28" s="269">
        <v>2</v>
      </c>
      <c r="L28" s="269">
        <v>73</v>
      </c>
      <c r="M28" s="269">
        <v>49</v>
      </c>
      <c r="N28" s="269">
        <v>205</v>
      </c>
      <c r="O28" s="269">
        <v>164</v>
      </c>
      <c r="P28" s="269">
        <v>326</v>
      </c>
      <c r="Q28" s="269">
        <v>28</v>
      </c>
      <c r="R28" s="269">
        <v>31</v>
      </c>
      <c r="S28" s="269">
        <v>1</v>
      </c>
      <c r="T28" s="269">
        <v>61</v>
      </c>
      <c r="U28" s="269">
        <v>2</v>
      </c>
      <c r="V28" s="269">
        <v>0</v>
      </c>
      <c r="W28" s="269">
        <v>4</v>
      </c>
      <c r="X28" s="269">
        <v>53</v>
      </c>
      <c r="Y28" s="269">
        <v>42</v>
      </c>
      <c r="Z28" s="269">
        <v>1918</v>
      </c>
      <c r="AA28" s="269">
        <v>22</v>
      </c>
      <c r="AB28" s="269">
        <v>55</v>
      </c>
      <c r="AC28" s="269">
        <v>242</v>
      </c>
      <c r="AD28" s="269">
        <v>10</v>
      </c>
      <c r="AE28" s="269">
        <v>9</v>
      </c>
      <c r="AF28" s="269">
        <v>41</v>
      </c>
      <c r="AG28" s="269">
        <v>1</v>
      </c>
      <c r="AH28" s="269">
        <v>110</v>
      </c>
      <c r="AI28" s="269">
        <v>166</v>
      </c>
      <c r="AJ28" s="269">
        <v>119</v>
      </c>
      <c r="AK28" s="269">
        <v>9</v>
      </c>
      <c r="AL28" s="269">
        <v>24</v>
      </c>
      <c r="AM28" s="269">
        <v>307</v>
      </c>
      <c r="AN28" s="269">
        <v>0</v>
      </c>
      <c r="AO28" s="269">
        <v>1</v>
      </c>
      <c r="AP28" s="270">
        <v>4520</v>
      </c>
      <c r="AQ28" s="269">
        <v>0</v>
      </c>
      <c r="AR28" s="269">
        <v>14821</v>
      </c>
      <c r="AS28" s="269">
        <v>0</v>
      </c>
      <c r="AT28" s="269">
        <v>0</v>
      </c>
      <c r="AU28" s="269">
        <v>0</v>
      </c>
      <c r="AV28" s="269">
        <v>0</v>
      </c>
      <c r="AW28" s="270">
        <v>14821</v>
      </c>
      <c r="AX28" s="269">
        <v>19341</v>
      </c>
      <c r="AY28" s="270">
        <v>133</v>
      </c>
      <c r="AZ28" s="270">
        <v>14954</v>
      </c>
      <c r="BA28" s="269">
        <v>19474</v>
      </c>
      <c r="BB28" s="270">
        <v>-667</v>
      </c>
      <c r="BC28" s="269">
        <v>14287</v>
      </c>
      <c r="BD28" s="270">
        <v>18807</v>
      </c>
      <c r="BE28" s="271"/>
      <c r="BG28" s="281" t="s">
        <v>469</v>
      </c>
      <c r="BH28" s="283" t="s">
        <v>192</v>
      </c>
      <c r="BI28" s="273">
        <f t="shared" si="0"/>
        <v>19341</v>
      </c>
      <c r="BJ28" s="274">
        <f t="shared" si="1"/>
        <v>667</v>
      </c>
      <c r="BK28" s="275">
        <f t="shared" si="2"/>
        <v>3.4486324388604522E-2</v>
      </c>
      <c r="BL28" s="276">
        <f t="shared" si="3"/>
        <v>0.96551367561139545</v>
      </c>
      <c r="BM28" s="277"/>
      <c r="BN28" s="281" t="s">
        <v>469</v>
      </c>
      <c r="BO28" s="283" t="s">
        <v>192</v>
      </c>
      <c r="BP28" s="278">
        <f t="shared" si="4"/>
        <v>133</v>
      </c>
      <c r="BQ28" s="279">
        <f t="shared" si="5"/>
        <v>667</v>
      </c>
      <c r="BR28" s="280">
        <f t="shared" si="6"/>
        <v>-534</v>
      </c>
      <c r="BS28" s="277"/>
    </row>
    <row r="29" spans="1:71" x14ac:dyDescent="0.2">
      <c r="A29" s="281" t="s">
        <v>470</v>
      </c>
      <c r="B29" s="282" t="s">
        <v>285</v>
      </c>
      <c r="C29" s="269">
        <v>3</v>
      </c>
      <c r="D29" s="269">
        <v>0</v>
      </c>
      <c r="E29" s="269">
        <v>0</v>
      </c>
      <c r="F29" s="269">
        <v>0</v>
      </c>
      <c r="G29" s="269">
        <v>26</v>
      </c>
      <c r="H29" s="269">
        <v>4</v>
      </c>
      <c r="I29" s="269">
        <v>1</v>
      </c>
      <c r="J29" s="269">
        <v>8</v>
      </c>
      <c r="K29" s="269">
        <v>0</v>
      </c>
      <c r="L29" s="269">
        <v>2</v>
      </c>
      <c r="M29" s="269">
        <v>1</v>
      </c>
      <c r="N29" s="269">
        <v>5</v>
      </c>
      <c r="O29" s="269">
        <v>3</v>
      </c>
      <c r="P29" s="269">
        <v>9</v>
      </c>
      <c r="Q29" s="269">
        <v>1</v>
      </c>
      <c r="R29" s="269">
        <v>2</v>
      </c>
      <c r="S29" s="269">
        <v>0</v>
      </c>
      <c r="T29" s="269">
        <v>4</v>
      </c>
      <c r="U29" s="269">
        <v>0</v>
      </c>
      <c r="V29" s="269">
        <v>0</v>
      </c>
      <c r="W29" s="269">
        <v>0</v>
      </c>
      <c r="X29" s="269">
        <v>1</v>
      </c>
      <c r="Y29" s="269">
        <v>10</v>
      </c>
      <c r="Z29" s="269">
        <v>8</v>
      </c>
      <c r="AA29" s="269">
        <v>47</v>
      </c>
      <c r="AB29" s="269">
        <v>6</v>
      </c>
      <c r="AC29" s="269">
        <v>24</v>
      </c>
      <c r="AD29" s="269">
        <v>3</v>
      </c>
      <c r="AE29" s="269">
        <v>0</v>
      </c>
      <c r="AF29" s="269">
        <v>13</v>
      </c>
      <c r="AG29" s="269">
        <v>0</v>
      </c>
      <c r="AH29" s="269">
        <v>37</v>
      </c>
      <c r="AI29" s="269">
        <v>75</v>
      </c>
      <c r="AJ29" s="269">
        <v>49</v>
      </c>
      <c r="AK29" s="269">
        <v>5</v>
      </c>
      <c r="AL29" s="269">
        <v>4</v>
      </c>
      <c r="AM29" s="269">
        <v>76</v>
      </c>
      <c r="AN29" s="269">
        <v>0</v>
      </c>
      <c r="AO29" s="269">
        <v>1</v>
      </c>
      <c r="AP29" s="270">
        <v>428</v>
      </c>
      <c r="AQ29" s="269">
        <v>1</v>
      </c>
      <c r="AR29" s="269">
        <v>445</v>
      </c>
      <c r="AS29" s="269">
        <v>-8</v>
      </c>
      <c r="AT29" s="269">
        <v>0</v>
      </c>
      <c r="AU29" s="269">
        <v>0</v>
      </c>
      <c r="AV29" s="269">
        <v>0</v>
      </c>
      <c r="AW29" s="270">
        <v>438</v>
      </c>
      <c r="AX29" s="269">
        <v>866</v>
      </c>
      <c r="AY29" s="270">
        <v>3</v>
      </c>
      <c r="AZ29" s="270">
        <v>441</v>
      </c>
      <c r="BA29" s="269">
        <v>869</v>
      </c>
      <c r="BB29" s="270">
        <v>-361</v>
      </c>
      <c r="BC29" s="269">
        <v>80</v>
      </c>
      <c r="BD29" s="270">
        <v>508</v>
      </c>
      <c r="BE29" s="271"/>
      <c r="BG29" s="281" t="s">
        <v>470</v>
      </c>
      <c r="BH29" s="283" t="s">
        <v>285</v>
      </c>
      <c r="BI29" s="273">
        <f t="shared" si="0"/>
        <v>866</v>
      </c>
      <c r="BJ29" s="274">
        <f t="shared" si="1"/>
        <v>361</v>
      </c>
      <c r="BK29" s="275">
        <f t="shared" si="2"/>
        <v>0.41685912240184758</v>
      </c>
      <c r="BL29" s="276">
        <f t="shared" si="3"/>
        <v>0.58314087759815236</v>
      </c>
      <c r="BM29" s="277"/>
      <c r="BN29" s="281" t="s">
        <v>470</v>
      </c>
      <c r="BO29" s="283" t="s">
        <v>285</v>
      </c>
      <c r="BP29" s="278">
        <f t="shared" si="4"/>
        <v>3</v>
      </c>
      <c r="BQ29" s="279">
        <f t="shared" si="5"/>
        <v>361</v>
      </c>
      <c r="BR29" s="280">
        <f t="shared" si="6"/>
        <v>-358</v>
      </c>
      <c r="BS29" s="277"/>
    </row>
    <row r="30" spans="1:71" x14ac:dyDescent="0.2">
      <c r="A30" s="281" t="s">
        <v>471</v>
      </c>
      <c r="B30" s="282" t="s">
        <v>281</v>
      </c>
      <c r="C30" s="269">
        <v>2</v>
      </c>
      <c r="D30" s="269">
        <v>0</v>
      </c>
      <c r="E30" s="269">
        <v>0</v>
      </c>
      <c r="F30" s="269">
        <v>0</v>
      </c>
      <c r="G30" s="269">
        <v>12</v>
      </c>
      <c r="H30" s="269">
        <v>1</v>
      </c>
      <c r="I30" s="269">
        <v>0</v>
      </c>
      <c r="J30" s="269">
        <v>7</v>
      </c>
      <c r="K30" s="269">
        <v>0</v>
      </c>
      <c r="L30" s="269">
        <v>0</v>
      </c>
      <c r="M30" s="269">
        <v>2</v>
      </c>
      <c r="N30" s="269">
        <v>1</v>
      </c>
      <c r="O30" s="269">
        <v>1</v>
      </c>
      <c r="P30" s="269">
        <v>1</v>
      </c>
      <c r="Q30" s="269">
        <v>1</v>
      </c>
      <c r="R30" s="269">
        <v>0</v>
      </c>
      <c r="S30" s="269">
        <v>0</v>
      </c>
      <c r="T30" s="269">
        <v>2</v>
      </c>
      <c r="U30" s="269">
        <v>0</v>
      </c>
      <c r="V30" s="269">
        <v>0</v>
      </c>
      <c r="W30" s="269">
        <v>0</v>
      </c>
      <c r="X30" s="269">
        <v>1</v>
      </c>
      <c r="Y30" s="269">
        <v>26</v>
      </c>
      <c r="Z30" s="269">
        <v>231</v>
      </c>
      <c r="AA30" s="269">
        <v>1</v>
      </c>
      <c r="AB30" s="269">
        <v>0</v>
      </c>
      <c r="AC30" s="269">
        <v>15</v>
      </c>
      <c r="AD30" s="269">
        <v>7</v>
      </c>
      <c r="AE30" s="269">
        <v>0</v>
      </c>
      <c r="AF30" s="269">
        <v>24</v>
      </c>
      <c r="AG30" s="269">
        <v>0</v>
      </c>
      <c r="AH30" s="269">
        <v>249</v>
      </c>
      <c r="AI30" s="269">
        <v>40</v>
      </c>
      <c r="AJ30" s="269">
        <v>39</v>
      </c>
      <c r="AK30" s="269">
        <v>0</v>
      </c>
      <c r="AL30" s="269">
        <v>2</v>
      </c>
      <c r="AM30" s="269">
        <v>149</v>
      </c>
      <c r="AN30" s="269">
        <v>0</v>
      </c>
      <c r="AO30" s="269">
        <v>5</v>
      </c>
      <c r="AP30" s="270">
        <v>819</v>
      </c>
      <c r="AQ30" s="269">
        <v>0</v>
      </c>
      <c r="AR30" s="269">
        <v>66</v>
      </c>
      <c r="AS30" s="269">
        <v>187</v>
      </c>
      <c r="AT30" s="269">
        <v>0</v>
      </c>
      <c r="AU30" s="269">
        <v>0</v>
      </c>
      <c r="AV30" s="269">
        <v>0</v>
      </c>
      <c r="AW30" s="270">
        <v>253</v>
      </c>
      <c r="AX30" s="269">
        <v>1072</v>
      </c>
      <c r="AY30" s="270">
        <v>1</v>
      </c>
      <c r="AZ30" s="270">
        <v>254</v>
      </c>
      <c r="BA30" s="269">
        <v>1073</v>
      </c>
      <c r="BB30" s="270">
        <v>-368</v>
      </c>
      <c r="BC30" s="269">
        <v>-114</v>
      </c>
      <c r="BD30" s="270">
        <v>705</v>
      </c>
      <c r="BE30" s="271"/>
      <c r="BG30" s="281" t="s">
        <v>471</v>
      </c>
      <c r="BH30" s="283" t="s">
        <v>281</v>
      </c>
      <c r="BI30" s="273">
        <f t="shared" si="0"/>
        <v>1072</v>
      </c>
      <c r="BJ30" s="274">
        <f t="shared" si="1"/>
        <v>368</v>
      </c>
      <c r="BK30" s="275">
        <f t="shared" si="2"/>
        <v>0.34328358208955223</v>
      </c>
      <c r="BL30" s="276">
        <f t="shared" si="3"/>
        <v>0.65671641791044777</v>
      </c>
      <c r="BM30" s="277"/>
      <c r="BN30" s="281" t="s">
        <v>471</v>
      </c>
      <c r="BO30" s="283" t="s">
        <v>281</v>
      </c>
      <c r="BP30" s="278">
        <f t="shared" si="4"/>
        <v>1</v>
      </c>
      <c r="BQ30" s="279">
        <f t="shared" si="5"/>
        <v>368</v>
      </c>
      <c r="BR30" s="280">
        <f t="shared" si="6"/>
        <v>-367</v>
      </c>
      <c r="BS30" s="277"/>
    </row>
    <row r="31" spans="1:71" x14ac:dyDescent="0.2">
      <c r="A31" s="281" t="s">
        <v>472</v>
      </c>
      <c r="B31" s="282" t="s">
        <v>384</v>
      </c>
      <c r="C31" s="269">
        <v>360</v>
      </c>
      <c r="D31" s="269">
        <v>19</v>
      </c>
      <c r="E31" s="269">
        <v>4</v>
      </c>
      <c r="F31" s="269">
        <v>1</v>
      </c>
      <c r="G31" s="269">
        <v>1052</v>
      </c>
      <c r="H31" s="269">
        <v>207</v>
      </c>
      <c r="I31" s="269">
        <v>70</v>
      </c>
      <c r="J31" s="269">
        <v>133</v>
      </c>
      <c r="K31" s="269">
        <v>2</v>
      </c>
      <c r="L31" s="269">
        <v>129</v>
      </c>
      <c r="M31" s="269">
        <v>32</v>
      </c>
      <c r="N31" s="269">
        <v>108</v>
      </c>
      <c r="O31" s="269">
        <v>177</v>
      </c>
      <c r="P31" s="269">
        <v>626</v>
      </c>
      <c r="Q31" s="269">
        <v>89</v>
      </c>
      <c r="R31" s="269">
        <v>116</v>
      </c>
      <c r="S31" s="269">
        <v>4</v>
      </c>
      <c r="T31" s="269">
        <v>89</v>
      </c>
      <c r="U31" s="269">
        <v>16</v>
      </c>
      <c r="V31" s="269">
        <v>2</v>
      </c>
      <c r="W31" s="269">
        <v>11</v>
      </c>
      <c r="X31" s="269">
        <v>169</v>
      </c>
      <c r="Y31" s="269">
        <v>770</v>
      </c>
      <c r="Z31" s="269">
        <v>326</v>
      </c>
      <c r="AA31" s="269">
        <v>10</v>
      </c>
      <c r="AB31" s="269">
        <v>11</v>
      </c>
      <c r="AC31" s="269">
        <v>117</v>
      </c>
      <c r="AD31" s="269">
        <v>12</v>
      </c>
      <c r="AE31" s="269">
        <v>5</v>
      </c>
      <c r="AF31" s="269">
        <v>74</v>
      </c>
      <c r="AG31" s="269">
        <v>5</v>
      </c>
      <c r="AH31" s="269">
        <v>90</v>
      </c>
      <c r="AI31" s="269">
        <v>154</v>
      </c>
      <c r="AJ31" s="269">
        <v>607</v>
      </c>
      <c r="AK31" s="269">
        <v>95</v>
      </c>
      <c r="AL31" s="269">
        <v>113</v>
      </c>
      <c r="AM31" s="269">
        <v>703</v>
      </c>
      <c r="AN31" s="269">
        <v>42</v>
      </c>
      <c r="AO31" s="269">
        <v>29</v>
      </c>
      <c r="AP31" s="270">
        <v>6579</v>
      </c>
      <c r="AQ31" s="269">
        <v>216</v>
      </c>
      <c r="AR31" s="269">
        <v>11040</v>
      </c>
      <c r="AS31" s="269">
        <v>2</v>
      </c>
      <c r="AT31" s="269">
        <v>460</v>
      </c>
      <c r="AU31" s="269">
        <v>1400</v>
      </c>
      <c r="AV31" s="269">
        <v>10</v>
      </c>
      <c r="AW31" s="270">
        <v>13128</v>
      </c>
      <c r="AX31" s="269">
        <v>19707</v>
      </c>
      <c r="AY31" s="270">
        <v>4015</v>
      </c>
      <c r="AZ31" s="270">
        <v>17143</v>
      </c>
      <c r="BA31" s="269">
        <v>23722</v>
      </c>
      <c r="BB31" s="270">
        <v>-13461</v>
      </c>
      <c r="BC31" s="269">
        <v>3682</v>
      </c>
      <c r="BD31" s="270">
        <v>10261</v>
      </c>
      <c r="BE31" s="271"/>
      <c r="BG31" s="281" t="s">
        <v>472</v>
      </c>
      <c r="BH31" s="283" t="s">
        <v>384</v>
      </c>
      <c r="BI31" s="273">
        <f t="shared" si="0"/>
        <v>19707</v>
      </c>
      <c r="BJ31" s="274">
        <f t="shared" si="1"/>
        <v>13461</v>
      </c>
      <c r="BK31" s="275">
        <f t="shared" si="2"/>
        <v>0.68305678185416352</v>
      </c>
      <c r="BL31" s="276">
        <f t="shared" si="3"/>
        <v>0.31694321814583648</v>
      </c>
      <c r="BM31" s="277"/>
      <c r="BN31" s="281" t="s">
        <v>472</v>
      </c>
      <c r="BO31" s="283" t="s">
        <v>384</v>
      </c>
      <c r="BP31" s="278">
        <f t="shared" si="4"/>
        <v>4015</v>
      </c>
      <c r="BQ31" s="279">
        <f t="shared" si="5"/>
        <v>13461</v>
      </c>
      <c r="BR31" s="280">
        <f t="shared" si="6"/>
        <v>-9446</v>
      </c>
      <c r="BS31" s="277"/>
    </row>
    <row r="32" spans="1:71" x14ac:dyDescent="0.2">
      <c r="A32" s="281" t="s">
        <v>473</v>
      </c>
      <c r="B32" s="282" t="s">
        <v>37</v>
      </c>
      <c r="C32" s="269">
        <v>25</v>
      </c>
      <c r="D32" s="269">
        <v>6</v>
      </c>
      <c r="E32" s="269">
        <v>1</v>
      </c>
      <c r="F32" s="269">
        <v>1</v>
      </c>
      <c r="G32" s="269">
        <v>67</v>
      </c>
      <c r="H32" s="269">
        <v>49</v>
      </c>
      <c r="I32" s="269">
        <v>12</v>
      </c>
      <c r="J32" s="269">
        <v>20</v>
      </c>
      <c r="K32" s="269">
        <v>1</v>
      </c>
      <c r="L32" s="269">
        <v>6</v>
      </c>
      <c r="M32" s="269">
        <v>10</v>
      </c>
      <c r="N32" s="269">
        <v>18</v>
      </c>
      <c r="O32" s="269">
        <v>34</v>
      </c>
      <c r="P32" s="269">
        <v>153</v>
      </c>
      <c r="Q32" s="269">
        <v>12</v>
      </c>
      <c r="R32" s="269">
        <v>18</v>
      </c>
      <c r="S32" s="269">
        <v>1</v>
      </c>
      <c r="T32" s="269">
        <v>12</v>
      </c>
      <c r="U32" s="269">
        <v>2</v>
      </c>
      <c r="V32" s="269">
        <v>0</v>
      </c>
      <c r="W32" s="269">
        <v>1</v>
      </c>
      <c r="X32" s="269">
        <v>25</v>
      </c>
      <c r="Y32" s="269">
        <v>164</v>
      </c>
      <c r="Z32" s="269">
        <v>360</v>
      </c>
      <c r="AA32" s="269">
        <v>12</v>
      </c>
      <c r="AB32" s="269">
        <v>18</v>
      </c>
      <c r="AC32" s="269">
        <v>182</v>
      </c>
      <c r="AD32" s="269">
        <v>101</v>
      </c>
      <c r="AE32" s="269">
        <v>503</v>
      </c>
      <c r="AF32" s="269">
        <v>66</v>
      </c>
      <c r="AG32" s="269">
        <v>2</v>
      </c>
      <c r="AH32" s="269">
        <v>192</v>
      </c>
      <c r="AI32" s="269">
        <v>63</v>
      </c>
      <c r="AJ32" s="269">
        <v>85</v>
      </c>
      <c r="AK32" s="269">
        <v>64</v>
      </c>
      <c r="AL32" s="269">
        <v>38</v>
      </c>
      <c r="AM32" s="269">
        <v>50</v>
      </c>
      <c r="AN32" s="269">
        <v>0</v>
      </c>
      <c r="AO32" s="269">
        <v>1</v>
      </c>
      <c r="AP32" s="270">
        <v>2375</v>
      </c>
      <c r="AQ32" s="269">
        <v>0</v>
      </c>
      <c r="AR32" s="269">
        <v>4154</v>
      </c>
      <c r="AS32" s="269">
        <v>0</v>
      </c>
      <c r="AT32" s="269">
        <v>0</v>
      </c>
      <c r="AU32" s="269">
        <v>0</v>
      </c>
      <c r="AV32" s="269">
        <v>0</v>
      </c>
      <c r="AW32" s="270">
        <v>4154</v>
      </c>
      <c r="AX32" s="269">
        <v>6529</v>
      </c>
      <c r="AY32" s="270">
        <v>131</v>
      </c>
      <c r="AZ32" s="270">
        <v>4285</v>
      </c>
      <c r="BA32" s="269">
        <v>6660</v>
      </c>
      <c r="BB32" s="270">
        <v>-4570</v>
      </c>
      <c r="BC32" s="269">
        <v>-285</v>
      </c>
      <c r="BD32" s="270">
        <v>2090</v>
      </c>
      <c r="BE32" s="271"/>
      <c r="BG32" s="281" t="s">
        <v>473</v>
      </c>
      <c r="BH32" s="283" t="s">
        <v>37</v>
      </c>
      <c r="BI32" s="273">
        <f t="shared" si="0"/>
        <v>6529</v>
      </c>
      <c r="BJ32" s="274">
        <f t="shared" si="1"/>
        <v>4570</v>
      </c>
      <c r="BK32" s="275">
        <f t="shared" si="2"/>
        <v>0.69995405115637921</v>
      </c>
      <c r="BL32" s="276">
        <f t="shared" si="3"/>
        <v>0.30004594884362079</v>
      </c>
      <c r="BM32" s="277"/>
      <c r="BN32" s="281" t="s">
        <v>473</v>
      </c>
      <c r="BO32" s="283" t="s">
        <v>37</v>
      </c>
      <c r="BP32" s="278">
        <f t="shared" si="4"/>
        <v>131</v>
      </c>
      <c r="BQ32" s="279">
        <f t="shared" si="5"/>
        <v>4570</v>
      </c>
      <c r="BR32" s="280">
        <f t="shared" si="6"/>
        <v>-4439</v>
      </c>
      <c r="BS32" s="277"/>
    </row>
    <row r="33" spans="1:71" x14ac:dyDescent="0.2">
      <c r="A33" s="281" t="s">
        <v>474</v>
      </c>
      <c r="B33" s="282" t="s">
        <v>38</v>
      </c>
      <c r="C33" s="269">
        <v>10</v>
      </c>
      <c r="D33" s="269">
        <v>0</v>
      </c>
      <c r="E33" s="269">
        <v>0</v>
      </c>
      <c r="F33" s="269">
        <v>0</v>
      </c>
      <c r="G33" s="269">
        <v>19</v>
      </c>
      <c r="H33" s="269">
        <v>7</v>
      </c>
      <c r="I33" s="269">
        <v>2</v>
      </c>
      <c r="J33" s="269">
        <v>6</v>
      </c>
      <c r="K33" s="269">
        <v>0</v>
      </c>
      <c r="L33" s="269">
        <v>2</v>
      </c>
      <c r="M33" s="269">
        <v>2</v>
      </c>
      <c r="N33" s="269">
        <v>5</v>
      </c>
      <c r="O33" s="269">
        <v>4</v>
      </c>
      <c r="P33" s="269">
        <v>43</v>
      </c>
      <c r="Q33" s="269">
        <v>4</v>
      </c>
      <c r="R33" s="269">
        <v>5</v>
      </c>
      <c r="S33" s="269">
        <v>0</v>
      </c>
      <c r="T33" s="269">
        <v>1</v>
      </c>
      <c r="U33" s="269">
        <v>1</v>
      </c>
      <c r="V33" s="269">
        <v>0</v>
      </c>
      <c r="W33" s="269">
        <v>0</v>
      </c>
      <c r="X33" s="269">
        <v>5</v>
      </c>
      <c r="Y33" s="269">
        <v>45</v>
      </c>
      <c r="Z33" s="269">
        <v>38</v>
      </c>
      <c r="AA33" s="269">
        <v>0</v>
      </c>
      <c r="AB33" s="269">
        <v>1</v>
      </c>
      <c r="AC33" s="269">
        <v>280</v>
      </c>
      <c r="AD33" s="269">
        <v>29</v>
      </c>
      <c r="AE33" s="269">
        <v>104</v>
      </c>
      <c r="AF33" s="269">
        <v>115</v>
      </c>
      <c r="AG33" s="269">
        <v>14</v>
      </c>
      <c r="AH33" s="269">
        <v>15</v>
      </c>
      <c r="AI33" s="269">
        <v>46</v>
      </c>
      <c r="AJ33" s="269">
        <v>186</v>
      </c>
      <c r="AK33" s="269">
        <v>36</v>
      </c>
      <c r="AL33" s="269">
        <v>24</v>
      </c>
      <c r="AM33" s="269">
        <v>83</v>
      </c>
      <c r="AN33" s="269">
        <v>0</v>
      </c>
      <c r="AO33" s="269">
        <v>11</v>
      </c>
      <c r="AP33" s="270">
        <v>1143</v>
      </c>
      <c r="AQ33" s="269">
        <v>0</v>
      </c>
      <c r="AR33" s="269">
        <v>8477</v>
      </c>
      <c r="AS33" s="269">
        <v>4</v>
      </c>
      <c r="AT33" s="269">
        <v>0</v>
      </c>
      <c r="AU33" s="269">
        <v>518</v>
      </c>
      <c r="AV33" s="269">
        <v>0</v>
      </c>
      <c r="AW33" s="270">
        <v>8999</v>
      </c>
      <c r="AX33" s="269">
        <v>10142</v>
      </c>
      <c r="AY33" s="270">
        <v>15</v>
      </c>
      <c r="AZ33" s="270">
        <v>9014</v>
      </c>
      <c r="BA33" s="269">
        <v>10157</v>
      </c>
      <c r="BB33" s="270">
        <v>-3523</v>
      </c>
      <c r="BC33" s="269">
        <v>5491</v>
      </c>
      <c r="BD33" s="270">
        <v>6634</v>
      </c>
      <c r="BE33" s="271"/>
      <c r="BG33" s="281" t="s">
        <v>474</v>
      </c>
      <c r="BH33" s="283" t="s">
        <v>38</v>
      </c>
      <c r="BI33" s="273">
        <f t="shared" si="0"/>
        <v>10142</v>
      </c>
      <c r="BJ33" s="274">
        <f t="shared" si="1"/>
        <v>3523</v>
      </c>
      <c r="BK33" s="275">
        <f t="shared" si="2"/>
        <v>0.34736738315914023</v>
      </c>
      <c r="BL33" s="276">
        <f t="shared" si="3"/>
        <v>0.65263261684085982</v>
      </c>
      <c r="BM33" s="277"/>
      <c r="BN33" s="281" t="s">
        <v>474</v>
      </c>
      <c r="BO33" s="283" t="s">
        <v>38</v>
      </c>
      <c r="BP33" s="278">
        <f t="shared" si="4"/>
        <v>15</v>
      </c>
      <c r="BQ33" s="279">
        <f t="shared" si="5"/>
        <v>3523</v>
      </c>
      <c r="BR33" s="280">
        <f t="shared" si="6"/>
        <v>-3508</v>
      </c>
      <c r="BS33" s="277"/>
    </row>
    <row r="34" spans="1:71" x14ac:dyDescent="0.2">
      <c r="A34" s="281" t="s">
        <v>475</v>
      </c>
      <c r="B34" s="282" t="s">
        <v>476</v>
      </c>
      <c r="C34" s="269">
        <v>149</v>
      </c>
      <c r="D34" s="269">
        <v>22</v>
      </c>
      <c r="E34" s="269">
        <v>1</v>
      </c>
      <c r="F34" s="269">
        <v>0</v>
      </c>
      <c r="G34" s="269">
        <v>360</v>
      </c>
      <c r="H34" s="269">
        <v>48</v>
      </c>
      <c r="I34" s="269">
        <v>28</v>
      </c>
      <c r="J34" s="269">
        <v>71</v>
      </c>
      <c r="K34" s="269">
        <v>5</v>
      </c>
      <c r="L34" s="269">
        <v>38</v>
      </c>
      <c r="M34" s="269">
        <v>39</v>
      </c>
      <c r="N34" s="269">
        <v>79</v>
      </c>
      <c r="O34" s="269">
        <v>126</v>
      </c>
      <c r="P34" s="269">
        <v>277</v>
      </c>
      <c r="Q34" s="269">
        <v>31</v>
      </c>
      <c r="R34" s="269">
        <v>39</v>
      </c>
      <c r="S34" s="269">
        <v>1</v>
      </c>
      <c r="T34" s="269">
        <v>34</v>
      </c>
      <c r="U34" s="269">
        <v>5</v>
      </c>
      <c r="V34" s="269">
        <v>0</v>
      </c>
      <c r="W34" s="269">
        <v>4</v>
      </c>
      <c r="X34" s="269">
        <v>83</v>
      </c>
      <c r="Y34" s="269">
        <v>345</v>
      </c>
      <c r="Z34" s="269">
        <v>610</v>
      </c>
      <c r="AA34" s="269">
        <v>6</v>
      </c>
      <c r="AB34" s="269">
        <v>30</v>
      </c>
      <c r="AC34" s="269">
        <v>213</v>
      </c>
      <c r="AD34" s="269">
        <v>59</v>
      </c>
      <c r="AE34" s="269">
        <v>0</v>
      </c>
      <c r="AF34" s="269">
        <v>296</v>
      </c>
      <c r="AG34" s="269">
        <v>4</v>
      </c>
      <c r="AH34" s="269">
        <v>211</v>
      </c>
      <c r="AI34" s="269">
        <v>146</v>
      </c>
      <c r="AJ34" s="269">
        <v>121</v>
      </c>
      <c r="AK34" s="269">
        <v>64</v>
      </c>
      <c r="AL34" s="269">
        <v>41</v>
      </c>
      <c r="AM34" s="269">
        <v>205</v>
      </c>
      <c r="AN34" s="269">
        <v>22</v>
      </c>
      <c r="AO34" s="269">
        <v>37</v>
      </c>
      <c r="AP34" s="270">
        <v>3850</v>
      </c>
      <c r="AQ34" s="269">
        <v>60</v>
      </c>
      <c r="AR34" s="269">
        <v>3309</v>
      </c>
      <c r="AS34" s="269">
        <v>20</v>
      </c>
      <c r="AT34" s="269">
        <v>46</v>
      </c>
      <c r="AU34" s="269">
        <v>87</v>
      </c>
      <c r="AV34" s="269">
        <v>4</v>
      </c>
      <c r="AW34" s="270">
        <v>3526</v>
      </c>
      <c r="AX34" s="269">
        <v>7376</v>
      </c>
      <c r="AY34" s="270">
        <v>4063</v>
      </c>
      <c r="AZ34" s="270">
        <v>7589</v>
      </c>
      <c r="BA34" s="269">
        <v>11439</v>
      </c>
      <c r="BB34" s="270">
        <v>-5071</v>
      </c>
      <c r="BC34" s="269">
        <v>2518</v>
      </c>
      <c r="BD34" s="270">
        <v>6368</v>
      </c>
      <c r="BE34" s="271"/>
      <c r="BG34" s="281" t="s">
        <v>475</v>
      </c>
      <c r="BH34" s="283" t="s">
        <v>476</v>
      </c>
      <c r="BI34" s="273">
        <f t="shared" si="0"/>
        <v>7376</v>
      </c>
      <c r="BJ34" s="274">
        <f t="shared" si="1"/>
        <v>5071</v>
      </c>
      <c r="BK34" s="275">
        <f t="shared" si="2"/>
        <v>0.6875</v>
      </c>
      <c r="BL34" s="276">
        <f t="shared" si="3"/>
        <v>0.3125</v>
      </c>
      <c r="BM34" s="277"/>
      <c r="BN34" s="281" t="s">
        <v>475</v>
      </c>
      <c r="BO34" s="283" t="s">
        <v>476</v>
      </c>
      <c r="BP34" s="278">
        <f t="shared" si="4"/>
        <v>4063</v>
      </c>
      <c r="BQ34" s="279">
        <f t="shared" si="5"/>
        <v>5071</v>
      </c>
      <c r="BR34" s="280">
        <f t="shared" si="6"/>
        <v>-1008</v>
      </c>
      <c r="BS34" s="277"/>
    </row>
    <row r="35" spans="1:71" x14ac:dyDescent="0.2">
      <c r="A35" s="281" t="s">
        <v>477</v>
      </c>
      <c r="B35" s="282" t="s">
        <v>193</v>
      </c>
      <c r="C35" s="269">
        <v>15</v>
      </c>
      <c r="D35" s="269">
        <v>0</v>
      </c>
      <c r="E35" s="269">
        <v>0</v>
      </c>
      <c r="F35" s="269">
        <v>0</v>
      </c>
      <c r="G35" s="269">
        <v>50</v>
      </c>
      <c r="H35" s="269">
        <v>13</v>
      </c>
      <c r="I35" s="269">
        <v>5</v>
      </c>
      <c r="J35" s="269">
        <v>36</v>
      </c>
      <c r="K35" s="269">
        <v>0</v>
      </c>
      <c r="L35" s="269">
        <v>9</v>
      </c>
      <c r="M35" s="269">
        <v>4</v>
      </c>
      <c r="N35" s="269">
        <v>7</v>
      </c>
      <c r="O35" s="269">
        <v>11</v>
      </c>
      <c r="P35" s="269">
        <v>79</v>
      </c>
      <c r="Q35" s="269">
        <v>14</v>
      </c>
      <c r="R35" s="269">
        <v>28</v>
      </c>
      <c r="S35" s="269">
        <v>0</v>
      </c>
      <c r="T35" s="269">
        <v>14</v>
      </c>
      <c r="U35" s="269">
        <v>3</v>
      </c>
      <c r="V35" s="269">
        <v>0</v>
      </c>
      <c r="W35" s="269">
        <v>0</v>
      </c>
      <c r="X35" s="269">
        <v>11</v>
      </c>
      <c r="Y35" s="269">
        <v>111</v>
      </c>
      <c r="Z35" s="269">
        <v>114</v>
      </c>
      <c r="AA35" s="269">
        <v>21</v>
      </c>
      <c r="AB35" s="269">
        <v>8</v>
      </c>
      <c r="AC35" s="269">
        <v>395</v>
      </c>
      <c r="AD35" s="269">
        <v>120</v>
      </c>
      <c r="AE35" s="269">
        <v>4</v>
      </c>
      <c r="AF35" s="269">
        <v>97</v>
      </c>
      <c r="AG35" s="269">
        <v>80</v>
      </c>
      <c r="AH35" s="269">
        <v>278</v>
      </c>
      <c r="AI35" s="269">
        <v>215</v>
      </c>
      <c r="AJ35" s="269">
        <v>118</v>
      </c>
      <c r="AK35" s="269">
        <v>167</v>
      </c>
      <c r="AL35" s="269">
        <v>116</v>
      </c>
      <c r="AM35" s="269">
        <v>160</v>
      </c>
      <c r="AN35" s="269">
        <v>0</v>
      </c>
      <c r="AO35" s="269">
        <v>27</v>
      </c>
      <c r="AP35" s="270">
        <v>2330</v>
      </c>
      <c r="AQ35" s="269">
        <v>26</v>
      </c>
      <c r="AR35" s="269">
        <v>2912</v>
      </c>
      <c r="AS35" s="269">
        <v>2</v>
      </c>
      <c r="AT35" s="269">
        <v>812</v>
      </c>
      <c r="AU35" s="269">
        <v>967</v>
      </c>
      <c r="AV35" s="269">
        <v>0</v>
      </c>
      <c r="AW35" s="270">
        <v>4719</v>
      </c>
      <c r="AX35" s="269">
        <v>7049</v>
      </c>
      <c r="AY35" s="270">
        <v>66</v>
      </c>
      <c r="AZ35" s="270">
        <v>4785</v>
      </c>
      <c r="BA35" s="269">
        <v>7115</v>
      </c>
      <c r="BB35" s="270">
        <v>-6767</v>
      </c>
      <c r="BC35" s="269">
        <v>-1982</v>
      </c>
      <c r="BD35" s="270">
        <v>348</v>
      </c>
      <c r="BE35" s="271"/>
      <c r="BG35" s="281" t="s">
        <v>477</v>
      </c>
      <c r="BH35" s="283" t="s">
        <v>193</v>
      </c>
      <c r="BI35" s="273">
        <f t="shared" si="0"/>
        <v>7049</v>
      </c>
      <c r="BJ35" s="274">
        <f t="shared" si="1"/>
        <v>6767</v>
      </c>
      <c r="BK35" s="275">
        <f t="shared" si="2"/>
        <v>0.95999432543623209</v>
      </c>
      <c r="BL35" s="276">
        <f t="shared" si="3"/>
        <v>4.0005674563767912E-2</v>
      </c>
      <c r="BM35" s="277"/>
      <c r="BN35" s="281" t="s">
        <v>477</v>
      </c>
      <c r="BO35" s="283" t="s">
        <v>193</v>
      </c>
      <c r="BP35" s="278">
        <f t="shared" si="4"/>
        <v>66</v>
      </c>
      <c r="BQ35" s="279">
        <f t="shared" si="5"/>
        <v>6767</v>
      </c>
      <c r="BR35" s="280">
        <f t="shared" si="6"/>
        <v>-6701</v>
      </c>
      <c r="BS35" s="277"/>
    </row>
    <row r="36" spans="1:71" x14ac:dyDescent="0.2">
      <c r="A36" s="281" t="s">
        <v>478</v>
      </c>
      <c r="B36" s="282" t="s">
        <v>39</v>
      </c>
      <c r="C36" s="269">
        <v>0</v>
      </c>
      <c r="D36" s="269">
        <v>0</v>
      </c>
      <c r="E36" s="269">
        <v>0</v>
      </c>
      <c r="F36" s="269">
        <v>0</v>
      </c>
      <c r="G36" s="269">
        <v>0</v>
      </c>
      <c r="H36" s="269">
        <v>0</v>
      </c>
      <c r="I36" s="269">
        <v>0</v>
      </c>
      <c r="J36" s="269">
        <v>0</v>
      </c>
      <c r="K36" s="269">
        <v>0</v>
      </c>
      <c r="L36" s="269">
        <v>0</v>
      </c>
      <c r="M36" s="269">
        <v>0</v>
      </c>
      <c r="N36" s="269">
        <v>0</v>
      </c>
      <c r="O36" s="269">
        <v>0</v>
      </c>
      <c r="P36" s="269">
        <v>0</v>
      </c>
      <c r="Q36" s="269">
        <v>0</v>
      </c>
      <c r="R36" s="269">
        <v>0</v>
      </c>
      <c r="S36" s="269">
        <v>0</v>
      </c>
      <c r="T36" s="269">
        <v>0</v>
      </c>
      <c r="U36" s="269">
        <v>0</v>
      </c>
      <c r="V36" s="269">
        <v>0</v>
      </c>
      <c r="W36" s="269">
        <v>0</v>
      </c>
      <c r="X36" s="269">
        <v>0</v>
      </c>
      <c r="Y36" s="269">
        <v>0</v>
      </c>
      <c r="Z36" s="269">
        <v>0</v>
      </c>
      <c r="AA36" s="269">
        <v>0</v>
      </c>
      <c r="AB36" s="269">
        <v>0</v>
      </c>
      <c r="AC36" s="269">
        <v>0</v>
      </c>
      <c r="AD36" s="269">
        <v>0</v>
      </c>
      <c r="AE36" s="269">
        <v>0</v>
      </c>
      <c r="AF36" s="269">
        <v>0</v>
      </c>
      <c r="AG36" s="269">
        <v>0</v>
      </c>
      <c r="AH36" s="269">
        <v>0</v>
      </c>
      <c r="AI36" s="269">
        <v>0</v>
      </c>
      <c r="AJ36" s="269">
        <v>0</v>
      </c>
      <c r="AK36" s="269">
        <v>0</v>
      </c>
      <c r="AL36" s="269">
        <v>0</v>
      </c>
      <c r="AM36" s="269">
        <v>0</v>
      </c>
      <c r="AN36" s="269">
        <v>0</v>
      </c>
      <c r="AO36" s="269">
        <v>88</v>
      </c>
      <c r="AP36" s="270">
        <v>88</v>
      </c>
      <c r="AQ36" s="269">
        <v>0</v>
      </c>
      <c r="AR36" s="269">
        <v>263</v>
      </c>
      <c r="AS36" s="269">
        <v>8685</v>
      </c>
      <c r="AT36" s="269">
        <v>0</v>
      </c>
      <c r="AU36" s="269">
        <v>0</v>
      </c>
      <c r="AV36" s="269">
        <v>0</v>
      </c>
      <c r="AW36" s="270">
        <v>8948</v>
      </c>
      <c r="AX36" s="269">
        <v>9036</v>
      </c>
      <c r="AY36" s="270">
        <v>0</v>
      </c>
      <c r="AZ36" s="270">
        <v>8948</v>
      </c>
      <c r="BA36" s="269">
        <v>9036</v>
      </c>
      <c r="BB36" s="270">
        <v>0</v>
      </c>
      <c r="BC36" s="269">
        <v>8948</v>
      </c>
      <c r="BD36" s="270">
        <v>9036</v>
      </c>
      <c r="BE36" s="271"/>
      <c r="BG36" s="281" t="s">
        <v>478</v>
      </c>
      <c r="BH36" s="283" t="s">
        <v>39</v>
      </c>
      <c r="BI36" s="273">
        <f t="shared" si="0"/>
        <v>9036</v>
      </c>
      <c r="BJ36" s="274">
        <f t="shared" si="1"/>
        <v>0</v>
      </c>
      <c r="BK36" s="275">
        <f t="shared" si="2"/>
        <v>0</v>
      </c>
      <c r="BL36" s="276">
        <f t="shared" si="3"/>
        <v>1</v>
      </c>
      <c r="BM36" s="277"/>
      <c r="BN36" s="281" t="s">
        <v>478</v>
      </c>
      <c r="BO36" s="283" t="s">
        <v>39</v>
      </c>
      <c r="BP36" s="278">
        <f t="shared" si="4"/>
        <v>0</v>
      </c>
      <c r="BQ36" s="279">
        <f t="shared" si="5"/>
        <v>0</v>
      </c>
      <c r="BR36" s="280">
        <f t="shared" si="6"/>
        <v>0</v>
      </c>
      <c r="BS36" s="277"/>
    </row>
    <row r="37" spans="1:71" x14ac:dyDescent="0.2">
      <c r="A37" s="281" t="s">
        <v>479</v>
      </c>
      <c r="B37" s="282" t="s">
        <v>40</v>
      </c>
      <c r="C37" s="269">
        <v>0</v>
      </c>
      <c r="D37" s="269">
        <v>0</v>
      </c>
      <c r="E37" s="269">
        <v>0</v>
      </c>
      <c r="F37" s="269">
        <v>0</v>
      </c>
      <c r="G37" s="269">
        <v>1</v>
      </c>
      <c r="H37" s="269">
        <v>0</v>
      </c>
      <c r="I37" s="269">
        <v>0</v>
      </c>
      <c r="J37" s="269">
        <v>1</v>
      </c>
      <c r="K37" s="269">
        <v>0</v>
      </c>
      <c r="L37" s="269">
        <v>0</v>
      </c>
      <c r="M37" s="269">
        <v>0</v>
      </c>
      <c r="N37" s="269">
        <v>0</v>
      </c>
      <c r="O37" s="269">
        <v>0</v>
      </c>
      <c r="P37" s="269">
        <v>4</v>
      </c>
      <c r="Q37" s="269">
        <v>0</v>
      </c>
      <c r="R37" s="269">
        <v>0</v>
      </c>
      <c r="S37" s="269">
        <v>0</v>
      </c>
      <c r="T37" s="269">
        <v>2</v>
      </c>
      <c r="U37" s="269">
        <v>0</v>
      </c>
      <c r="V37" s="269">
        <v>0</v>
      </c>
      <c r="W37" s="269">
        <v>0</v>
      </c>
      <c r="X37" s="269">
        <v>0</v>
      </c>
      <c r="Y37" s="269">
        <v>2</v>
      </c>
      <c r="Z37" s="269">
        <v>1</v>
      </c>
      <c r="AA37" s="269">
        <v>0</v>
      </c>
      <c r="AB37" s="269">
        <v>0</v>
      </c>
      <c r="AC37" s="269">
        <v>0</v>
      </c>
      <c r="AD37" s="269">
        <v>0</v>
      </c>
      <c r="AE37" s="269">
        <v>0</v>
      </c>
      <c r="AF37" s="269">
        <v>1</v>
      </c>
      <c r="AG37" s="269">
        <v>1</v>
      </c>
      <c r="AH37" s="269">
        <v>1</v>
      </c>
      <c r="AI37" s="269">
        <v>0</v>
      </c>
      <c r="AJ37" s="269">
        <v>1</v>
      </c>
      <c r="AK37" s="269">
        <v>0</v>
      </c>
      <c r="AL37" s="269">
        <v>1</v>
      </c>
      <c r="AM37" s="269">
        <v>1</v>
      </c>
      <c r="AN37" s="269">
        <v>0</v>
      </c>
      <c r="AO37" s="269">
        <v>0</v>
      </c>
      <c r="AP37" s="270">
        <v>17</v>
      </c>
      <c r="AQ37" s="269">
        <v>0</v>
      </c>
      <c r="AR37" s="269">
        <v>1954</v>
      </c>
      <c r="AS37" s="269">
        <v>4044</v>
      </c>
      <c r="AT37" s="269">
        <v>2222</v>
      </c>
      <c r="AU37" s="269">
        <v>2840</v>
      </c>
      <c r="AV37" s="269">
        <v>0</v>
      </c>
      <c r="AW37" s="270">
        <v>11060</v>
      </c>
      <c r="AX37" s="269">
        <v>11077</v>
      </c>
      <c r="AY37" s="270">
        <v>548</v>
      </c>
      <c r="AZ37" s="270">
        <v>11608</v>
      </c>
      <c r="BA37" s="269">
        <v>11625</v>
      </c>
      <c r="BB37" s="270">
        <v>-3646</v>
      </c>
      <c r="BC37" s="269">
        <v>7962</v>
      </c>
      <c r="BD37" s="270">
        <v>7979</v>
      </c>
      <c r="BE37" s="271"/>
      <c r="BG37" s="281" t="s">
        <v>479</v>
      </c>
      <c r="BH37" s="283" t="s">
        <v>40</v>
      </c>
      <c r="BI37" s="273">
        <f t="shared" si="0"/>
        <v>11077</v>
      </c>
      <c r="BJ37" s="274">
        <f t="shared" si="1"/>
        <v>3646</v>
      </c>
      <c r="BK37" s="275">
        <f t="shared" si="2"/>
        <v>0.32915049201047214</v>
      </c>
      <c r="BL37" s="276">
        <f t="shared" si="3"/>
        <v>0.6708495079895278</v>
      </c>
      <c r="BM37" s="277"/>
      <c r="BN37" s="281" t="s">
        <v>479</v>
      </c>
      <c r="BO37" s="283" t="s">
        <v>40</v>
      </c>
      <c r="BP37" s="278">
        <f t="shared" si="4"/>
        <v>548</v>
      </c>
      <c r="BQ37" s="279">
        <f t="shared" si="5"/>
        <v>3646</v>
      </c>
      <c r="BR37" s="280">
        <f t="shared" si="6"/>
        <v>-3098</v>
      </c>
      <c r="BS37" s="277"/>
    </row>
    <row r="38" spans="1:71" x14ac:dyDescent="0.2">
      <c r="A38" s="281" t="s">
        <v>480</v>
      </c>
      <c r="B38" s="282" t="s">
        <v>481</v>
      </c>
      <c r="C38" s="269">
        <v>2</v>
      </c>
      <c r="D38" s="269">
        <v>0</v>
      </c>
      <c r="E38" s="269">
        <v>0</v>
      </c>
      <c r="F38" s="269">
        <v>0</v>
      </c>
      <c r="G38" s="269">
        <v>0</v>
      </c>
      <c r="H38" s="269">
        <v>0</v>
      </c>
      <c r="I38" s="269">
        <v>0</v>
      </c>
      <c r="J38" s="269">
        <v>0</v>
      </c>
      <c r="K38" s="269">
        <v>0</v>
      </c>
      <c r="L38" s="269">
        <v>0</v>
      </c>
      <c r="M38" s="269">
        <v>0</v>
      </c>
      <c r="N38" s="269">
        <v>0</v>
      </c>
      <c r="O38" s="269">
        <v>0</v>
      </c>
      <c r="P38" s="269">
        <v>0</v>
      </c>
      <c r="Q38" s="269">
        <v>0</v>
      </c>
      <c r="R38" s="269">
        <v>0</v>
      </c>
      <c r="S38" s="269">
        <v>0</v>
      </c>
      <c r="T38" s="269">
        <v>0</v>
      </c>
      <c r="U38" s="269">
        <v>0</v>
      </c>
      <c r="V38" s="269">
        <v>0</v>
      </c>
      <c r="W38" s="269">
        <v>0</v>
      </c>
      <c r="X38" s="269">
        <v>0</v>
      </c>
      <c r="Y38" s="269">
        <v>0</v>
      </c>
      <c r="Z38" s="269">
        <v>1</v>
      </c>
      <c r="AA38" s="269">
        <v>0</v>
      </c>
      <c r="AB38" s="269">
        <v>0</v>
      </c>
      <c r="AC38" s="269">
        <v>0</v>
      </c>
      <c r="AD38" s="269">
        <v>0</v>
      </c>
      <c r="AE38" s="269">
        <v>0</v>
      </c>
      <c r="AF38" s="269">
        <v>4</v>
      </c>
      <c r="AG38" s="269">
        <v>0</v>
      </c>
      <c r="AH38" s="269">
        <v>0</v>
      </c>
      <c r="AI38" s="269">
        <v>0</v>
      </c>
      <c r="AJ38" s="269">
        <v>211</v>
      </c>
      <c r="AK38" s="269">
        <v>0</v>
      </c>
      <c r="AL38" s="269">
        <v>0</v>
      </c>
      <c r="AM38" s="269">
        <v>0</v>
      </c>
      <c r="AN38" s="269">
        <v>0</v>
      </c>
      <c r="AO38" s="269">
        <v>1</v>
      </c>
      <c r="AP38" s="270">
        <v>219</v>
      </c>
      <c r="AQ38" s="269">
        <v>77</v>
      </c>
      <c r="AR38" s="269">
        <v>3496</v>
      </c>
      <c r="AS38" s="269">
        <v>12041</v>
      </c>
      <c r="AT38" s="269">
        <v>0</v>
      </c>
      <c r="AU38" s="269">
        <v>0</v>
      </c>
      <c r="AV38" s="269">
        <v>0</v>
      </c>
      <c r="AW38" s="270">
        <v>15614</v>
      </c>
      <c r="AX38" s="269">
        <v>15833</v>
      </c>
      <c r="AY38" s="270">
        <v>168</v>
      </c>
      <c r="AZ38" s="270">
        <v>15782</v>
      </c>
      <c r="BA38" s="269">
        <v>16001</v>
      </c>
      <c r="BB38" s="270">
        <v>-5767</v>
      </c>
      <c r="BC38" s="269">
        <v>10015</v>
      </c>
      <c r="BD38" s="270">
        <v>10234</v>
      </c>
      <c r="BE38" s="271"/>
      <c r="BG38" s="281" t="s">
        <v>480</v>
      </c>
      <c r="BH38" s="283" t="s">
        <v>481</v>
      </c>
      <c r="BI38" s="273">
        <f t="shared" si="0"/>
        <v>15833</v>
      </c>
      <c r="BJ38" s="274">
        <f t="shared" si="1"/>
        <v>5767</v>
      </c>
      <c r="BK38" s="275">
        <f t="shared" si="2"/>
        <v>0.36423924714204509</v>
      </c>
      <c r="BL38" s="276">
        <f t="shared" si="3"/>
        <v>0.63576075285795497</v>
      </c>
      <c r="BM38" s="277"/>
      <c r="BN38" s="281" t="s">
        <v>480</v>
      </c>
      <c r="BO38" s="283" t="s">
        <v>481</v>
      </c>
      <c r="BP38" s="278">
        <f t="shared" si="4"/>
        <v>168</v>
      </c>
      <c r="BQ38" s="279">
        <f t="shared" si="5"/>
        <v>5767</v>
      </c>
      <c r="BR38" s="280">
        <f t="shared" si="6"/>
        <v>-5599</v>
      </c>
      <c r="BS38" s="277"/>
    </row>
    <row r="39" spans="1:71" x14ac:dyDescent="0.2">
      <c r="A39" s="281" t="s">
        <v>482</v>
      </c>
      <c r="B39" s="282" t="s">
        <v>483</v>
      </c>
      <c r="C39" s="269">
        <v>1</v>
      </c>
      <c r="D39" s="269">
        <v>0</v>
      </c>
      <c r="E39" s="269">
        <v>0</v>
      </c>
      <c r="F39" s="269">
        <v>0</v>
      </c>
      <c r="G39" s="269">
        <v>7</v>
      </c>
      <c r="H39" s="269">
        <v>1</v>
      </c>
      <c r="I39" s="269">
        <v>1</v>
      </c>
      <c r="J39" s="269">
        <v>5</v>
      </c>
      <c r="K39" s="269">
        <v>0</v>
      </c>
      <c r="L39" s="269">
        <v>1</v>
      </c>
      <c r="M39" s="269">
        <v>0</v>
      </c>
      <c r="N39" s="269">
        <v>3</v>
      </c>
      <c r="O39" s="269">
        <v>1</v>
      </c>
      <c r="P39" s="269">
        <v>10</v>
      </c>
      <c r="Q39" s="269">
        <v>4</v>
      </c>
      <c r="R39" s="269">
        <v>5</v>
      </c>
      <c r="S39" s="269">
        <v>0</v>
      </c>
      <c r="T39" s="269">
        <v>1</v>
      </c>
      <c r="U39" s="269">
        <v>0</v>
      </c>
      <c r="V39" s="269">
        <v>0</v>
      </c>
      <c r="W39" s="269">
        <v>0</v>
      </c>
      <c r="X39" s="269">
        <v>1</v>
      </c>
      <c r="Y39" s="269">
        <v>9</v>
      </c>
      <c r="Z39" s="269">
        <v>7</v>
      </c>
      <c r="AA39" s="269">
        <v>5</v>
      </c>
      <c r="AB39" s="269">
        <v>1</v>
      </c>
      <c r="AC39" s="269">
        <v>3</v>
      </c>
      <c r="AD39" s="269">
        <v>6</v>
      </c>
      <c r="AE39" s="269">
        <v>0</v>
      </c>
      <c r="AF39" s="269">
        <v>9</v>
      </c>
      <c r="AG39" s="269">
        <v>0</v>
      </c>
      <c r="AH39" s="269">
        <v>0</v>
      </c>
      <c r="AI39" s="269">
        <v>15</v>
      </c>
      <c r="AJ39" s="269">
        <v>10</v>
      </c>
      <c r="AK39" s="269">
        <v>0</v>
      </c>
      <c r="AL39" s="269">
        <v>8</v>
      </c>
      <c r="AM39" s="269">
        <v>21</v>
      </c>
      <c r="AN39" s="269">
        <v>0</v>
      </c>
      <c r="AO39" s="269">
        <v>2</v>
      </c>
      <c r="AP39" s="270">
        <v>137</v>
      </c>
      <c r="AQ39" s="269">
        <v>0</v>
      </c>
      <c r="AR39" s="269">
        <v>931</v>
      </c>
      <c r="AS39" s="269">
        <v>0</v>
      </c>
      <c r="AT39" s="269">
        <v>0</v>
      </c>
      <c r="AU39" s="269">
        <v>0</v>
      </c>
      <c r="AV39" s="269">
        <v>0</v>
      </c>
      <c r="AW39" s="270">
        <v>931</v>
      </c>
      <c r="AX39" s="269">
        <v>1068</v>
      </c>
      <c r="AY39" s="270">
        <v>1266</v>
      </c>
      <c r="AZ39" s="270">
        <v>2197</v>
      </c>
      <c r="BA39" s="269">
        <v>2334</v>
      </c>
      <c r="BB39" s="270">
        <v>0</v>
      </c>
      <c r="BC39" s="269">
        <v>2197</v>
      </c>
      <c r="BD39" s="270">
        <v>2334</v>
      </c>
      <c r="BE39" s="271"/>
      <c r="BG39" s="281" t="s">
        <v>482</v>
      </c>
      <c r="BH39" s="283" t="s">
        <v>483</v>
      </c>
      <c r="BI39" s="273">
        <f t="shared" si="0"/>
        <v>1068</v>
      </c>
      <c r="BJ39" s="274">
        <f t="shared" si="1"/>
        <v>0</v>
      </c>
      <c r="BK39" s="275">
        <f t="shared" si="2"/>
        <v>0</v>
      </c>
      <c r="BL39" s="276">
        <f t="shared" si="3"/>
        <v>1</v>
      </c>
      <c r="BM39" s="277"/>
      <c r="BN39" s="281" t="s">
        <v>482</v>
      </c>
      <c r="BO39" s="283" t="s">
        <v>483</v>
      </c>
      <c r="BP39" s="278">
        <f t="shared" si="4"/>
        <v>1266</v>
      </c>
      <c r="BQ39" s="279">
        <f t="shared" si="5"/>
        <v>0</v>
      </c>
      <c r="BR39" s="280">
        <f t="shared" si="6"/>
        <v>1266</v>
      </c>
      <c r="BS39" s="277"/>
    </row>
    <row r="40" spans="1:71" x14ac:dyDescent="0.2">
      <c r="A40" s="281" t="s">
        <v>484</v>
      </c>
      <c r="B40" s="282" t="s">
        <v>41</v>
      </c>
      <c r="C40" s="269">
        <v>99</v>
      </c>
      <c r="D40" s="269">
        <v>16</v>
      </c>
      <c r="E40" s="269">
        <v>0</v>
      </c>
      <c r="F40" s="269">
        <v>2</v>
      </c>
      <c r="G40" s="269">
        <v>351</v>
      </c>
      <c r="H40" s="269">
        <v>82</v>
      </c>
      <c r="I40" s="269">
        <v>25</v>
      </c>
      <c r="J40" s="269">
        <v>148</v>
      </c>
      <c r="K40" s="269">
        <v>2</v>
      </c>
      <c r="L40" s="269">
        <v>77</v>
      </c>
      <c r="M40" s="269">
        <v>46</v>
      </c>
      <c r="N40" s="269">
        <v>47</v>
      </c>
      <c r="O40" s="269">
        <v>59</v>
      </c>
      <c r="P40" s="269">
        <v>349</v>
      </c>
      <c r="Q40" s="269">
        <v>73</v>
      </c>
      <c r="R40" s="269">
        <v>85</v>
      </c>
      <c r="S40" s="269">
        <v>2</v>
      </c>
      <c r="T40" s="269">
        <v>89</v>
      </c>
      <c r="U40" s="269">
        <v>10</v>
      </c>
      <c r="V40" s="269">
        <v>2</v>
      </c>
      <c r="W40" s="269">
        <v>6</v>
      </c>
      <c r="X40" s="269">
        <v>88</v>
      </c>
      <c r="Y40" s="269">
        <v>1247</v>
      </c>
      <c r="Z40" s="269">
        <v>1281</v>
      </c>
      <c r="AA40" s="269">
        <v>68</v>
      </c>
      <c r="AB40" s="269">
        <v>43</v>
      </c>
      <c r="AC40" s="269">
        <v>885</v>
      </c>
      <c r="AD40" s="269">
        <v>242</v>
      </c>
      <c r="AE40" s="269">
        <v>61</v>
      </c>
      <c r="AF40" s="269">
        <v>573</v>
      </c>
      <c r="AG40" s="269">
        <v>77</v>
      </c>
      <c r="AH40" s="269">
        <v>832</v>
      </c>
      <c r="AI40" s="269">
        <v>541</v>
      </c>
      <c r="AJ40" s="269">
        <v>484</v>
      </c>
      <c r="AK40" s="269">
        <v>184</v>
      </c>
      <c r="AL40" s="269">
        <v>649</v>
      </c>
      <c r="AM40" s="269">
        <v>257</v>
      </c>
      <c r="AN40" s="269">
        <v>0</v>
      </c>
      <c r="AO40" s="269">
        <v>14</v>
      </c>
      <c r="AP40" s="270">
        <v>9096</v>
      </c>
      <c r="AQ40" s="269">
        <v>85</v>
      </c>
      <c r="AR40" s="269">
        <v>2516</v>
      </c>
      <c r="AS40" s="269">
        <v>0</v>
      </c>
      <c r="AT40" s="269">
        <v>135</v>
      </c>
      <c r="AU40" s="269">
        <v>270</v>
      </c>
      <c r="AV40" s="269">
        <v>0</v>
      </c>
      <c r="AW40" s="270">
        <v>3006</v>
      </c>
      <c r="AX40" s="269">
        <v>12102</v>
      </c>
      <c r="AY40" s="270">
        <v>343</v>
      </c>
      <c r="AZ40" s="270">
        <v>3349</v>
      </c>
      <c r="BA40" s="269">
        <v>12445</v>
      </c>
      <c r="BB40" s="270">
        <v>-7833</v>
      </c>
      <c r="BC40" s="269">
        <v>-4484</v>
      </c>
      <c r="BD40" s="270">
        <v>4612</v>
      </c>
      <c r="BE40" s="271"/>
      <c r="BG40" s="281" t="s">
        <v>484</v>
      </c>
      <c r="BH40" s="283" t="s">
        <v>41</v>
      </c>
      <c r="BI40" s="273">
        <f t="shared" si="0"/>
        <v>12102</v>
      </c>
      <c r="BJ40" s="274">
        <f t="shared" si="1"/>
        <v>7833</v>
      </c>
      <c r="BK40" s="275">
        <f t="shared" si="2"/>
        <v>0.64724838869608325</v>
      </c>
      <c r="BL40" s="276">
        <f t="shared" si="3"/>
        <v>0.35275161130391675</v>
      </c>
      <c r="BM40" s="277"/>
      <c r="BN40" s="281" t="s">
        <v>484</v>
      </c>
      <c r="BO40" s="283" t="s">
        <v>41</v>
      </c>
      <c r="BP40" s="278">
        <f t="shared" si="4"/>
        <v>343</v>
      </c>
      <c r="BQ40" s="279">
        <f t="shared" si="5"/>
        <v>7833</v>
      </c>
      <c r="BR40" s="280">
        <f t="shared" si="6"/>
        <v>-7490</v>
      </c>
      <c r="BS40" s="277"/>
    </row>
    <row r="41" spans="1:71" x14ac:dyDescent="0.2">
      <c r="A41" s="286">
        <v>37</v>
      </c>
      <c r="B41" s="282" t="s">
        <v>42</v>
      </c>
      <c r="C41" s="269">
        <v>0</v>
      </c>
      <c r="D41" s="269">
        <v>0</v>
      </c>
      <c r="E41" s="269">
        <v>0</v>
      </c>
      <c r="F41" s="269">
        <v>0</v>
      </c>
      <c r="G41" s="269">
        <v>2</v>
      </c>
      <c r="H41" s="269">
        <v>0</v>
      </c>
      <c r="I41" s="269">
        <v>0</v>
      </c>
      <c r="J41" s="269">
        <v>0</v>
      </c>
      <c r="K41" s="269">
        <v>0</v>
      </c>
      <c r="L41" s="269">
        <v>0</v>
      </c>
      <c r="M41" s="269">
        <v>0</v>
      </c>
      <c r="N41" s="269">
        <v>0</v>
      </c>
      <c r="O41" s="269">
        <v>0</v>
      </c>
      <c r="P41" s="269">
        <v>2</v>
      </c>
      <c r="Q41" s="269">
        <v>0</v>
      </c>
      <c r="R41" s="269">
        <v>0</v>
      </c>
      <c r="S41" s="269">
        <v>0</v>
      </c>
      <c r="T41" s="269">
        <v>0</v>
      </c>
      <c r="U41" s="269">
        <v>0</v>
      </c>
      <c r="V41" s="269">
        <v>0</v>
      </c>
      <c r="W41" s="269">
        <v>0</v>
      </c>
      <c r="X41" s="269">
        <v>0</v>
      </c>
      <c r="Y41" s="269">
        <v>3</v>
      </c>
      <c r="Z41" s="269">
        <v>2</v>
      </c>
      <c r="AA41" s="269">
        <v>0</v>
      </c>
      <c r="AB41" s="269">
        <v>0</v>
      </c>
      <c r="AC41" s="269">
        <v>9</v>
      </c>
      <c r="AD41" s="269">
        <v>0</v>
      </c>
      <c r="AE41" s="269">
        <v>2</v>
      </c>
      <c r="AF41" s="269">
        <v>2</v>
      </c>
      <c r="AG41" s="269">
        <v>1</v>
      </c>
      <c r="AH41" s="269">
        <v>5</v>
      </c>
      <c r="AI41" s="269">
        <v>24</v>
      </c>
      <c r="AJ41" s="269">
        <v>130</v>
      </c>
      <c r="AK41" s="269">
        <v>6</v>
      </c>
      <c r="AL41" s="269">
        <v>3</v>
      </c>
      <c r="AM41" s="269">
        <v>135</v>
      </c>
      <c r="AN41" s="269">
        <v>0</v>
      </c>
      <c r="AO41" s="269">
        <v>0</v>
      </c>
      <c r="AP41" s="270">
        <v>326</v>
      </c>
      <c r="AQ41" s="269">
        <v>1496</v>
      </c>
      <c r="AR41" s="269">
        <v>7670</v>
      </c>
      <c r="AS41" s="269">
        <v>0</v>
      </c>
      <c r="AT41" s="269">
        <v>0</v>
      </c>
      <c r="AU41" s="269">
        <v>0</v>
      </c>
      <c r="AV41" s="269">
        <v>0</v>
      </c>
      <c r="AW41" s="270">
        <v>9166</v>
      </c>
      <c r="AX41" s="269">
        <v>9492</v>
      </c>
      <c r="AY41" s="270">
        <v>3796</v>
      </c>
      <c r="AZ41" s="270">
        <v>12962</v>
      </c>
      <c r="BA41" s="269">
        <v>13288</v>
      </c>
      <c r="BB41" s="270">
        <v>-5295</v>
      </c>
      <c r="BC41" s="269">
        <v>7667</v>
      </c>
      <c r="BD41" s="270">
        <v>7993</v>
      </c>
      <c r="BE41" s="271"/>
      <c r="BG41" s="286">
        <v>37</v>
      </c>
      <c r="BH41" s="283" t="s">
        <v>42</v>
      </c>
      <c r="BI41" s="273">
        <f t="shared" si="0"/>
        <v>9492</v>
      </c>
      <c r="BJ41" s="274">
        <f t="shared" si="1"/>
        <v>5295</v>
      </c>
      <c r="BK41" s="275">
        <f t="shared" si="2"/>
        <v>0.55783817951959547</v>
      </c>
      <c r="BL41" s="276">
        <f t="shared" si="3"/>
        <v>0.44216182048040453</v>
      </c>
      <c r="BM41" s="277"/>
      <c r="BN41" s="286">
        <v>37</v>
      </c>
      <c r="BO41" s="283" t="s">
        <v>42</v>
      </c>
      <c r="BP41" s="278">
        <f t="shared" si="4"/>
        <v>3796</v>
      </c>
      <c r="BQ41" s="279">
        <f t="shared" si="5"/>
        <v>5295</v>
      </c>
      <c r="BR41" s="280">
        <f t="shared" si="6"/>
        <v>-1499</v>
      </c>
      <c r="BS41" s="277"/>
    </row>
    <row r="42" spans="1:71" x14ac:dyDescent="0.2">
      <c r="A42" s="287">
        <v>38</v>
      </c>
      <c r="B42" s="268" t="s">
        <v>282</v>
      </c>
      <c r="C42" s="269">
        <v>3</v>
      </c>
      <c r="D42" s="269">
        <v>1</v>
      </c>
      <c r="E42" s="269">
        <v>0</v>
      </c>
      <c r="F42" s="269">
        <v>0</v>
      </c>
      <c r="G42" s="269">
        <v>8</v>
      </c>
      <c r="H42" s="269">
        <v>2</v>
      </c>
      <c r="I42" s="269">
        <v>1</v>
      </c>
      <c r="J42" s="269">
        <v>1</v>
      </c>
      <c r="K42" s="269">
        <v>0</v>
      </c>
      <c r="L42" s="269">
        <v>0</v>
      </c>
      <c r="M42" s="269">
        <v>1</v>
      </c>
      <c r="N42" s="269">
        <v>1</v>
      </c>
      <c r="O42" s="269">
        <v>1</v>
      </c>
      <c r="P42" s="269">
        <v>4</v>
      </c>
      <c r="Q42" s="269">
        <v>1</v>
      </c>
      <c r="R42" s="269">
        <v>2</v>
      </c>
      <c r="S42" s="269">
        <v>0</v>
      </c>
      <c r="T42" s="269">
        <v>2</v>
      </c>
      <c r="U42" s="269">
        <v>0</v>
      </c>
      <c r="V42" s="269">
        <v>0</v>
      </c>
      <c r="W42" s="269">
        <v>0</v>
      </c>
      <c r="X42" s="269">
        <v>1</v>
      </c>
      <c r="Y42" s="269">
        <v>9</v>
      </c>
      <c r="Z42" s="269">
        <v>1</v>
      </c>
      <c r="AA42" s="269">
        <v>1</v>
      </c>
      <c r="AB42" s="269">
        <v>2</v>
      </c>
      <c r="AC42" s="269">
        <v>17</v>
      </c>
      <c r="AD42" s="269">
        <v>5</v>
      </c>
      <c r="AE42" s="269">
        <v>0</v>
      </c>
      <c r="AF42" s="269">
        <v>10</v>
      </c>
      <c r="AG42" s="269">
        <v>0</v>
      </c>
      <c r="AH42" s="269">
        <v>20</v>
      </c>
      <c r="AI42" s="269">
        <v>23</v>
      </c>
      <c r="AJ42" s="269">
        <v>15</v>
      </c>
      <c r="AK42" s="269">
        <v>9</v>
      </c>
      <c r="AL42" s="269">
        <v>5</v>
      </c>
      <c r="AM42" s="269">
        <v>11</v>
      </c>
      <c r="AN42" s="269">
        <v>0</v>
      </c>
      <c r="AO42" s="269">
        <v>0</v>
      </c>
      <c r="AP42" s="270">
        <v>157</v>
      </c>
      <c r="AQ42" s="269">
        <v>0</v>
      </c>
      <c r="AR42" s="269">
        <v>0</v>
      </c>
      <c r="AS42" s="269">
        <v>0</v>
      </c>
      <c r="AT42" s="269">
        <v>0</v>
      </c>
      <c r="AU42" s="269">
        <v>0</v>
      </c>
      <c r="AV42" s="269">
        <v>0</v>
      </c>
      <c r="AW42" s="270">
        <v>0</v>
      </c>
      <c r="AX42" s="269">
        <v>157</v>
      </c>
      <c r="AY42" s="270">
        <v>0</v>
      </c>
      <c r="AZ42" s="270">
        <v>0</v>
      </c>
      <c r="BA42" s="269">
        <v>157</v>
      </c>
      <c r="BB42" s="270">
        <v>0</v>
      </c>
      <c r="BC42" s="269">
        <v>0</v>
      </c>
      <c r="BD42" s="270">
        <v>157</v>
      </c>
      <c r="BE42" s="271"/>
      <c r="BG42" s="287">
        <v>38</v>
      </c>
      <c r="BH42" s="272" t="s">
        <v>282</v>
      </c>
      <c r="BI42" s="273">
        <f t="shared" si="0"/>
        <v>157</v>
      </c>
      <c r="BJ42" s="274">
        <f t="shared" si="1"/>
        <v>0</v>
      </c>
      <c r="BK42" s="275">
        <f t="shared" si="2"/>
        <v>0</v>
      </c>
      <c r="BL42" s="276">
        <f t="shared" si="3"/>
        <v>1</v>
      </c>
      <c r="BM42" s="277"/>
      <c r="BN42" s="287">
        <v>38</v>
      </c>
      <c r="BO42" s="272" t="s">
        <v>282</v>
      </c>
      <c r="BP42" s="278">
        <f t="shared" si="4"/>
        <v>0</v>
      </c>
      <c r="BQ42" s="279">
        <f t="shared" si="5"/>
        <v>0</v>
      </c>
      <c r="BR42" s="280">
        <f t="shared" si="6"/>
        <v>0</v>
      </c>
      <c r="BS42" s="277"/>
    </row>
    <row r="43" spans="1:71" x14ac:dyDescent="0.2">
      <c r="A43" s="287">
        <v>39</v>
      </c>
      <c r="B43" s="268" t="s">
        <v>283</v>
      </c>
      <c r="C43" s="269">
        <v>20</v>
      </c>
      <c r="D43" s="269">
        <v>3</v>
      </c>
      <c r="E43" s="269">
        <v>1</v>
      </c>
      <c r="F43" s="269">
        <v>0</v>
      </c>
      <c r="G43" s="269">
        <v>88</v>
      </c>
      <c r="H43" s="269">
        <v>10</v>
      </c>
      <c r="I43" s="269">
        <v>3</v>
      </c>
      <c r="J43" s="269">
        <v>6</v>
      </c>
      <c r="K43" s="269">
        <v>0</v>
      </c>
      <c r="L43" s="269">
        <v>5</v>
      </c>
      <c r="M43" s="269">
        <v>8</v>
      </c>
      <c r="N43" s="269">
        <v>17</v>
      </c>
      <c r="O43" s="269">
        <v>24</v>
      </c>
      <c r="P43" s="269">
        <v>57</v>
      </c>
      <c r="Q43" s="269">
        <v>17</v>
      </c>
      <c r="R43" s="269">
        <v>19</v>
      </c>
      <c r="S43" s="269">
        <v>0</v>
      </c>
      <c r="T43" s="269">
        <v>3</v>
      </c>
      <c r="U43" s="269">
        <v>1</v>
      </c>
      <c r="V43" s="269">
        <v>0</v>
      </c>
      <c r="W43" s="269">
        <v>1</v>
      </c>
      <c r="X43" s="269">
        <v>7</v>
      </c>
      <c r="Y43" s="269">
        <v>203</v>
      </c>
      <c r="Z43" s="269">
        <v>60</v>
      </c>
      <c r="AA43" s="269">
        <v>5</v>
      </c>
      <c r="AB43" s="269">
        <v>18</v>
      </c>
      <c r="AC43" s="269">
        <v>95</v>
      </c>
      <c r="AD43" s="269">
        <v>18</v>
      </c>
      <c r="AE43" s="269">
        <v>4</v>
      </c>
      <c r="AF43" s="269">
        <v>85</v>
      </c>
      <c r="AG43" s="269">
        <v>1</v>
      </c>
      <c r="AH43" s="269">
        <v>35</v>
      </c>
      <c r="AI43" s="269">
        <v>115</v>
      </c>
      <c r="AJ43" s="269">
        <v>55</v>
      </c>
      <c r="AK43" s="269">
        <v>24</v>
      </c>
      <c r="AL43" s="269">
        <v>21</v>
      </c>
      <c r="AM43" s="269">
        <v>35</v>
      </c>
      <c r="AN43" s="269">
        <v>0</v>
      </c>
      <c r="AO43" s="269">
        <v>0</v>
      </c>
      <c r="AP43" s="270">
        <v>1064</v>
      </c>
      <c r="AQ43" s="269">
        <v>2</v>
      </c>
      <c r="AR43" s="269">
        <v>1521</v>
      </c>
      <c r="AS43" s="269">
        <v>0</v>
      </c>
      <c r="AT43" s="269">
        <v>0</v>
      </c>
      <c r="AU43" s="269">
        <v>0</v>
      </c>
      <c r="AV43" s="269">
        <v>0</v>
      </c>
      <c r="AW43" s="270">
        <v>1523</v>
      </c>
      <c r="AX43" s="269">
        <v>2587</v>
      </c>
      <c r="AY43" s="270">
        <v>1</v>
      </c>
      <c r="AZ43" s="270">
        <v>1524</v>
      </c>
      <c r="BA43" s="269">
        <v>2588</v>
      </c>
      <c r="BB43" s="270">
        <v>-2123</v>
      </c>
      <c r="BC43" s="269">
        <v>-599</v>
      </c>
      <c r="BD43" s="270">
        <v>465</v>
      </c>
      <c r="BE43" s="271"/>
      <c r="BG43" s="287">
        <v>39</v>
      </c>
      <c r="BH43" s="272" t="s">
        <v>283</v>
      </c>
      <c r="BI43" s="273">
        <f t="shared" si="0"/>
        <v>2587</v>
      </c>
      <c r="BJ43" s="274">
        <f t="shared" si="1"/>
        <v>2123</v>
      </c>
      <c r="BK43" s="275">
        <f t="shared" si="2"/>
        <v>0.82064166988790099</v>
      </c>
      <c r="BL43" s="276">
        <f t="shared" si="3"/>
        <v>0.17935833011209901</v>
      </c>
      <c r="BM43" s="277"/>
      <c r="BN43" s="287">
        <v>39</v>
      </c>
      <c r="BO43" s="272" t="s">
        <v>283</v>
      </c>
      <c r="BP43" s="278">
        <f t="shared" si="4"/>
        <v>1</v>
      </c>
      <c r="BQ43" s="279">
        <f t="shared" si="5"/>
        <v>2123</v>
      </c>
      <c r="BR43" s="280">
        <f t="shared" si="6"/>
        <v>-2122</v>
      </c>
      <c r="BS43" s="277"/>
    </row>
    <row r="44" spans="1:71" x14ac:dyDescent="0.2">
      <c r="A44" s="288">
        <v>40</v>
      </c>
      <c r="B44" s="289" t="s">
        <v>43</v>
      </c>
      <c r="C44" s="290">
        <v>2698</v>
      </c>
      <c r="D44" s="290">
        <v>221</v>
      </c>
      <c r="E44" s="290">
        <v>25</v>
      </c>
      <c r="F44" s="290">
        <v>8</v>
      </c>
      <c r="G44" s="290">
        <v>8941</v>
      </c>
      <c r="H44" s="290">
        <v>1634</v>
      </c>
      <c r="I44" s="290">
        <v>572</v>
      </c>
      <c r="J44" s="290">
        <v>2255</v>
      </c>
      <c r="K44" s="290">
        <v>149</v>
      </c>
      <c r="L44" s="290">
        <v>1391</v>
      </c>
      <c r="M44" s="290">
        <v>444</v>
      </c>
      <c r="N44" s="290">
        <v>3490</v>
      </c>
      <c r="O44" s="290">
        <v>3457</v>
      </c>
      <c r="P44" s="290">
        <v>7570</v>
      </c>
      <c r="Q44" s="290">
        <v>1129</v>
      </c>
      <c r="R44" s="290">
        <v>1526</v>
      </c>
      <c r="S44" s="290">
        <v>44</v>
      </c>
      <c r="T44" s="290">
        <v>1322</v>
      </c>
      <c r="U44" s="290">
        <v>194</v>
      </c>
      <c r="V44" s="290">
        <v>26</v>
      </c>
      <c r="W44" s="290">
        <v>219</v>
      </c>
      <c r="X44" s="290">
        <v>1108</v>
      </c>
      <c r="Y44" s="290">
        <v>7019</v>
      </c>
      <c r="Z44" s="290">
        <v>12165</v>
      </c>
      <c r="AA44" s="290">
        <v>255</v>
      </c>
      <c r="AB44" s="290">
        <v>231</v>
      </c>
      <c r="AC44" s="290">
        <v>2830</v>
      </c>
      <c r="AD44" s="290">
        <v>673</v>
      </c>
      <c r="AE44" s="290">
        <v>763</v>
      </c>
      <c r="AF44" s="290">
        <v>1815</v>
      </c>
      <c r="AG44" s="290">
        <v>195</v>
      </c>
      <c r="AH44" s="290">
        <v>2576</v>
      </c>
      <c r="AI44" s="290">
        <v>2089</v>
      </c>
      <c r="AJ44" s="290">
        <v>4376</v>
      </c>
      <c r="AK44" s="290">
        <v>942</v>
      </c>
      <c r="AL44" s="290">
        <v>1672</v>
      </c>
      <c r="AM44" s="290">
        <v>3912</v>
      </c>
      <c r="AN44" s="290">
        <v>157</v>
      </c>
      <c r="AO44" s="290">
        <v>319</v>
      </c>
      <c r="AP44" s="291">
        <v>80412</v>
      </c>
      <c r="AQ44" s="290">
        <v>2232</v>
      </c>
      <c r="AR44" s="290">
        <v>77506</v>
      </c>
      <c r="AS44" s="290">
        <v>24978</v>
      </c>
      <c r="AT44" s="290">
        <v>15610</v>
      </c>
      <c r="AU44" s="290">
        <v>13516</v>
      </c>
      <c r="AV44" s="290">
        <v>294</v>
      </c>
      <c r="AW44" s="291">
        <v>134136</v>
      </c>
      <c r="AX44" s="290">
        <v>214548</v>
      </c>
      <c r="AY44" s="291">
        <v>66424</v>
      </c>
      <c r="AZ44" s="291">
        <v>200560</v>
      </c>
      <c r="BA44" s="290">
        <v>280972</v>
      </c>
      <c r="BB44" s="291">
        <v>-117560</v>
      </c>
      <c r="BC44" s="290">
        <v>83000</v>
      </c>
      <c r="BD44" s="291">
        <v>163412</v>
      </c>
      <c r="BE44" s="271"/>
      <c r="BG44" s="288">
        <v>40</v>
      </c>
      <c r="BH44" s="292" t="s">
        <v>43</v>
      </c>
      <c r="BI44" s="293">
        <f t="shared" si="0"/>
        <v>214548</v>
      </c>
      <c r="BJ44" s="294">
        <f t="shared" si="1"/>
        <v>117560</v>
      </c>
      <c r="BK44" s="295">
        <f t="shared" si="2"/>
        <v>0.54794265152786326</v>
      </c>
      <c r="BL44" s="296">
        <f t="shared" si="3"/>
        <v>0.45205734847213674</v>
      </c>
      <c r="BM44" s="277"/>
      <c r="BN44" s="288">
        <v>40</v>
      </c>
      <c r="BO44" s="292" t="s">
        <v>43</v>
      </c>
      <c r="BP44" s="297">
        <f t="shared" si="4"/>
        <v>66424</v>
      </c>
      <c r="BQ44" s="298">
        <f t="shared" si="5"/>
        <v>117560</v>
      </c>
      <c r="BR44" s="299">
        <f t="shared" si="6"/>
        <v>-51136</v>
      </c>
    </row>
    <row r="45" spans="1:71" x14ac:dyDescent="0.2">
      <c r="A45" s="300">
        <v>41</v>
      </c>
      <c r="B45" s="301" t="s">
        <v>52</v>
      </c>
      <c r="C45" s="302">
        <v>18</v>
      </c>
      <c r="D45" s="302">
        <v>5</v>
      </c>
      <c r="E45" s="302">
        <v>2</v>
      </c>
      <c r="F45" s="302">
        <v>3</v>
      </c>
      <c r="G45" s="302">
        <v>129</v>
      </c>
      <c r="H45" s="302">
        <v>32</v>
      </c>
      <c r="I45" s="302">
        <v>13</v>
      </c>
      <c r="J45" s="302">
        <v>42</v>
      </c>
      <c r="K45" s="302">
        <v>2</v>
      </c>
      <c r="L45" s="302">
        <v>38</v>
      </c>
      <c r="M45" s="302">
        <v>14</v>
      </c>
      <c r="N45" s="302">
        <v>45</v>
      </c>
      <c r="O45" s="302">
        <v>28</v>
      </c>
      <c r="P45" s="302">
        <v>201</v>
      </c>
      <c r="Q45" s="302">
        <v>31</v>
      </c>
      <c r="R45" s="302">
        <v>34</v>
      </c>
      <c r="S45" s="302">
        <v>1</v>
      </c>
      <c r="T45" s="302">
        <v>24</v>
      </c>
      <c r="U45" s="302">
        <v>4</v>
      </c>
      <c r="V45" s="302">
        <v>0</v>
      </c>
      <c r="W45" s="302">
        <v>2</v>
      </c>
      <c r="X45" s="302">
        <v>45</v>
      </c>
      <c r="Y45" s="302">
        <v>279</v>
      </c>
      <c r="Z45" s="302">
        <v>161</v>
      </c>
      <c r="AA45" s="302">
        <v>7</v>
      </c>
      <c r="AB45" s="302">
        <v>18</v>
      </c>
      <c r="AC45" s="302">
        <v>242</v>
      </c>
      <c r="AD45" s="302">
        <v>65</v>
      </c>
      <c r="AE45" s="302">
        <v>9</v>
      </c>
      <c r="AF45" s="302">
        <v>143</v>
      </c>
      <c r="AG45" s="302">
        <v>5</v>
      </c>
      <c r="AH45" s="302">
        <v>95</v>
      </c>
      <c r="AI45" s="302">
        <v>73</v>
      </c>
      <c r="AJ45" s="302">
        <v>94</v>
      </c>
      <c r="AK45" s="302">
        <v>86</v>
      </c>
      <c r="AL45" s="302">
        <v>69</v>
      </c>
      <c r="AM45" s="302">
        <v>172</v>
      </c>
      <c r="AN45" s="302">
        <v>0</v>
      </c>
      <c r="AO45" s="302">
        <v>1</v>
      </c>
      <c r="AP45" s="303">
        <v>2232</v>
      </c>
      <c r="AQ45" s="269"/>
      <c r="AR45" s="269"/>
      <c r="AS45" s="269"/>
      <c r="AT45" s="269"/>
      <c r="AU45" s="269"/>
      <c r="AV45" s="269"/>
      <c r="AW45" s="269"/>
      <c r="AX45" s="269"/>
      <c r="AY45" s="269"/>
      <c r="AZ45" s="269"/>
      <c r="BA45" s="269"/>
      <c r="BB45" s="269"/>
      <c r="BC45" s="269"/>
      <c r="BD45" s="269"/>
      <c r="BE45" s="271"/>
      <c r="BG45" s="56" t="s">
        <v>485</v>
      </c>
      <c r="BI45" s="274"/>
      <c r="BJ45" s="274"/>
      <c r="BN45" s="56" t="s">
        <v>485</v>
      </c>
    </row>
    <row r="46" spans="1:71" x14ac:dyDescent="0.2">
      <c r="A46" s="286">
        <v>42</v>
      </c>
      <c r="B46" s="282" t="s">
        <v>53</v>
      </c>
      <c r="C46" s="269">
        <v>595</v>
      </c>
      <c r="D46" s="269">
        <v>170</v>
      </c>
      <c r="E46" s="269">
        <v>10</v>
      </c>
      <c r="F46" s="269">
        <v>12</v>
      </c>
      <c r="G46" s="269">
        <v>1864</v>
      </c>
      <c r="H46" s="269">
        <v>663</v>
      </c>
      <c r="I46" s="269">
        <v>202</v>
      </c>
      <c r="J46" s="269">
        <v>316</v>
      </c>
      <c r="K46" s="269">
        <v>7</v>
      </c>
      <c r="L46" s="269">
        <v>473</v>
      </c>
      <c r="M46" s="269">
        <v>182</v>
      </c>
      <c r="N46" s="269">
        <v>268</v>
      </c>
      <c r="O46" s="269">
        <v>448</v>
      </c>
      <c r="P46" s="269">
        <v>3861</v>
      </c>
      <c r="Q46" s="269">
        <v>384</v>
      </c>
      <c r="R46" s="269">
        <v>602</v>
      </c>
      <c r="S46" s="269">
        <v>16</v>
      </c>
      <c r="T46" s="269">
        <v>409</v>
      </c>
      <c r="U46" s="269">
        <v>61</v>
      </c>
      <c r="V46" s="269">
        <v>8</v>
      </c>
      <c r="W46" s="269">
        <v>36</v>
      </c>
      <c r="X46" s="269">
        <v>601</v>
      </c>
      <c r="Y46" s="269">
        <v>4496</v>
      </c>
      <c r="Z46" s="269">
        <v>1333</v>
      </c>
      <c r="AA46" s="269">
        <v>72</v>
      </c>
      <c r="AB46" s="269">
        <v>358</v>
      </c>
      <c r="AC46" s="269">
        <v>4361</v>
      </c>
      <c r="AD46" s="269">
        <v>658</v>
      </c>
      <c r="AE46" s="269">
        <v>126</v>
      </c>
      <c r="AF46" s="269">
        <v>2629</v>
      </c>
      <c r="AG46" s="269">
        <v>85</v>
      </c>
      <c r="AH46" s="269">
        <v>3196</v>
      </c>
      <c r="AI46" s="269">
        <v>4239</v>
      </c>
      <c r="AJ46" s="269">
        <v>4707</v>
      </c>
      <c r="AK46" s="269">
        <v>1134</v>
      </c>
      <c r="AL46" s="269">
        <v>1678</v>
      </c>
      <c r="AM46" s="269">
        <v>2134</v>
      </c>
      <c r="AN46" s="269">
        <v>0</v>
      </c>
      <c r="AO46" s="269">
        <v>4</v>
      </c>
      <c r="AP46" s="270">
        <v>42398</v>
      </c>
      <c r="AQ46" s="269"/>
      <c r="AR46" s="269"/>
      <c r="AS46" s="269"/>
      <c r="AT46" s="269"/>
      <c r="AU46" s="269"/>
      <c r="AV46" s="269"/>
      <c r="AW46" s="269"/>
      <c r="AX46" s="269"/>
      <c r="AY46" s="269"/>
      <c r="AZ46" s="269"/>
      <c r="BA46" s="269"/>
      <c r="BB46" s="269"/>
      <c r="BC46" s="269"/>
      <c r="BD46" s="269"/>
      <c r="BE46" s="271"/>
      <c r="BI46" s="274"/>
      <c r="BJ46" s="274"/>
    </row>
    <row r="47" spans="1:71" x14ac:dyDescent="0.2">
      <c r="A47" s="286">
        <v>43</v>
      </c>
      <c r="B47" s="282" t="s">
        <v>54</v>
      </c>
      <c r="C47" s="269">
        <v>1002</v>
      </c>
      <c r="D47" s="269">
        <v>264</v>
      </c>
      <c r="E47" s="269">
        <v>8</v>
      </c>
      <c r="F47" s="269">
        <v>1</v>
      </c>
      <c r="G47" s="269">
        <v>1068</v>
      </c>
      <c r="H47" s="269">
        <v>-52</v>
      </c>
      <c r="I47" s="269">
        <v>62</v>
      </c>
      <c r="J47" s="269">
        <v>201</v>
      </c>
      <c r="K47" s="269">
        <v>6</v>
      </c>
      <c r="L47" s="269">
        <v>-1</v>
      </c>
      <c r="M47" s="269">
        <v>82</v>
      </c>
      <c r="N47" s="269">
        <v>510</v>
      </c>
      <c r="O47" s="269">
        <v>384</v>
      </c>
      <c r="P47" s="269">
        <v>404</v>
      </c>
      <c r="Q47" s="269">
        <v>211</v>
      </c>
      <c r="R47" s="269">
        <v>313</v>
      </c>
      <c r="S47" s="269">
        <v>2</v>
      </c>
      <c r="T47" s="269">
        <v>-88</v>
      </c>
      <c r="U47" s="269">
        <v>-6</v>
      </c>
      <c r="V47" s="269">
        <v>-2</v>
      </c>
      <c r="W47" s="269">
        <v>4</v>
      </c>
      <c r="X47" s="269">
        <v>190</v>
      </c>
      <c r="Y47" s="269">
        <v>349</v>
      </c>
      <c r="Z47" s="269">
        <v>969</v>
      </c>
      <c r="AA47" s="269">
        <v>66</v>
      </c>
      <c r="AB47" s="269">
        <v>26</v>
      </c>
      <c r="AC47" s="269">
        <v>1405</v>
      </c>
      <c r="AD47" s="269">
        <v>527</v>
      </c>
      <c r="AE47" s="269">
        <v>3070</v>
      </c>
      <c r="AF47" s="269">
        <v>745</v>
      </c>
      <c r="AG47" s="269">
        <v>35</v>
      </c>
      <c r="AH47" s="269">
        <v>0</v>
      </c>
      <c r="AI47" s="269">
        <v>144</v>
      </c>
      <c r="AJ47" s="269">
        <v>376</v>
      </c>
      <c r="AK47" s="269">
        <v>-13</v>
      </c>
      <c r="AL47" s="269">
        <v>431</v>
      </c>
      <c r="AM47" s="269">
        <v>693</v>
      </c>
      <c r="AN47" s="269">
        <v>0</v>
      </c>
      <c r="AO47" s="269">
        <v>120</v>
      </c>
      <c r="AP47" s="270">
        <v>13506</v>
      </c>
      <c r="AQ47" s="269"/>
      <c r="AR47" s="269"/>
      <c r="AS47" s="269"/>
      <c r="AT47" s="269"/>
      <c r="AU47" s="269"/>
      <c r="AV47" s="269"/>
      <c r="AW47" s="269"/>
      <c r="AX47" s="269"/>
      <c r="AY47" s="269"/>
      <c r="AZ47" s="269"/>
      <c r="BA47" s="269"/>
      <c r="BB47" s="269"/>
      <c r="BC47" s="269"/>
      <c r="BD47" s="269"/>
      <c r="BE47" s="271"/>
      <c r="BI47" s="274"/>
      <c r="BJ47" s="274"/>
    </row>
    <row r="48" spans="1:71" x14ac:dyDescent="0.2">
      <c r="A48" s="286">
        <v>44</v>
      </c>
      <c r="B48" s="282" t="s">
        <v>55</v>
      </c>
      <c r="C48" s="269">
        <v>794</v>
      </c>
      <c r="D48" s="269">
        <v>42</v>
      </c>
      <c r="E48" s="269">
        <v>8</v>
      </c>
      <c r="F48" s="269">
        <v>4</v>
      </c>
      <c r="G48" s="269">
        <v>706</v>
      </c>
      <c r="H48" s="269">
        <v>307</v>
      </c>
      <c r="I48" s="269">
        <v>47</v>
      </c>
      <c r="J48" s="269">
        <v>423</v>
      </c>
      <c r="K48" s="269">
        <v>20</v>
      </c>
      <c r="L48" s="269">
        <v>193</v>
      </c>
      <c r="M48" s="269">
        <v>98</v>
      </c>
      <c r="N48" s="269">
        <v>256</v>
      </c>
      <c r="O48" s="269">
        <v>134</v>
      </c>
      <c r="P48" s="269">
        <v>1127</v>
      </c>
      <c r="Q48" s="269">
        <v>208</v>
      </c>
      <c r="R48" s="269">
        <v>287</v>
      </c>
      <c r="S48" s="269">
        <v>11</v>
      </c>
      <c r="T48" s="269">
        <v>390</v>
      </c>
      <c r="U48" s="269">
        <v>48</v>
      </c>
      <c r="V48" s="269">
        <v>8</v>
      </c>
      <c r="W48" s="269">
        <v>20</v>
      </c>
      <c r="X48" s="269">
        <v>253</v>
      </c>
      <c r="Y48" s="269">
        <v>479</v>
      </c>
      <c r="Z48" s="269">
        <v>3606</v>
      </c>
      <c r="AA48" s="269">
        <v>110</v>
      </c>
      <c r="AB48" s="269">
        <v>57</v>
      </c>
      <c r="AC48" s="269">
        <v>975</v>
      </c>
      <c r="AD48" s="269">
        <v>154</v>
      </c>
      <c r="AE48" s="269">
        <v>2369</v>
      </c>
      <c r="AF48" s="269">
        <v>557</v>
      </c>
      <c r="AG48" s="269">
        <v>20</v>
      </c>
      <c r="AH48" s="269">
        <v>3154</v>
      </c>
      <c r="AI48" s="269">
        <v>1350</v>
      </c>
      <c r="AJ48" s="269">
        <v>650</v>
      </c>
      <c r="AK48" s="269">
        <v>143</v>
      </c>
      <c r="AL48" s="269">
        <v>527</v>
      </c>
      <c r="AM48" s="269">
        <v>690</v>
      </c>
      <c r="AN48" s="269">
        <v>0</v>
      </c>
      <c r="AO48" s="269">
        <v>17</v>
      </c>
      <c r="AP48" s="270">
        <v>20242</v>
      </c>
      <c r="AQ48" s="269"/>
      <c r="AR48" s="269"/>
      <c r="AS48" s="269"/>
      <c r="AT48" s="269"/>
      <c r="AU48" s="269"/>
      <c r="AV48" s="269"/>
      <c r="AW48" s="269"/>
      <c r="AX48" s="269"/>
      <c r="AY48" s="269"/>
      <c r="AZ48" s="269"/>
      <c r="BA48" s="269"/>
      <c r="BB48" s="269"/>
      <c r="BC48" s="269"/>
      <c r="BD48" s="269"/>
      <c r="BE48" s="271"/>
      <c r="BI48" s="274"/>
      <c r="BJ48" s="274"/>
    </row>
    <row r="49" spans="1:57" x14ac:dyDescent="0.2">
      <c r="A49" s="286">
        <v>45</v>
      </c>
      <c r="B49" s="282" t="s">
        <v>56</v>
      </c>
      <c r="C49" s="269">
        <v>197</v>
      </c>
      <c r="D49" s="269">
        <v>15</v>
      </c>
      <c r="E49" s="269">
        <v>3</v>
      </c>
      <c r="F49" s="269">
        <v>3</v>
      </c>
      <c r="G49" s="269">
        <v>785</v>
      </c>
      <c r="H49" s="269">
        <v>119</v>
      </c>
      <c r="I49" s="269">
        <v>26</v>
      </c>
      <c r="J49" s="269">
        <v>65</v>
      </c>
      <c r="K49" s="269">
        <v>28</v>
      </c>
      <c r="L49" s="269">
        <v>77</v>
      </c>
      <c r="M49" s="269">
        <v>26</v>
      </c>
      <c r="N49" s="269">
        <v>82</v>
      </c>
      <c r="O49" s="269">
        <v>33</v>
      </c>
      <c r="P49" s="269">
        <v>374</v>
      </c>
      <c r="Q49" s="269">
        <v>13</v>
      </c>
      <c r="R49" s="269">
        <v>28</v>
      </c>
      <c r="S49" s="269">
        <v>1</v>
      </c>
      <c r="T49" s="269">
        <v>16</v>
      </c>
      <c r="U49" s="269">
        <v>1</v>
      </c>
      <c r="V49" s="269">
        <v>0</v>
      </c>
      <c r="W49" s="269">
        <v>2</v>
      </c>
      <c r="X49" s="269">
        <v>81</v>
      </c>
      <c r="Y49" s="269">
        <v>481</v>
      </c>
      <c r="Z49" s="269">
        <v>573</v>
      </c>
      <c r="AA49" s="269">
        <v>23</v>
      </c>
      <c r="AB49" s="269">
        <v>14</v>
      </c>
      <c r="AC49" s="269">
        <v>447</v>
      </c>
      <c r="AD49" s="269">
        <v>43</v>
      </c>
      <c r="AE49" s="269">
        <v>298</v>
      </c>
      <c r="AF49" s="269">
        <v>496</v>
      </c>
      <c r="AG49" s="269">
        <v>8</v>
      </c>
      <c r="AH49" s="269">
        <v>15</v>
      </c>
      <c r="AI49" s="269">
        <v>96</v>
      </c>
      <c r="AJ49" s="269">
        <v>152</v>
      </c>
      <c r="AK49" s="269">
        <v>80</v>
      </c>
      <c r="AL49" s="269">
        <v>232</v>
      </c>
      <c r="AM49" s="269">
        <v>388</v>
      </c>
      <c r="AN49" s="269">
        <v>0</v>
      </c>
      <c r="AO49" s="269">
        <v>6</v>
      </c>
      <c r="AP49" s="270">
        <v>5327</v>
      </c>
      <c r="AQ49" s="269"/>
      <c r="AR49" s="269"/>
      <c r="AS49" s="269"/>
      <c r="AT49" s="269"/>
      <c r="AU49" s="269"/>
      <c r="AV49" s="269"/>
      <c r="AW49" s="269"/>
      <c r="AX49" s="269"/>
      <c r="AY49" s="269"/>
      <c r="AZ49" s="269"/>
      <c r="BA49" s="269"/>
      <c r="BB49" s="269"/>
      <c r="BC49" s="269"/>
      <c r="BD49" s="269"/>
      <c r="BE49" s="271"/>
    </row>
    <row r="50" spans="1:57" x14ac:dyDescent="0.2">
      <c r="A50" s="286">
        <v>46</v>
      </c>
      <c r="B50" s="282" t="s">
        <v>204</v>
      </c>
      <c r="C50" s="269">
        <v>-346</v>
      </c>
      <c r="D50" s="269">
        <v>-28</v>
      </c>
      <c r="E50" s="269">
        <v>0</v>
      </c>
      <c r="F50" s="269">
        <v>0</v>
      </c>
      <c r="G50" s="269">
        <v>-53</v>
      </c>
      <c r="H50" s="269">
        <v>0</v>
      </c>
      <c r="I50" s="269">
        <v>0</v>
      </c>
      <c r="J50" s="269">
        <v>0</v>
      </c>
      <c r="K50" s="269">
        <v>-1</v>
      </c>
      <c r="L50" s="269">
        <v>0</v>
      </c>
      <c r="M50" s="269">
        <v>0</v>
      </c>
      <c r="N50" s="269">
        <v>0</v>
      </c>
      <c r="O50" s="269">
        <v>0</v>
      </c>
      <c r="P50" s="269">
        <v>0</v>
      </c>
      <c r="Q50" s="269">
        <v>0</v>
      </c>
      <c r="R50" s="269">
        <v>0</v>
      </c>
      <c r="S50" s="269">
        <v>0</v>
      </c>
      <c r="T50" s="269">
        <v>0</v>
      </c>
      <c r="U50" s="269">
        <v>0</v>
      </c>
      <c r="V50" s="269">
        <v>0</v>
      </c>
      <c r="W50" s="269">
        <v>0</v>
      </c>
      <c r="X50" s="269">
        <v>0</v>
      </c>
      <c r="Y50" s="269">
        <v>-55</v>
      </c>
      <c r="Z50" s="269">
        <v>0</v>
      </c>
      <c r="AA50" s="269">
        <v>-25</v>
      </c>
      <c r="AB50" s="269">
        <v>0</v>
      </c>
      <c r="AC50" s="269">
        <v>-6</v>
      </c>
      <c r="AD50" s="269">
        <v>-32</v>
      </c>
      <c r="AE50" s="269">
        <v>-1</v>
      </c>
      <c r="AF50" s="269">
        <v>-21</v>
      </c>
      <c r="AG50" s="269">
        <v>0</v>
      </c>
      <c r="AH50" s="269">
        <v>0</v>
      </c>
      <c r="AI50" s="269">
        <v>-20</v>
      </c>
      <c r="AJ50" s="269">
        <v>-127</v>
      </c>
      <c r="AK50" s="269">
        <v>-41</v>
      </c>
      <c r="AL50" s="269">
        <v>0</v>
      </c>
      <c r="AM50" s="269">
        <v>0</v>
      </c>
      <c r="AN50" s="269">
        <v>0</v>
      </c>
      <c r="AO50" s="269">
        <v>-2</v>
      </c>
      <c r="AP50" s="270">
        <v>-758</v>
      </c>
      <c r="AQ50" s="269"/>
      <c r="AR50" s="269"/>
      <c r="AS50" s="269"/>
      <c r="AT50" s="269"/>
      <c r="AU50" s="269"/>
      <c r="AV50" s="269"/>
      <c r="AW50" s="269"/>
      <c r="AX50" s="269"/>
      <c r="AY50" s="269"/>
      <c r="AZ50" s="269"/>
      <c r="BA50" s="269"/>
      <c r="BB50" s="269"/>
      <c r="BC50" s="269"/>
      <c r="BD50" s="269"/>
      <c r="BE50" s="271"/>
    </row>
    <row r="51" spans="1:57" x14ac:dyDescent="0.2">
      <c r="A51" s="288">
        <v>47</v>
      </c>
      <c r="B51" s="289" t="s">
        <v>58</v>
      </c>
      <c r="C51" s="290">
        <v>2260</v>
      </c>
      <c r="D51" s="290">
        <v>468</v>
      </c>
      <c r="E51" s="290">
        <v>31</v>
      </c>
      <c r="F51" s="290">
        <v>23</v>
      </c>
      <c r="G51" s="290">
        <v>4499</v>
      </c>
      <c r="H51" s="290">
        <v>1069</v>
      </c>
      <c r="I51" s="290">
        <v>350</v>
      </c>
      <c r="J51" s="290">
        <v>1047</v>
      </c>
      <c r="K51" s="290">
        <v>62</v>
      </c>
      <c r="L51" s="290">
        <v>780</v>
      </c>
      <c r="M51" s="290">
        <v>402</v>
      </c>
      <c r="N51" s="290">
        <v>1161</v>
      </c>
      <c r="O51" s="290">
        <v>1027</v>
      </c>
      <c r="P51" s="290">
        <v>5967</v>
      </c>
      <c r="Q51" s="290">
        <v>847</v>
      </c>
      <c r="R51" s="290">
        <v>1264</v>
      </c>
      <c r="S51" s="290">
        <v>31</v>
      </c>
      <c r="T51" s="290">
        <v>751</v>
      </c>
      <c r="U51" s="290">
        <v>108</v>
      </c>
      <c r="V51" s="290">
        <v>14</v>
      </c>
      <c r="W51" s="290">
        <v>64</v>
      </c>
      <c r="X51" s="290">
        <v>1170</v>
      </c>
      <c r="Y51" s="290">
        <v>6029</v>
      </c>
      <c r="Z51" s="290">
        <v>6642</v>
      </c>
      <c r="AA51" s="290">
        <v>253</v>
      </c>
      <c r="AB51" s="290">
        <v>473</v>
      </c>
      <c r="AC51" s="290">
        <v>7424</v>
      </c>
      <c r="AD51" s="290">
        <v>1415</v>
      </c>
      <c r="AE51" s="290">
        <v>5871</v>
      </c>
      <c r="AF51" s="290">
        <v>4549</v>
      </c>
      <c r="AG51" s="290">
        <v>153</v>
      </c>
      <c r="AH51" s="290">
        <v>6460</v>
      </c>
      <c r="AI51" s="290">
        <v>5882</v>
      </c>
      <c r="AJ51" s="290">
        <v>5852</v>
      </c>
      <c r="AK51" s="290">
        <v>1389</v>
      </c>
      <c r="AL51" s="290">
        <v>2937</v>
      </c>
      <c r="AM51" s="290">
        <v>4077</v>
      </c>
      <c r="AN51" s="290">
        <v>0</v>
      </c>
      <c r="AO51" s="290">
        <v>146</v>
      </c>
      <c r="AP51" s="291">
        <v>82947</v>
      </c>
      <c r="AQ51" s="269"/>
      <c r="AR51" s="269"/>
      <c r="AS51" s="269"/>
      <c r="AT51" s="269"/>
      <c r="AU51" s="269"/>
      <c r="AV51" s="269"/>
      <c r="AW51" s="269"/>
      <c r="AX51" s="269"/>
      <c r="AY51" s="269"/>
      <c r="AZ51" s="269"/>
      <c r="BA51" s="269"/>
      <c r="BB51" s="269"/>
      <c r="BC51" s="269"/>
      <c r="BD51" s="269"/>
      <c r="BE51" s="271"/>
    </row>
    <row r="52" spans="1:57" x14ac:dyDescent="0.2">
      <c r="A52" s="304">
        <v>48</v>
      </c>
      <c r="B52" s="305" t="s">
        <v>439</v>
      </c>
      <c r="C52" s="306">
        <v>4959</v>
      </c>
      <c r="D52" s="306">
        <v>690</v>
      </c>
      <c r="E52" s="306">
        <v>56</v>
      </c>
      <c r="F52" s="306">
        <v>31</v>
      </c>
      <c r="G52" s="306">
        <v>13443</v>
      </c>
      <c r="H52" s="306">
        <v>2704</v>
      </c>
      <c r="I52" s="306">
        <v>922</v>
      </c>
      <c r="J52" s="306">
        <v>3303</v>
      </c>
      <c r="K52" s="306">
        <v>211</v>
      </c>
      <c r="L52" s="306">
        <v>2171</v>
      </c>
      <c r="M52" s="306">
        <v>846</v>
      </c>
      <c r="N52" s="306">
        <v>4651</v>
      </c>
      <c r="O52" s="306">
        <v>4484</v>
      </c>
      <c r="P52" s="306">
        <v>13539</v>
      </c>
      <c r="Q52" s="306">
        <v>1976</v>
      </c>
      <c r="R52" s="306">
        <v>2791</v>
      </c>
      <c r="S52" s="306">
        <v>75</v>
      </c>
      <c r="T52" s="306">
        <v>2074</v>
      </c>
      <c r="U52" s="306">
        <v>302</v>
      </c>
      <c r="V52" s="306">
        <v>40</v>
      </c>
      <c r="W52" s="306">
        <v>283</v>
      </c>
      <c r="X52" s="306">
        <v>2279</v>
      </c>
      <c r="Y52" s="306">
        <v>13051</v>
      </c>
      <c r="Z52" s="306">
        <v>18807</v>
      </c>
      <c r="AA52" s="306">
        <v>508</v>
      </c>
      <c r="AB52" s="306">
        <v>705</v>
      </c>
      <c r="AC52" s="306">
        <v>10261</v>
      </c>
      <c r="AD52" s="306">
        <v>2090</v>
      </c>
      <c r="AE52" s="306">
        <v>6634</v>
      </c>
      <c r="AF52" s="306">
        <v>6368</v>
      </c>
      <c r="AG52" s="306">
        <v>348</v>
      </c>
      <c r="AH52" s="306">
        <v>9036</v>
      </c>
      <c r="AI52" s="306">
        <v>7979</v>
      </c>
      <c r="AJ52" s="306">
        <v>10234</v>
      </c>
      <c r="AK52" s="306">
        <v>2334</v>
      </c>
      <c r="AL52" s="306">
        <v>4612</v>
      </c>
      <c r="AM52" s="306">
        <v>7993</v>
      </c>
      <c r="AN52" s="306">
        <v>157</v>
      </c>
      <c r="AO52" s="306">
        <v>465</v>
      </c>
      <c r="AP52" s="307">
        <v>163412</v>
      </c>
      <c r="AQ52" s="269"/>
      <c r="AR52" s="269"/>
      <c r="AS52" s="269"/>
      <c r="AT52" s="269"/>
      <c r="AU52" s="269"/>
      <c r="AV52" s="269"/>
      <c r="AW52" s="269"/>
      <c r="AX52" s="269"/>
      <c r="AY52" s="269"/>
      <c r="AZ52" s="269"/>
      <c r="BA52" s="269"/>
      <c r="BB52" s="269"/>
      <c r="BC52" s="269"/>
      <c r="BD52" s="269"/>
      <c r="BE52" s="271"/>
    </row>
    <row r="53" spans="1:57" x14ac:dyDescent="0.2">
      <c r="A53" s="56" t="s">
        <v>485</v>
      </c>
    </row>
  </sheetData>
  <phoneticPr fontId="5"/>
  <pageMargins left="0.78740157480314965" right="0.78740157480314965" top="0.78740157480314965" bottom="0.78740157480314965" header="0.51181102362204722" footer="0.51181102362204722"/>
  <pageSetup paperSize="9" scale="92" fitToWidth="9" orientation="landscape" verticalDpi="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
    <pageSetUpPr fitToPage="1"/>
  </sheetPr>
  <dimension ref="A1:BD98"/>
  <sheetViews>
    <sheetView workbookViewId="0">
      <pane xSplit="2" ySplit="4" topLeftCell="C45"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 style="310" customWidth="1"/>
    <col min="2" max="2" width="21" style="310" customWidth="1"/>
    <col min="3" max="53" width="9" style="310"/>
    <col min="54" max="54" width="10.36328125" style="310" customWidth="1"/>
    <col min="55" max="256" width="9" style="310"/>
    <col min="257" max="257" width="3" style="310" customWidth="1"/>
    <col min="258" max="258" width="21" style="310" customWidth="1"/>
    <col min="259" max="309" width="9" style="310"/>
    <col min="310" max="310" width="10.36328125" style="310" customWidth="1"/>
    <col min="311" max="512" width="9" style="310"/>
    <col min="513" max="513" width="3" style="310" customWidth="1"/>
    <col min="514" max="514" width="21" style="310" customWidth="1"/>
    <col min="515" max="565" width="9" style="310"/>
    <col min="566" max="566" width="10.36328125" style="310" customWidth="1"/>
    <col min="567" max="768" width="9" style="310"/>
    <col min="769" max="769" width="3" style="310" customWidth="1"/>
    <col min="770" max="770" width="21" style="310" customWidth="1"/>
    <col min="771" max="821" width="9" style="310"/>
    <col min="822" max="822" width="10.36328125" style="310" customWidth="1"/>
    <col min="823" max="1024" width="9" style="310"/>
    <col min="1025" max="1025" width="3" style="310" customWidth="1"/>
    <col min="1026" max="1026" width="21" style="310" customWidth="1"/>
    <col min="1027" max="1077" width="9" style="310"/>
    <col min="1078" max="1078" width="10.36328125" style="310" customWidth="1"/>
    <col min="1079" max="1280" width="9" style="310"/>
    <col min="1281" max="1281" width="3" style="310" customWidth="1"/>
    <col min="1282" max="1282" width="21" style="310" customWidth="1"/>
    <col min="1283" max="1333" width="9" style="310"/>
    <col min="1334" max="1334" width="10.36328125" style="310" customWidth="1"/>
    <col min="1335" max="1536" width="9" style="310"/>
    <col min="1537" max="1537" width="3" style="310" customWidth="1"/>
    <col min="1538" max="1538" width="21" style="310" customWidth="1"/>
    <col min="1539" max="1589" width="9" style="310"/>
    <col min="1590" max="1590" width="10.36328125" style="310" customWidth="1"/>
    <col min="1591" max="1792" width="9" style="310"/>
    <col min="1793" max="1793" width="3" style="310" customWidth="1"/>
    <col min="1794" max="1794" width="21" style="310" customWidth="1"/>
    <col min="1795" max="1845" width="9" style="310"/>
    <col min="1846" max="1846" width="10.36328125" style="310" customWidth="1"/>
    <col min="1847" max="2048" width="9" style="310"/>
    <col min="2049" max="2049" width="3" style="310" customWidth="1"/>
    <col min="2050" max="2050" width="21" style="310" customWidth="1"/>
    <col min="2051" max="2101" width="9" style="310"/>
    <col min="2102" max="2102" width="10.36328125" style="310" customWidth="1"/>
    <col min="2103" max="2304" width="9" style="310"/>
    <col min="2305" max="2305" width="3" style="310" customWidth="1"/>
    <col min="2306" max="2306" width="21" style="310" customWidth="1"/>
    <col min="2307" max="2357" width="9" style="310"/>
    <col min="2358" max="2358" width="10.36328125" style="310" customWidth="1"/>
    <col min="2359" max="2560" width="9" style="310"/>
    <col min="2561" max="2561" width="3" style="310" customWidth="1"/>
    <col min="2562" max="2562" width="21" style="310" customWidth="1"/>
    <col min="2563" max="2613" width="9" style="310"/>
    <col min="2614" max="2614" width="10.36328125" style="310" customWidth="1"/>
    <col min="2615" max="2816" width="9" style="310"/>
    <col min="2817" max="2817" width="3" style="310" customWidth="1"/>
    <col min="2818" max="2818" width="21" style="310" customWidth="1"/>
    <col min="2819" max="2869" width="9" style="310"/>
    <col min="2870" max="2870" width="10.36328125" style="310" customWidth="1"/>
    <col min="2871" max="3072" width="9" style="310"/>
    <col min="3073" max="3073" width="3" style="310" customWidth="1"/>
    <col min="3074" max="3074" width="21" style="310" customWidth="1"/>
    <col min="3075" max="3125" width="9" style="310"/>
    <col min="3126" max="3126" width="10.36328125" style="310" customWidth="1"/>
    <col min="3127" max="3328" width="9" style="310"/>
    <col min="3329" max="3329" width="3" style="310" customWidth="1"/>
    <col min="3330" max="3330" width="21" style="310" customWidth="1"/>
    <col min="3331" max="3381" width="9" style="310"/>
    <col min="3382" max="3382" width="10.36328125" style="310" customWidth="1"/>
    <col min="3383" max="3584" width="9" style="310"/>
    <col min="3585" max="3585" width="3" style="310" customWidth="1"/>
    <col min="3586" max="3586" width="21" style="310" customWidth="1"/>
    <col min="3587" max="3637" width="9" style="310"/>
    <col min="3638" max="3638" width="10.36328125" style="310" customWidth="1"/>
    <col min="3639" max="3840" width="9" style="310"/>
    <col min="3841" max="3841" width="3" style="310" customWidth="1"/>
    <col min="3842" max="3842" width="21" style="310" customWidth="1"/>
    <col min="3843" max="3893" width="9" style="310"/>
    <col min="3894" max="3894" width="10.36328125" style="310" customWidth="1"/>
    <col min="3895" max="4096" width="9" style="310"/>
    <col min="4097" max="4097" width="3" style="310" customWidth="1"/>
    <col min="4098" max="4098" width="21" style="310" customWidth="1"/>
    <col min="4099" max="4149" width="9" style="310"/>
    <col min="4150" max="4150" width="10.36328125" style="310" customWidth="1"/>
    <col min="4151" max="4352" width="9" style="310"/>
    <col min="4353" max="4353" width="3" style="310" customWidth="1"/>
    <col min="4354" max="4354" width="21" style="310" customWidth="1"/>
    <col min="4355" max="4405" width="9" style="310"/>
    <col min="4406" max="4406" width="10.36328125" style="310" customWidth="1"/>
    <col min="4407" max="4608" width="9" style="310"/>
    <col min="4609" max="4609" width="3" style="310" customWidth="1"/>
    <col min="4610" max="4610" width="21" style="310" customWidth="1"/>
    <col min="4611" max="4661" width="9" style="310"/>
    <col min="4662" max="4662" width="10.36328125" style="310" customWidth="1"/>
    <col min="4663" max="4864" width="9" style="310"/>
    <col min="4865" max="4865" width="3" style="310" customWidth="1"/>
    <col min="4866" max="4866" width="21" style="310" customWidth="1"/>
    <col min="4867" max="4917" width="9" style="310"/>
    <col min="4918" max="4918" width="10.36328125" style="310" customWidth="1"/>
    <col min="4919" max="5120" width="9" style="310"/>
    <col min="5121" max="5121" width="3" style="310" customWidth="1"/>
    <col min="5122" max="5122" width="21" style="310" customWidth="1"/>
    <col min="5123" max="5173" width="9" style="310"/>
    <col min="5174" max="5174" width="10.36328125" style="310" customWidth="1"/>
    <col min="5175" max="5376" width="9" style="310"/>
    <col min="5377" max="5377" width="3" style="310" customWidth="1"/>
    <col min="5378" max="5378" width="21" style="310" customWidth="1"/>
    <col min="5379" max="5429" width="9" style="310"/>
    <col min="5430" max="5430" width="10.36328125" style="310" customWidth="1"/>
    <col min="5431" max="5632" width="9" style="310"/>
    <col min="5633" max="5633" width="3" style="310" customWidth="1"/>
    <col min="5634" max="5634" width="21" style="310" customWidth="1"/>
    <col min="5635" max="5685" width="9" style="310"/>
    <col min="5686" max="5686" width="10.36328125" style="310" customWidth="1"/>
    <col min="5687" max="5888" width="9" style="310"/>
    <col min="5889" max="5889" width="3" style="310" customWidth="1"/>
    <col min="5890" max="5890" width="21" style="310" customWidth="1"/>
    <col min="5891" max="5941" width="9" style="310"/>
    <col min="5942" max="5942" width="10.36328125" style="310" customWidth="1"/>
    <col min="5943" max="6144" width="9" style="310"/>
    <col min="6145" max="6145" width="3" style="310" customWidth="1"/>
    <col min="6146" max="6146" width="21" style="310" customWidth="1"/>
    <col min="6147" max="6197" width="9" style="310"/>
    <col min="6198" max="6198" width="10.36328125" style="310" customWidth="1"/>
    <col min="6199" max="6400" width="9" style="310"/>
    <col min="6401" max="6401" width="3" style="310" customWidth="1"/>
    <col min="6402" max="6402" width="21" style="310" customWidth="1"/>
    <col min="6403" max="6453" width="9" style="310"/>
    <col min="6454" max="6454" width="10.36328125" style="310" customWidth="1"/>
    <col min="6455" max="6656" width="9" style="310"/>
    <col min="6657" max="6657" width="3" style="310" customWidth="1"/>
    <col min="6658" max="6658" width="21" style="310" customWidth="1"/>
    <col min="6659" max="6709" width="9" style="310"/>
    <col min="6710" max="6710" width="10.36328125" style="310" customWidth="1"/>
    <col min="6711" max="6912" width="9" style="310"/>
    <col min="6913" max="6913" width="3" style="310" customWidth="1"/>
    <col min="6914" max="6914" width="21" style="310" customWidth="1"/>
    <col min="6915" max="6965" width="9" style="310"/>
    <col min="6966" max="6966" width="10.36328125" style="310" customWidth="1"/>
    <col min="6967" max="7168" width="9" style="310"/>
    <col min="7169" max="7169" width="3" style="310" customWidth="1"/>
    <col min="7170" max="7170" width="21" style="310" customWidth="1"/>
    <col min="7171" max="7221" width="9" style="310"/>
    <col min="7222" max="7222" width="10.36328125" style="310" customWidth="1"/>
    <col min="7223" max="7424" width="9" style="310"/>
    <col min="7425" max="7425" width="3" style="310" customWidth="1"/>
    <col min="7426" max="7426" width="21" style="310" customWidth="1"/>
    <col min="7427" max="7477" width="9" style="310"/>
    <col min="7478" max="7478" width="10.36328125" style="310" customWidth="1"/>
    <col min="7479" max="7680" width="9" style="310"/>
    <col min="7681" max="7681" width="3" style="310" customWidth="1"/>
    <col min="7682" max="7682" width="21" style="310" customWidth="1"/>
    <col min="7683" max="7733" width="9" style="310"/>
    <col min="7734" max="7734" width="10.36328125" style="310" customWidth="1"/>
    <col min="7735" max="7936" width="9" style="310"/>
    <col min="7937" max="7937" width="3" style="310" customWidth="1"/>
    <col min="7938" max="7938" width="21" style="310" customWidth="1"/>
    <col min="7939" max="7989" width="9" style="310"/>
    <col min="7990" max="7990" width="10.36328125" style="310" customWidth="1"/>
    <col min="7991" max="8192" width="9" style="310"/>
    <col min="8193" max="8193" width="3" style="310" customWidth="1"/>
    <col min="8194" max="8194" width="21" style="310" customWidth="1"/>
    <col min="8195" max="8245" width="9" style="310"/>
    <col min="8246" max="8246" width="10.36328125" style="310" customWidth="1"/>
    <col min="8247" max="8448" width="9" style="310"/>
    <col min="8449" max="8449" width="3" style="310" customWidth="1"/>
    <col min="8450" max="8450" width="21" style="310" customWidth="1"/>
    <col min="8451" max="8501" width="9" style="310"/>
    <col min="8502" max="8502" width="10.36328125" style="310" customWidth="1"/>
    <col min="8503" max="8704" width="9" style="310"/>
    <col min="8705" max="8705" width="3" style="310" customWidth="1"/>
    <col min="8706" max="8706" width="21" style="310" customWidth="1"/>
    <col min="8707" max="8757" width="9" style="310"/>
    <col min="8758" max="8758" width="10.36328125" style="310" customWidth="1"/>
    <col min="8759" max="8960" width="9" style="310"/>
    <col min="8961" max="8961" width="3" style="310" customWidth="1"/>
    <col min="8962" max="8962" width="21" style="310" customWidth="1"/>
    <col min="8963" max="9013" width="9" style="310"/>
    <col min="9014" max="9014" width="10.36328125" style="310" customWidth="1"/>
    <col min="9015" max="9216" width="9" style="310"/>
    <col min="9217" max="9217" width="3" style="310" customWidth="1"/>
    <col min="9218" max="9218" width="21" style="310" customWidth="1"/>
    <col min="9219" max="9269" width="9" style="310"/>
    <col min="9270" max="9270" width="10.36328125" style="310" customWidth="1"/>
    <col min="9271" max="9472" width="9" style="310"/>
    <col min="9473" max="9473" width="3" style="310" customWidth="1"/>
    <col min="9474" max="9474" width="21" style="310" customWidth="1"/>
    <col min="9475" max="9525" width="9" style="310"/>
    <col min="9526" max="9526" width="10.36328125" style="310" customWidth="1"/>
    <col min="9527" max="9728" width="9" style="310"/>
    <col min="9729" max="9729" width="3" style="310" customWidth="1"/>
    <col min="9730" max="9730" width="21" style="310" customWidth="1"/>
    <col min="9731" max="9781" width="9" style="310"/>
    <col min="9782" max="9782" width="10.36328125" style="310" customWidth="1"/>
    <col min="9783" max="9984" width="9" style="310"/>
    <col min="9985" max="9985" width="3" style="310" customWidth="1"/>
    <col min="9986" max="9986" width="21" style="310" customWidth="1"/>
    <col min="9987" max="10037" width="9" style="310"/>
    <col min="10038" max="10038" width="10.36328125" style="310" customWidth="1"/>
    <col min="10039" max="10240" width="9" style="310"/>
    <col min="10241" max="10241" width="3" style="310" customWidth="1"/>
    <col min="10242" max="10242" width="21" style="310" customWidth="1"/>
    <col min="10243" max="10293" width="9" style="310"/>
    <col min="10294" max="10294" width="10.36328125" style="310" customWidth="1"/>
    <col min="10295" max="10496" width="9" style="310"/>
    <col min="10497" max="10497" width="3" style="310" customWidth="1"/>
    <col min="10498" max="10498" width="21" style="310" customWidth="1"/>
    <col min="10499" max="10549" width="9" style="310"/>
    <col min="10550" max="10550" width="10.36328125" style="310" customWidth="1"/>
    <col min="10551" max="10752" width="9" style="310"/>
    <col min="10753" max="10753" width="3" style="310" customWidth="1"/>
    <col min="10754" max="10754" width="21" style="310" customWidth="1"/>
    <col min="10755" max="10805" width="9" style="310"/>
    <col min="10806" max="10806" width="10.36328125" style="310" customWidth="1"/>
    <col min="10807" max="11008" width="9" style="310"/>
    <col min="11009" max="11009" width="3" style="310" customWidth="1"/>
    <col min="11010" max="11010" width="21" style="310" customWidth="1"/>
    <col min="11011" max="11061" width="9" style="310"/>
    <col min="11062" max="11062" width="10.36328125" style="310" customWidth="1"/>
    <col min="11063" max="11264" width="9" style="310"/>
    <col min="11265" max="11265" width="3" style="310" customWidth="1"/>
    <col min="11266" max="11266" width="21" style="310" customWidth="1"/>
    <col min="11267" max="11317" width="9" style="310"/>
    <col min="11318" max="11318" width="10.36328125" style="310" customWidth="1"/>
    <col min="11319" max="11520" width="9" style="310"/>
    <col min="11521" max="11521" width="3" style="310" customWidth="1"/>
    <col min="11522" max="11522" width="21" style="310" customWidth="1"/>
    <col min="11523" max="11573" width="9" style="310"/>
    <col min="11574" max="11574" width="10.36328125" style="310" customWidth="1"/>
    <col min="11575" max="11776" width="9" style="310"/>
    <col min="11777" max="11777" width="3" style="310" customWidth="1"/>
    <col min="11778" max="11778" width="21" style="310" customWidth="1"/>
    <col min="11779" max="11829" width="9" style="310"/>
    <col min="11830" max="11830" width="10.36328125" style="310" customWidth="1"/>
    <col min="11831" max="12032" width="9" style="310"/>
    <col min="12033" max="12033" width="3" style="310" customWidth="1"/>
    <col min="12034" max="12034" width="21" style="310" customWidth="1"/>
    <col min="12035" max="12085" width="9" style="310"/>
    <col min="12086" max="12086" width="10.36328125" style="310" customWidth="1"/>
    <col min="12087" max="12288" width="9" style="310"/>
    <col min="12289" max="12289" width="3" style="310" customWidth="1"/>
    <col min="12290" max="12290" width="21" style="310" customWidth="1"/>
    <col min="12291" max="12341" width="9" style="310"/>
    <col min="12342" max="12342" width="10.36328125" style="310" customWidth="1"/>
    <col min="12343" max="12544" width="9" style="310"/>
    <col min="12545" max="12545" width="3" style="310" customWidth="1"/>
    <col min="12546" max="12546" width="21" style="310" customWidth="1"/>
    <col min="12547" max="12597" width="9" style="310"/>
    <col min="12598" max="12598" width="10.36328125" style="310" customWidth="1"/>
    <col min="12599" max="12800" width="9" style="310"/>
    <col min="12801" max="12801" width="3" style="310" customWidth="1"/>
    <col min="12802" max="12802" width="21" style="310" customWidth="1"/>
    <col min="12803" max="12853" width="9" style="310"/>
    <col min="12854" max="12854" width="10.36328125" style="310" customWidth="1"/>
    <col min="12855" max="13056" width="9" style="310"/>
    <col min="13057" max="13057" width="3" style="310" customWidth="1"/>
    <col min="13058" max="13058" width="21" style="310" customWidth="1"/>
    <col min="13059" max="13109" width="9" style="310"/>
    <col min="13110" max="13110" width="10.36328125" style="310" customWidth="1"/>
    <col min="13111" max="13312" width="9" style="310"/>
    <col min="13313" max="13313" width="3" style="310" customWidth="1"/>
    <col min="13314" max="13314" width="21" style="310" customWidth="1"/>
    <col min="13315" max="13365" width="9" style="310"/>
    <col min="13366" max="13366" width="10.36328125" style="310" customWidth="1"/>
    <col min="13367" max="13568" width="9" style="310"/>
    <col min="13569" max="13569" width="3" style="310" customWidth="1"/>
    <col min="13570" max="13570" width="21" style="310" customWidth="1"/>
    <col min="13571" max="13621" width="9" style="310"/>
    <col min="13622" max="13622" width="10.36328125" style="310" customWidth="1"/>
    <col min="13623" max="13824" width="9" style="310"/>
    <col min="13825" max="13825" width="3" style="310" customWidth="1"/>
    <col min="13826" max="13826" width="21" style="310" customWidth="1"/>
    <col min="13827" max="13877" width="9" style="310"/>
    <col min="13878" max="13878" width="10.36328125" style="310" customWidth="1"/>
    <col min="13879" max="14080" width="9" style="310"/>
    <col min="14081" max="14081" width="3" style="310" customWidth="1"/>
    <col min="14082" max="14082" width="21" style="310" customWidth="1"/>
    <col min="14083" max="14133" width="9" style="310"/>
    <col min="14134" max="14134" width="10.36328125" style="310" customWidth="1"/>
    <col min="14135" max="14336" width="9" style="310"/>
    <col min="14337" max="14337" width="3" style="310" customWidth="1"/>
    <col min="14338" max="14338" width="21" style="310" customWidth="1"/>
    <col min="14339" max="14389" width="9" style="310"/>
    <col min="14390" max="14390" width="10.36328125" style="310" customWidth="1"/>
    <col min="14391" max="14592" width="9" style="310"/>
    <col min="14593" max="14593" width="3" style="310" customWidth="1"/>
    <col min="14594" max="14594" width="21" style="310" customWidth="1"/>
    <col min="14595" max="14645" width="9" style="310"/>
    <col min="14646" max="14646" width="10.36328125" style="310" customWidth="1"/>
    <col min="14647" max="14848" width="9" style="310"/>
    <col min="14849" max="14849" width="3" style="310" customWidth="1"/>
    <col min="14850" max="14850" width="21" style="310" customWidth="1"/>
    <col min="14851" max="14901" width="9" style="310"/>
    <col min="14902" max="14902" width="10.36328125" style="310" customWidth="1"/>
    <col min="14903" max="15104" width="9" style="310"/>
    <col min="15105" max="15105" width="3" style="310" customWidth="1"/>
    <col min="15106" max="15106" width="21" style="310" customWidth="1"/>
    <col min="15107" max="15157" width="9" style="310"/>
    <col min="15158" max="15158" width="10.36328125" style="310" customWidth="1"/>
    <col min="15159" max="15360" width="9" style="310"/>
    <col min="15361" max="15361" width="3" style="310" customWidth="1"/>
    <col min="15362" max="15362" width="21" style="310" customWidth="1"/>
    <col min="15363" max="15413" width="9" style="310"/>
    <col min="15414" max="15414" width="10.36328125" style="310" customWidth="1"/>
    <col min="15415" max="15616" width="9" style="310"/>
    <col min="15617" max="15617" width="3" style="310" customWidth="1"/>
    <col min="15618" max="15618" width="21" style="310" customWidth="1"/>
    <col min="15619" max="15669" width="9" style="310"/>
    <col min="15670" max="15670" width="10.36328125" style="310" customWidth="1"/>
    <col min="15671" max="15872" width="9" style="310"/>
    <col min="15873" max="15873" width="3" style="310" customWidth="1"/>
    <col min="15874" max="15874" width="21" style="310" customWidth="1"/>
    <col min="15875" max="15925" width="9" style="310"/>
    <col min="15926" max="15926" width="10.36328125" style="310" customWidth="1"/>
    <col min="15927" max="16128" width="9" style="310"/>
    <col min="16129" max="16129" width="3" style="310" customWidth="1"/>
    <col min="16130" max="16130" width="21" style="310" customWidth="1"/>
    <col min="16131" max="16181" width="9" style="310"/>
    <col min="16182" max="16182" width="10.36328125" style="310" customWidth="1"/>
    <col min="16183" max="16384" width="9" style="310"/>
  </cols>
  <sheetData>
    <row r="1" spans="1:56" x14ac:dyDescent="0.2">
      <c r="A1" s="236" t="s">
        <v>397</v>
      </c>
      <c r="B1" s="308"/>
      <c r="C1" s="308"/>
      <c r="D1" s="308"/>
      <c r="E1" s="308" t="s">
        <v>611</v>
      </c>
      <c r="F1" s="308"/>
      <c r="G1" s="309" t="s">
        <v>177</v>
      </c>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8"/>
      <c r="AY1" s="308"/>
      <c r="AZ1" s="308"/>
      <c r="BA1" s="308"/>
      <c r="BB1" s="308"/>
      <c r="BC1" s="308"/>
      <c r="BD1" s="308"/>
    </row>
    <row r="2" spans="1:56" x14ac:dyDescent="0.2">
      <c r="A2" s="311" t="s">
        <v>348</v>
      </c>
      <c r="B2" s="308"/>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c r="AC2" s="308"/>
      <c r="AD2" s="308"/>
      <c r="AE2" s="308"/>
      <c r="AF2" s="308"/>
      <c r="AG2" s="308"/>
      <c r="AH2" s="308"/>
      <c r="AI2" s="308"/>
      <c r="AJ2" s="308"/>
      <c r="AK2" s="308"/>
      <c r="AL2" s="308"/>
      <c r="AM2" s="308"/>
      <c r="AN2" s="308"/>
      <c r="AO2" s="308"/>
      <c r="AP2" s="308"/>
      <c r="AQ2" s="308"/>
      <c r="AR2" s="308"/>
      <c r="AS2" s="308"/>
      <c r="AT2" s="308"/>
      <c r="AU2" s="308"/>
      <c r="AV2" s="308"/>
      <c r="AW2" s="308"/>
      <c r="AX2" s="308"/>
      <c r="AY2" s="308"/>
      <c r="AZ2" s="308"/>
      <c r="BA2" s="308"/>
      <c r="BB2" s="308"/>
      <c r="BC2" s="308"/>
      <c r="BD2" s="308"/>
    </row>
    <row r="3" spans="1:56" x14ac:dyDescent="0.2">
      <c r="A3" s="211" t="s">
        <v>1</v>
      </c>
      <c r="B3" s="233"/>
      <c r="C3" s="242" t="s">
        <v>403</v>
      </c>
      <c r="D3" s="242" t="s">
        <v>404</v>
      </c>
      <c r="E3" s="242" t="s">
        <v>405</v>
      </c>
      <c r="F3" s="242" t="s">
        <v>406</v>
      </c>
      <c r="G3" s="242" t="s">
        <v>407</v>
      </c>
      <c r="H3" s="243" t="s">
        <v>408</v>
      </c>
      <c r="I3" s="243" t="s">
        <v>409</v>
      </c>
      <c r="J3" s="243" t="s">
        <v>410</v>
      </c>
      <c r="K3" s="243" t="s">
        <v>411</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12">
        <v>40</v>
      </c>
      <c r="AQ3" s="245">
        <v>41</v>
      </c>
      <c r="AR3" s="245">
        <v>42</v>
      </c>
      <c r="AS3" s="245">
        <v>43</v>
      </c>
      <c r="AT3" s="245">
        <v>44</v>
      </c>
      <c r="AU3" s="245">
        <v>45</v>
      </c>
      <c r="AV3" s="245">
        <v>46</v>
      </c>
      <c r="AW3" s="244">
        <v>47</v>
      </c>
      <c r="AX3" s="245">
        <v>48</v>
      </c>
      <c r="AY3" s="246">
        <v>49</v>
      </c>
      <c r="AZ3" s="244">
        <v>50</v>
      </c>
      <c r="BA3" s="245">
        <v>51</v>
      </c>
      <c r="BB3" s="246">
        <v>52</v>
      </c>
      <c r="BC3" s="245">
        <v>53</v>
      </c>
      <c r="BD3" s="244">
        <v>54</v>
      </c>
    </row>
    <row r="4" spans="1:56" ht="50" x14ac:dyDescent="0.2">
      <c r="A4" s="234"/>
      <c r="B4" s="235" t="s">
        <v>416</v>
      </c>
      <c r="C4" s="255" t="s">
        <v>417</v>
      </c>
      <c r="D4" s="255" t="s">
        <v>418</v>
      </c>
      <c r="E4" s="255" t="s">
        <v>419</v>
      </c>
      <c r="F4" s="255" t="s">
        <v>27</v>
      </c>
      <c r="G4" s="255" t="s">
        <v>420</v>
      </c>
      <c r="H4" s="256" t="s">
        <v>28</v>
      </c>
      <c r="I4" s="256" t="s">
        <v>267</v>
      </c>
      <c r="J4" s="256" t="s">
        <v>29</v>
      </c>
      <c r="K4" s="256" t="s">
        <v>30</v>
      </c>
      <c r="L4" s="256" t="s">
        <v>421</v>
      </c>
      <c r="M4" s="256" t="s">
        <v>31</v>
      </c>
      <c r="N4" s="256" t="s">
        <v>32</v>
      </c>
      <c r="O4" s="256" t="s">
        <v>33</v>
      </c>
      <c r="P4" s="256" t="s">
        <v>34</v>
      </c>
      <c r="Q4" s="256" t="s">
        <v>268</v>
      </c>
      <c r="R4" s="256" t="s">
        <v>269</v>
      </c>
      <c r="S4" s="256" t="s">
        <v>270</v>
      </c>
      <c r="T4" s="256" t="s">
        <v>422</v>
      </c>
      <c r="U4" s="256" t="s">
        <v>35</v>
      </c>
      <c r="V4" s="256" t="s">
        <v>365</v>
      </c>
      <c r="W4" s="256" t="s">
        <v>423</v>
      </c>
      <c r="X4" s="256" t="s">
        <v>50</v>
      </c>
      <c r="Y4" s="256" t="s">
        <v>36</v>
      </c>
      <c r="Z4" s="256" t="s">
        <v>424</v>
      </c>
      <c r="AA4" s="256" t="s">
        <v>425</v>
      </c>
      <c r="AB4" s="256" t="s">
        <v>426</v>
      </c>
      <c r="AC4" s="256" t="s">
        <v>427</v>
      </c>
      <c r="AD4" s="256" t="s">
        <v>37</v>
      </c>
      <c r="AE4" s="256" t="s">
        <v>38</v>
      </c>
      <c r="AF4" s="256" t="s">
        <v>428</v>
      </c>
      <c r="AG4" s="256" t="s">
        <v>193</v>
      </c>
      <c r="AH4" s="256" t="s">
        <v>39</v>
      </c>
      <c r="AI4" s="256" t="s">
        <v>40</v>
      </c>
      <c r="AJ4" s="256" t="s">
        <v>429</v>
      </c>
      <c r="AK4" s="256" t="s">
        <v>430</v>
      </c>
      <c r="AL4" s="255" t="s">
        <v>41</v>
      </c>
      <c r="AM4" s="255" t="s">
        <v>42</v>
      </c>
      <c r="AN4" s="255" t="s">
        <v>431</v>
      </c>
      <c r="AO4" s="255" t="s">
        <v>432</v>
      </c>
      <c r="AP4" s="312" t="s">
        <v>43</v>
      </c>
      <c r="AQ4" s="258" t="s">
        <v>52</v>
      </c>
      <c r="AR4" s="258" t="s">
        <v>44</v>
      </c>
      <c r="AS4" s="258" t="s">
        <v>45</v>
      </c>
      <c r="AT4" s="258" t="s">
        <v>433</v>
      </c>
      <c r="AU4" s="258" t="s">
        <v>434</v>
      </c>
      <c r="AV4" s="258" t="s">
        <v>46</v>
      </c>
      <c r="AW4" s="257" t="s">
        <v>435</v>
      </c>
      <c r="AX4" s="258" t="s">
        <v>436</v>
      </c>
      <c r="AY4" s="259" t="s">
        <v>437</v>
      </c>
      <c r="AZ4" s="257" t="s">
        <v>47</v>
      </c>
      <c r="BA4" s="258" t="s">
        <v>48</v>
      </c>
      <c r="BB4" s="259" t="s">
        <v>438</v>
      </c>
      <c r="BC4" s="258" t="s">
        <v>49</v>
      </c>
      <c r="BD4" s="257" t="s">
        <v>439</v>
      </c>
    </row>
    <row r="5" spans="1:56" x14ac:dyDescent="0.2">
      <c r="A5" s="267" t="s">
        <v>442</v>
      </c>
      <c r="B5" s="272" t="s">
        <v>443</v>
      </c>
      <c r="C5" s="442">
        <v>0.14115749142972372</v>
      </c>
      <c r="D5" s="442">
        <v>2.8985507246376812E-3</v>
      </c>
      <c r="E5" s="442">
        <v>0</v>
      </c>
      <c r="F5" s="442">
        <v>0</v>
      </c>
      <c r="G5" s="442">
        <v>0.18909469612437699</v>
      </c>
      <c r="H5" s="442">
        <v>8.5059171597633137E-3</v>
      </c>
      <c r="I5" s="442">
        <v>0</v>
      </c>
      <c r="J5" s="442">
        <v>1.2110202845897668E-3</v>
      </c>
      <c r="K5" s="442">
        <v>0</v>
      </c>
      <c r="L5" s="442">
        <v>9.2123445416858584E-3</v>
      </c>
      <c r="M5" s="442">
        <v>0</v>
      </c>
      <c r="N5" s="442">
        <v>0</v>
      </c>
      <c r="O5" s="442">
        <v>0</v>
      </c>
      <c r="P5" s="442">
        <v>0</v>
      </c>
      <c r="Q5" s="442">
        <v>0</v>
      </c>
      <c r="R5" s="442">
        <v>0</v>
      </c>
      <c r="S5" s="442">
        <v>0</v>
      </c>
      <c r="T5" s="442">
        <v>0</v>
      </c>
      <c r="U5" s="442">
        <v>0</v>
      </c>
      <c r="V5" s="442">
        <v>0</v>
      </c>
      <c r="W5" s="442">
        <v>0</v>
      </c>
      <c r="X5" s="442">
        <v>4.3878894251864854E-4</v>
      </c>
      <c r="Y5" s="442">
        <v>1.0727147345031033E-3</v>
      </c>
      <c r="Z5" s="442">
        <v>0</v>
      </c>
      <c r="AA5" s="442">
        <v>0</v>
      </c>
      <c r="AB5" s="442">
        <v>0</v>
      </c>
      <c r="AC5" s="442">
        <v>9.7456388266250853E-5</v>
      </c>
      <c r="AD5" s="442">
        <v>0</v>
      </c>
      <c r="AE5" s="442">
        <v>0</v>
      </c>
      <c r="AF5" s="442">
        <v>1.5703517587939699E-4</v>
      </c>
      <c r="AG5" s="442">
        <v>0</v>
      </c>
      <c r="AH5" s="442">
        <v>0</v>
      </c>
      <c r="AI5" s="442">
        <v>2.2559217947111165E-3</v>
      </c>
      <c r="AJ5" s="442">
        <v>1.8565565761188196E-3</v>
      </c>
      <c r="AK5" s="442">
        <v>2.1422450728363325E-3</v>
      </c>
      <c r="AL5" s="442">
        <v>0</v>
      </c>
      <c r="AM5" s="442">
        <v>1.9642186913549357E-2</v>
      </c>
      <c r="AN5" s="442">
        <v>0</v>
      </c>
      <c r="AO5" s="442">
        <v>0</v>
      </c>
      <c r="AP5" s="443">
        <v>2.1461092208650528E-2</v>
      </c>
      <c r="AQ5" s="442">
        <v>3.5842293906810036E-3</v>
      </c>
      <c r="AR5" s="442">
        <v>1.0437901581813021E-2</v>
      </c>
      <c r="AS5" s="442">
        <v>0</v>
      </c>
      <c r="AT5" s="442">
        <v>0</v>
      </c>
      <c r="AU5" s="442">
        <v>2.4415507546611424E-3</v>
      </c>
      <c r="AV5" s="442">
        <v>0</v>
      </c>
      <c r="AW5" s="443">
        <v>6.3368521500566585E-3</v>
      </c>
      <c r="AX5" s="442">
        <v>2.0307809907340081E-2</v>
      </c>
      <c r="AY5" s="443">
        <v>3.8781163434903045E-2</v>
      </c>
      <c r="AZ5" s="443">
        <v>1.7082169924212205E-2</v>
      </c>
      <c r="BA5" s="442">
        <v>2.4675056589268683E-2</v>
      </c>
      <c r="BB5" s="443">
        <v>1.679142565498469E-2</v>
      </c>
      <c r="BC5" s="442">
        <v>1.7493975903614459E-2</v>
      </c>
      <c r="BD5" s="443">
        <v>3.034660857219788E-2</v>
      </c>
    </row>
    <row r="6" spans="1:56" x14ac:dyDescent="0.2">
      <c r="A6" s="267" t="s">
        <v>444</v>
      </c>
      <c r="B6" s="272" t="s">
        <v>445</v>
      </c>
      <c r="C6" s="442">
        <v>2.0165355918531962E-4</v>
      </c>
      <c r="D6" s="442">
        <v>0.13188405797101449</v>
      </c>
      <c r="E6" s="442">
        <v>0</v>
      </c>
      <c r="F6" s="442">
        <v>0</v>
      </c>
      <c r="G6" s="442">
        <v>4.4632894443204642E-4</v>
      </c>
      <c r="H6" s="442">
        <v>0</v>
      </c>
      <c r="I6" s="442">
        <v>4.0130151843817789E-2</v>
      </c>
      <c r="J6" s="442">
        <v>3.0275507114744171E-4</v>
      </c>
      <c r="K6" s="442">
        <v>0</v>
      </c>
      <c r="L6" s="442">
        <v>0</v>
      </c>
      <c r="M6" s="442">
        <v>0</v>
      </c>
      <c r="N6" s="442">
        <v>0</v>
      </c>
      <c r="O6" s="442">
        <v>0</v>
      </c>
      <c r="P6" s="442">
        <v>0</v>
      </c>
      <c r="Q6" s="442">
        <v>0</v>
      </c>
      <c r="R6" s="442">
        <v>0</v>
      </c>
      <c r="S6" s="442">
        <v>0</v>
      </c>
      <c r="T6" s="442">
        <v>0</v>
      </c>
      <c r="U6" s="442">
        <v>0</v>
      </c>
      <c r="V6" s="442">
        <v>0</v>
      </c>
      <c r="W6" s="442">
        <v>0</v>
      </c>
      <c r="X6" s="442">
        <v>0</v>
      </c>
      <c r="Y6" s="442">
        <v>7.6622481035935937E-5</v>
      </c>
      <c r="Z6" s="442">
        <v>0</v>
      </c>
      <c r="AA6" s="442">
        <v>0</v>
      </c>
      <c r="AB6" s="442">
        <v>0</v>
      </c>
      <c r="AC6" s="442">
        <v>0</v>
      </c>
      <c r="AD6" s="442">
        <v>0</v>
      </c>
      <c r="AE6" s="442">
        <v>0</v>
      </c>
      <c r="AF6" s="442">
        <v>0</v>
      </c>
      <c r="AG6" s="442">
        <v>0</v>
      </c>
      <c r="AH6" s="442">
        <v>0</v>
      </c>
      <c r="AI6" s="442">
        <v>0</v>
      </c>
      <c r="AJ6" s="442">
        <v>0</v>
      </c>
      <c r="AK6" s="442">
        <v>0</v>
      </c>
      <c r="AL6" s="442">
        <v>0</v>
      </c>
      <c r="AM6" s="442">
        <v>1.2510947078693856E-3</v>
      </c>
      <c r="AN6" s="442">
        <v>0</v>
      </c>
      <c r="AO6" s="442">
        <v>0</v>
      </c>
      <c r="AP6" s="443">
        <v>8.9956673928475264E-4</v>
      </c>
      <c r="AQ6" s="442">
        <v>0</v>
      </c>
      <c r="AR6" s="442">
        <v>5.4189353082342016E-4</v>
      </c>
      <c r="AS6" s="442">
        <v>0</v>
      </c>
      <c r="AT6" s="442">
        <v>0</v>
      </c>
      <c r="AU6" s="442">
        <v>0</v>
      </c>
      <c r="AV6" s="442">
        <v>0.75850340136054417</v>
      </c>
      <c r="AW6" s="443">
        <v>1.9756068467823703E-3</v>
      </c>
      <c r="AX6" s="442">
        <v>1.9203161996383094E-3</v>
      </c>
      <c r="AY6" s="443">
        <v>4.1852342526797542E-3</v>
      </c>
      <c r="AZ6" s="443">
        <v>2.7074192261667333E-3</v>
      </c>
      <c r="BA6" s="442">
        <v>2.4557607163703146E-3</v>
      </c>
      <c r="BB6" s="443">
        <v>0</v>
      </c>
      <c r="BC6" s="442">
        <v>6.5421686746987952E-3</v>
      </c>
      <c r="BD6" s="443">
        <v>4.2224561231733286E-3</v>
      </c>
    </row>
    <row r="7" spans="1:56" x14ac:dyDescent="0.2">
      <c r="A7" s="267" t="s">
        <v>446</v>
      </c>
      <c r="B7" s="272" t="s">
        <v>249</v>
      </c>
      <c r="C7" s="442">
        <v>0</v>
      </c>
      <c r="D7" s="442">
        <v>0</v>
      </c>
      <c r="E7" s="442">
        <v>5.3571428571428568E-2</v>
      </c>
      <c r="F7" s="442">
        <v>0</v>
      </c>
      <c r="G7" s="442">
        <v>3.3697835304619506E-2</v>
      </c>
      <c r="H7" s="442">
        <v>0</v>
      </c>
      <c r="I7" s="442">
        <v>0</v>
      </c>
      <c r="J7" s="442">
        <v>0</v>
      </c>
      <c r="K7" s="442">
        <v>0</v>
      </c>
      <c r="L7" s="442">
        <v>0</v>
      </c>
      <c r="M7" s="442">
        <v>0</v>
      </c>
      <c r="N7" s="442">
        <v>0</v>
      </c>
      <c r="O7" s="442">
        <v>0</v>
      </c>
      <c r="P7" s="442">
        <v>0</v>
      </c>
      <c r="Q7" s="442">
        <v>0</v>
      </c>
      <c r="R7" s="442">
        <v>0</v>
      </c>
      <c r="S7" s="442">
        <v>0</v>
      </c>
      <c r="T7" s="442">
        <v>0</v>
      </c>
      <c r="U7" s="442">
        <v>0</v>
      </c>
      <c r="V7" s="442">
        <v>0</v>
      </c>
      <c r="W7" s="442">
        <v>0</v>
      </c>
      <c r="X7" s="442">
        <v>1.3163668275559457E-3</v>
      </c>
      <c r="Y7" s="442">
        <v>0</v>
      </c>
      <c r="Z7" s="442">
        <v>0</v>
      </c>
      <c r="AA7" s="442">
        <v>0</v>
      </c>
      <c r="AB7" s="442">
        <v>0</v>
      </c>
      <c r="AC7" s="442">
        <v>0</v>
      </c>
      <c r="AD7" s="442">
        <v>0</v>
      </c>
      <c r="AE7" s="442">
        <v>0</v>
      </c>
      <c r="AF7" s="442">
        <v>0</v>
      </c>
      <c r="AG7" s="442">
        <v>0</v>
      </c>
      <c r="AH7" s="442">
        <v>0</v>
      </c>
      <c r="AI7" s="442">
        <v>0</v>
      </c>
      <c r="AJ7" s="442">
        <v>3.9085401602501464E-4</v>
      </c>
      <c r="AK7" s="442">
        <v>0</v>
      </c>
      <c r="AL7" s="442">
        <v>0</v>
      </c>
      <c r="AM7" s="442">
        <v>4.3788314775428496E-3</v>
      </c>
      <c r="AN7" s="442">
        <v>0</v>
      </c>
      <c r="AO7" s="442">
        <v>0</v>
      </c>
      <c r="AP7" s="443">
        <v>3.0475118106381418E-3</v>
      </c>
      <c r="AQ7" s="442">
        <v>8.960573476702509E-4</v>
      </c>
      <c r="AR7" s="442">
        <v>1.057982607798106E-3</v>
      </c>
      <c r="AS7" s="442">
        <v>0</v>
      </c>
      <c r="AT7" s="442">
        <v>0</v>
      </c>
      <c r="AU7" s="442">
        <v>0</v>
      </c>
      <c r="AV7" s="442">
        <v>0</v>
      </c>
      <c r="AW7" s="443">
        <v>6.2623009482912868E-4</v>
      </c>
      <c r="AX7" s="442">
        <v>2.7126796800715923E-3</v>
      </c>
      <c r="AY7" s="443">
        <v>1.5054799470071059E-4</v>
      </c>
      <c r="AZ7" s="443">
        <v>4.6868767451136817E-4</v>
      </c>
      <c r="BA7" s="442">
        <v>2.1069715131756899E-3</v>
      </c>
      <c r="BB7" s="443">
        <v>4.5593739367131673E-3</v>
      </c>
      <c r="BC7" s="442">
        <v>-5.3253012048192772E-3</v>
      </c>
      <c r="BD7" s="443">
        <v>3.4269209115609625E-4</v>
      </c>
    </row>
    <row r="8" spans="1:56" x14ac:dyDescent="0.2">
      <c r="A8" s="267" t="s">
        <v>447</v>
      </c>
      <c r="B8" s="272" t="s">
        <v>27</v>
      </c>
      <c r="C8" s="442">
        <v>0</v>
      </c>
      <c r="D8" s="442">
        <v>0</v>
      </c>
      <c r="E8" s="442">
        <v>0</v>
      </c>
      <c r="F8" s="442">
        <v>0</v>
      </c>
      <c r="G8" s="442">
        <v>3.7194078702670533E-4</v>
      </c>
      <c r="H8" s="442">
        <v>3.6982248520710058E-4</v>
      </c>
      <c r="I8" s="442">
        <v>1.0845986984815619E-3</v>
      </c>
      <c r="J8" s="442">
        <v>5.4495912806539508E-3</v>
      </c>
      <c r="K8" s="442">
        <v>0.58293838862559244</v>
      </c>
      <c r="L8" s="442">
        <v>0</v>
      </c>
      <c r="M8" s="442">
        <v>6.8557919621749411E-2</v>
      </c>
      <c r="N8" s="442">
        <v>5.1386798537948829E-2</v>
      </c>
      <c r="O8" s="442">
        <v>0.14852809991079394</v>
      </c>
      <c r="P8" s="442">
        <v>2.9544279488883963E-4</v>
      </c>
      <c r="Q8" s="442">
        <v>0</v>
      </c>
      <c r="R8" s="442">
        <v>0</v>
      </c>
      <c r="S8" s="442">
        <v>0</v>
      </c>
      <c r="T8" s="442">
        <v>0</v>
      </c>
      <c r="U8" s="442">
        <v>0</v>
      </c>
      <c r="V8" s="442">
        <v>0</v>
      </c>
      <c r="W8" s="442">
        <v>0</v>
      </c>
      <c r="X8" s="442">
        <v>0</v>
      </c>
      <c r="Y8" s="442">
        <v>6.5895333690904915E-3</v>
      </c>
      <c r="Z8" s="442">
        <v>0.30052639974477591</v>
      </c>
      <c r="AA8" s="442">
        <v>0</v>
      </c>
      <c r="AB8" s="442">
        <v>0</v>
      </c>
      <c r="AC8" s="442">
        <v>0</v>
      </c>
      <c r="AD8" s="442">
        <v>0</v>
      </c>
      <c r="AE8" s="442">
        <v>0</v>
      </c>
      <c r="AF8" s="442">
        <v>0</v>
      </c>
      <c r="AG8" s="442">
        <v>0</v>
      </c>
      <c r="AH8" s="442">
        <v>0</v>
      </c>
      <c r="AI8" s="442">
        <v>0</v>
      </c>
      <c r="AJ8" s="442">
        <v>0</v>
      </c>
      <c r="AK8" s="442">
        <v>0</v>
      </c>
      <c r="AL8" s="442">
        <v>0</v>
      </c>
      <c r="AM8" s="442">
        <v>0</v>
      </c>
      <c r="AN8" s="442">
        <v>0</v>
      </c>
      <c r="AO8" s="442">
        <v>0</v>
      </c>
      <c r="AP8" s="443">
        <v>4.1936944655227279E-2</v>
      </c>
      <c r="AQ8" s="442">
        <v>-4.4802867383512545E-4</v>
      </c>
      <c r="AR8" s="442">
        <v>-1.2902226924367146E-5</v>
      </c>
      <c r="AS8" s="442">
        <v>0</v>
      </c>
      <c r="AT8" s="442">
        <v>0</v>
      </c>
      <c r="AU8" s="442">
        <v>-7.3986386504883104E-5</v>
      </c>
      <c r="AV8" s="442">
        <v>-3.4013605442176869E-3</v>
      </c>
      <c r="AW8" s="443">
        <v>-2.9820480706148982E-5</v>
      </c>
      <c r="AX8" s="442">
        <v>3.1922926338162093E-2</v>
      </c>
      <c r="AY8" s="443">
        <v>1.6560279417078165E-4</v>
      </c>
      <c r="AZ8" s="443">
        <v>3.4902273633825287E-5</v>
      </c>
      <c r="BA8" s="442">
        <v>2.4415244223623705E-2</v>
      </c>
      <c r="BB8" s="443">
        <v>5.8089486219802651E-2</v>
      </c>
      <c r="BC8" s="442">
        <v>-8.2192771084337354E-2</v>
      </c>
      <c r="BD8" s="443">
        <v>1.8970455046141043E-4</v>
      </c>
    </row>
    <row r="9" spans="1:56" x14ac:dyDescent="0.2">
      <c r="A9" s="267" t="s">
        <v>448</v>
      </c>
      <c r="B9" s="272" t="s">
        <v>190</v>
      </c>
      <c r="C9" s="442">
        <v>0.13188142770719904</v>
      </c>
      <c r="D9" s="442">
        <v>3.1884057971014491E-2</v>
      </c>
      <c r="E9" s="442">
        <v>0.10714285714285714</v>
      </c>
      <c r="F9" s="442">
        <v>0</v>
      </c>
      <c r="G9" s="442">
        <v>0.20017853157777282</v>
      </c>
      <c r="H9" s="442">
        <v>2.2189349112426036E-3</v>
      </c>
      <c r="I9" s="442">
        <v>0</v>
      </c>
      <c r="J9" s="442">
        <v>7.5688767786860432E-3</v>
      </c>
      <c r="K9" s="442">
        <v>0</v>
      </c>
      <c r="L9" s="442">
        <v>0</v>
      </c>
      <c r="M9" s="442">
        <v>0</v>
      </c>
      <c r="N9" s="442">
        <v>0</v>
      </c>
      <c r="O9" s="442">
        <v>0</v>
      </c>
      <c r="P9" s="442">
        <v>0</v>
      </c>
      <c r="Q9" s="442">
        <v>0</v>
      </c>
      <c r="R9" s="442">
        <v>0</v>
      </c>
      <c r="S9" s="442">
        <v>0</v>
      </c>
      <c r="T9" s="442">
        <v>0</v>
      </c>
      <c r="U9" s="442">
        <v>0</v>
      </c>
      <c r="V9" s="442">
        <v>0</v>
      </c>
      <c r="W9" s="442">
        <v>0</v>
      </c>
      <c r="X9" s="442">
        <v>0</v>
      </c>
      <c r="Y9" s="442">
        <v>0</v>
      </c>
      <c r="Z9" s="442">
        <v>0</v>
      </c>
      <c r="AA9" s="442">
        <v>0</v>
      </c>
      <c r="AB9" s="442">
        <v>0</v>
      </c>
      <c r="AC9" s="442">
        <v>9.7456388266250853E-5</v>
      </c>
      <c r="AD9" s="442">
        <v>0</v>
      </c>
      <c r="AE9" s="442">
        <v>0</v>
      </c>
      <c r="AF9" s="442">
        <v>3.1407035175879397E-4</v>
      </c>
      <c r="AG9" s="442">
        <v>0</v>
      </c>
      <c r="AH9" s="442">
        <v>3.3200531208499334E-4</v>
      </c>
      <c r="AI9" s="442">
        <v>6.2664494297531015E-3</v>
      </c>
      <c r="AJ9" s="442">
        <v>6.9376587844440099E-3</v>
      </c>
      <c r="AK9" s="442">
        <v>1.2853470437017994E-3</v>
      </c>
      <c r="AL9" s="442">
        <v>0</v>
      </c>
      <c r="AM9" s="442">
        <v>0.15438508695108219</v>
      </c>
      <c r="AN9" s="442">
        <v>0</v>
      </c>
      <c r="AO9" s="442">
        <v>2.1505376344086021E-3</v>
      </c>
      <c r="AP9" s="443">
        <v>2.9183903262918268E-2</v>
      </c>
      <c r="AQ9" s="442">
        <v>5.9587813620071685E-2</v>
      </c>
      <c r="AR9" s="442">
        <v>8.1322736304286117E-2</v>
      </c>
      <c r="AS9" s="442">
        <v>0</v>
      </c>
      <c r="AT9" s="442">
        <v>0</v>
      </c>
      <c r="AU9" s="442">
        <v>0</v>
      </c>
      <c r="AV9" s="442">
        <v>-3.7414965986394558E-2</v>
      </c>
      <c r="AW9" s="443">
        <v>4.7899147134251807E-2</v>
      </c>
      <c r="AX9" s="442">
        <v>5.217480470570688E-2</v>
      </c>
      <c r="AY9" s="443">
        <v>0.17636697579188246</v>
      </c>
      <c r="AZ9" s="443">
        <v>9.0446749102512963E-2</v>
      </c>
      <c r="BA9" s="442">
        <v>8.1534814856996429E-2</v>
      </c>
      <c r="BB9" s="443">
        <v>8.052058523307247E-2</v>
      </c>
      <c r="BC9" s="442">
        <v>0.10450602409638554</v>
      </c>
      <c r="BD9" s="443">
        <v>8.2264460382346458E-2</v>
      </c>
    </row>
    <row r="10" spans="1:56" x14ac:dyDescent="0.2">
      <c r="A10" s="281" t="s">
        <v>449</v>
      </c>
      <c r="B10" s="283" t="s">
        <v>28</v>
      </c>
      <c r="C10" s="442">
        <v>4.2347247428917122E-3</v>
      </c>
      <c r="D10" s="442">
        <v>2.8985507246376812E-3</v>
      </c>
      <c r="E10" s="442">
        <v>1.7857142857142856E-2</v>
      </c>
      <c r="F10" s="442">
        <v>0</v>
      </c>
      <c r="G10" s="442">
        <v>1.1902105184854572E-3</v>
      </c>
      <c r="H10" s="442">
        <v>0.24593195266272189</v>
      </c>
      <c r="I10" s="442">
        <v>9.7613882863340565E-3</v>
      </c>
      <c r="J10" s="442">
        <v>9.0826521344232513E-4</v>
      </c>
      <c r="K10" s="442">
        <v>0</v>
      </c>
      <c r="L10" s="442">
        <v>4.6061722708429292E-3</v>
      </c>
      <c r="M10" s="442">
        <v>3.5460992907801418E-3</v>
      </c>
      <c r="N10" s="442">
        <v>4.3001505052676843E-4</v>
      </c>
      <c r="O10" s="442">
        <v>8.9206066012488853E-4</v>
      </c>
      <c r="P10" s="442">
        <v>1.2556318782775684E-3</v>
      </c>
      <c r="Q10" s="442">
        <v>1.0121457489878543E-3</v>
      </c>
      <c r="R10" s="442">
        <v>1.4331780723754925E-3</v>
      </c>
      <c r="S10" s="442">
        <v>0</v>
      </c>
      <c r="T10" s="442">
        <v>3.8572806171648989E-3</v>
      </c>
      <c r="U10" s="442">
        <v>3.3112582781456954E-3</v>
      </c>
      <c r="V10" s="442">
        <v>0</v>
      </c>
      <c r="W10" s="442">
        <v>0</v>
      </c>
      <c r="X10" s="442">
        <v>1.3163668275559457E-3</v>
      </c>
      <c r="Y10" s="442">
        <v>3.3713891655811814E-3</v>
      </c>
      <c r="Z10" s="442">
        <v>1.0634338278300632E-4</v>
      </c>
      <c r="AA10" s="442">
        <v>0</v>
      </c>
      <c r="AB10" s="442">
        <v>2.8368794326241137E-3</v>
      </c>
      <c r="AC10" s="442">
        <v>4.4829938602475392E-3</v>
      </c>
      <c r="AD10" s="442">
        <v>1.4354066985645933E-3</v>
      </c>
      <c r="AE10" s="442">
        <v>0</v>
      </c>
      <c r="AF10" s="442">
        <v>1.7273869346733669E-3</v>
      </c>
      <c r="AG10" s="442">
        <v>0</v>
      </c>
      <c r="AH10" s="442">
        <v>3.3200531208499337E-3</v>
      </c>
      <c r="AI10" s="442">
        <v>5.0131595438024812E-4</v>
      </c>
      <c r="AJ10" s="442">
        <v>2.9314051201876101E-3</v>
      </c>
      <c r="AK10" s="442">
        <v>2.6992287917737789E-2</v>
      </c>
      <c r="AL10" s="442">
        <v>2.1682567215958368E-3</v>
      </c>
      <c r="AM10" s="442">
        <v>3.5030651820342801E-3</v>
      </c>
      <c r="AN10" s="442">
        <v>0.33757961783439489</v>
      </c>
      <c r="AO10" s="442">
        <v>4.3010752688172043E-3</v>
      </c>
      <c r="AP10" s="443">
        <v>6.7253322889383885E-3</v>
      </c>
      <c r="AQ10" s="442">
        <v>7.6164874551971325E-3</v>
      </c>
      <c r="AR10" s="442">
        <v>1.238613784739246E-2</v>
      </c>
      <c r="AS10" s="442">
        <v>0</v>
      </c>
      <c r="AT10" s="442">
        <v>6.4061499039077513E-5</v>
      </c>
      <c r="AU10" s="442">
        <v>2.5895235276709085E-3</v>
      </c>
      <c r="AV10" s="442">
        <v>1.1326530612244898</v>
      </c>
      <c r="AW10" s="443">
        <v>1.0034591757619133E-2</v>
      </c>
      <c r="AX10" s="442">
        <v>1.1396051233290452E-2</v>
      </c>
      <c r="AY10" s="443">
        <v>4.070817776707214E-2</v>
      </c>
      <c r="AZ10" s="443">
        <v>2.0193458316713202E-2</v>
      </c>
      <c r="BA10" s="442">
        <v>1.8325669461725723E-2</v>
      </c>
      <c r="BB10" s="443">
        <v>2.0797890438924806E-2</v>
      </c>
      <c r="BC10" s="442">
        <v>1.933734939759036E-2</v>
      </c>
      <c r="BD10" s="443">
        <v>1.6547132401537219E-2</v>
      </c>
    </row>
    <row r="11" spans="1:56" x14ac:dyDescent="0.2">
      <c r="A11" s="281" t="s">
        <v>450</v>
      </c>
      <c r="B11" s="283" t="s">
        <v>284</v>
      </c>
      <c r="C11" s="442">
        <v>2.681992337164751E-2</v>
      </c>
      <c r="D11" s="442">
        <v>1.1594202898550725E-2</v>
      </c>
      <c r="E11" s="442">
        <v>0</v>
      </c>
      <c r="F11" s="442">
        <v>0</v>
      </c>
      <c r="G11" s="442">
        <v>1.6960499888417763E-2</v>
      </c>
      <c r="H11" s="442">
        <v>6.2869822485207101E-3</v>
      </c>
      <c r="I11" s="442">
        <v>0.19739696312364424</v>
      </c>
      <c r="J11" s="442">
        <v>1.3926733272782319E-2</v>
      </c>
      <c r="K11" s="442">
        <v>0</v>
      </c>
      <c r="L11" s="442">
        <v>7.3698756333486874E-3</v>
      </c>
      <c r="M11" s="442">
        <v>2.0094562647754138E-2</v>
      </c>
      <c r="N11" s="442">
        <v>4.3001505052676843E-4</v>
      </c>
      <c r="O11" s="442">
        <v>2.4531668153434435E-3</v>
      </c>
      <c r="P11" s="442">
        <v>3.6191742373882859E-3</v>
      </c>
      <c r="Q11" s="442">
        <v>1.5182186234817814E-3</v>
      </c>
      <c r="R11" s="442">
        <v>1.4331780723754925E-3</v>
      </c>
      <c r="S11" s="442">
        <v>0</v>
      </c>
      <c r="T11" s="442">
        <v>6.2680810028929602E-3</v>
      </c>
      <c r="U11" s="442">
        <v>6.6225165562913907E-3</v>
      </c>
      <c r="V11" s="442">
        <v>0</v>
      </c>
      <c r="W11" s="442">
        <v>0</v>
      </c>
      <c r="X11" s="442">
        <v>0.13251426064063185</v>
      </c>
      <c r="Y11" s="442">
        <v>5.0034480116466169E-2</v>
      </c>
      <c r="Z11" s="442">
        <v>3.0839581007071834E-3</v>
      </c>
      <c r="AA11" s="442">
        <v>1.968503937007874E-3</v>
      </c>
      <c r="AB11" s="442">
        <v>4.2553191489361703E-3</v>
      </c>
      <c r="AC11" s="442">
        <v>8.2837930026313233E-3</v>
      </c>
      <c r="AD11" s="442">
        <v>4.7846889952153108E-3</v>
      </c>
      <c r="AE11" s="442">
        <v>1.5073861923424781E-4</v>
      </c>
      <c r="AF11" s="442">
        <v>1.0207286432160805E-2</v>
      </c>
      <c r="AG11" s="442">
        <v>8.6206896551724137E-3</v>
      </c>
      <c r="AH11" s="442">
        <v>1.2173528109783089E-3</v>
      </c>
      <c r="AI11" s="442">
        <v>6.8930943727284122E-3</v>
      </c>
      <c r="AJ11" s="442">
        <v>4.3971076802814145E-3</v>
      </c>
      <c r="AK11" s="442">
        <v>1.9280205655526992E-2</v>
      </c>
      <c r="AL11" s="442">
        <v>3.469210754553339E-3</v>
      </c>
      <c r="AM11" s="442">
        <v>5.6299261854122354E-3</v>
      </c>
      <c r="AN11" s="442">
        <v>5.7324840764331211E-2</v>
      </c>
      <c r="AO11" s="442">
        <v>0.10537634408602151</v>
      </c>
      <c r="AP11" s="443">
        <v>1.3383350059971115E-2</v>
      </c>
      <c r="AQ11" s="442">
        <v>5.3763440860215058E-3</v>
      </c>
      <c r="AR11" s="442">
        <v>1.0321781539493716E-3</v>
      </c>
      <c r="AS11" s="442">
        <v>0</v>
      </c>
      <c r="AT11" s="442">
        <v>7.0467648942985266E-4</v>
      </c>
      <c r="AU11" s="442">
        <v>4.2172240307783368E-3</v>
      </c>
      <c r="AV11" s="442">
        <v>-0.23809523809523808</v>
      </c>
      <c r="AW11" s="443">
        <v>6.7096081588835217E-4</v>
      </c>
      <c r="AX11" s="442">
        <v>1.0613009676156384E-2</v>
      </c>
      <c r="AY11" s="443">
        <v>1.1998675177646634E-2</v>
      </c>
      <c r="AZ11" s="443">
        <v>4.422616673314719E-3</v>
      </c>
      <c r="BA11" s="442">
        <v>1.094059194510485E-2</v>
      </c>
      <c r="BB11" s="443">
        <v>1.8305546104117047E-2</v>
      </c>
      <c r="BC11" s="442">
        <v>-1.5240963855421686E-2</v>
      </c>
      <c r="BD11" s="443">
        <v>5.6421805008200132E-3</v>
      </c>
    </row>
    <row r="12" spans="1:56" x14ac:dyDescent="0.2">
      <c r="A12" s="281" t="s">
        <v>451</v>
      </c>
      <c r="B12" s="283" t="s">
        <v>29</v>
      </c>
      <c r="C12" s="442">
        <v>6.7755595886267395E-2</v>
      </c>
      <c r="D12" s="442">
        <v>0</v>
      </c>
      <c r="E12" s="442">
        <v>1.7857142857142856E-2</v>
      </c>
      <c r="F12" s="442">
        <v>3.2258064516129031E-2</v>
      </c>
      <c r="G12" s="442">
        <v>1.0637506508963774E-2</v>
      </c>
      <c r="H12" s="442">
        <v>0.11427514792899408</v>
      </c>
      <c r="I12" s="442">
        <v>3.2537960954446853E-2</v>
      </c>
      <c r="J12" s="442">
        <v>0.36118679987889796</v>
      </c>
      <c r="K12" s="442">
        <v>4.7393364928909956E-3</v>
      </c>
      <c r="L12" s="442">
        <v>0.20543528327959465</v>
      </c>
      <c r="M12" s="442">
        <v>3.5460992907801421E-2</v>
      </c>
      <c r="N12" s="442">
        <v>3.8701354547409157E-3</v>
      </c>
      <c r="O12" s="442">
        <v>8.697591436217662E-3</v>
      </c>
      <c r="P12" s="442">
        <v>9.1587266415540294E-3</v>
      </c>
      <c r="Q12" s="442">
        <v>4.5546558704453437E-3</v>
      </c>
      <c r="R12" s="442">
        <v>4.2995342171264781E-3</v>
      </c>
      <c r="S12" s="442">
        <v>1.3333333333333334E-2</v>
      </c>
      <c r="T12" s="442">
        <v>1.7839922854387655E-2</v>
      </c>
      <c r="U12" s="442">
        <v>1.3245033112582781E-2</v>
      </c>
      <c r="V12" s="442">
        <v>0</v>
      </c>
      <c r="W12" s="442">
        <v>1.0600706713780919E-2</v>
      </c>
      <c r="X12" s="442">
        <v>3.4225537516454588E-2</v>
      </c>
      <c r="Y12" s="442">
        <v>5.7466860776951957E-3</v>
      </c>
      <c r="Z12" s="442">
        <v>3.7220183974052214E-4</v>
      </c>
      <c r="AA12" s="442">
        <v>9.8425196850393699E-3</v>
      </c>
      <c r="AB12" s="442">
        <v>1.4184397163120567E-2</v>
      </c>
      <c r="AC12" s="442">
        <v>0</v>
      </c>
      <c r="AD12" s="442">
        <v>0</v>
      </c>
      <c r="AE12" s="442">
        <v>0</v>
      </c>
      <c r="AF12" s="442">
        <v>6.2814070351758795E-4</v>
      </c>
      <c r="AG12" s="442">
        <v>0</v>
      </c>
      <c r="AH12" s="442">
        <v>8.8534749889331564E-4</v>
      </c>
      <c r="AI12" s="442">
        <v>7.6450683042987846E-3</v>
      </c>
      <c r="AJ12" s="442">
        <v>0.1666015243306625</v>
      </c>
      <c r="AK12" s="442">
        <v>2.5706940874035988E-3</v>
      </c>
      <c r="AL12" s="442">
        <v>4.7701647875108416E-3</v>
      </c>
      <c r="AM12" s="442">
        <v>6.7559114224946832E-3</v>
      </c>
      <c r="AN12" s="442">
        <v>1.2738853503184714E-2</v>
      </c>
      <c r="AO12" s="442">
        <v>6.4516129032258064E-3</v>
      </c>
      <c r="AP12" s="443">
        <v>2.9232859275940569E-2</v>
      </c>
      <c r="AQ12" s="442">
        <v>1.0752688172043012E-2</v>
      </c>
      <c r="AR12" s="442">
        <v>7.5090960699816791E-3</v>
      </c>
      <c r="AS12" s="442">
        <v>0</v>
      </c>
      <c r="AT12" s="442">
        <v>0</v>
      </c>
      <c r="AU12" s="442">
        <v>0</v>
      </c>
      <c r="AV12" s="442">
        <v>0.51700680272108845</v>
      </c>
      <c r="AW12" s="443">
        <v>5.6509810938152327E-3</v>
      </c>
      <c r="AX12" s="442">
        <v>2.5798422730577773E-2</v>
      </c>
      <c r="AY12" s="443">
        <v>4.9726002649644704E-2</v>
      </c>
      <c r="AZ12" s="443">
        <v>2.0248304746709214E-2</v>
      </c>
      <c r="BA12" s="442">
        <v>3.145509161055194E-2</v>
      </c>
      <c r="BB12" s="443">
        <v>4.7082340932289891E-2</v>
      </c>
      <c r="BC12" s="442">
        <v>-1.7759036144578313E-2</v>
      </c>
      <c r="BD12" s="443">
        <v>2.0212713876581891E-2</v>
      </c>
    </row>
    <row r="13" spans="1:56" x14ac:dyDescent="0.2">
      <c r="A13" s="281" t="s">
        <v>452</v>
      </c>
      <c r="B13" s="283" t="s">
        <v>30</v>
      </c>
      <c r="C13" s="442">
        <v>7.0578745714861869E-3</v>
      </c>
      <c r="D13" s="442">
        <v>1.1594202898550725E-2</v>
      </c>
      <c r="E13" s="442">
        <v>5.3571428571428568E-2</v>
      </c>
      <c r="F13" s="442">
        <v>3.2258064516129031E-2</v>
      </c>
      <c r="G13" s="442">
        <v>4.3889012869151233E-3</v>
      </c>
      <c r="H13" s="442">
        <v>5.9171597633136093E-3</v>
      </c>
      <c r="I13" s="442">
        <v>3.2537960954446853E-3</v>
      </c>
      <c r="J13" s="442">
        <v>8.1441114138661827E-2</v>
      </c>
      <c r="K13" s="442">
        <v>6.1611374407582936E-2</v>
      </c>
      <c r="L13" s="442">
        <v>1.8424689083371719E-3</v>
      </c>
      <c r="M13" s="442">
        <v>2.2458628841607566E-2</v>
      </c>
      <c r="N13" s="442">
        <v>2.3005805203182111E-2</v>
      </c>
      <c r="O13" s="442">
        <v>2.6761819803746653E-3</v>
      </c>
      <c r="P13" s="442">
        <v>3.0282886476106063E-3</v>
      </c>
      <c r="Q13" s="442">
        <v>1.5182186234817814E-3</v>
      </c>
      <c r="R13" s="442">
        <v>1.0748835542816195E-3</v>
      </c>
      <c r="S13" s="442">
        <v>0</v>
      </c>
      <c r="T13" s="442">
        <v>1.4464802314368371E-3</v>
      </c>
      <c r="U13" s="442">
        <v>0</v>
      </c>
      <c r="V13" s="442">
        <v>0</v>
      </c>
      <c r="W13" s="442">
        <v>3.5335689045936395E-3</v>
      </c>
      <c r="X13" s="442">
        <v>1.3163668275559457E-3</v>
      </c>
      <c r="Y13" s="442">
        <v>1.2872576814037239E-2</v>
      </c>
      <c r="Z13" s="442">
        <v>5.6415164566384859E-2</v>
      </c>
      <c r="AA13" s="442">
        <v>1.1811023622047244E-2</v>
      </c>
      <c r="AB13" s="442">
        <v>1.1347517730496455E-2</v>
      </c>
      <c r="AC13" s="442">
        <v>1.6567586005262645E-3</v>
      </c>
      <c r="AD13" s="442">
        <v>4.7846889952153111E-4</v>
      </c>
      <c r="AE13" s="442">
        <v>0</v>
      </c>
      <c r="AF13" s="442">
        <v>3.4704773869346735E-2</v>
      </c>
      <c r="AG13" s="442">
        <v>0</v>
      </c>
      <c r="AH13" s="442">
        <v>1.0845506861443116E-2</v>
      </c>
      <c r="AI13" s="442">
        <v>3.509211680661737E-3</v>
      </c>
      <c r="AJ13" s="442">
        <v>2.345124096150088E-3</v>
      </c>
      <c r="AK13" s="442">
        <v>3.8560411311053984E-3</v>
      </c>
      <c r="AL13" s="442">
        <v>2.3850823937554208E-3</v>
      </c>
      <c r="AM13" s="442">
        <v>5.2545977730514204E-3</v>
      </c>
      <c r="AN13" s="442">
        <v>0</v>
      </c>
      <c r="AO13" s="442">
        <v>1.5053763440860216E-2</v>
      </c>
      <c r="AP13" s="443">
        <v>1.4099331750422245E-2</v>
      </c>
      <c r="AQ13" s="442">
        <v>8.960573476702509E-4</v>
      </c>
      <c r="AR13" s="442">
        <v>1.4682734239929811E-2</v>
      </c>
      <c r="AS13" s="442">
        <v>0</v>
      </c>
      <c r="AT13" s="442">
        <v>0</v>
      </c>
      <c r="AU13" s="442">
        <v>0</v>
      </c>
      <c r="AV13" s="442">
        <v>0</v>
      </c>
      <c r="AW13" s="443">
        <v>8.4988370012524603E-3</v>
      </c>
      <c r="AX13" s="442">
        <v>1.6052351921248393E-2</v>
      </c>
      <c r="AY13" s="443">
        <v>1.7162471395881006E-3</v>
      </c>
      <c r="AZ13" s="443">
        <v>6.252493019545273E-3</v>
      </c>
      <c r="BA13" s="442">
        <v>1.2663183520066056E-2</v>
      </c>
      <c r="BB13" s="443">
        <v>2.8470568220483158E-2</v>
      </c>
      <c r="BC13" s="442">
        <v>-2.5216867469879518E-2</v>
      </c>
      <c r="BD13" s="443">
        <v>1.2912148434631484E-3</v>
      </c>
    </row>
    <row r="14" spans="1:56" x14ac:dyDescent="0.2">
      <c r="A14" s="281" t="s">
        <v>453</v>
      </c>
      <c r="B14" s="283" t="s">
        <v>454</v>
      </c>
      <c r="C14" s="442">
        <v>7.8644888082274652E-3</v>
      </c>
      <c r="D14" s="442">
        <v>1.3043478260869565E-2</v>
      </c>
      <c r="E14" s="442">
        <v>1.7857142857142856E-2</v>
      </c>
      <c r="F14" s="442">
        <v>0</v>
      </c>
      <c r="G14" s="442">
        <v>1.874581566614595E-2</v>
      </c>
      <c r="H14" s="442">
        <v>1.0724852071005916E-2</v>
      </c>
      <c r="I14" s="442">
        <v>2.8199566160520606E-2</v>
      </c>
      <c r="J14" s="442">
        <v>1.8770814411141385E-2</v>
      </c>
      <c r="K14" s="442">
        <v>0</v>
      </c>
      <c r="L14" s="442">
        <v>0.23169046522339937</v>
      </c>
      <c r="M14" s="442">
        <v>8.2742316784869974E-3</v>
      </c>
      <c r="N14" s="442">
        <v>6.4502257579015262E-4</v>
      </c>
      <c r="O14" s="442">
        <v>5.798394290811775E-3</v>
      </c>
      <c r="P14" s="442">
        <v>5.0225275131102736E-3</v>
      </c>
      <c r="Q14" s="442">
        <v>1.3663967611336033E-2</v>
      </c>
      <c r="R14" s="442">
        <v>2.0781082049444642E-2</v>
      </c>
      <c r="S14" s="442">
        <v>0.04</v>
      </c>
      <c r="T14" s="442">
        <v>1.9768563162970106E-2</v>
      </c>
      <c r="U14" s="442">
        <v>3.9735099337748346E-2</v>
      </c>
      <c r="V14" s="442">
        <v>0.05</v>
      </c>
      <c r="W14" s="442">
        <v>3.5335689045936397E-2</v>
      </c>
      <c r="X14" s="442">
        <v>5.309346204475647E-2</v>
      </c>
      <c r="Y14" s="442">
        <v>1.4328403953720021E-2</v>
      </c>
      <c r="Z14" s="442">
        <v>0</v>
      </c>
      <c r="AA14" s="442">
        <v>3.937007874015748E-2</v>
      </c>
      <c r="AB14" s="442">
        <v>1.4184397163120567E-2</v>
      </c>
      <c r="AC14" s="442">
        <v>5.3601013546437969E-3</v>
      </c>
      <c r="AD14" s="442">
        <v>2.8708133971291866E-3</v>
      </c>
      <c r="AE14" s="442">
        <v>4.5221585770274342E-4</v>
      </c>
      <c r="AF14" s="442">
        <v>2.5125628140703518E-3</v>
      </c>
      <c r="AG14" s="442">
        <v>2.8735632183908046E-3</v>
      </c>
      <c r="AH14" s="442">
        <v>1.8813634351482957E-3</v>
      </c>
      <c r="AI14" s="442">
        <v>3.759869657851861E-3</v>
      </c>
      <c r="AJ14" s="442">
        <v>2.4428376001563415E-3</v>
      </c>
      <c r="AK14" s="442">
        <v>8.1405312767780635E-3</v>
      </c>
      <c r="AL14" s="442">
        <v>1.3443191673894189E-2</v>
      </c>
      <c r="AM14" s="442">
        <v>2.7524083573126487E-3</v>
      </c>
      <c r="AN14" s="442">
        <v>7.0063694267515922E-2</v>
      </c>
      <c r="AO14" s="442">
        <v>1.5053763440860216E-2</v>
      </c>
      <c r="AP14" s="443">
        <v>1.0953907913739505E-2</v>
      </c>
      <c r="AQ14" s="442">
        <v>1.7921146953405018E-3</v>
      </c>
      <c r="AR14" s="442">
        <v>2.4901297964028592E-3</v>
      </c>
      <c r="AS14" s="442">
        <v>4.0035231003282887E-5</v>
      </c>
      <c r="AT14" s="442">
        <v>0</v>
      </c>
      <c r="AU14" s="442">
        <v>0</v>
      </c>
      <c r="AV14" s="442">
        <v>-3.4013605442176869E-3</v>
      </c>
      <c r="AW14" s="443">
        <v>1.4686586747778374E-3</v>
      </c>
      <c r="AX14" s="442">
        <v>9.2613307977701953E-3</v>
      </c>
      <c r="AY14" s="443">
        <v>2.800192701433217E-2</v>
      </c>
      <c r="AZ14" s="443">
        <v>1.0256282409254089E-2</v>
      </c>
      <c r="BA14" s="442">
        <v>1.369175576214E-2</v>
      </c>
      <c r="BB14" s="443">
        <v>1.4256549846886696E-2</v>
      </c>
      <c r="BC14" s="442">
        <v>4.5903614457831329E-3</v>
      </c>
      <c r="BD14" s="443">
        <v>1.3285438033926516E-2</v>
      </c>
    </row>
    <row r="15" spans="1:56" x14ac:dyDescent="0.2">
      <c r="A15" s="281" t="s">
        <v>455</v>
      </c>
      <c r="B15" s="283" t="s">
        <v>31</v>
      </c>
      <c r="C15" s="442">
        <v>2.6214962694091552E-3</v>
      </c>
      <c r="D15" s="442">
        <v>0</v>
      </c>
      <c r="E15" s="442">
        <v>0</v>
      </c>
      <c r="F15" s="442">
        <v>0</v>
      </c>
      <c r="G15" s="442">
        <v>2.2316447221602323E-3</v>
      </c>
      <c r="H15" s="442">
        <v>7.3964497041420117E-4</v>
      </c>
      <c r="I15" s="442">
        <v>1.0845986984815618E-2</v>
      </c>
      <c r="J15" s="442">
        <v>6.9633666363911597E-3</v>
      </c>
      <c r="K15" s="442">
        <v>0</v>
      </c>
      <c r="L15" s="442">
        <v>3.6849378166743437E-3</v>
      </c>
      <c r="M15" s="442">
        <v>8.6288416075650118E-2</v>
      </c>
      <c r="N15" s="442">
        <v>4.9451730810578373E-3</v>
      </c>
      <c r="O15" s="442">
        <v>9.1436217662801064E-3</v>
      </c>
      <c r="P15" s="442">
        <v>3.6930349361104955E-3</v>
      </c>
      <c r="Q15" s="442">
        <v>6.5789473684210523E-3</v>
      </c>
      <c r="R15" s="442">
        <v>4.6578287352203509E-3</v>
      </c>
      <c r="S15" s="442">
        <v>2.6666666666666668E-2</v>
      </c>
      <c r="T15" s="442">
        <v>3.6162005785920923E-2</v>
      </c>
      <c r="U15" s="442">
        <v>9.9337748344370865E-3</v>
      </c>
      <c r="V15" s="442">
        <v>0</v>
      </c>
      <c r="W15" s="442">
        <v>7.0671378091872791E-3</v>
      </c>
      <c r="X15" s="442">
        <v>1.3163668275559457E-3</v>
      </c>
      <c r="Y15" s="442">
        <v>5.7007125890736345E-2</v>
      </c>
      <c r="Z15" s="442">
        <v>5.3171691391503161E-5</v>
      </c>
      <c r="AA15" s="442">
        <v>3.937007874015748E-3</v>
      </c>
      <c r="AB15" s="442">
        <v>0</v>
      </c>
      <c r="AC15" s="442">
        <v>1.9491277653250171E-4</v>
      </c>
      <c r="AD15" s="442">
        <v>0</v>
      </c>
      <c r="AE15" s="442">
        <v>1.5073861923424781E-4</v>
      </c>
      <c r="AF15" s="442">
        <v>0</v>
      </c>
      <c r="AG15" s="442">
        <v>0</v>
      </c>
      <c r="AH15" s="442">
        <v>2.2133687472332891E-4</v>
      </c>
      <c r="AI15" s="442">
        <v>2.0052638175209925E-3</v>
      </c>
      <c r="AJ15" s="442">
        <v>8.7942153605628294E-4</v>
      </c>
      <c r="AK15" s="442">
        <v>4.2844901456726652E-4</v>
      </c>
      <c r="AL15" s="442">
        <v>1.0841283607979184E-3</v>
      </c>
      <c r="AM15" s="442">
        <v>1.2510947078693856E-3</v>
      </c>
      <c r="AN15" s="442">
        <v>6.369426751592357E-3</v>
      </c>
      <c r="AO15" s="442">
        <v>4.3010752688172043E-3</v>
      </c>
      <c r="AP15" s="443">
        <v>7.2210119207891709E-3</v>
      </c>
      <c r="AQ15" s="442">
        <v>8.960573476702509E-4</v>
      </c>
      <c r="AR15" s="442">
        <v>3.999690346553815E-4</v>
      </c>
      <c r="AS15" s="442">
        <v>0</v>
      </c>
      <c r="AT15" s="442">
        <v>0</v>
      </c>
      <c r="AU15" s="442">
        <v>0</v>
      </c>
      <c r="AV15" s="442">
        <v>-6.4625850340136057E-2</v>
      </c>
      <c r="AW15" s="443">
        <v>1.0437168247152144E-4</v>
      </c>
      <c r="AX15" s="442">
        <v>5.5651882096314107E-3</v>
      </c>
      <c r="AY15" s="443">
        <v>1.0628688425870168E-2</v>
      </c>
      <c r="AZ15" s="443">
        <v>3.5899481451934583E-3</v>
      </c>
      <c r="BA15" s="442">
        <v>6.7622396537733295E-3</v>
      </c>
      <c r="BB15" s="443">
        <v>8.9656345695814897E-3</v>
      </c>
      <c r="BC15" s="442">
        <v>-4.0240963855421689E-3</v>
      </c>
      <c r="BD15" s="443">
        <v>5.1770983771081682E-3</v>
      </c>
    </row>
    <row r="16" spans="1:56" x14ac:dyDescent="0.2">
      <c r="A16" s="281" t="s">
        <v>456</v>
      </c>
      <c r="B16" s="283" t="s">
        <v>32</v>
      </c>
      <c r="C16" s="442">
        <v>0</v>
      </c>
      <c r="D16" s="442">
        <v>0</v>
      </c>
      <c r="E16" s="442">
        <v>0</v>
      </c>
      <c r="F16" s="442">
        <v>0</v>
      </c>
      <c r="G16" s="442">
        <v>0</v>
      </c>
      <c r="H16" s="442">
        <v>3.6982248520710058E-4</v>
      </c>
      <c r="I16" s="442">
        <v>4.2299349240780909E-2</v>
      </c>
      <c r="J16" s="442">
        <v>0</v>
      </c>
      <c r="K16" s="442">
        <v>0</v>
      </c>
      <c r="L16" s="442">
        <v>2.3030861354214646E-3</v>
      </c>
      <c r="M16" s="442">
        <v>8.2742316784869974E-3</v>
      </c>
      <c r="N16" s="442">
        <v>0.53687379058267037</v>
      </c>
      <c r="O16" s="442">
        <v>1.1150758251561106E-3</v>
      </c>
      <c r="P16" s="442">
        <v>0.23598493241746066</v>
      </c>
      <c r="Q16" s="442">
        <v>0.11892712550607287</v>
      </c>
      <c r="R16" s="442">
        <v>9.5306341812970263E-2</v>
      </c>
      <c r="S16" s="442">
        <v>2.6666666666666668E-2</v>
      </c>
      <c r="T16" s="442">
        <v>5.7859209257473485E-3</v>
      </c>
      <c r="U16" s="442">
        <v>4.6357615894039736E-2</v>
      </c>
      <c r="V16" s="442">
        <v>0</v>
      </c>
      <c r="W16" s="442">
        <v>5.6537102473498232E-2</v>
      </c>
      <c r="X16" s="442">
        <v>4.3878894251864854E-4</v>
      </c>
      <c r="Y16" s="442">
        <v>2.4825683855643245E-2</v>
      </c>
      <c r="Z16" s="442">
        <v>0</v>
      </c>
      <c r="AA16" s="442">
        <v>0</v>
      </c>
      <c r="AB16" s="442">
        <v>0</v>
      </c>
      <c r="AC16" s="442">
        <v>0</v>
      </c>
      <c r="AD16" s="442">
        <v>0</v>
      </c>
      <c r="AE16" s="442">
        <v>0</v>
      </c>
      <c r="AF16" s="442">
        <v>6.2814070351758795E-4</v>
      </c>
      <c r="AG16" s="442">
        <v>0</v>
      </c>
      <c r="AH16" s="442">
        <v>0</v>
      </c>
      <c r="AI16" s="442">
        <v>0</v>
      </c>
      <c r="AJ16" s="442">
        <v>0</v>
      </c>
      <c r="AK16" s="442">
        <v>0</v>
      </c>
      <c r="AL16" s="442">
        <v>4.3365134431916737E-4</v>
      </c>
      <c r="AM16" s="442">
        <v>0</v>
      </c>
      <c r="AN16" s="442">
        <v>0</v>
      </c>
      <c r="AO16" s="442">
        <v>4.3010752688172043E-3</v>
      </c>
      <c r="AP16" s="443">
        <v>4.0553937287347318E-2</v>
      </c>
      <c r="AQ16" s="442">
        <v>0</v>
      </c>
      <c r="AR16" s="442">
        <v>-1.0321781539493717E-4</v>
      </c>
      <c r="AS16" s="442">
        <v>0</v>
      </c>
      <c r="AT16" s="442">
        <v>-1.5374759769378604E-3</v>
      </c>
      <c r="AU16" s="442">
        <v>-1.4797277300976619E-3</v>
      </c>
      <c r="AV16" s="442">
        <v>-0.10884353741496598</v>
      </c>
      <c r="AW16" s="443">
        <v>-6.2623009482912868E-4</v>
      </c>
      <c r="AX16" s="442">
        <v>3.0496672073382181E-2</v>
      </c>
      <c r="AY16" s="443">
        <v>5.4167168493315668E-2</v>
      </c>
      <c r="AZ16" s="443">
        <v>1.7520941364180295E-2</v>
      </c>
      <c r="BA16" s="442">
        <v>3.6092564383639648E-2</v>
      </c>
      <c r="BB16" s="443">
        <v>4.6699557672677784E-2</v>
      </c>
      <c r="BC16" s="442">
        <v>-2.380722891566265E-2</v>
      </c>
      <c r="BD16" s="443">
        <v>2.846180207083935E-2</v>
      </c>
    </row>
    <row r="17" spans="1:56" x14ac:dyDescent="0.2">
      <c r="A17" s="281" t="s">
        <v>457</v>
      </c>
      <c r="B17" s="283" t="s">
        <v>33</v>
      </c>
      <c r="C17" s="442">
        <v>0</v>
      </c>
      <c r="D17" s="442">
        <v>0</v>
      </c>
      <c r="E17" s="442">
        <v>0</v>
      </c>
      <c r="F17" s="442">
        <v>0</v>
      </c>
      <c r="G17" s="442">
        <v>1.5621513055121626E-3</v>
      </c>
      <c r="H17" s="442">
        <v>0</v>
      </c>
      <c r="I17" s="442">
        <v>9.7613882863340565E-3</v>
      </c>
      <c r="J17" s="442">
        <v>5.1468362095065095E-3</v>
      </c>
      <c r="K17" s="442">
        <v>0</v>
      </c>
      <c r="L17" s="442">
        <v>2.7637033625057578E-3</v>
      </c>
      <c r="M17" s="442">
        <v>1.0638297872340425E-2</v>
      </c>
      <c r="N17" s="442">
        <v>8.6003010105353689E-3</v>
      </c>
      <c r="O17" s="442">
        <v>0.41815343443354147</v>
      </c>
      <c r="P17" s="442">
        <v>6.8321146318044174E-2</v>
      </c>
      <c r="Q17" s="442">
        <v>3.8967611336032389E-2</v>
      </c>
      <c r="R17" s="442">
        <v>2.0064493013256898E-2</v>
      </c>
      <c r="S17" s="442">
        <v>0.04</v>
      </c>
      <c r="T17" s="442">
        <v>4.7733847637415623E-2</v>
      </c>
      <c r="U17" s="442">
        <v>6.9536423841059597E-2</v>
      </c>
      <c r="V17" s="442">
        <v>0.05</v>
      </c>
      <c r="W17" s="442">
        <v>2.4734982332155476E-2</v>
      </c>
      <c r="X17" s="442">
        <v>4.8266783677051337E-3</v>
      </c>
      <c r="Y17" s="442">
        <v>9.5778101294919926E-3</v>
      </c>
      <c r="Z17" s="442">
        <v>3.1903014834901898E-4</v>
      </c>
      <c r="AA17" s="442">
        <v>0</v>
      </c>
      <c r="AB17" s="442">
        <v>0</v>
      </c>
      <c r="AC17" s="442">
        <v>0</v>
      </c>
      <c r="AD17" s="442">
        <v>0</v>
      </c>
      <c r="AE17" s="442">
        <v>0</v>
      </c>
      <c r="AF17" s="442">
        <v>0</v>
      </c>
      <c r="AG17" s="442">
        <v>0</v>
      </c>
      <c r="AH17" s="442">
        <v>2.2133687472332891E-4</v>
      </c>
      <c r="AI17" s="442">
        <v>1.2532898859506203E-4</v>
      </c>
      <c r="AJ17" s="442">
        <v>1.5634160641000586E-3</v>
      </c>
      <c r="AK17" s="442">
        <v>4.2844901456726652E-4</v>
      </c>
      <c r="AL17" s="442">
        <v>6.5047701647875109E-4</v>
      </c>
      <c r="AM17" s="442">
        <v>2.5021894157387716E-4</v>
      </c>
      <c r="AN17" s="442">
        <v>6.369426751592357E-3</v>
      </c>
      <c r="AO17" s="442">
        <v>2.1505376344086021E-3</v>
      </c>
      <c r="AP17" s="443">
        <v>2.0414657430298876E-2</v>
      </c>
      <c r="AQ17" s="442">
        <v>0</v>
      </c>
      <c r="AR17" s="442">
        <v>4.9028462312595156E-4</v>
      </c>
      <c r="AS17" s="442">
        <v>0</v>
      </c>
      <c r="AT17" s="442">
        <v>0</v>
      </c>
      <c r="AU17" s="442">
        <v>-1.8496596626220775E-3</v>
      </c>
      <c r="AV17" s="442">
        <v>-0.42517006802721086</v>
      </c>
      <c r="AW17" s="443">
        <v>-8.3497345977217154E-4</v>
      </c>
      <c r="AX17" s="442">
        <v>1.5026940358334732E-2</v>
      </c>
      <c r="AY17" s="443">
        <v>5.3580031313982895E-2</v>
      </c>
      <c r="AZ17" s="443">
        <v>1.7186876745113683E-2</v>
      </c>
      <c r="BA17" s="442">
        <v>2.4141195563970787E-2</v>
      </c>
      <c r="BB17" s="443">
        <v>1.955597141884995E-2</v>
      </c>
      <c r="BC17" s="442">
        <v>1.383132530120482E-2</v>
      </c>
      <c r="BD17" s="443">
        <v>2.7439845298998851E-2</v>
      </c>
    </row>
    <row r="18" spans="1:56" x14ac:dyDescent="0.2">
      <c r="A18" s="281" t="s">
        <v>458</v>
      </c>
      <c r="B18" s="283" t="s">
        <v>34</v>
      </c>
      <c r="C18" s="442">
        <v>1.4115749142972374E-3</v>
      </c>
      <c r="D18" s="442">
        <v>0</v>
      </c>
      <c r="E18" s="442">
        <v>0</v>
      </c>
      <c r="F18" s="442">
        <v>3.2258064516129031E-2</v>
      </c>
      <c r="G18" s="442">
        <v>9.5960723052889978E-3</v>
      </c>
      <c r="H18" s="442">
        <v>2.5887573964497044E-3</v>
      </c>
      <c r="I18" s="442">
        <v>4.3383947939262472E-2</v>
      </c>
      <c r="J18" s="442">
        <v>9.0826521344232521E-3</v>
      </c>
      <c r="K18" s="442">
        <v>0</v>
      </c>
      <c r="L18" s="442">
        <v>5.5274067250115156E-3</v>
      </c>
      <c r="M18" s="442">
        <v>1.1820330969267139E-2</v>
      </c>
      <c r="N18" s="442">
        <v>8.6003010105353687E-4</v>
      </c>
      <c r="O18" s="442">
        <v>1.7841213202497771E-3</v>
      </c>
      <c r="P18" s="442">
        <v>7.3417534529876649E-2</v>
      </c>
      <c r="Q18" s="442">
        <v>3.7449392712550607E-2</v>
      </c>
      <c r="R18" s="442">
        <v>3.3679684700824081E-2</v>
      </c>
      <c r="S18" s="442">
        <v>0.04</v>
      </c>
      <c r="T18" s="442">
        <v>2.1697203471552556E-2</v>
      </c>
      <c r="U18" s="442">
        <v>2.9801324503311258E-2</v>
      </c>
      <c r="V18" s="442">
        <v>0.05</v>
      </c>
      <c r="W18" s="442">
        <v>1.0600706713780919E-2</v>
      </c>
      <c r="X18" s="442">
        <v>3.0715225976305398E-3</v>
      </c>
      <c r="Y18" s="442">
        <v>0.10190789977779481</v>
      </c>
      <c r="Z18" s="442">
        <v>3.1903014834901898E-4</v>
      </c>
      <c r="AA18" s="442">
        <v>0</v>
      </c>
      <c r="AB18" s="442">
        <v>0</v>
      </c>
      <c r="AC18" s="442">
        <v>3.1186044245200273E-3</v>
      </c>
      <c r="AD18" s="442">
        <v>0</v>
      </c>
      <c r="AE18" s="442">
        <v>3.0147723846849563E-4</v>
      </c>
      <c r="AF18" s="442">
        <v>2.1984924623115578E-3</v>
      </c>
      <c r="AG18" s="442">
        <v>0</v>
      </c>
      <c r="AH18" s="442">
        <v>4.426737494466578E-3</v>
      </c>
      <c r="AI18" s="442">
        <v>2.5065797719012406E-4</v>
      </c>
      <c r="AJ18" s="442">
        <v>2.93140512018761E-4</v>
      </c>
      <c r="AK18" s="442">
        <v>2.5706940874035988E-3</v>
      </c>
      <c r="AL18" s="442">
        <v>1.5177797051170859E-3</v>
      </c>
      <c r="AM18" s="442">
        <v>2.2519704741648943E-3</v>
      </c>
      <c r="AN18" s="442">
        <v>0</v>
      </c>
      <c r="AO18" s="442">
        <v>4.3010752688172043E-3</v>
      </c>
      <c r="AP18" s="443">
        <v>1.7997454287322842E-2</v>
      </c>
      <c r="AQ18" s="442">
        <v>2.2401433691756271E-3</v>
      </c>
      <c r="AR18" s="442">
        <v>8.1284029623513018E-4</v>
      </c>
      <c r="AS18" s="442">
        <v>0</v>
      </c>
      <c r="AT18" s="442">
        <v>8.9686098654708521E-4</v>
      </c>
      <c r="AU18" s="442">
        <v>4.7351287363125187E-3</v>
      </c>
      <c r="AV18" s="442">
        <v>-0.27551020408163263</v>
      </c>
      <c r="AW18" s="443">
        <v>4.8458281147492095E-4</v>
      </c>
      <c r="AX18" s="442">
        <v>1.4010850718720286E-2</v>
      </c>
      <c r="AY18" s="443">
        <v>0.17626159219559195</v>
      </c>
      <c r="AZ18" s="443">
        <v>5.8700638213003593E-2</v>
      </c>
      <c r="BA18" s="442">
        <v>5.2368207508221458E-2</v>
      </c>
      <c r="BB18" s="443">
        <v>9.994896223205171E-3</v>
      </c>
      <c r="BC18" s="442">
        <v>0.12768674698795179</v>
      </c>
      <c r="BD18" s="443">
        <v>8.2851932538614059E-2</v>
      </c>
    </row>
    <row r="19" spans="1:56" x14ac:dyDescent="0.2">
      <c r="A19" s="281" t="s">
        <v>459</v>
      </c>
      <c r="B19" s="285" t="s">
        <v>268</v>
      </c>
      <c r="C19" s="442">
        <v>0</v>
      </c>
      <c r="D19" s="442">
        <v>0</v>
      </c>
      <c r="E19" s="442">
        <v>0</v>
      </c>
      <c r="F19" s="442">
        <v>0</v>
      </c>
      <c r="G19" s="442">
        <v>0</v>
      </c>
      <c r="H19" s="442">
        <v>0</v>
      </c>
      <c r="I19" s="442">
        <v>4.3383947939262474E-3</v>
      </c>
      <c r="J19" s="442">
        <v>0</v>
      </c>
      <c r="K19" s="442">
        <v>0</v>
      </c>
      <c r="L19" s="442">
        <v>4.6061722708429296E-4</v>
      </c>
      <c r="M19" s="442">
        <v>2.3640661938534278E-3</v>
      </c>
      <c r="N19" s="442">
        <v>2.1500752526338422E-4</v>
      </c>
      <c r="O19" s="442">
        <v>0</v>
      </c>
      <c r="P19" s="442">
        <v>1.0340497821109387E-3</v>
      </c>
      <c r="Q19" s="442">
        <v>0.16396761133603238</v>
      </c>
      <c r="R19" s="442">
        <v>4.1203869580795416E-2</v>
      </c>
      <c r="S19" s="442">
        <v>1.3333333333333334E-2</v>
      </c>
      <c r="T19" s="442">
        <v>2.4108003857280617E-3</v>
      </c>
      <c r="U19" s="442">
        <v>1.3245033112582781E-2</v>
      </c>
      <c r="V19" s="442">
        <v>0</v>
      </c>
      <c r="W19" s="442">
        <v>7.0671378091872791E-3</v>
      </c>
      <c r="X19" s="442">
        <v>0</v>
      </c>
      <c r="Y19" s="442">
        <v>6.8194008121982988E-3</v>
      </c>
      <c r="Z19" s="442">
        <v>0</v>
      </c>
      <c r="AA19" s="442">
        <v>1.1811023622047244E-2</v>
      </c>
      <c r="AB19" s="442">
        <v>0</v>
      </c>
      <c r="AC19" s="442">
        <v>0</v>
      </c>
      <c r="AD19" s="442">
        <v>0</v>
      </c>
      <c r="AE19" s="442">
        <v>0</v>
      </c>
      <c r="AF19" s="442">
        <v>1.5703517587939699E-4</v>
      </c>
      <c r="AG19" s="442">
        <v>0</v>
      </c>
      <c r="AH19" s="442">
        <v>3.3200531208499334E-4</v>
      </c>
      <c r="AI19" s="442">
        <v>0</v>
      </c>
      <c r="AJ19" s="442">
        <v>0</v>
      </c>
      <c r="AK19" s="442">
        <v>0</v>
      </c>
      <c r="AL19" s="442">
        <v>1.0624457935819601E-2</v>
      </c>
      <c r="AM19" s="442">
        <v>0</v>
      </c>
      <c r="AN19" s="442">
        <v>0</v>
      </c>
      <c r="AO19" s="442">
        <v>0</v>
      </c>
      <c r="AP19" s="443">
        <v>3.800210510855996E-3</v>
      </c>
      <c r="AQ19" s="442">
        <v>0</v>
      </c>
      <c r="AR19" s="442">
        <v>3.8706680773101437E-5</v>
      </c>
      <c r="AS19" s="442">
        <v>0</v>
      </c>
      <c r="AT19" s="442">
        <v>8.3279948750800761E-3</v>
      </c>
      <c r="AU19" s="442">
        <v>5.2086416099437705E-2</v>
      </c>
      <c r="AV19" s="442">
        <v>0.12585034013605442</v>
      </c>
      <c r="AW19" s="443">
        <v>6.5157750342935529E-3</v>
      </c>
      <c r="AX19" s="442">
        <v>6.9681376661632826E-3</v>
      </c>
      <c r="AY19" s="443">
        <v>2.8589064193664939E-2</v>
      </c>
      <c r="AZ19" s="443">
        <v>1.3826286398085362E-2</v>
      </c>
      <c r="BA19" s="442">
        <v>1.2079495465740359E-2</v>
      </c>
      <c r="BB19" s="443">
        <v>1.2061925825110582E-2</v>
      </c>
      <c r="BC19" s="442">
        <v>1.6325301204819277E-2</v>
      </c>
      <c r="BD19" s="443">
        <v>1.2092135216507968E-2</v>
      </c>
    </row>
    <row r="20" spans="1:56" x14ac:dyDescent="0.2">
      <c r="A20" s="281" t="s">
        <v>460</v>
      </c>
      <c r="B20" s="285" t="s">
        <v>269</v>
      </c>
      <c r="C20" s="442">
        <v>0</v>
      </c>
      <c r="D20" s="442">
        <v>0</v>
      </c>
      <c r="E20" s="442">
        <v>0</v>
      </c>
      <c r="F20" s="442">
        <v>0</v>
      </c>
      <c r="G20" s="442">
        <v>0</v>
      </c>
      <c r="H20" s="442">
        <v>0</v>
      </c>
      <c r="I20" s="442">
        <v>0</v>
      </c>
      <c r="J20" s="442">
        <v>0</v>
      </c>
      <c r="K20" s="442">
        <v>0</v>
      </c>
      <c r="L20" s="442">
        <v>2.7637033625057578E-3</v>
      </c>
      <c r="M20" s="442">
        <v>1.1820330969267139E-3</v>
      </c>
      <c r="N20" s="442">
        <v>2.1500752526338422E-4</v>
      </c>
      <c r="O20" s="442">
        <v>2.2301516503122213E-4</v>
      </c>
      <c r="P20" s="442">
        <v>5.1702489105546936E-4</v>
      </c>
      <c r="Q20" s="442">
        <v>5.0607287449392713E-3</v>
      </c>
      <c r="R20" s="442">
        <v>0.15227517018989609</v>
      </c>
      <c r="S20" s="442">
        <v>0</v>
      </c>
      <c r="T20" s="442">
        <v>2.8929604628736743E-3</v>
      </c>
      <c r="U20" s="442">
        <v>3.3112582781456954E-3</v>
      </c>
      <c r="V20" s="442">
        <v>0</v>
      </c>
      <c r="W20" s="442">
        <v>0</v>
      </c>
      <c r="X20" s="442">
        <v>0</v>
      </c>
      <c r="Y20" s="442">
        <v>7.6622481035935937E-5</v>
      </c>
      <c r="Z20" s="442">
        <v>0</v>
      </c>
      <c r="AA20" s="442">
        <v>0</v>
      </c>
      <c r="AB20" s="442">
        <v>0</v>
      </c>
      <c r="AC20" s="442">
        <v>0</v>
      </c>
      <c r="AD20" s="442">
        <v>0</v>
      </c>
      <c r="AE20" s="442">
        <v>0</v>
      </c>
      <c r="AF20" s="442">
        <v>0</v>
      </c>
      <c r="AG20" s="442">
        <v>0</v>
      </c>
      <c r="AH20" s="442">
        <v>0</v>
      </c>
      <c r="AI20" s="442">
        <v>0</v>
      </c>
      <c r="AJ20" s="442">
        <v>0</v>
      </c>
      <c r="AK20" s="442">
        <v>0</v>
      </c>
      <c r="AL20" s="442">
        <v>1.5611448395490026E-2</v>
      </c>
      <c r="AM20" s="442">
        <v>0</v>
      </c>
      <c r="AN20" s="442">
        <v>0</v>
      </c>
      <c r="AO20" s="442">
        <v>0</v>
      </c>
      <c r="AP20" s="443">
        <v>3.2494553643551269E-3</v>
      </c>
      <c r="AQ20" s="442">
        <v>0</v>
      </c>
      <c r="AR20" s="442">
        <v>2.5804453848734292E-5</v>
      </c>
      <c r="AS20" s="442">
        <v>0</v>
      </c>
      <c r="AT20" s="442">
        <v>4.9327354260089683E-3</v>
      </c>
      <c r="AU20" s="442">
        <v>8.8709677419354843E-2</v>
      </c>
      <c r="AV20" s="442">
        <v>1.7006802721088437E-2</v>
      </c>
      <c r="AW20" s="443">
        <v>9.5649191864972862E-3</v>
      </c>
      <c r="AX20" s="442">
        <v>8.4549844323880911E-3</v>
      </c>
      <c r="AY20" s="443">
        <v>4.2017945320968322E-2</v>
      </c>
      <c r="AZ20" s="443">
        <v>2.0313123254886319E-2</v>
      </c>
      <c r="BA20" s="442">
        <v>1.638953347664536E-2</v>
      </c>
      <c r="BB20" s="443">
        <v>1.5430418509697176E-2</v>
      </c>
      <c r="BC20" s="442">
        <v>2.7228915662650604E-2</v>
      </c>
      <c r="BD20" s="443">
        <v>1.7079529043154726E-2</v>
      </c>
    </row>
    <row r="21" spans="1:56" x14ac:dyDescent="0.2">
      <c r="A21" s="281" t="s">
        <v>461</v>
      </c>
      <c r="B21" s="285" t="s">
        <v>270</v>
      </c>
      <c r="C21" s="442">
        <v>4.0330711837063924E-4</v>
      </c>
      <c r="D21" s="442">
        <v>0</v>
      </c>
      <c r="E21" s="442">
        <v>0</v>
      </c>
      <c r="F21" s="442">
        <v>0</v>
      </c>
      <c r="G21" s="442">
        <v>0</v>
      </c>
      <c r="H21" s="442">
        <v>0</v>
      </c>
      <c r="I21" s="442">
        <v>0</v>
      </c>
      <c r="J21" s="442">
        <v>0</v>
      </c>
      <c r="K21" s="442">
        <v>0</v>
      </c>
      <c r="L21" s="442">
        <v>0</v>
      </c>
      <c r="M21" s="442">
        <v>0</v>
      </c>
      <c r="N21" s="442">
        <v>0</v>
      </c>
      <c r="O21" s="442">
        <v>0</v>
      </c>
      <c r="P21" s="442">
        <v>0</v>
      </c>
      <c r="Q21" s="442">
        <v>2.5303643724696357E-3</v>
      </c>
      <c r="R21" s="442">
        <v>5.7327122895019702E-3</v>
      </c>
      <c r="S21" s="442">
        <v>9.3333333333333338E-2</v>
      </c>
      <c r="T21" s="442">
        <v>0</v>
      </c>
      <c r="U21" s="442">
        <v>0</v>
      </c>
      <c r="V21" s="442">
        <v>0</v>
      </c>
      <c r="W21" s="442">
        <v>0</v>
      </c>
      <c r="X21" s="442">
        <v>0</v>
      </c>
      <c r="Y21" s="442">
        <v>2.2986744310780782E-4</v>
      </c>
      <c r="Z21" s="442">
        <v>0</v>
      </c>
      <c r="AA21" s="442">
        <v>0</v>
      </c>
      <c r="AB21" s="442">
        <v>0</v>
      </c>
      <c r="AC21" s="442">
        <v>1.1694766591950102E-3</v>
      </c>
      <c r="AD21" s="442">
        <v>0</v>
      </c>
      <c r="AE21" s="442">
        <v>0</v>
      </c>
      <c r="AF21" s="442">
        <v>0</v>
      </c>
      <c r="AG21" s="442">
        <v>0</v>
      </c>
      <c r="AH21" s="442">
        <v>3.209384683488269E-3</v>
      </c>
      <c r="AI21" s="442">
        <v>0</v>
      </c>
      <c r="AJ21" s="442">
        <v>1.2995896032831737E-2</v>
      </c>
      <c r="AK21" s="442">
        <v>0</v>
      </c>
      <c r="AL21" s="442">
        <v>5.6374674761491758E-3</v>
      </c>
      <c r="AM21" s="442">
        <v>5.0043788314775431E-4</v>
      </c>
      <c r="AN21" s="442">
        <v>0</v>
      </c>
      <c r="AO21" s="442">
        <v>6.4516129032258064E-3</v>
      </c>
      <c r="AP21" s="443">
        <v>1.4686803906689839E-3</v>
      </c>
      <c r="AQ21" s="442">
        <v>1.3440860215053765E-3</v>
      </c>
      <c r="AR21" s="442">
        <v>3.2255567310917867E-4</v>
      </c>
      <c r="AS21" s="442">
        <v>0</v>
      </c>
      <c r="AT21" s="442">
        <v>2.4279308135810376E-2</v>
      </c>
      <c r="AU21" s="442">
        <v>5.6821544835750221E-2</v>
      </c>
      <c r="AV21" s="442">
        <v>1.020408163265306E-2</v>
      </c>
      <c r="AW21" s="443">
        <v>8.7821315679608748E-3</v>
      </c>
      <c r="AX21" s="442">
        <v>6.609243619143502E-3</v>
      </c>
      <c r="AY21" s="443">
        <v>4.6669878357220282E-4</v>
      </c>
      <c r="AZ21" s="443">
        <v>6.0281212604706823E-3</v>
      </c>
      <c r="BA21" s="442">
        <v>5.1570975043776605E-3</v>
      </c>
      <c r="BB21" s="443">
        <v>1.1687648860156516E-2</v>
      </c>
      <c r="BC21" s="442">
        <v>-1.9879518072289156E-3</v>
      </c>
      <c r="BD21" s="443">
        <v>4.5896262208405749E-4</v>
      </c>
    </row>
    <row r="22" spans="1:56" x14ac:dyDescent="0.2">
      <c r="A22" s="281" t="s">
        <v>462</v>
      </c>
      <c r="B22" s="285" t="s">
        <v>280</v>
      </c>
      <c r="C22" s="442">
        <v>0</v>
      </c>
      <c r="D22" s="442">
        <v>0</v>
      </c>
      <c r="E22" s="442">
        <v>0</v>
      </c>
      <c r="F22" s="442">
        <v>0</v>
      </c>
      <c r="G22" s="442">
        <v>0</v>
      </c>
      <c r="H22" s="442">
        <v>0</v>
      </c>
      <c r="I22" s="442">
        <v>0</v>
      </c>
      <c r="J22" s="442">
        <v>0</v>
      </c>
      <c r="K22" s="442">
        <v>0</v>
      </c>
      <c r="L22" s="442">
        <v>0</v>
      </c>
      <c r="M22" s="442">
        <v>0</v>
      </c>
      <c r="N22" s="442">
        <v>0</v>
      </c>
      <c r="O22" s="442">
        <v>2.2301516503122213E-4</v>
      </c>
      <c r="P22" s="442">
        <v>2.7328458527217667E-3</v>
      </c>
      <c r="Q22" s="442">
        <v>8.0971659919028341E-3</v>
      </c>
      <c r="R22" s="442">
        <v>1.0032246506628449E-2</v>
      </c>
      <c r="S22" s="442">
        <v>0.14666666666666667</v>
      </c>
      <c r="T22" s="442">
        <v>0.28977820636451301</v>
      </c>
      <c r="U22" s="442">
        <v>0.1490066225165563</v>
      </c>
      <c r="V22" s="442">
        <v>0.3</v>
      </c>
      <c r="W22" s="442">
        <v>1.0600706713780919E-2</v>
      </c>
      <c r="X22" s="442">
        <v>2.6327336551118913E-3</v>
      </c>
      <c r="Y22" s="442">
        <v>3.0648992414374375E-4</v>
      </c>
      <c r="Z22" s="442">
        <v>0</v>
      </c>
      <c r="AA22" s="442">
        <v>0</v>
      </c>
      <c r="AB22" s="442">
        <v>0</v>
      </c>
      <c r="AC22" s="442">
        <v>0</v>
      </c>
      <c r="AD22" s="442">
        <v>0</v>
      </c>
      <c r="AE22" s="442">
        <v>0</v>
      </c>
      <c r="AF22" s="442">
        <v>0</v>
      </c>
      <c r="AG22" s="442">
        <v>0</v>
      </c>
      <c r="AH22" s="442">
        <v>2.213368747233289E-3</v>
      </c>
      <c r="AI22" s="442">
        <v>1.3786188745456825E-3</v>
      </c>
      <c r="AJ22" s="442">
        <v>0</v>
      </c>
      <c r="AK22" s="442">
        <v>0</v>
      </c>
      <c r="AL22" s="442">
        <v>1.6045099739809193E-2</v>
      </c>
      <c r="AM22" s="442">
        <v>0</v>
      </c>
      <c r="AN22" s="442">
        <v>8.9171974522292988E-2</v>
      </c>
      <c r="AO22" s="442">
        <v>8.6021505376344086E-3</v>
      </c>
      <c r="AP22" s="443">
        <v>5.4279979438474528E-3</v>
      </c>
      <c r="AQ22" s="442">
        <v>0</v>
      </c>
      <c r="AR22" s="442">
        <v>4.5157794235285009E-4</v>
      </c>
      <c r="AS22" s="442">
        <v>0</v>
      </c>
      <c r="AT22" s="442">
        <v>0</v>
      </c>
      <c r="AU22" s="442">
        <v>0</v>
      </c>
      <c r="AV22" s="442">
        <v>-0.41156462585034015</v>
      </c>
      <c r="AW22" s="443">
        <v>-6.4114033518220318E-4</v>
      </c>
      <c r="AX22" s="442">
        <v>3.7334302813356451E-3</v>
      </c>
      <c r="AY22" s="443">
        <v>2.8829940985186077E-2</v>
      </c>
      <c r="AZ22" s="443">
        <v>9.1194654966094933E-3</v>
      </c>
      <c r="BA22" s="442">
        <v>9.6664436313938749E-3</v>
      </c>
      <c r="BB22" s="443">
        <v>5.4610411704661454E-3</v>
      </c>
      <c r="BC22" s="442">
        <v>1.4301204819277108E-2</v>
      </c>
      <c r="BD22" s="443">
        <v>1.2691846376031136E-2</v>
      </c>
    </row>
    <row r="23" spans="1:56" x14ac:dyDescent="0.2">
      <c r="A23" s="281" t="s">
        <v>463</v>
      </c>
      <c r="B23" s="283" t="s">
        <v>35</v>
      </c>
      <c r="C23" s="442">
        <v>0</v>
      </c>
      <c r="D23" s="442">
        <v>0</v>
      </c>
      <c r="E23" s="442">
        <v>0</v>
      </c>
      <c r="F23" s="442">
        <v>0</v>
      </c>
      <c r="G23" s="442">
        <v>0</v>
      </c>
      <c r="H23" s="442">
        <v>0</v>
      </c>
      <c r="I23" s="442">
        <v>1.0845986984815619E-3</v>
      </c>
      <c r="J23" s="442">
        <v>0</v>
      </c>
      <c r="K23" s="442">
        <v>0</v>
      </c>
      <c r="L23" s="442">
        <v>0</v>
      </c>
      <c r="M23" s="442">
        <v>0</v>
      </c>
      <c r="N23" s="442">
        <v>0</v>
      </c>
      <c r="O23" s="442">
        <v>0</v>
      </c>
      <c r="P23" s="442">
        <v>8.1246768594430904E-4</v>
      </c>
      <c r="Q23" s="442">
        <v>2.4797570850202431E-2</v>
      </c>
      <c r="R23" s="442">
        <v>2.3647438194195628E-2</v>
      </c>
      <c r="S23" s="442">
        <v>2.6666666666666668E-2</v>
      </c>
      <c r="T23" s="442">
        <v>2.1215043394406944E-2</v>
      </c>
      <c r="U23" s="442">
        <v>0.12251655629139073</v>
      </c>
      <c r="V23" s="442">
        <v>0.05</v>
      </c>
      <c r="W23" s="442">
        <v>3.1802120141342753E-2</v>
      </c>
      <c r="X23" s="442">
        <v>4.3878894251864854E-4</v>
      </c>
      <c r="Y23" s="442">
        <v>8.5050953949888895E-3</v>
      </c>
      <c r="Z23" s="442">
        <v>0</v>
      </c>
      <c r="AA23" s="442">
        <v>0</v>
      </c>
      <c r="AB23" s="442">
        <v>0</v>
      </c>
      <c r="AC23" s="442">
        <v>1.9491277653250171E-4</v>
      </c>
      <c r="AD23" s="442">
        <v>0</v>
      </c>
      <c r="AE23" s="442">
        <v>0</v>
      </c>
      <c r="AF23" s="442">
        <v>1.5703517587939699E-4</v>
      </c>
      <c r="AG23" s="442">
        <v>0</v>
      </c>
      <c r="AH23" s="442">
        <v>1.8813634351482957E-3</v>
      </c>
      <c r="AI23" s="442">
        <v>5.0131595438024812E-4</v>
      </c>
      <c r="AJ23" s="442">
        <v>9.7713504006253661E-5</v>
      </c>
      <c r="AK23" s="442">
        <v>0</v>
      </c>
      <c r="AL23" s="442">
        <v>8.8898525585429308E-3</v>
      </c>
      <c r="AM23" s="442">
        <v>1.2510947078693858E-4</v>
      </c>
      <c r="AN23" s="442">
        <v>0</v>
      </c>
      <c r="AO23" s="442">
        <v>2.1505376344086021E-3</v>
      </c>
      <c r="AP23" s="443">
        <v>2.4539201527427608E-3</v>
      </c>
      <c r="AQ23" s="442">
        <v>5.3763440860215058E-3</v>
      </c>
      <c r="AR23" s="442">
        <v>9.637963512502257E-3</v>
      </c>
      <c r="AS23" s="442">
        <v>0</v>
      </c>
      <c r="AT23" s="442">
        <v>1.5887251761691222E-2</v>
      </c>
      <c r="AU23" s="442">
        <v>5.800532701982835E-2</v>
      </c>
      <c r="AV23" s="442">
        <v>1.020408163265306E-2</v>
      </c>
      <c r="AW23" s="443">
        <v>1.3374485596707819E-2</v>
      </c>
      <c r="AX23" s="442">
        <v>1.0230810820888565E-2</v>
      </c>
      <c r="AY23" s="443">
        <v>3.7787546669878357E-3</v>
      </c>
      <c r="AZ23" s="443">
        <v>1.019644994016753E-2</v>
      </c>
      <c r="BA23" s="442">
        <v>8.7054937858576653E-3</v>
      </c>
      <c r="BB23" s="443">
        <v>1.8237495746852669E-2</v>
      </c>
      <c r="BC23" s="442">
        <v>-1.1927710843373494E-3</v>
      </c>
      <c r="BD23" s="443">
        <v>1.8480894915918048E-3</v>
      </c>
    </row>
    <row r="24" spans="1:56" x14ac:dyDescent="0.2">
      <c r="A24" s="281" t="s">
        <v>464</v>
      </c>
      <c r="B24" s="283" t="s">
        <v>465</v>
      </c>
      <c r="C24" s="442">
        <v>0</v>
      </c>
      <c r="D24" s="442">
        <v>0</v>
      </c>
      <c r="E24" s="442">
        <v>0</v>
      </c>
      <c r="F24" s="442">
        <v>0</v>
      </c>
      <c r="G24" s="442">
        <v>0</v>
      </c>
      <c r="H24" s="442">
        <v>0</v>
      </c>
      <c r="I24" s="442">
        <v>0</v>
      </c>
      <c r="J24" s="442">
        <v>0</v>
      </c>
      <c r="K24" s="442">
        <v>0</v>
      </c>
      <c r="L24" s="442">
        <v>0</v>
      </c>
      <c r="M24" s="442">
        <v>0</v>
      </c>
      <c r="N24" s="442">
        <v>0</v>
      </c>
      <c r="O24" s="442">
        <v>0</v>
      </c>
      <c r="P24" s="442">
        <v>7.3860698722209907E-5</v>
      </c>
      <c r="Q24" s="442">
        <v>1.0121457489878543E-3</v>
      </c>
      <c r="R24" s="442">
        <v>3.5829451809387314E-4</v>
      </c>
      <c r="S24" s="442">
        <v>0</v>
      </c>
      <c r="T24" s="442">
        <v>0</v>
      </c>
      <c r="U24" s="442">
        <v>0</v>
      </c>
      <c r="V24" s="442">
        <v>0.05</v>
      </c>
      <c r="W24" s="442">
        <v>7.0671378091872791E-3</v>
      </c>
      <c r="X24" s="442">
        <v>0</v>
      </c>
      <c r="Y24" s="442">
        <v>1.6856945827905907E-3</v>
      </c>
      <c r="Z24" s="442">
        <v>0</v>
      </c>
      <c r="AA24" s="442">
        <v>0</v>
      </c>
      <c r="AB24" s="442">
        <v>0</v>
      </c>
      <c r="AC24" s="442">
        <v>2.9236916479875256E-4</v>
      </c>
      <c r="AD24" s="442">
        <v>0</v>
      </c>
      <c r="AE24" s="442">
        <v>0</v>
      </c>
      <c r="AF24" s="442">
        <v>1.5703517587939699E-4</v>
      </c>
      <c r="AG24" s="442">
        <v>0</v>
      </c>
      <c r="AH24" s="442">
        <v>1.7706949977866313E-3</v>
      </c>
      <c r="AI24" s="442">
        <v>1.2532898859506203E-4</v>
      </c>
      <c r="AJ24" s="442">
        <v>0</v>
      </c>
      <c r="AK24" s="442">
        <v>0</v>
      </c>
      <c r="AL24" s="442">
        <v>1.5177797051170859E-3</v>
      </c>
      <c r="AM24" s="442">
        <v>1.2510947078693858E-4</v>
      </c>
      <c r="AN24" s="442">
        <v>0</v>
      </c>
      <c r="AO24" s="442">
        <v>0</v>
      </c>
      <c r="AP24" s="443">
        <v>3.6105059603945853E-4</v>
      </c>
      <c r="AQ24" s="442">
        <v>4.4802867383512545E-4</v>
      </c>
      <c r="AR24" s="442">
        <v>9.6121590586535233E-3</v>
      </c>
      <c r="AS24" s="442">
        <v>0</v>
      </c>
      <c r="AT24" s="442">
        <v>4.6828955797565665E-2</v>
      </c>
      <c r="AU24" s="442">
        <v>2.5821248890204204E-2</v>
      </c>
      <c r="AV24" s="442">
        <v>0</v>
      </c>
      <c r="AW24" s="443">
        <v>1.3613049442357011E-2</v>
      </c>
      <c r="AX24" s="442">
        <v>8.7859127095102265E-3</v>
      </c>
      <c r="AY24" s="443">
        <v>3.6131518728170541E-4</v>
      </c>
      <c r="AZ24" s="443">
        <v>9.2241723175109699E-3</v>
      </c>
      <c r="BA24" s="442">
        <v>6.794271315291203E-3</v>
      </c>
      <c r="BB24" s="443">
        <v>1.5898264715889759E-2</v>
      </c>
      <c r="BC24" s="442">
        <v>-2.2891566265060241E-4</v>
      </c>
      <c r="BD24" s="443">
        <v>2.447800651114973E-4</v>
      </c>
    </row>
    <row r="25" spans="1:56" x14ac:dyDescent="0.2">
      <c r="A25" s="281" t="s">
        <v>466</v>
      </c>
      <c r="B25" s="283" t="s">
        <v>191</v>
      </c>
      <c r="C25" s="442">
        <v>0</v>
      </c>
      <c r="D25" s="442">
        <v>0</v>
      </c>
      <c r="E25" s="442">
        <v>5.3571428571428568E-2</v>
      </c>
      <c r="F25" s="442">
        <v>0</v>
      </c>
      <c r="G25" s="442">
        <v>0</v>
      </c>
      <c r="H25" s="442">
        <v>0</v>
      </c>
      <c r="I25" s="442">
        <v>0</v>
      </c>
      <c r="J25" s="442">
        <v>0</v>
      </c>
      <c r="K25" s="442">
        <v>0</v>
      </c>
      <c r="L25" s="442">
        <v>0</v>
      </c>
      <c r="M25" s="442">
        <v>0</v>
      </c>
      <c r="N25" s="442">
        <v>0</v>
      </c>
      <c r="O25" s="442">
        <v>0</v>
      </c>
      <c r="P25" s="442">
        <v>0</v>
      </c>
      <c r="Q25" s="442">
        <v>0</v>
      </c>
      <c r="R25" s="442">
        <v>7.1658903618774627E-4</v>
      </c>
      <c r="S25" s="442">
        <v>0</v>
      </c>
      <c r="T25" s="442">
        <v>0</v>
      </c>
      <c r="U25" s="442">
        <v>0</v>
      </c>
      <c r="V25" s="442">
        <v>0</v>
      </c>
      <c r="W25" s="442">
        <v>0.47349823321554768</v>
      </c>
      <c r="X25" s="442">
        <v>0</v>
      </c>
      <c r="Y25" s="442">
        <v>0</v>
      </c>
      <c r="Z25" s="442">
        <v>0</v>
      </c>
      <c r="AA25" s="442">
        <v>0</v>
      </c>
      <c r="AB25" s="442">
        <v>0</v>
      </c>
      <c r="AC25" s="442">
        <v>0</v>
      </c>
      <c r="AD25" s="442">
        <v>0</v>
      </c>
      <c r="AE25" s="442">
        <v>0</v>
      </c>
      <c r="AF25" s="442">
        <v>6.2814070351758795E-4</v>
      </c>
      <c r="AG25" s="442">
        <v>0</v>
      </c>
      <c r="AH25" s="442">
        <v>5.5334218680832227E-3</v>
      </c>
      <c r="AI25" s="442">
        <v>0</v>
      </c>
      <c r="AJ25" s="442">
        <v>0</v>
      </c>
      <c r="AK25" s="442">
        <v>0</v>
      </c>
      <c r="AL25" s="442">
        <v>3.8811795316565478E-2</v>
      </c>
      <c r="AM25" s="442">
        <v>0</v>
      </c>
      <c r="AN25" s="442">
        <v>0</v>
      </c>
      <c r="AO25" s="442">
        <v>0</v>
      </c>
      <c r="AP25" s="443">
        <v>2.2764546055369251E-3</v>
      </c>
      <c r="AQ25" s="442">
        <v>0</v>
      </c>
      <c r="AR25" s="442">
        <v>1.7972802105643435E-2</v>
      </c>
      <c r="AS25" s="442">
        <v>0</v>
      </c>
      <c r="AT25" s="442">
        <v>4.4074311338885327E-2</v>
      </c>
      <c r="AU25" s="442">
        <v>4.6611423498076357E-2</v>
      </c>
      <c r="AV25" s="442">
        <v>6.8027210884353739E-3</v>
      </c>
      <c r="AW25" s="443">
        <v>2.0225741038945547E-2</v>
      </c>
      <c r="AX25" s="442">
        <v>1.4379066689039283E-2</v>
      </c>
      <c r="AY25" s="443">
        <v>3.7185354691075517E-3</v>
      </c>
      <c r="AZ25" s="443">
        <v>1.4758675708017551E-2</v>
      </c>
      <c r="BA25" s="442">
        <v>1.1858832908617228E-2</v>
      </c>
      <c r="BB25" s="443">
        <v>2.5935692412385164E-2</v>
      </c>
      <c r="BC25" s="442">
        <v>-1.072289156626506E-3</v>
      </c>
      <c r="BD25" s="443">
        <v>1.7318189606638436E-3</v>
      </c>
    </row>
    <row r="26" spans="1:56" x14ac:dyDescent="0.2">
      <c r="A26" s="281" t="s">
        <v>467</v>
      </c>
      <c r="B26" s="283" t="s">
        <v>50</v>
      </c>
      <c r="C26" s="442">
        <v>1.2099213551119178E-3</v>
      </c>
      <c r="D26" s="442">
        <v>7.246376811594203E-3</v>
      </c>
      <c r="E26" s="442">
        <v>0</v>
      </c>
      <c r="F26" s="442">
        <v>0</v>
      </c>
      <c r="G26" s="442">
        <v>9.372907833072975E-3</v>
      </c>
      <c r="H26" s="442">
        <v>1.6642011834319528E-2</v>
      </c>
      <c r="I26" s="442">
        <v>1.4099783080260303E-2</v>
      </c>
      <c r="J26" s="442">
        <v>3.6330608537693005E-3</v>
      </c>
      <c r="K26" s="442">
        <v>0</v>
      </c>
      <c r="L26" s="442">
        <v>2.3030861354214646E-3</v>
      </c>
      <c r="M26" s="442">
        <v>1.0638297872340425E-2</v>
      </c>
      <c r="N26" s="442">
        <v>8.1702859600085997E-3</v>
      </c>
      <c r="O26" s="442">
        <v>3.345227475468332E-2</v>
      </c>
      <c r="P26" s="442">
        <v>3.0282886476106063E-3</v>
      </c>
      <c r="Q26" s="442">
        <v>1.0121457489878543E-3</v>
      </c>
      <c r="R26" s="442">
        <v>2.8663561447509851E-3</v>
      </c>
      <c r="S26" s="442">
        <v>0</v>
      </c>
      <c r="T26" s="442">
        <v>5.7859209257473485E-3</v>
      </c>
      <c r="U26" s="442">
        <v>3.3112582781456954E-3</v>
      </c>
      <c r="V26" s="442">
        <v>0</v>
      </c>
      <c r="W26" s="442">
        <v>0</v>
      </c>
      <c r="X26" s="442">
        <v>5.2654673102237821E-2</v>
      </c>
      <c r="Y26" s="442">
        <v>3.2947666845452458E-3</v>
      </c>
      <c r="Z26" s="442">
        <v>8.7733290795980225E-3</v>
      </c>
      <c r="AA26" s="442">
        <v>3.937007874015748E-3</v>
      </c>
      <c r="AB26" s="442">
        <v>4.2553191489361703E-3</v>
      </c>
      <c r="AC26" s="442">
        <v>6.3346652373063054E-3</v>
      </c>
      <c r="AD26" s="442">
        <v>1.6746411483253589E-2</v>
      </c>
      <c r="AE26" s="442">
        <v>0</v>
      </c>
      <c r="AF26" s="442">
        <v>4.2399497487437187E-3</v>
      </c>
      <c r="AG26" s="442">
        <v>1.1494252873563218E-2</v>
      </c>
      <c r="AH26" s="442">
        <v>8.9641434262948214E-3</v>
      </c>
      <c r="AI26" s="442">
        <v>1.729540042611856E-2</v>
      </c>
      <c r="AJ26" s="442">
        <v>3.7131131522376393E-3</v>
      </c>
      <c r="AK26" s="442">
        <v>5.0128534704370183E-2</v>
      </c>
      <c r="AL26" s="442">
        <v>6.5047701647875109E-3</v>
      </c>
      <c r="AM26" s="442">
        <v>5.2545977730514204E-3</v>
      </c>
      <c r="AN26" s="442">
        <v>1.2738853503184714E-2</v>
      </c>
      <c r="AO26" s="442">
        <v>3.870967741935484E-2</v>
      </c>
      <c r="AP26" s="443">
        <v>8.5856607837857691E-3</v>
      </c>
      <c r="AQ26" s="442">
        <v>2.0161290322580645E-2</v>
      </c>
      <c r="AR26" s="442">
        <v>8.6315898124016202E-3</v>
      </c>
      <c r="AS26" s="442">
        <v>0</v>
      </c>
      <c r="AT26" s="442">
        <v>5.5092889173606659E-3</v>
      </c>
      <c r="AU26" s="442">
        <v>9.9881621781592184E-3</v>
      </c>
      <c r="AV26" s="442">
        <v>-5.7823129251700682E-2</v>
      </c>
      <c r="AW26" s="443">
        <v>6.8438003220611917E-3</v>
      </c>
      <c r="AX26" s="442">
        <v>1.0818091988739117E-2</v>
      </c>
      <c r="AY26" s="443">
        <v>2.6767433457786344E-2</v>
      </c>
      <c r="AZ26" s="443">
        <v>1.3442361388113283E-2</v>
      </c>
      <c r="BA26" s="442">
        <v>1.4588642284640463E-2</v>
      </c>
      <c r="BB26" s="443">
        <v>1.5481456277645458E-2</v>
      </c>
      <c r="BC26" s="442">
        <v>1.0554216867469879E-2</v>
      </c>
      <c r="BD26" s="443">
        <v>1.3946344209727559E-2</v>
      </c>
    </row>
    <row r="27" spans="1:56" x14ac:dyDescent="0.2">
      <c r="A27" s="281" t="s">
        <v>468</v>
      </c>
      <c r="B27" s="283" t="s">
        <v>36</v>
      </c>
      <c r="C27" s="442">
        <v>2.6214962694091552E-3</v>
      </c>
      <c r="D27" s="442">
        <v>2.8985507246376812E-3</v>
      </c>
      <c r="E27" s="442">
        <v>0</v>
      </c>
      <c r="F27" s="442">
        <v>0</v>
      </c>
      <c r="G27" s="442">
        <v>5.2071710183738745E-4</v>
      </c>
      <c r="H27" s="442">
        <v>2.2189349112426036E-3</v>
      </c>
      <c r="I27" s="442">
        <v>2.1691973969631237E-3</v>
      </c>
      <c r="J27" s="442">
        <v>3.3303057826218588E-3</v>
      </c>
      <c r="K27" s="442">
        <v>0</v>
      </c>
      <c r="L27" s="442">
        <v>3.2243205895900505E-3</v>
      </c>
      <c r="M27" s="442">
        <v>5.9101654846335696E-3</v>
      </c>
      <c r="N27" s="442">
        <v>4.0851429800042999E-3</v>
      </c>
      <c r="O27" s="442">
        <v>2.8991971454058875E-3</v>
      </c>
      <c r="P27" s="442">
        <v>3.8407563335549153E-3</v>
      </c>
      <c r="Q27" s="442">
        <v>1.5182186234817814E-3</v>
      </c>
      <c r="R27" s="442">
        <v>1.7914725904693658E-3</v>
      </c>
      <c r="S27" s="442">
        <v>0</v>
      </c>
      <c r="T27" s="442">
        <v>3.3751205400192863E-3</v>
      </c>
      <c r="U27" s="442">
        <v>0</v>
      </c>
      <c r="V27" s="442">
        <v>0</v>
      </c>
      <c r="W27" s="442">
        <v>0</v>
      </c>
      <c r="X27" s="442">
        <v>1.3163668275559457E-3</v>
      </c>
      <c r="Y27" s="442">
        <v>6.8960232932342345E-4</v>
      </c>
      <c r="Z27" s="442">
        <v>1.3239751156484288E-2</v>
      </c>
      <c r="AA27" s="442">
        <v>2.952755905511811E-2</v>
      </c>
      <c r="AB27" s="442">
        <v>2.8368794326241137E-3</v>
      </c>
      <c r="AC27" s="442">
        <v>3.1186044245200273E-3</v>
      </c>
      <c r="AD27" s="442">
        <v>2.8708133971291866E-3</v>
      </c>
      <c r="AE27" s="442">
        <v>9.6472716309918601E-3</v>
      </c>
      <c r="AF27" s="442">
        <v>5.1821608040201004E-3</v>
      </c>
      <c r="AG27" s="442">
        <v>2.8735632183908046E-3</v>
      </c>
      <c r="AH27" s="442">
        <v>8.1894643647631698E-3</v>
      </c>
      <c r="AI27" s="442">
        <v>5.8904624639679161E-3</v>
      </c>
      <c r="AJ27" s="442">
        <v>2.2474105921438344E-3</v>
      </c>
      <c r="AK27" s="442">
        <v>1.7137960582690661E-3</v>
      </c>
      <c r="AL27" s="442">
        <v>1.5177797051170859E-3</v>
      </c>
      <c r="AM27" s="442">
        <v>1.75153259101714E-3</v>
      </c>
      <c r="AN27" s="442">
        <v>0</v>
      </c>
      <c r="AO27" s="442">
        <v>0</v>
      </c>
      <c r="AP27" s="443">
        <v>4.497833696423763E-3</v>
      </c>
      <c r="AQ27" s="442">
        <v>0</v>
      </c>
      <c r="AR27" s="442">
        <v>0</v>
      </c>
      <c r="AS27" s="442">
        <v>0</v>
      </c>
      <c r="AT27" s="442">
        <v>0.61460602178090973</v>
      </c>
      <c r="AU27" s="442">
        <v>0.20139094406629179</v>
      </c>
      <c r="AV27" s="442">
        <v>0</v>
      </c>
      <c r="AW27" s="443">
        <v>9.1817260094232717E-2</v>
      </c>
      <c r="AX27" s="442">
        <v>6.0830210489028098E-2</v>
      </c>
      <c r="AY27" s="443">
        <v>0</v>
      </c>
      <c r="AZ27" s="443">
        <v>6.140805743917032E-2</v>
      </c>
      <c r="BA27" s="442">
        <v>4.6449468274418801E-2</v>
      </c>
      <c r="BB27" s="443">
        <v>0</v>
      </c>
      <c r="BC27" s="442">
        <v>0.14838554216867469</v>
      </c>
      <c r="BD27" s="443">
        <v>7.9865615744253785E-2</v>
      </c>
    </row>
    <row r="28" spans="1:56" x14ac:dyDescent="0.2">
      <c r="A28" s="281" t="s">
        <v>469</v>
      </c>
      <c r="B28" s="283" t="s">
        <v>192</v>
      </c>
      <c r="C28" s="442">
        <v>9.8810244000806617E-3</v>
      </c>
      <c r="D28" s="442">
        <v>7.246376811594203E-3</v>
      </c>
      <c r="E28" s="442">
        <v>0</v>
      </c>
      <c r="F28" s="442">
        <v>3.2258064516129031E-2</v>
      </c>
      <c r="G28" s="442">
        <v>1.4133749907014803E-2</v>
      </c>
      <c r="H28" s="442">
        <v>3.069526627218935E-2</v>
      </c>
      <c r="I28" s="442">
        <v>1.9522776572668113E-2</v>
      </c>
      <c r="J28" s="442">
        <v>2.9972752043596729E-2</v>
      </c>
      <c r="K28" s="442">
        <v>9.4786729857819912E-3</v>
      </c>
      <c r="L28" s="442">
        <v>3.3625057577153387E-2</v>
      </c>
      <c r="M28" s="442">
        <v>5.7919621749408984E-2</v>
      </c>
      <c r="N28" s="442">
        <v>4.4076542678993767E-2</v>
      </c>
      <c r="O28" s="442">
        <v>3.6574487065120426E-2</v>
      </c>
      <c r="P28" s="442">
        <v>2.4078587783440433E-2</v>
      </c>
      <c r="Q28" s="442">
        <v>1.417004048582996E-2</v>
      </c>
      <c r="R28" s="442">
        <v>1.1107130060910068E-2</v>
      </c>
      <c r="S28" s="442">
        <v>1.3333333333333334E-2</v>
      </c>
      <c r="T28" s="442">
        <v>2.9411764705882353E-2</v>
      </c>
      <c r="U28" s="442">
        <v>6.6225165562913907E-3</v>
      </c>
      <c r="V28" s="442">
        <v>0</v>
      </c>
      <c r="W28" s="442">
        <v>1.4134275618374558E-2</v>
      </c>
      <c r="X28" s="442">
        <v>2.3255813953488372E-2</v>
      </c>
      <c r="Y28" s="442">
        <v>3.2181442035093097E-3</v>
      </c>
      <c r="Z28" s="442">
        <v>0.10198330408890306</v>
      </c>
      <c r="AA28" s="442">
        <v>4.3307086614173228E-2</v>
      </c>
      <c r="AB28" s="442">
        <v>7.8014184397163122E-2</v>
      </c>
      <c r="AC28" s="442">
        <v>2.3584445960432708E-2</v>
      </c>
      <c r="AD28" s="442">
        <v>4.7846889952153108E-3</v>
      </c>
      <c r="AE28" s="442">
        <v>1.3566475731082302E-3</v>
      </c>
      <c r="AF28" s="442">
        <v>6.4384422110552765E-3</v>
      </c>
      <c r="AG28" s="442">
        <v>2.8735632183908046E-3</v>
      </c>
      <c r="AH28" s="442">
        <v>1.217352810978309E-2</v>
      </c>
      <c r="AI28" s="442">
        <v>2.08046121067803E-2</v>
      </c>
      <c r="AJ28" s="442">
        <v>1.1627906976744186E-2</v>
      </c>
      <c r="AK28" s="442">
        <v>3.8560411311053984E-3</v>
      </c>
      <c r="AL28" s="442">
        <v>5.2038161318300087E-3</v>
      </c>
      <c r="AM28" s="442">
        <v>3.8408607531590144E-2</v>
      </c>
      <c r="AN28" s="442">
        <v>0</v>
      </c>
      <c r="AO28" s="442">
        <v>2.1505376344086021E-3</v>
      </c>
      <c r="AP28" s="443">
        <v>2.7660147357599196E-2</v>
      </c>
      <c r="AQ28" s="442">
        <v>0</v>
      </c>
      <c r="AR28" s="442">
        <v>0.19122390524604546</v>
      </c>
      <c r="AS28" s="442">
        <v>0</v>
      </c>
      <c r="AT28" s="442">
        <v>0</v>
      </c>
      <c r="AU28" s="442">
        <v>0</v>
      </c>
      <c r="AV28" s="442">
        <v>0</v>
      </c>
      <c r="AW28" s="443">
        <v>0.11049233613645852</v>
      </c>
      <c r="AX28" s="442">
        <v>9.0147659265059563E-2</v>
      </c>
      <c r="AY28" s="443">
        <v>2.0022883295194509E-3</v>
      </c>
      <c r="AZ28" s="443">
        <v>7.4561228560031917E-2</v>
      </c>
      <c r="BA28" s="442">
        <v>6.930939737767465E-2</v>
      </c>
      <c r="BB28" s="443">
        <v>5.6736985369173192E-3</v>
      </c>
      <c r="BC28" s="442">
        <v>0.17213253012048194</v>
      </c>
      <c r="BD28" s="443">
        <v>0.11508946711379825</v>
      </c>
    </row>
    <row r="29" spans="1:56" x14ac:dyDescent="0.2">
      <c r="A29" s="281" t="s">
        <v>470</v>
      </c>
      <c r="B29" s="283" t="s">
        <v>285</v>
      </c>
      <c r="C29" s="442">
        <v>6.0496067755595891E-4</v>
      </c>
      <c r="D29" s="442">
        <v>0</v>
      </c>
      <c r="E29" s="442">
        <v>0</v>
      </c>
      <c r="F29" s="442">
        <v>0</v>
      </c>
      <c r="G29" s="442">
        <v>1.9340920925388677E-3</v>
      </c>
      <c r="H29" s="442">
        <v>1.4792899408284023E-3</v>
      </c>
      <c r="I29" s="442">
        <v>1.0845986984815619E-3</v>
      </c>
      <c r="J29" s="442">
        <v>2.4220405691795337E-3</v>
      </c>
      <c r="K29" s="442">
        <v>0</v>
      </c>
      <c r="L29" s="442">
        <v>9.2123445416858593E-4</v>
      </c>
      <c r="M29" s="442">
        <v>1.1820330969267139E-3</v>
      </c>
      <c r="N29" s="442">
        <v>1.0750376263169211E-3</v>
      </c>
      <c r="O29" s="442">
        <v>6.6904549509366632E-4</v>
      </c>
      <c r="P29" s="442">
        <v>6.6474628849988926E-4</v>
      </c>
      <c r="Q29" s="442">
        <v>5.0607287449392713E-4</v>
      </c>
      <c r="R29" s="442">
        <v>7.1658903618774627E-4</v>
      </c>
      <c r="S29" s="442">
        <v>0</v>
      </c>
      <c r="T29" s="442">
        <v>1.9286403085824494E-3</v>
      </c>
      <c r="U29" s="442">
        <v>0</v>
      </c>
      <c r="V29" s="442">
        <v>0</v>
      </c>
      <c r="W29" s="442">
        <v>0</v>
      </c>
      <c r="X29" s="442">
        <v>4.3878894251864854E-4</v>
      </c>
      <c r="Y29" s="442">
        <v>7.662248103593594E-4</v>
      </c>
      <c r="Z29" s="442">
        <v>4.2537353113202529E-4</v>
      </c>
      <c r="AA29" s="442">
        <v>9.2519685039370081E-2</v>
      </c>
      <c r="AB29" s="442">
        <v>8.5106382978723406E-3</v>
      </c>
      <c r="AC29" s="442">
        <v>2.3389533183900205E-3</v>
      </c>
      <c r="AD29" s="442">
        <v>1.4354066985645933E-3</v>
      </c>
      <c r="AE29" s="442">
        <v>0</v>
      </c>
      <c r="AF29" s="442">
        <v>2.041457286432161E-3</v>
      </c>
      <c r="AG29" s="442">
        <v>0</v>
      </c>
      <c r="AH29" s="442">
        <v>4.0947321823815849E-3</v>
      </c>
      <c r="AI29" s="442">
        <v>9.3996741446296522E-3</v>
      </c>
      <c r="AJ29" s="442">
        <v>4.7879616963064295E-3</v>
      </c>
      <c r="AK29" s="442">
        <v>2.1422450728363325E-3</v>
      </c>
      <c r="AL29" s="442">
        <v>8.6730268863833475E-4</v>
      </c>
      <c r="AM29" s="442">
        <v>9.508319779807331E-3</v>
      </c>
      <c r="AN29" s="442">
        <v>0</v>
      </c>
      <c r="AO29" s="442">
        <v>2.1505376344086021E-3</v>
      </c>
      <c r="AP29" s="443">
        <v>2.6191466966930211E-3</v>
      </c>
      <c r="AQ29" s="442">
        <v>4.4802867383512545E-4</v>
      </c>
      <c r="AR29" s="442">
        <v>5.74149098134338E-3</v>
      </c>
      <c r="AS29" s="442">
        <v>-3.202818480262631E-4</v>
      </c>
      <c r="AT29" s="442">
        <v>0</v>
      </c>
      <c r="AU29" s="442">
        <v>0</v>
      </c>
      <c r="AV29" s="442">
        <v>0</v>
      </c>
      <c r="AW29" s="443">
        <v>3.2653426373233136E-3</v>
      </c>
      <c r="AX29" s="442">
        <v>4.0363927885601354E-3</v>
      </c>
      <c r="AY29" s="443">
        <v>4.5164398410213176E-5</v>
      </c>
      <c r="AZ29" s="443">
        <v>2.1988432389309933E-3</v>
      </c>
      <c r="BA29" s="442">
        <v>3.092834873225802E-3</v>
      </c>
      <c r="BB29" s="443">
        <v>3.0707723715549507E-3</v>
      </c>
      <c r="BC29" s="442">
        <v>9.6385542168674694E-4</v>
      </c>
      <c r="BD29" s="443">
        <v>3.1087068269160158E-3</v>
      </c>
    </row>
    <row r="30" spans="1:56" x14ac:dyDescent="0.2">
      <c r="A30" s="281" t="s">
        <v>471</v>
      </c>
      <c r="B30" s="283" t="s">
        <v>281</v>
      </c>
      <c r="C30" s="442">
        <v>4.0330711837063924E-4</v>
      </c>
      <c r="D30" s="442">
        <v>0</v>
      </c>
      <c r="E30" s="442">
        <v>0</v>
      </c>
      <c r="F30" s="442">
        <v>0</v>
      </c>
      <c r="G30" s="442">
        <v>8.9265788886409283E-4</v>
      </c>
      <c r="H30" s="442">
        <v>3.6982248520710058E-4</v>
      </c>
      <c r="I30" s="442">
        <v>0</v>
      </c>
      <c r="J30" s="442">
        <v>2.119285498032092E-3</v>
      </c>
      <c r="K30" s="442">
        <v>0</v>
      </c>
      <c r="L30" s="442">
        <v>0</v>
      </c>
      <c r="M30" s="442">
        <v>2.3640661938534278E-3</v>
      </c>
      <c r="N30" s="442">
        <v>2.1500752526338422E-4</v>
      </c>
      <c r="O30" s="442">
        <v>2.2301516503122213E-4</v>
      </c>
      <c r="P30" s="442">
        <v>7.3860698722209907E-5</v>
      </c>
      <c r="Q30" s="442">
        <v>5.0607287449392713E-4</v>
      </c>
      <c r="R30" s="442">
        <v>0</v>
      </c>
      <c r="S30" s="442">
        <v>0</v>
      </c>
      <c r="T30" s="442">
        <v>9.6432015429122472E-4</v>
      </c>
      <c r="U30" s="442">
        <v>0</v>
      </c>
      <c r="V30" s="442">
        <v>0</v>
      </c>
      <c r="W30" s="442">
        <v>0</v>
      </c>
      <c r="X30" s="442">
        <v>4.3878894251864854E-4</v>
      </c>
      <c r="Y30" s="442">
        <v>1.9921845069343345E-3</v>
      </c>
      <c r="Z30" s="442">
        <v>1.2282660711437231E-2</v>
      </c>
      <c r="AA30" s="442">
        <v>1.968503937007874E-3</v>
      </c>
      <c r="AB30" s="442">
        <v>0</v>
      </c>
      <c r="AC30" s="442">
        <v>1.4618458239937628E-3</v>
      </c>
      <c r="AD30" s="442">
        <v>3.3492822966507177E-3</v>
      </c>
      <c r="AE30" s="442">
        <v>0</v>
      </c>
      <c r="AF30" s="442">
        <v>3.7688442211055275E-3</v>
      </c>
      <c r="AG30" s="442">
        <v>0</v>
      </c>
      <c r="AH30" s="442">
        <v>2.7556440903054449E-2</v>
      </c>
      <c r="AI30" s="442">
        <v>5.0131595438024819E-3</v>
      </c>
      <c r="AJ30" s="442">
        <v>3.8108266562438928E-3</v>
      </c>
      <c r="AK30" s="442">
        <v>0</v>
      </c>
      <c r="AL30" s="442">
        <v>4.3365134431916737E-4</v>
      </c>
      <c r="AM30" s="442">
        <v>1.8641311147253849E-2</v>
      </c>
      <c r="AN30" s="442">
        <v>0</v>
      </c>
      <c r="AO30" s="442">
        <v>1.0752688172043012E-2</v>
      </c>
      <c r="AP30" s="443">
        <v>5.0118718331579075E-3</v>
      </c>
      <c r="AQ30" s="442">
        <v>0</v>
      </c>
      <c r="AR30" s="442">
        <v>8.515469770082316E-4</v>
      </c>
      <c r="AS30" s="442">
        <v>7.4865881976138998E-3</v>
      </c>
      <c r="AT30" s="442">
        <v>0</v>
      </c>
      <c r="AU30" s="442">
        <v>0</v>
      </c>
      <c r="AV30" s="442">
        <v>0</v>
      </c>
      <c r="AW30" s="443">
        <v>1.8861454046639231E-3</v>
      </c>
      <c r="AX30" s="442">
        <v>4.99655088837929E-3</v>
      </c>
      <c r="AY30" s="443">
        <v>1.5054799470071059E-5</v>
      </c>
      <c r="AZ30" s="443">
        <v>1.2664539289988033E-3</v>
      </c>
      <c r="BA30" s="442">
        <v>3.8188858676309382E-3</v>
      </c>
      <c r="BB30" s="443">
        <v>3.1303164341612792E-3</v>
      </c>
      <c r="BC30" s="442">
        <v>-1.3734939759036144E-3</v>
      </c>
      <c r="BD30" s="443">
        <v>4.3142486475901401E-3</v>
      </c>
    </row>
    <row r="31" spans="1:56" x14ac:dyDescent="0.2">
      <c r="A31" s="281" t="s">
        <v>472</v>
      </c>
      <c r="B31" s="283" t="s">
        <v>384</v>
      </c>
      <c r="C31" s="442">
        <v>7.2595281306715068E-2</v>
      </c>
      <c r="D31" s="442">
        <v>2.753623188405797E-2</v>
      </c>
      <c r="E31" s="442">
        <v>7.1428571428571425E-2</v>
      </c>
      <c r="F31" s="442">
        <v>3.2258064516129031E-2</v>
      </c>
      <c r="G31" s="442">
        <v>7.8256341590418804E-2</v>
      </c>
      <c r="H31" s="442">
        <v>7.6553254437869825E-2</v>
      </c>
      <c r="I31" s="442">
        <v>7.5921908893709325E-2</v>
      </c>
      <c r="J31" s="442">
        <v>4.0266424462609751E-2</v>
      </c>
      <c r="K31" s="442">
        <v>9.4786729857819912E-3</v>
      </c>
      <c r="L31" s="442">
        <v>5.9419622293873792E-2</v>
      </c>
      <c r="M31" s="442">
        <v>3.7825059101654845E-2</v>
      </c>
      <c r="N31" s="442">
        <v>2.3220812728445495E-2</v>
      </c>
      <c r="O31" s="442">
        <v>3.9473684210526314E-2</v>
      </c>
      <c r="P31" s="442">
        <v>4.6236797400103405E-2</v>
      </c>
      <c r="Q31" s="442">
        <v>4.5040485829959516E-2</v>
      </c>
      <c r="R31" s="442">
        <v>4.1562164098889284E-2</v>
      </c>
      <c r="S31" s="442">
        <v>5.3333333333333337E-2</v>
      </c>
      <c r="T31" s="442">
        <v>4.29122468659595E-2</v>
      </c>
      <c r="U31" s="442">
        <v>5.2980132450331126E-2</v>
      </c>
      <c r="V31" s="442">
        <v>0.05</v>
      </c>
      <c r="W31" s="442">
        <v>3.8869257950530034E-2</v>
      </c>
      <c r="X31" s="442">
        <v>7.4155331285651604E-2</v>
      </c>
      <c r="Y31" s="442">
        <v>5.8999310397670673E-2</v>
      </c>
      <c r="Z31" s="442">
        <v>1.7333971393630031E-2</v>
      </c>
      <c r="AA31" s="442">
        <v>1.968503937007874E-2</v>
      </c>
      <c r="AB31" s="442">
        <v>1.5602836879432624E-2</v>
      </c>
      <c r="AC31" s="442">
        <v>1.1402397427151351E-2</v>
      </c>
      <c r="AD31" s="442">
        <v>5.7416267942583732E-3</v>
      </c>
      <c r="AE31" s="442">
        <v>7.536930961712391E-4</v>
      </c>
      <c r="AF31" s="442">
        <v>1.1620603015075377E-2</v>
      </c>
      <c r="AG31" s="442">
        <v>1.4367816091954023E-2</v>
      </c>
      <c r="AH31" s="442">
        <v>9.9601593625498006E-3</v>
      </c>
      <c r="AI31" s="442">
        <v>1.9300664243639555E-2</v>
      </c>
      <c r="AJ31" s="442">
        <v>5.9312096931795975E-2</v>
      </c>
      <c r="AK31" s="442">
        <v>4.0702656383890319E-2</v>
      </c>
      <c r="AL31" s="442">
        <v>2.4501300954032957E-2</v>
      </c>
      <c r="AM31" s="442">
        <v>8.7951957963217822E-2</v>
      </c>
      <c r="AN31" s="442">
        <v>0.26751592356687898</v>
      </c>
      <c r="AO31" s="442">
        <v>6.236559139784946E-2</v>
      </c>
      <c r="AP31" s="443">
        <v>4.0260201209213524E-2</v>
      </c>
      <c r="AQ31" s="442">
        <v>9.6774193548387094E-2</v>
      </c>
      <c r="AR31" s="442">
        <v>0.1424405852450133</v>
      </c>
      <c r="AS31" s="442">
        <v>8.0070462006565774E-5</v>
      </c>
      <c r="AT31" s="442">
        <v>2.9468289557975657E-2</v>
      </c>
      <c r="AU31" s="442">
        <v>0.10358094110683634</v>
      </c>
      <c r="AV31" s="442">
        <v>3.4013605442176874E-2</v>
      </c>
      <c r="AW31" s="443">
        <v>9.7870817677580962E-2</v>
      </c>
      <c r="AX31" s="442">
        <v>9.1853571228815933E-2</v>
      </c>
      <c r="AY31" s="443">
        <v>6.0445019872335304E-2</v>
      </c>
      <c r="AZ31" s="443">
        <v>8.5475668129238139E-2</v>
      </c>
      <c r="BA31" s="442">
        <v>8.4428341614111016E-2</v>
      </c>
      <c r="BB31" s="443">
        <v>0.11450323239197006</v>
      </c>
      <c r="BC31" s="442">
        <v>4.436144578313253E-2</v>
      </c>
      <c r="BD31" s="443">
        <v>6.2792206202726852E-2</v>
      </c>
    </row>
    <row r="32" spans="1:56" x14ac:dyDescent="0.2">
      <c r="A32" s="281" t="s">
        <v>473</v>
      </c>
      <c r="B32" s="283" t="s">
        <v>37</v>
      </c>
      <c r="C32" s="442">
        <v>5.0413389796329904E-3</v>
      </c>
      <c r="D32" s="442">
        <v>8.6956521739130436E-3</v>
      </c>
      <c r="E32" s="442">
        <v>1.7857142857142856E-2</v>
      </c>
      <c r="F32" s="442">
        <v>3.2258064516129031E-2</v>
      </c>
      <c r="G32" s="442">
        <v>4.9840065461578516E-3</v>
      </c>
      <c r="H32" s="442">
        <v>1.8121301775147928E-2</v>
      </c>
      <c r="I32" s="442">
        <v>1.3015184381778741E-2</v>
      </c>
      <c r="J32" s="442">
        <v>6.0551014229488342E-3</v>
      </c>
      <c r="K32" s="442">
        <v>4.7393364928909956E-3</v>
      </c>
      <c r="L32" s="442">
        <v>2.7637033625057578E-3</v>
      </c>
      <c r="M32" s="442">
        <v>1.1820330969267139E-2</v>
      </c>
      <c r="N32" s="442">
        <v>3.8701354547409157E-3</v>
      </c>
      <c r="O32" s="442">
        <v>7.5825156110615518E-3</v>
      </c>
      <c r="P32" s="442">
        <v>1.1300686904498116E-2</v>
      </c>
      <c r="Q32" s="442">
        <v>6.0728744939271256E-3</v>
      </c>
      <c r="R32" s="442">
        <v>6.4493013256897167E-3</v>
      </c>
      <c r="S32" s="442">
        <v>1.3333333333333334E-2</v>
      </c>
      <c r="T32" s="442">
        <v>5.7859209257473485E-3</v>
      </c>
      <c r="U32" s="442">
        <v>6.6225165562913907E-3</v>
      </c>
      <c r="V32" s="442">
        <v>0</v>
      </c>
      <c r="W32" s="442">
        <v>3.5335689045936395E-3</v>
      </c>
      <c r="X32" s="442">
        <v>1.0969723562966213E-2</v>
      </c>
      <c r="Y32" s="442">
        <v>1.2566086889893495E-2</v>
      </c>
      <c r="Z32" s="442">
        <v>1.9141808900941137E-2</v>
      </c>
      <c r="AA32" s="442">
        <v>2.3622047244094488E-2</v>
      </c>
      <c r="AB32" s="442">
        <v>2.553191489361702E-2</v>
      </c>
      <c r="AC32" s="442">
        <v>1.7737062664457657E-2</v>
      </c>
      <c r="AD32" s="442">
        <v>4.8325358851674639E-2</v>
      </c>
      <c r="AE32" s="442">
        <v>7.5821525474826651E-2</v>
      </c>
      <c r="AF32" s="442">
        <v>1.0364321608040201E-2</v>
      </c>
      <c r="AG32" s="442">
        <v>5.7471264367816091E-3</v>
      </c>
      <c r="AH32" s="442">
        <v>2.1248339973439574E-2</v>
      </c>
      <c r="AI32" s="442">
        <v>7.8957262814889091E-3</v>
      </c>
      <c r="AJ32" s="442">
        <v>8.3056478405315621E-3</v>
      </c>
      <c r="AK32" s="442">
        <v>2.7420736932305057E-2</v>
      </c>
      <c r="AL32" s="442">
        <v>8.2393755420641802E-3</v>
      </c>
      <c r="AM32" s="442">
        <v>6.2554735393469283E-3</v>
      </c>
      <c r="AN32" s="442">
        <v>0</v>
      </c>
      <c r="AO32" s="442">
        <v>2.1505376344086021E-3</v>
      </c>
      <c r="AP32" s="443">
        <v>1.4533816365995154E-2</v>
      </c>
      <c r="AQ32" s="442">
        <v>0</v>
      </c>
      <c r="AR32" s="442">
        <v>5.3595850643821122E-2</v>
      </c>
      <c r="AS32" s="442">
        <v>0</v>
      </c>
      <c r="AT32" s="442">
        <v>0</v>
      </c>
      <c r="AU32" s="442">
        <v>0</v>
      </c>
      <c r="AV32" s="442">
        <v>0</v>
      </c>
      <c r="AW32" s="443">
        <v>3.0968569213335718E-2</v>
      </c>
      <c r="AX32" s="442">
        <v>3.0431418610287673E-2</v>
      </c>
      <c r="AY32" s="443">
        <v>1.9721787305793086E-3</v>
      </c>
      <c r="AZ32" s="443">
        <v>2.1365177502991623E-2</v>
      </c>
      <c r="BA32" s="442">
        <v>2.3703429523226512E-2</v>
      </c>
      <c r="BB32" s="443">
        <v>3.887376658727458E-2</v>
      </c>
      <c r="BC32" s="442">
        <v>-3.4337349397590361E-3</v>
      </c>
      <c r="BD32" s="443">
        <v>1.2789758402075736E-2</v>
      </c>
    </row>
    <row r="33" spans="1:56" x14ac:dyDescent="0.2">
      <c r="A33" s="281" t="s">
        <v>474</v>
      </c>
      <c r="B33" s="283" t="s">
        <v>38</v>
      </c>
      <c r="C33" s="442">
        <v>2.0165355918531961E-3</v>
      </c>
      <c r="D33" s="442">
        <v>0</v>
      </c>
      <c r="E33" s="442">
        <v>0</v>
      </c>
      <c r="F33" s="442">
        <v>0</v>
      </c>
      <c r="G33" s="442">
        <v>1.4133749907014803E-3</v>
      </c>
      <c r="H33" s="442">
        <v>2.5887573964497044E-3</v>
      </c>
      <c r="I33" s="442">
        <v>2.1691973969631237E-3</v>
      </c>
      <c r="J33" s="442">
        <v>1.8165304268846503E-3</v>
      </c>
      <c r="K33" s="442">
        <v>0</v>
      </c>
      <c r="L33" s="442">
        <v>9.2123445416858593E-4</v>
      </c>
      <c r="M33" s="442">
        <v>2.3640661938534278E-3</v>
      </c>
      <c r="N33" s="442">
        <v>1.0750376263169211E-3</v>
      </c>
      <c r="O33" s="442">
        <v>8.9206066012488853E-4</v>
      </c>
      <c r="P33" s="442">
        <v>3.1760100450550261E-3</v>
      </c>
      <c r="Q33" s="442">
        <v>2.0242914979757085E-3</v>
      </c>
      <c r="R33" s="442">
        <v>1.7914725904693658E-3</v>
      </c>
      <c r="S33" s="442">
        <v>0</v>
      </c>
      <c r="T33" s="442">
        <v>4.8216007714561236E-4</v>
      </c>
      <c r="U33" s="442">
        <v>3.3112582781456954E-3</v>
      </c>
      <c r="V33" s="442">
        <v>0</v>
      </c>
      <c r="W33" s="442">
        <v>0</v>
      </c>
      <c r="X33" s="442">
        <v>2.1939447125932428E-3</v>
      </c>
      <c r="Y33" s="442">
        <v>3.4480116466171174E-3</v>
      </c>
      <c r="Z33" s="442">
        <v>2.0205242728771203E-3</v>
      </c>
      <c r="AA33" s="442">
        <v>0</v>
      </c>
      <c r="AB33" s="442">
        <v>1.4184397163120568E-3</v>
      </c>
      <c r="AC33" s="442">
        <v>2.7287788714550239E-2</v>
      </c>
      <c r="AD33" s="442">
        <v>1.3875598086124402E-2</v>
      </c>
      <c r="AE33" s="442">
        <v>1.5676816400361771E-2</v>
      </c>
      <c r="AF33" s="442">
        <v>1.8059045226130652E-2</v>
      </c>
      <c r="AG33" s="442">
        <v>4.0229885057471264E-2</v>
      </c>
      <c r="AH33" s="442">
        <v>1.6600265604249668E-3</v>
      </c>
      <c r="AI33" s="442">
        <v>5.7651334753728535E-3</v>
      </c>
      <c r="AJ33" s="442">
        <v>1.8174711745163181E-2</v>
      </c>
      <c r="AK33" s="442">
        <v>1.5424164524421594E-2</v>
      </c>
      <c r="AL33" s="442">
        <v>5.2038161318300087E-3</v>
      </c>
      <c r="AM33" s="442">
        <v>1.0384086075315902E-2</v>
      </c>
      <c r="AN33" s="442">
        <v>0</v>
      </c>
      <c r="AO33" s="442">
        <v>2.3655913978494623E-2</v>
      </c>
      <c r="AP33" s="443">
        <v>6.9945903605610361E-3</v>
      </c>
      <c r="AQ33" s="442">
        <v>0</v>
      </c>
      <c r="AR33" s="442">
        <v>0.10937217763786029</v>
      </c>
      <c r="AS33" s="442">
        <v>1.6014092401313155E-4</v>
      </c>
      <c r="AT33" s="442">
        <v>0</v>
      </c>
      <c r="AU33" s="442">
        <v>3.8324948209529447E-2</v>
      </c>
      <c r="AV33" s="442">
        <v>0</v>
      </c>
      <c r="AW33" s="443">
        <v>6.708862646865868E-2</v>
      </c>
      <c r="AX33" s="442">
        <v>4.7271473050319743E-2</v>
      </c>
      <c r="AY33" s="443">
        <v>2.2582199205106588E-4</v>
      </c>
      <c r="AZ33" s="443">
        <v>4.4944156362185878E-2</v>
      </c>
      <c r="BA33" s="442">
        <v>3.6149509559671424E-2</v>
      </c>
      <c r="BB33" s="443">
        <v>2.9967676080299422E-2</v>
      </c>
      <c r="BC33" s="442">
        <v>6.6156626506024094E-2</v>
      </c>
      <c r="BD33" s="443">
        <v>4.0596773798741832E-2</v>
      </c>
    </row>
    <row r="34" spans="1:56" x14ac:dyDescent="0.2">
      <c r="A34" s="281" t="s">
        <v>475</v>
      </c>
      <c r="B34" s="283" t="s">
        <v>476</v>
      </c>
      <c r="C34" s="442">
        <v>3.0046380318612623E-2</v>
      </c>
      <c r="D34" s="442">
        <v>3.1884057971014491E-2</v>
      </c>
      <c r="E34" s="442">
        <v>1.7857142857142856E-2</v>
      </c>
      <c r="F34" s="442">
        <v>0</v>
      </c>
      <c r="G34" s="442">
        <v>2.6779736665922784E-2</v>
      </c>
      <c r="H34" s="442">
        <v>1.7751479289940829E-2</v>
      </c>
      <c r="I34" s="442">
        <v>3.0368763557483729E-2</v>
      </c>
      <c r="J34" s="442">
        <v>2.1495610051468363E-2</v>
      </c>
      <c r="K34" s="442">
        <v>2.3696682464454975E-2</v>
      </c>
      <c r="L34" s="442">
        <v>1.7503454629203132E-2</v>
      </c>
      <c r="M34" s="442">
        <v>4.6099290780141841E-2</v>
      </c>
      <c r="N34" s="442">
        <v>1.6985594495807353E-2</v>
      </c>
      <c r="O34" s="442">
        <v>2.8099910793933987E-2</v>
      </c>
      <c r="P34" s="442">
        <v>2.0459413546052147E-2</v>
      </c>
      <c r="Q34" s="442">
        <v>1.568825910931174E-2</v>
      </c>
      <c r="R34" s="442">
        <v>1.3973486205661053E-2</v>
      </c>
      <c r="S34" s="442">
        <v>1.3333333333333334E-2</v>
      </c>
      <c r="T34" s="442">
        <v>1.6393442622950821E-2</v>
      </c>
      <c r="U34" s="442">
        <v>1.6556291390728478E-2</v>
      </c>
      <c r="V34" s="442">
        <v>0</v>
      </c>
      <c r="W34" s="442">
        <v>1.4134275618374558E-2</v>
      </c>
      <c r="X34" s="442">
        <v>3.6419482229047825E-2</v>
      </c>
      <c r="Y34" s="442">
        <v>2.6434755957397901E-2</v>
      </c>
      <c r="Z34" s="442">
        <v>3.2434731748816926E-2</v>
      </c>
      <c r="AA34" s="442">
        <v>1.1811023622047244E-2</v>
      </c>
      <c r="AB34" s="442">
        <v>4.2553191489361701E-2</v>
      </c>
      <c r="AC34" s="442">
        <v>2.0758210700711432E-2</v>
      </c>
      <c r="AD34" s="442">
        <v>2.8229665071770334E-2</v>
      </c>
      <c r="AE34" s="442">
        <v>0</v>
      </c>
      <c r="AF34" s="442">
        <v>4.6482412060301508E-2</v>
      </c>
      <c r="AG34" s="442">
        <v>1.1494252873563218E-2</v>
      </c>
      <c r="AH34" s="442">
        <v>2.3351040283311201E-2</v>
      </c>
      <c r="AI34" s="442">
        <v>1.8298032334879057E-2</v>
      </c>
      <c r="AJ34" s="442">
        <v>1.1823333984756693E-2</v>
      </c>
      <c r="AK34" s="442">
        <v>2.7420736932305057E-2</v>
      </c>
      <c r="AL34" s="442">
        <v>8.8898525585429308E-3</v>
      </c>
      <c r="AM34" s="442">
        <v>2.5647441511322408E-2</v>
      </c>
      <c r="AN34" s="442">
        <v>0.14012738853503184</v>
      </c>
      <c r="AO34" s="442">
        <v>7.9569892473118284E-2</v>
      </c>
      <c r="AP34" s="443">
        <v>2.3560081266981617E-2</v>
      </c>
      <c r="AQ34" s="442">
        <v>2.6881720430107527E-2</v>
      </c>
      <c r="AR34" s="442">
        <v>4.2693468892730888E-2</v>
      </c>
      <c r="AS34" s="442">
        <v>8.0070462006565774E-4</v>
      </c>
      <c r="AT34" s="442">
        <v>2.9468289557975655E-3</v>
      </c>
      <c r="AU34" s="442">
        <v>6.4368156259248296E-3</v>
      </c>
      <c r="AV34" s="442">
        <v>1.3605442176870748E-2</v>
      </c>
      <c r="AW34" s="443">
        <v>2.6286753742470328E-2</v>
      </c>
      <c r="AX34" s="442">
        <v>3.4379253127505269E-2</v>
      </c>
      <c r="AY34" s="443">
        <v>6.1167650246898714E-2</v>
      </c>
      <c r="AZ34" s="443">
        <v>3.783905065815716E-2</v>
      </c>
      <c r="BA34" s="442">
        <v>4.0712241789217431E-2</v>
      </c>
      <c r="BB34" s="443">
        <v>4.3135420210956107E-2</v>
      </c>
      <c r="BC34" s="442">
        <v>3.0337349397590363E-2</v>
      </c>
      <c r="BD34" s="443">
        <v>3.8968986365750372E-2</v>
      </c>
    </row>
    <row r="35" spans="1:56" x14ac:dyDescent="0.2">
      <c r="A35" s="281" t="s">
        <v>477</v>
      </c>
      <c r="B35" s="283" t="s">
        <v>193</v>
      </c>
      <c r="C35" s="442">
        <v>3.0248033877797943E-3</v>
      </c>
      <c r="D35" s="442">
        <v>0</v>
      </c>
      <c r="E35" s="442">
        <v>0</v>
      </c>
      <c r="F35" s="442">
        <v>0</v>
      </c>
      <c r="G35" s="442">
        <v>3.7194078702670534E-3</v>
      </c>
      <c r="H35" s="442">
        <v>4.807692307692308E-3</v>
      </c>
      <c r="I35" s="442">
        <v>5.4229934924078091E-3</v>
      </c>
      <c r="J35" s="442">
        <v>1.0899182561307902E-2</v>
      </c>
      <c r="K35" s="442">
        <v>0</v>
      </c>
      <c r="L35" s="442">
        <v>4.1455550437586369E-3</v>
      </c>
      <c r="M35" s="442">
        <v>4.7281323877068557E-3</v>
      </c>
      <c r="N35" s="442">
        <v>1.5050526768436896E-3</v>
      </c>
      <c r="O35" s="442">
        <v>2.4531668153434435E-3</v>
      </c>
      <c r="P35" s="442">
        <v>5.8349951990545827E-3</v>
      </c>
      <c r="Q35" s="442">
        <v>7.0850202429149798E-3</v>
      </c>
      <c r="R35" s="442">
        <v>1.0032246506628449E-2</v>
      </c>
      <c r="S35" s="442">
        <v>0</v>
      </c>
      <c r="T35" s="442">
        <v>6.7502410800385727E-3</v>
      </c>
      <c r="U35" s="442">
        <v>9.9337748344370865E-3</v>
      </c>
      <c r="V35" s="442">
        <v>0</v>
      </c>
      <c r="W35" s="442">
        <v>0</v>
      </c>
      <c r="X35" s="442">
        <v>4.8266783677051337E-3</v>
      </c>
      <c r="Y35" s="442">
        <v>8.5050953949888895E-3</v>
      </c>
      <c r="Z35" s="442">
        <v>6.0615728186313609E-3</v>
      </c>
      <c r="AA35" s="442">
        <v>4.1338582677165357E-2</v>
      </c>
      <c r="AB35" s="442">
        <v>1.1347517730496455E-2</v>
      </c>
      <c r="AC35" s="442">
        <v>3.8495273365169086E-2</v>
      </c>
      <c r="AD35" s="442">
        <v>5.7416267942583733E-2</v>
      </c>
      <c r="AE35" s="442">
        <v>6.0295447693699126E-4</v>
      </c>
      <c r="AF35" s="442">
        <v>1.5232412060301508E-2</v>
      </c>
      <c r="AG35" s="442">
        <v>0.22988505747126436</v>
      </c>
      <c r="AH35" s="442">
        <v>3.0765825586542717E-2</v>
      </c>
      <c r="AI35" s="442">
        <v>2.6945732547938337E-2</v>
      </c>
      <c r="AJ35" s="442">
        <v>1.1530193472737933E-2</v>
      </c>
      <c r="AK35" s="442">
        <v>7.1550985432733499E-2</v>
      </c>
      <c r="AL35" s="442">
        <v>2.5151777970511709E-2</v>
      </c>
      <c r="AM35" s="442">
        <v>2.001751532591017E-2</v>
      </c>
      <c r="AN35" s="442">
        <v>0</v>
      </c>
      <c r="AO35" s="442">
        <v>5.8064516129032261E-2</v>
      </c>
      <c r="AP35" s="443">
        <v>1.4258438792744719E-2</v>
      </c>
      <c r="AQ35" s="442">
        <v>1.1648745519713262E-2</v>
      </c>
      <c r="AR35" s="442">
        <v>3.7571284803757127E-2</v>
      </c>
      <c r="AS35" s="442">
        <v>8.0070462006565774E-5</v>
      </c>
      <c r="AT35" s="442">
        <v>5.2017937219730942E-2</v>
      </c>
      <c r="AU35" s="442">
        <v>7.1544835750221955E-2</v>
      </c>
      <c r="AV35" s="442">
        <v>0</v>
      </c>
      <c r="AW35" s="443">
        <v>3.5180712113079264E-2</v>
      </c>
      <c r="AX35" s="442">
        <v>3.2855118668083598E-2</v>
      </c>
      <c r="AY35" s="443">
        <v>9.9361676502468976E-4</v>
      </c>
      <c r="AZ35" s="443">
        <v>2.3858197048264859E-2</v>
      </c>
      <c r="BA35" s="442">
        <v>2.5322807966630126E-2</v>
      </c>
      <c r="BB35" s="443">
        <v>5.7562095951003742E-2</v>
      </c>
      <c r="BC35" s="442">
        <v>-2.3879518072289156E-2</v>
      </c>
      <c r="BD35" s="443">
        <v>2.1295865664700269E-3</v>
      </c>
    </row>
    <row r="36" spans="1:56" x14ac:dyDescent="0.2">
      <c r="A36" s="281" t="s">
        <v>478</v>
      </c>
      <c r="B36" s="283" t="s">
        <v>39</v>
      </c>
      <c r="C36" s="442">
        <v>0</v>
      </c>
      <c r="D36" s="442">
        <v>0</v>
      </c>
      <c r="E36" s="442">
        <v>0</v>
      </c>
      <c r="F36" s="442">
        <v>0</v>
      </c>
      <c r="G36" s="442">
        <v>0</v>
      </c>
      <c r="H36" s="442">
        <v>0</v>
      </c>
      <c r="I36" s="442">
        <v>0</v>
      </c>
      <c r="J36" s="442">
        <v>0</v>
      </c>
      <c r="K36" s="442">
        <v>0</v>
      </c>
      <c r="L36" s="442">
        <v>0</v>
      </c>
      <c r="M36" s="442">
        <v>0</v>
      </c>
      <c r="N36" s="442">
        <v>0</v>
      </c>
      <c r="O36" s="442">
        <v>0</v>
      </c>
      <c r="P36" s="442">
        <v>0</v>
      </c>
      <c r="Q36" s="442">
        <v>0</v>
      </c>
      <c r="R36" s="442">
        <v>0</v>
      </c>
      <c r="S36" s="442">
        <v>0</v>
      </c>
      <c r="T36" s="442">
        <v>0</v>
      </c>
      <c r="U36" s="442">
        <v>0</v>
      </c>
      <c r="V36" s="442">
        <v>0</v>
      </c>
      <c r="W36" s="442">
        <v>0</v>
      </c>
      <c r="X36" s="442">
        <v>0</v>
      </c>
      <c r="Y36" s="442">
        <v>0</v>
      </c>
      <c r="Z36" s="442">
        <v>0</v>
      </c>
      <c r="AA36" s="442">
        <v>0</v>
      </c>
      <c r="AB36" s="442">
        <v>0</v>
      </c>
      <c r="AC36" s="442">
        <v>0</v>
      </c>
      <c r="AD36" s="442">
        <v>0</v>
      </c>
      <c r="AE36" s="442">
        <v>0</v>
      </c>
      <c r="AF36" s="442">
        <v>0</v>
      </c>
      <c r="AG36" s="442">
        <v>0</v>
      </c>
      <c r="AH36" s="442">
        <v>0</v>
      </c>
      <c r="AI36" s="442">
        <v>0</v>
      </c>
      <c r="AJ36" s="442">
        <v>0</v>
      </c>
      <c r="AK36" s="442">
        <v>0</v>
      </c>
      <c r="AL36" s="442">
        <v>0</v>
      </c>
      <c r="AM36" s="442">
        <v>0</v>
      </c>
      <c r="AN36" s="442">
        <v>0</v>
      </c>
      <c r="AO36" s="442">
        <v>0.18924731182795698</v>
      </c>
      <c r="AP36" s="443">
        <v>5.3851614324529405E-4</v>
      </c>
      <c r="AQ36" s="442">
        <v>0</v>
      </c>
      <c r="AR36" s="442">
        <v>3.3932856811085595E-3</v>
      </c>
      <c r="AS36" s="442">
        <v>0.34770598126351188</v>
      </c>
      <c r="AT36" s="442">
        <v>0</v>
      </c>
      <c r="AU36" s="442">
        <v>0</v>
      </c>
      <c r="AV36" s="442">
        <v>0</v>
      </c>
      <c r="AW36" s="443">
        <v>6.6708415339655269E-2</v>
      </c>
      <c r="AX36" s="442">
        <v>4.2116449465853793E-2</v>
      </c>
      <c r="AY36" s="443">
        <v>0</v>
      </c>
      <c r="AZ36" s="443">
        <v>4.4615077782209814E-2</v>
      </c>
      <c r="BA36" s="442">
        <v>3.2159788163945165E-2</v>
      </c>
      <c r="BB36" s="443">
        <v>0</v>
      </c>
      <c r="BC36" s="442">
        <v>0.10780722891566265</v>
      </c>
      <c r="BD36" s="443">
        <v>5.5295816708687245E-2</v>
      </c>
    </row>
    <row r="37" spans="1:56" x14ac:dyDescent="0.2">
      <c r="A37" s="281" t="s">
        <v>479</v>
      </c>
      <c r="B37" s="283" t="s">
        <v>40</v>
      </c>
      <c r="C37" s="442">
        <v>0</v>
      </c>
      <c r="D37" s="442">
        <v>0</v>
      </c>
      <c r="E37" s="442">
        <v>0</v>
      </c>
      <c r="F37" s="442">
        <v>0</v>
      </c>
      <c r="G37" s="442">
        <v>7.4388157405341074E-5</v>
      </c>
      <c r="H37" s="442">
        <v>0</v>
      </c>
      <c r="I37" s="442">
        <v>0</v>
      </c>
      <c r="J37" s="442">
        <v>3.0275507114744171E-4</v>
      </c>
      <c r="K37" s="442">
        <v>0</v>
      </c>
      <c r="L37" s="442">
        <v>0</v>
      </c>
      <c r="M37" s="442">
        <v>0</v>
      </c>
      <c r="N37" s="442">
        <v>0</v>
      </c>
      <c r="O37" s="442">
        <v>0</v>
      </c>
      <c r="P37" s="442">
        <v>2.9544279488883963E-4</v>
      </c>
      <c r="Q37" s="442">
        <v>0</v>
      </c>
      <c r="R37" s="442">
        <v>0</v>
      </c>
      <c r="S37" s="442">
        <v>0</v>
      </c>
      <c r="T37" s="442">
        <v>9.6432015429122472E-4</v>
      </c>
      <c r="U37" s="442">
        <v>0</v>
      </c>
      <c r="V37" s="442">
        <v>0</v>
      </c>
      <c r="W37" s="442">
        <v>0</v>
      </c>
      <c r="X37" s="442">
        <v>0</v>
      </c>
      <c r="Y37" s="442">
        <v>1.5324496207187187E-4</v>
      </c>
      <c r="Z37" s="442">
        <v>5.3171691391503161E-5</v>
      </c>
      <c r="AA37" s="442">
        <v>0</v>
      </c>
      <c r="AB37" s="442">
        <v>0</v>
      </c>
      <c r="AC37" s="442">
        <v>0</v>
      </c>
      <c r="AD37" s="442">
        <v>0</v>
      </c>
      <c r="AE37" s="442">
        <v>0</v>
      </c>
      <c r="AF37" s="442">
        <v>1.5703517587939699E-4</v>
      </c>
      <c r="AG37" s="442">
        <v>2.8735632183908046E-3</v>
      </c>
      <c r="AH37" s="442">
        <v>1.1066843736166445E-4</v>
      </c>
      <c r="AI37" s="442">
        <v>0</v>
      </c>
      <c r="AJ37" s="442">
        <v>9.7713504006253661E-5</v>
      </c>
      <c r="AK37" s="442">
        <v>0</v>
      </c>
      <c r="AL37" s="442">
        <v>2.1682567215958369E-4</v>
      </c>
      <c r="AM37" s="442">
        <v>1.2510947078693858E-4</v>
      </c>
      <c r="AN37" s="442">
        <v>0</v>
      </c>
      <c r="AO37" s="442">
        <v>0</v>
      </c>
      <c r="AP37" s="443">
        <v>1.0403152767238636E-4</v>
      </c>
      <c r="AQ37" s="442">
        <v>0</v>
      </c>
      <c r="AR37" s="442">
        <v>2.5210951410213404E-2</v>
      </c>
      <c r="AS37" s="442">
        <v>0.16190247417727599</v>
      </c>
      <c r="AT37" s="442">
        <v>0.14234465086483022</v>
      </c>
      <c r="AU37" s="442">
        <v>0.21012133767386801</v>
      </c>
      <c r="AV37" s="442">
        <v>0</v>
      </c>
      <c r="AW37" s="443">
        <v>8.2453629152501942E-2</v>
      </c>
      <c r="AX37" s="442">
        <v>5.1629472192702801E-2</v>
      </c>
      <c r="AY37" s="443">
        <v>8.2500301095989395E-3</v>
      </c>
      <c r="AZ37" s="443">
        <v>5.787794176306342E-2</v>
      </c>
      <c r="BA37" s="442">
        <v>4.1374229460586817E-2</v>
      </c>
      <c r="BB37" s="443">
        <v>3.1013950323239198E-2</v>
      </c>
      <c r="BC37" s="442">
        <v>9.5927710843373495E-2</v>
      </c>
      <c r="BD37" s="443">
        <v>4.8827503488115931E-2</v>
      </c>
    </row>
    <row r="38" spans="1:56" x14ac:dyDescent="0.2">
      <c r="A38" s="281" t="s">
        <v>480</v>
      </c>
      <c r="B38" s="283" t="s">
        <v>481</v>
      </c>
      <c r="C38" s="442">
        <v>4.0330711837063924E-4</v>
      </c>
      <c r="D38" s="442">
        <v>0</v>
      </c>
      <c r="E38" s="442">
        <v>0</v>
      </c>
      <c r="F38" s="442">
        <v>0</v>
      </c>
      <c r="G38" s="442">
        <v>0</v>
      </c>
      <c r="H38" s="442">
        <v>0</v>
      </c>
      <c r="I38" s="442">
        <v>0</v>
      </c>
      <c r="J38" s="442">
        <v>0</v>
      </c>
      <c r="K38" s="442">
        <v>0</v>
      </c>
      <c r="L38" s="442">
        <v>0</v>
      </c>
      <c r="M38" s="442">
        <v>0</v>
      </c>
      <c r="N38" s="442">
        <v>0</v>
      </c>
      <c r="O38" s="442">
        <v>0</v>
      </c>
      <c r="P38" s="442">
        <v>0</v>
      </c>
      <c r="Q38" s="442">
        <v>0</v>
      </c>
      <c r="R38" s="442">
        <v>0</v>
      </c>
      <c r="S38" s="442">
        <v>0</v>
      </c>
      <c r="T38" s="442">
        <v>0</v>
      </c>
      <c r="U38" s="442">
        <v>0</v>
      </c>
      <c r="V38" s="442">
        <v>0</v>
      </c>
      <c r="W38" s="442">
        <v>0</v>
      </c>
      <c r="X38" s="442">
        <v>0</v>
      </c>
      <c r="Y38" s="442">
        <v>0</v>
      </c>
      <c r="Z38" s="442">
        <v>5.3171691391503161E-5</v>
      </c>
      <c r="AA38" s="442">
        <v>0</v>
      </c>
      <c r="AB38" s="442">
        <v>0</v>
      </c>
      <c r="AC38" s="442">
        <v>0</v>
      </c>
      <c r="AD38" s="442">
        <v>0</v>
      </c>
      <c r="AE38" s="442">
        <v>0</v>
      </c>
      <c r="AF38" s="442">
        <v>6.2814070351758795E-4</v>
      </c>
      <c r="AG38" s="442">
        <v>0</v>
      </c>
      <c r="AH38" s="442">
        <v>0</v>
      </c>
      <c r="AI38" s="442">
        <v>0</v>
      </c>
      <c r="AJ38" s="442">
        <v>2.0617549345319522E-2</v>
      </c>
      <c r="AK38" s="442">
        <v>0</v>
      </c>
      <c r="AL38" s="442">
        <v>0</v>
      </c>
      <c r="AM38" s="442">
        <v>0</v>
      </c>
      <c r="AN38" s="442">
        <v>0</v>
      </c>
      <c r="AO38" s="442">
        <v>2.1505376344086021E-3</v>
      </c>
      <c r="AP38" s="443">
        <v>1.3401708564854478E-3</v>
      </c>
      <c r="AQ38" s="442">
        <v>3.4498207885304659E-2</v>
      </c>
      <c r="AR38" s="442">
        <v>4.510618532758754E-2</v>
      </c>
      <c r="AS38" s="442">
        <v>0.48206421651052928</v>
      </c>
      <c r="AT38" s="442">
        <v>0</v>
      </c>
      <c r="AU38" s="442">
        <v>0</v>
      </c>
      <c r="AV38" s="442">
        <v>0</v>
      </c>
      <c r="AW38" s="443">
        <v>0.11640424643645256</v>
      </c>
      <c r="AX38" s="442">
        <v>7.3797005798236295E-2</v>
      </c>
      <c r="AY38" s="443">
        <v>2.5292063109719379E-3</v>
      </c>
      <c r="AZ38" s="443">
        <v>7.8689668927004394E-2</v>
      </c>
      <c r="BA38" s="442">
        <v>5.6948735105277391E-2</v>
      </c>
      <c r="BB38" s="443">
        <v>4.9055801292956787E-2</v>
      </c>
      <c r="BC38" s="442">
        <v>0.12066265060240963</v>
      </c>
      <c r="BD38" s="443">
        <v>6.2626979658776588E-2</v>
      </c>
    </row>
    <row r="39" spans="1:56" x14ac:dyDescent="0.2">
      <c r="A39" s="281" t="s">
        <v>482</v>
      </c>
      <c r="B39" s="283" t="s">
        <v>483</v>
      </c>
      <c r="C39" s="442">
        <v>2.0165355918531962E-4</v>
      </c>
      <c r="D39" s="442">
        <v>0</v>
      </c>
      <c r="E39" s="442">
        <v>0</v>
      </c>
      <c r="F39" s="442">
        <v>0</v>
      </c>
      <c r="G39" s="442">
        <v>5.2071710183738745E-4</v>
      </c>
      <c r="H39" s="442">
        <v>3.6982248520710058E-4</v>
      </c>
      <c r="I39" s="442">
        <v>1.0845986984815619E-3</v>
      </c>
      <c r="J39" s="442">
        <v>1.5137753557372085E-3</v>
      </c>
      <c r="K39" s="442">
        <v>0</v>
      </c>
      <c r="L39" s="442">
        <v>4.6061722708429296E-4</v>
      </c>
      <c r="M39" s="442">
        <v>0</v>
      </c>
      <c r="N39" s="442">
        <v>6.4502257579015262E-4</v>
      </c>
      <c r="O39" s="442">
        <v>2.2301516503122213E-4</v>
      </c>
      <c r="P39" s="442">
        <v>7.3860698722209915E-4</v>
      </c>
      <c r="Q39" s="442">
        <v>2.0242914979757085E-3</v>
      </c>
      <c r="R39" s="442">
        <v>1.7914725904693658E-3</v>
      </c>
      <c r="S39" s="442">
        <v>0</v>
      </c>
      <c r="T39" s="442">
        <v>4.8216007714561236E-4</v>
      </c>
      <c r="U39" s="442">
        <v>0</v>
      </c>
      <c r="V39" s="442">
        <v>0</v>
      </c>
      <c r="W39" s="442">
        <v>0</v>
      </c>
      <c r="X39" s="442">
        <v>4.3878894251864854E-4</v>
      </c>
      <c r="Y39" s="442">
        <v>6.8960232932342345E-4</v>
      </c>
      <c r="Z39" s="442">
        <v>3.7220183974052214E-4</v>
      </c>
      <c r="AA39" s="442">
        <v>9.8425196850393699E-3</v>
      </c>
      <c r="AB39" s="442">
        <v>1.4184397163120568E-3</v>
      </c>
      <c r="AC39" s="442">
        <v>2.9236916479875256E-4</v>
      </c>
      <c r="AD39" s="442">
        <v>2.8708133971291866E-3</v>
      </c>
      <c r="AE39" s="442">
        <v>0</v>
      </c>
      <c r="AF39" s="442">
        <v>1.4133165829145729E-3</v>
      </c>
      <c r="AG39" s="442">
        <v>0</v>
      </c>
      <c r="AH39" s="442">
        <v>0</v>
      </c>
      <c r="AI39" s="442">
        <v>1.8799348289259305E-3</v>
      </c>
      <c r="AJ39" s="442">
        <v>9.7713504006253669E-4</v>
      </c>
      <c r="AK39" s="442">
        <v>0</v>
      </c>
      <c r="AL39" s="442">
        <v>1.7346053772766695E-3</v>
      </c>
      <c r="AM39" s="442">
        <v>2.6272988865257102E-3</v>
      </c>
      <c r="AN39" s="442">
        <v>0</v>
      </c>
      <c r="AO39" s="442">
        <v>4.3010752688172043E-3</v>
      </c>
      <c r="AP39" s="443">
        <v>8.383717230068783E-4</v>
      </c>
      <c r="AQ39" s="442">
        <v>0</v>
      </c>
      <c r="AR39" s="442">
        <v>1.2011973266585813E-2</v>
      </c>
      <c r="AS39" s="442">
        <v>0</v>
      </c>
      <c r="AT39" s="442">
        <v>0</v>
      </c>
      <c r="AU39" s="442">
        <v>0</v>
      </c>
      <c r="AV39" s="442">
        <v>0</v>
      </c>
      <c r="AW39" s="443">
        <v>6.9407168843561755E-3</v>
      </c>
      <c r="AX39" s="442">
        <v>4.9779070417808602E-3</v>
      </c>
      <c r="AY39" s="443">
        <v>1.9059376129109962E-2</v>
      </c>
      <c r="AZ39" s="443">
        <v>1.0954327881930594E-2</v>
      </c>
      <c r="BA39" s="442">
        <v>8.3068775536352373E-3</v>
      </c>
      <c r="BB39" s="443">
        <v>0</v>
      </c>
      <c r="BC39" s="442">
        <v>2.6469879518072288E-2</v>
      </c>
      <c r="BD39" s="443">
        <v>1.4282916799255868E-2</v>
      </c>
    </row>
    <row r="40" spans="1:56" x14ac:dyDescent="0.2">
      <c r="A40" s="281" t="s">
        <v>484</v>
      </c>
      <c r="B40" s="283" t="s">
        <v>41</v>
      </c>
      <c r="C40" s="442">
        <v>1.9963702359346643E-2</v>
      </c>
      <c r="D40" s="442">
        <v>2.318840579710145E-2</v>
      </c>
      <c r="E40" s="442">
        <v>0</v>
      </c>
      <c r="F40" s="442">
        <v>6.4516129032258063E-2</v>
      </c>
      <c r="G40" s="442">
        <v>2.6110243249274717E-2</v>
      </c>
      <c r="H40" s="442">
        <v>3.0325443786982247E-2</v>
      </c>
      <c r="I40" s="442">
        <v>2.7114967462039046E-2</v>
      </c>
      <c r="J40" s="442">
        <v>4.4807750529821375E-2</v>
      </c>
      <c r="K40" s="442">
        <v>9.4786729857819912E-3</v>
      </c>
      <c r="L40" s="442">
        <v>3.5467526485490557E-2</v>
      </c>
      <c r="M40" s="442">
        <v>5.4373522458628844E-2</v>
      </c>
      <c r="N40" s="442">
        <v>1.0105353687379059E-2</v>
      </c>
      <c r="O40" s="442">
        <v>1.3157894736842105E-2</v>
      </c>
      <c r="P40" s="442">
        <v>2.5777383854051258E-2</v>
      </c>
      <c r="Q40" s="442">
        <v>3.6943319838056682E-2</v>
      </c>
      <c r="R40" s="442">
        <v>3.0455034037979219E-2</v>
      </c>
      <c r="S40" s="442">
        <v>2.6666666666666668E-2</v>
      </c>
      <c r="T40" s="442">
        <v>4.29122468659595E-2</v>
      </c>
      <c r="U40" s="442">
        <v>3.3112582781456956E-2</v>
      </c>
      <c r="V40" s="442">
        <v>0.05</v>
      </c>
      <c r="W40" s="442">
        <v>2.1201413427561839E-2</v>
      </c>
      <c r="X40" s="442">
        <v>3.861342694164107E-2</v>
      </c>
      <c r="Y40" s="442">
        <v>9.5548233851812117E-2</v>
      </c>
      <c r="Z40" s="442">
        <v>6.8112936672515556E-2</v>
      </c>
      <c r="AA40" s="442">
        <v>0.13385826771653545</v>
      </c>
      <c r="AB40" s="442">
        <v>6.0992907801418438E-2</v>
      </c>
      <c r="AC40" s="442">
        <v>8.6248903615632005E-2</v>
      </c>
      <c r="AD40" s="442">
        <v>0.11578947368421053</v>
      </c>
      <c r="AE40" s="442">
        <v>9.1950557732891174E-3</v>
      </c>
      <c r="AF40" s="442">
        <v>8.998115577889447E-2</v>
      </c>
      <c r="AG40" s="442">
        <v>0.22126436781609196</v>
      </c>
      <c r="AH40" s="442">
        <v>9.2076139884904831E-2</v>
      </c>
      <c r="AI40" s="442">
        <v>6.7802982829928568E-2</v>
      </c>
      <c r="AJ40" s="442">
        <v>4.7293335939026772E-2</v>
      </c>
      <c r="AK40" s="442">
        <v>7.8834618680377042E-2</v>
      </c>
      <c r="AL40" s="442">
        <v>0.14071986123156982</v>
      </c>
      <c r="AM40" s="442">
        <v>3.2153133992243212E-2</v>
      </c>
      <c r="AN40" s="442">
        <v>0</v>
      </c>
      <c r="AO40" s="442">
        <v>3.0107526881720432E-2</v>
      </c>
      <c r="AP40" s="443">
        <v>5.5662986806354488E-2</v>
      </c>
      <c r="AQ40" s="442">
        <v>3.8082437275985662E-2</v>
      </c>
      <c r="AR40" s="442">
        <v>3.2462002941707736E-2</v>
      </c>
      <c r="AS40" s="442">
        <v>0</v>
      </c>
      <c r="AT40" s="442">
        <v>8.6483023702754649E-3</v>
      </c>
      <c r="AU40" s="442">
        <v>1.9976324356318437E-2</v>
      </c>
      <c r="AV40" s="442">
        <v>0</v>
      </c>
      <c r="AW40" s="443">
        <v>2.241009125067096E-2</v>
      </c>
      <c r="AX40" s="442">
        <v>5.6406957883550532E-2</v>
      </c>
      <c r="AY40" s="443">
        <v>5.1637962182343733E-3</v>
      </c>
      <c r="AZ40" s="443">
        <v>1.6698244914240129E-2</v>
      </c>
      <c r="BA40" s="442">
        <v>4.4292669732215309E-2</v>
      </c>
      <c r="BB40" s="443">
        <v>6.6629806056481791E-2</v>
      </c>
      <c r="BC40" s="442">
        <v>-5.4024096385542168E-2</v>
      </c>
      <c r="BD40" s="443">
        <v>2.822314150735564E-2</v>
      </c>
    </row>
    <row r="41" spans="1:56" x14ac:dyDescent="0.2">
      <c r="A41" s="286">
        <v>37</v>
      </c>
      <c r="B41" s="283" t="s">
        <v>42</v>
      </c>
      <c r="C41" s="442">
        <v>0</v>
      </c>
      <c r="D41" s="442">
        <v>0</v>
      </c>
      <c r="E41" s="442">
        <v>0</v>
      </c>
      <c r="F41" s="442">
        <v>0</v>
      </c>
      <c r="G41" s="442">
        <v>1.4877631481068215E-4</v>
      </c>
      <c r="H41" s="442">
        <v>0</v>
      </c>
      <c r="I41" s="442">
        <v>0</v>
      </c>
      <c r="J41" s="442">
        <v>0</v>
      </c>
      <c r="K41" s="442">
        <v>0</v>
      </c>
      <c r="L41" s="442">
        <v>0</v>
      </c>
      <c r="M41" s="442">
        <v>0</v>
      </c>
      <c r="N41" s="442">
        <v>0</v>
      </c>
      <c r="O41" s="442">
        <v>0</v>
      </c>
      <c r="P41" s="442">
        <v>1.4772139744441981E-4</v>
      </c>
      <c r="Q41" s="442">
        <v>0</v>
      </c>
      <c r="R41" s="442">
        <v>0</v>
      </c>
      <c r="S41" s="442">
        <v>0</v>
      </c>
      <c r="T41" s="442">
        <v>0</v>
      </c>
      <c r="U41" s="442">
        <v>0</v>
      </c>
      <c r="V41" s="442">
        <v>0</v>
      </c>
      <c r="W41" s="442">
        <v>0</v>
      </c>
      <c r="X41" s="442">
        <v>0</v>
      </c>
      <c r="Y41" s="442">
        <v>2.2986744310780782E-4</v>
      </c>
      <c r="Z41" s="442">
        <v>1.0634338278300632E-4</v>
      </c>
      <c r="AA41" s="442">
        <v>0</v>
      </c>
      <c r="AB41" s="442">
        <v>0</v>
      </c>
      <c r="AC41" s="442">
        <v>8.7710749439625767E-4</v>
      </c>
      <c r="AD41" s="442">
        <v>0</v>
      </c>
      <c r="AE41" s="442">
        <v>3.0147723846849563E-4</v>
      </c>
      <c r="AF41" s="442">
        <v>3.1407035175879397E-4</v>
      </c>
      <c r="AG41" s="442">
        <v>2.8735632183908046E-3</v>
      </c>
      <c r="AH41" s="442">
        <v>5.5334218680832224E-4</v>
      </c>
      <c r="AI41" s="442">
        <v>3.007895726281489E-3</v>
      </c>
      <c r="AJ41" s="442">
        <v>1.2702755520812976E-2</v>
      </c>
      <c r="AK41" s="442">
        <v>2.5706940874035988E-3</v>
      </c>
      <c r="AL41" s="442">
        <v>6.5047701647875109E-4</v>
      </c>
      <c r="AM41" s="442">
        <v>1.6889778556236707E-2</v>
      </c>
      <c r="AN41" s="442">
        <v>0</v>
      </c>
      <c r="AO41" s="442">
        <v>0</v>
      </c>
      <c r="AP41" s="443">
        <v>1.9949575306587031E-3</v>
      </c>
      <c r="AQ41" s="442">
        <v>0.67025089605734767</v>
      </c>
      <c r="AR41" s="442">
        <v>9.8960080509896006E-2</v>
      </c>
      <c r="AS41" s="442">
        <v>0</v>
      </c>
      <c r="AT41" s="442">
        <v>0</v>
      </c>
      <c r="AU41" s="442">
        <v>0</v>
      </c>
      <c r="AV41" s="442">
        <v>0</v>
      </c>
      <c r="AW41" s="443">
        <v>6.8333631538140399E-2</v>
      </c>
      <c r="AX41" s="442">
        <v>4.4241847978074837E-2</v>
      </c>
      <c r="AY41" s="443">
        <v>5.7148018788389737E-2</v>
      </c>
      <c r="AZ41" s="443">
        <v>6.4629038691663337E-2</v>
      </c>
      <c r="BA41" s="442">
        <v>4.7292968694389474E-2</v>
      </c>
      <c r="BB41" s="443">
        <v>4.5040830214358625E-2</v>
      </c>
      <c r="BC41" s="442">
        <v>9.2373493975903609E-2</v>
      </c>
      <c r="BD41" s="443">
        <v>4.8913176510904953E-2</v>
      </c>
    </row>
    <row r="42" spans="1:56" x14ac:dyDescent="0.2">
      <c r="A42" s="287">
        <v>38</v>
      </c>
      <c r="B42" s="272" t="s">
        <v>282</v>
      </c>
      <c r="C42" s="442">
        <v>6.0496067755595891E-4</v>
      </c>
      <c r="D42" s="442">
        <v>1.4492753623188406E-3</v>
      </c>
      <c r="E42" s="442">
        <v>0</v>
      </c>
      <c r="F42" s="442">
        <v>0</v>
      </c>
      <c r="G42" s="442">
        <v>5.9510525924272859E-4</v>
      </c>
      <c r="H42" s="442">
        <v>7.3964497041420117E-4</v>
      </c>
      <c r="I42" s="442">
        <v>1.0845986984815619E-3</v>
      </c>
      <c r="J42" s="442">
        <v>3.0275507114744171E-4</v>
      </c>
      <c r="K42" s="442">
        <v>0</v>
      </c>
      <c r="L42" s="442">
        <v>0</v>
      </c>
      <c r="M42" s="442">
        <v>1.1820330969267139E-3</v>
      </c>
      <c r="N42" s="442">
        <v>2.1500752526338422E-4</v>
      </c>
      <c r="O42" s="442">
        <v>2.2301516503122213E-4</v>
      </c>
      <c r="P42" s="442">
        <v>2.9544279488883963E-4</v>
      </c>
      <c r="Q42" s="442">
        <v>5.0607287449392713E-4</v>
      </c>
      <c r="R42" s="442">
        <v>7.1658903618774627E-4</v>
      </c>
      <c r="S42" s="442">
        <v>0</v>
      </c>
      <c r="T42" s="442">
        <v>9.6432015429122472E-4</v>
      </c>
      <c r="U42" s="442">
        <v>0</v>
      </c>
      <c r="V42" s="442">
        <v>0</v>
      </c>
      <c r="W42" s="442">
        <v>0</v>
      </c>
      <c r="X42" s="442">
        <v>4.3878894251864854E-4</v>
      </c>
      <c r="Y42" s="442">
        <v>6.8960232932342345E-4</v>
      </c>
      <c r="Z42" s="442">
        <v>5.3171691391503161E-5</v>
      </c>
      <c r="AA42" s="442">
        <v>1.968503937007874E-3</v>
      </c>
      <c r="AB42" s="442">
        <v>2.8368794326241137E-3</v>
      </c>
      <c r="AC42" s="442">
        <v>1.6567586005262645E-3</v>
      </c>
      <c r="AD42" s="442">
        <v>2.3923444976076554E-3</v>
      </c>
      <c r="AE42" s="442">
        <v>0</v>
      </c>
      <c r="AF42" s="442">
        <v>1.5703517587939699E-3</v>
      </c>
      <c r="AG42" s="442">
        <v>0</v>
      </c>
      <c r="AH42" s="442">
        <v>2.213368747233289E-3</v>
      </c>
      <c r="AI42" s="442">
        <v>2.8825667376864267E-3</v>
      </c>
      <c r="AJ42" s="442">
        <v>1.465702560093805E-3</v>
      </c>
      <c r="AK42" s="442">
        <v>3.8560411311053984E-3</v>
      </c>
      <c r="AL42" s="442">
        <v>1.0841283607979184E-3</v>
      </c>
      <c r="AM42" s="442">
        <v>1.3762041786563243E-3</v>
      </c>
      <c r="AN42" s="442">
        <v>0</v>
      </c>
      <c r="AO42" s="442">
        <v>0</v>
      </c>
      <c r="AP42" s="443">
        <v>9.6076175556262698E-4</v>
      </c>
      <c r="AQ42" s="442">
        <v>0</v>
      </c>
      <c r="AR42" s="442">
        <v>0</v>
      </c>
      <c r="AS42" s="442">
        <v>0</v>
      </c>
      <c r="AT42" s="442">
        <v>0</v>
      </c>
      <c r="AU42" s="442">
        <v>0</v>
      </c>
      <c r="AV42" s="442">
        <v>0</v>
      </c>
      <c r="AW42" s="443">
        <v>0</v>
      </c>
      <c r="AX42" s="442">
        <v>7.317709789883849E-4</v>
      </c>
      <c r="AY42" s="443">
        <v>0</v>
      </c>
      <c r="AZ42" s="443">
        <v>0</v>
      </c>
      <c r="BA42" s="442">
        <v>5.5877453981179623E-4</v>
      </c>
      <c r="BB42" s="443">
        <v>0</v>
      </c>
      <c r="BC42" s="442">
        <v>0</v>
      </c>
      <c r="BD42" s="443">
        <v>9.6076175556262698E-4</v>
      </c>
    </row>
    <row r="43" spans="1:56" x14ac:dyDescent="0.2">
      <c r="A43" s="287">
        <v>39</v>
      </c>
      <c r="B43" s="272" t="s">
        <v>283</v>
      </c>
      <c r="C43" s="442">
        <v>4.0330711837063922E-3</v>
      </c>
      <c r="D43" s="442">
        <v>4.3478260869565218E-3</v>
      </c>
      <c r="E43" s="442">
        <v>1.7857142857142856E-2</v>
      </c>
      <c r="F43" s="442">
        <v>0</v>
      </c>
      <c r="G43" s="442">
        <v>6.5461578516700144E-3</v>
      </c>
      <c r="H43" s="442">
        <v>3.6982248520710057E-3</v>
      </c>
      <c r="I43" s="442">
        <v>3.2537960954446853E-3</v>
      </c>
      <c r="J43" s="442">
        <v>1.8165304268846503E-3</v>
      </c>
      <c r="K43" s="442">
        <v>0</v>
      </c>
      <c r="L43" s="442">
        <v>2.3030861354214646E-3</v>
      </c>
      <c r="M43" s="442">
        <v>9.4562647754137114E-3</v>
      </c>
      <c r="N43" s="442">
        <v>3.6551279294775316E-3</v>
      </c>
      <c r="O43" s="442">
        <v>5.3523639607493305E-3</v>
      </c>
      <c r="P43" s="442">
        <v>4.2100598271659646E-3</v>
      </c>
      <c r="Q43" s="442">
        <v>8.6032388663967608E-3</v>
      </c>
      <c r="R43" s="442">
        <v>6.8075958437835904E-3</v>
      </c>
      <c r="S43" s="442">
        <v>0</v>
      </c>
      <c r="T43" s="442">
        <v>1.4464802314368371E-3</v>
      </c>
      <c r="U43" s="442">
        <v>3.3112582781456954E-3</v>
      </c>
      <c r="V43" s="442">
        <v>0</v>
      </c>
      <c r="W43" s="442">
        <v>3.5335689045936395E-3</v>
      </c>
      <c r="X43" s="442">
        <v>3.0715225976305398E-3</v>
      </c>
      <c r="Y43" s="442">
        <v>1.5554363650294997E-2</v>
      </c>
      <c r="Z43" s="442">
        <v>3.1903014834901897E-3</v>
      </c>
      <c r="AA43" s="442">
        <v>9.8425196850393699E-3</v>
      </c>
      <c r="AB43" s="442">
        <v>2.553191489361702E-2</v>
      </c>
      <c r="AC43" s="442">
        <v>9.2583568852938319E-3</v>
      </c>
      <c r="AD43" s="442">
        <v>8.6124401913875593E-3</v>
      </c>
      <c r="AE43" s="442">
        <v>6.0295447693699126E-4</v>
      </c>
      <c r="AF43" s="442">
        <v>1.3347989949748744E-2</v>
      </c>
      <c r="AG43" s="442">
        <v>2.8735632183908046E-3</v>
      </c>
      <c r="AH43" s="442">
        <v>3.873395307658256E-3</v>
      </c>
      <c r="AI43" s="442">
        <v>1.4412833688432134E-2</v>
      </c>
      <c r="AJ43" s="442">
        <v>5.3742427203439516E-3</v>
      </c>
      <c r="AK43" s="442">
        <v>1.0282776349614395E-2</v>
      </c>
      <c r="AL43" s="442">
        <v>4.5533391153512572E-3</v>
      </c>
      <c r="AM43" s="442">
        <v>4.3788314775428496E-3</v>
      </c>
      <c r="AN43" s="442">
        <v>0</v>
      </c>
      <c r="AO43" s="442">
        <v>0</v>
      </c>
      <c r="AP43" s="443">
        <v>6.511149731965829E-3</v>
      </c>
      <c r="AQ43" s="442">
        <v>8.960573476702509E-4</v>
      </c>
      <c r="AR43" s="442">
        <v>1.9624287151962429E-2</v>
      </c>
      <c r="AS43" s="442">
        <v>0</v>
      </c>
      <c r="AT43" s="442">
        <v>0</v>
      </c>
      <c r="AU43" s="442">
        <v>0</v>
      </c>
      <c r="AV43" s="442">
        <v>0</v>
      </c>
      <c r="AW43" s="443">
        <v>1.1354148028866225E-2</v>
      </c>
      <c r="AX43" s="442">
        <v>1.2057907787534725E-2</v>
      </c>
      <c r="AY43" s="443">
        <v>1.5054799470071059E-5</v>
      </c>
      <c r="AZ43" s="443">
        <v>7.5987235739928202E-3</v>
      </c>
      <c r="BA43" s="442">
        <v>9.2108822231396718E-3</v>
      </c>
      <c r="BB43" s="443">
        <v>1.8058863559033685E-2</v>
      </c>
      <c r="BC43" s="442">
        <v>-7.2168674698795182E-3</v>
      </c>
      <c r="BD43" s="443">
        <v>2.8455682569211564E-3</v>
      </c>
    </row>
    <row r="44" spans="1:56" x14ac:dyDescent="0.2">
      <c r="A44" s="288">
        <v>40</v>
      </c>
      <c r="B44" s="292" t="s">
        <v>43</v>
      </c>
      <c r="C44" s="444">
        <v>0.54406130268199238</v>
      </c>
      <c r="D44" s="444">
        <v>0.32028985507246377</v>
      </c>
      <c r="E44" s="444">
        <v>0.44642857142857145</v>
      </c>
      <c r="F44" s="444">
        <v>0.25806451612903225</v>
      </c>
      <c r="G44" s="444">
        <v>0.66510451536115456</v>
      </c>
      <c r="H44" s="444">
        <v>0.60428994082840237</v>
      </c>
      <c r="I44" s="444">
        <v>0.62039045553145333</v>
      </c>
      <c r="J44" s="444">
        <v>0.68271268543748109</v>
      </c>
      <c r="K44" s="444">
        <v>0.70616113744075826</v>
      </c>
      <c r="L44" s="444">
        <v>0.64071856287425155</v>
      </c>
      <c r="M44" s="444">
        <v>0.52482269503546097</v>
      </c>
      <c r="N44" s="444">
        <v>0.75037626316921091</v>
      </c>
      <c r="O44" s="444">
        <v>0.77096342551293484</v>
      </c>
      <c r="P44" s="444">
        <v>0.55912548932712902</v>
      </c>
      <c r="Q44" s="444">
        <v>0.57135627530364375</v>
      </c>
      <c r="R44" s="444">
        <v>0.54675743461125048</v>
      </c>
      <c r="S44" s="444">
        <v>0.58666666666666667</v>
      </c>
      <c r="T44" s="444">
        <v>0.63741562198649948</v>
      </c>
      <c r="U44" s="444">
        <v>0.64238410596026485</v>
      </c>
      <c r="V44" s="444">
        <v>0.65</v>
      </c>
      <c r="W44" s="444">
        <v>0.77385159010600701</v>
      </c>
      <c r="X44" s="444">
        <v>0.48617814831066258</v>
      </c>
      <c r="Y44" s="444">
        <v>0.53781319439123443</v>
      </c>
      <c r="Z44" s="444">
        <v>0.64683362577763603</v>
      </c>
      <c r="AA44" s="444">
        <v>0.50196850393700787</v>
      </c>
      <c r="AB44" s="444">
        <v>0.32765957446808508</v>
      </c>
      <c r="AC44" s="444">
        <v>0.27580157879348993</v>
      </c>
      <c r="AD44" s="444">
        <v>0.32200956937799041</v>
      </c>
      <c r="AE44" s="444">
        <v>0.11501356647573108</v>
      </c>
      <c r="AF44" s="444">
        <v>0.28501884422110552</v>
      </c>
      <c r="AG44" s="444">
        <v>0.56034482758620685</v>
      </c>
      <c r="AH44" s="444">
        <v>0.28508189464364764</v>
      </c>
      <c r="AI44" s="444">
        <v>0.26181225717508461</v>
      </c>
      <c r="AJ44" s="444">
        <v>0.42759429353136602</v>
      </c>
      <c r="AK44" s="444">
        <v>0.40359897172236503</v>
      </c>
      <c r="AL44" s="444">
        <v>0.36253252385082396</v>
      </c>
      <c r="AM44" s="444">
        <v>0.48942824971850368</v>
      </c>
      <c r="AN44" s="444">
        <v>1</v>
      </c>
      <c r="AO44" s="444">
        <v>0.6860215053763441</v>
      </c>
      <c r="AP44" s="445">
        <v>0.49208136489364307</v>
      </c>
      <c r="AQ44" s="444">
        <v>1</v>
      </c>
      <c r="AR44" s="444">
        <v>1</v>
      </c>
      <c r="AS44" s="444">
        <v>1</v>
      </c>
      <c r="AT44" s="444">
        <v>1</v>
      </c>
      <c r="AU44" s="444">
        <v>1</v>
      </c>
      <c r="AV44" s="444">
        <v>1</v>
      </c>
      <c r="AW44" s="445">
        <v>1</v>
      </c>
      <c r="AX44" s="444">
        <v>1</v>
      </c>
      <c r="AY44" s="445">
        <v>1</v>
      </c>
      <c r="AZ44" s="445">
        <v>1</v>
      </c>
      <c r="BA44" s="444">
        <v>1</v>
      </c>
      <c r="BB44" s="445">
        <v>1</v>
      </c>
      <c r="BC44" s="444">
        <v>1</v>
      </c>
      <c r="BD44" s="445">
        <v>1</v>
      </c>
    </row>
    <row r="45" spans="1:56" x14ac:dyDescent="0.2">
      <c r="A45" s="300">
        <v>41</v>
      </c>
      <c r="B45" s="301" t="s">
        <v>52</v>
      </c>
      <c r="C45" s="442">
        <v>3.629764065335753E-3</v>
      </c>
      <c r="D45" s="442">
        <v>7.246376811594203E-3</v>
      </c>
      <c r="E45" s="442">
        <v>3.5714285714285712E-2</v>
      </c>
      <c r="F45" s="442">
        <v>9.6774193548387094E-2</v>
      </c>
      <c r="G45" s="442">
        <v>9.5960723052889978E-3</v>
      </c>
      <c r="H45" s="442">
        <v>1.1834319526627219E-2</v>
      </c>
      <c r="I45" s="442">
        <v>1.4099783080260303E-2</v>
      </c>
      <c r="J45" s="442">
        <v>1.2715712988192553E-2</v>
      </c>
      <c r="K45" s="442">
        <v>9.4786729857819912E-3</v>
      </c>
      <c r="L45" s="442">
        <v>1.7503454629203132E-2</v>
      </c>
      <c r="M45" s="442">
        <v>1.6548463356973995E-2</v>
      </c>
      <c r="N45" s="442">
        <v>9.67533863685229E-3</v>
      </c>
      <c r="O45" s="442">
        <v>6.2444246208742194E-3</v>
      </c>
      <c r="P45" s="442">
        <v>1.4846000443164193E-2</v>
      </c>
      <c r="Q45" s="442">
        <v>1.568825910931174E-2</v>
      </c>
      <c r="R45" s="442">
        <v>1.2182013615191688E-2</v>
      </c>
      <c r="S45" s="442">
        <v>1.3333333333333334E-2</v>
      </c>
      <c r="T45" s="442">
        <v>1.1571841851494697E-2</v>
      </c>
      <c r="U45" s="442">
        <v>1.3245033112582781E-2</v>
      </c>
      <c r="V45" s="442">
        <v>0</v>
      </c>
      <c r="W45" s="442">
        <v>7.0671378091872791E-3</v>
      </c>
      <c r="X45" s="442">
        <v>1.9745502413339184E-2</v>
      </c>
      <c r="Y45" s="442">
        <v>2.1377672209026127E-2</v>
      </c>
      <c r="Z45" s="442">
        <v>8.560642314032009E-3</v>
      </c>
      <c r="AA45" s="442">
        <v>1.3779527559055118E-2</v>
      </c>
      <c r="AB45" s="442">
        <v>2.553191489361702E-2</v>
      </c>
      <c r="AC45" s="442">
        <v>2.3584445960432708E-2</v>
      </c>
      <c r="AD45" s="442">
        <v>3.1100478468899521E-2</v>
      </c>
      <c r="AE45" s="442">
        <v>1.3566475731082302E-3</v>
      </c>
      <c r="AF45" s="442">
        <v>2.2456030150753769E-2</v>
      </c>
      <c r="AG45" s="442">
        <v>1.4367816091954023E-2</v>
      </c>
      <c r="AH45" s="442">
        <v>1.0513501549358123E-2</v>
      </c>
      <c r="AI45" s="442">
        <v>9.1490161674395287E-3</v>
      </c>
      <c r="AJ45" s="442">
        <v>9.1850693765878448E-3</v>
      </c>
      <c r="AK45" s="442">
        <v>3.6846615252784917E-2</v>
      </c>
      <c r="AL45" s="442">
        <v>1.4960971379011275E-2</v>
      </c>
      <c r="AM45" s="442">
        <v>2.1518828975353434E-2</v>
      </c>
      <c r="AN45" s="442">
        <v>0</v>
      </c>
      <c r="AO45" s="442">
        <v>2.1505376344086021E-3</v>
      </c>
      <c r="AP45" s="443">
        <v>1.3658727633221551E-2</v>
      </c>
      <c r="AQ45" s="313"/>
      <c r="AR45" s="313"/>
      <c r="AS45" s="313"/>
      <c r="AT45" s="313"/>
      <c r="AU45" s="313"/>
      <c r="AV45" s="313"/>
      <c r="AW45" s="313"/>
      <c r="AX45" s="313"/>
      <c r="AY45" s="313"/>
      <c r="AZ45" s="313"/>
      <c r="BA45" s="313"/>
      <c r="BB45" s="313"/>
      <c r="BC45" s="313"/>
      <c r="BD45" s="313"/>
    </row>
    <row r="46" spans="1:56" x14ac:dyDescent="0.2">
      <c r="A46" s="286">
        <v>42</v>
      </c>
      <c r="B46" s="282" t="s">
        <v>53</v>
      </c>
      <c r="C46" s="442">
        <v>0.11998386771526517</v>
      </c>
      <c r="D46" s="442">
        <v>0.24637681159420291</v>
      </c>
      <c r="E46" s="442">
        <v>0.17857142857142858</v>
      </c>
      <c r="F46" s="442">
        <v>0.38709677419354838</v>
      </c>
      <c r="G46" s="442">
        <v>0.13865952540355575</v>
      </c>
      <c r="H46" s="442">
        <v>0.24519230769230768</v>
      </c>
      <c r="I46" s="442">
        <v>0.21908893709327548</v>
      </c>
      <c r="J46" s="442">
        <v>9.5670602482591585E-2</v>
      </c>
      <c r="K46" s="442">
        <v>3.3175355450236969E-2</v>
      </c>
      <c r="L46" s="442">
        <v>0.21787194841087057</v>
      </c>
      <c r="M46" s="442">
        <v>0.21513002364066194</v>
      </c>
      <c r="N46" s="442">
        <v>5.7622016770586967E-2</v>
      </c>
      <c r="O46" s="442">
        <v>9.991079393398751E-2</v>
      </c>
      <c r="P46" s="442">
        <v>0.2851761577664525</v>
      </c>
      <c r="Q46" s="442">
        <v>0.19433198380566802</v>
      </c>
      <c r="R46" s="442">
        <v>0.21569329989251165</v>
      </c>
      <c r="S46" s="442">
        <v>0.21333333333333335</v>
      </c>
      <c r="T46" s="442">
        <v>0.19720347155255544</v>
      </c>
      <c r="U46" s="442">
        <v>0.20198675496688742</v>
      </c>
      <c r="V46" s="442">
        <v>0.2</v>
      </c>
      <c r="W46" s="442">
        <v>0.12720848056537101</v>
      </c>
      <c r="X46" s="442">
        <v>0.26371215445370777</v>
      </c>
      <c r="Y46" s="442">
        <v>0.34449467473756801</v>
      </c>
      <c r="Z46" s="442">
        <v>7.0877864624873721E-2</v>
      </c>
      <c r="AA46" s="442">
        <v>0.14173228346456693</v>
      </c>
      <c r="AB46" s="442">
        <v>0.50780141843971627</v>
      </c>
      <c r="AC46" s="442">
        <v>0.42500730922911995</v>
      </c>
      <c r="AD46" s="442">
        <v>0.31483253588516746</v>
      </c>
      <c r="AE46" s="442">
        <v>1.8993066023515224E-2</v>
      </c>
      <c r="AF46" s="442">
        <v>0.41284547738693467</v>
      </c>
      <c r="AG46" s="442">
        <v>0.2442528735632184</v>
      </c>
      <c r="AH46" s="442">
        <v>0.35369632580787957</v>
      </c>
      <c r="AI46" s="442">
        <v>0.531269582654468</v>
      </c>
      <c r="AJ46" s="442">
        <v>0.45993746335743602</v>
      </c>
      <c r="AK46" s="442">
        <v>0.48586118251928023</v>
      </c>
      <c r="AL46" s="442">
        <v>0.36383347788378145</v>
      </c>
      <c r="AM46" s="442">
        <v>0.26698361065932691</v>
      </c>
      <c r="AN46" s="442">
        <v>0</v>
      </c>
      <c r="AO46" s="442">
        <v>8.6021505376344086E-3</v>
      </c>
      <c r="AP46" s="443">
        <v>0.25945463001493158</v>
      </c>
      <c r="AQ46" s="313"/>
      <c r="AR46" s="313"/>
      <c r="AS46" s="313"/>
      <c r="AT46" s="313"/>
      <c r="AU46" s="313"/>
      <c r="AV46" s="313"/>
      <c r="AW46" s="313"/>
      <c r="AX46" s="313"/>
      <c r="AY46" s="313"/>
      <c r="AZ46" s="313"/>
      <c r="BA46" s="313"/>
      <c r="BB46" s="313"/>
      <c r="BC46" s="313"/>
      <c r="BD46" s="313"/>
    </row>
    <row r="47" spans="1:56" x14ac:dyDescent="0.2">
      <c r="A47" s="286">
        <v>43</v>
      </c>
      <c r="B47" s="282" t="s">
        <v>54</v>
      </c>
      <c r="C47" s="442">
        <v>0.20205686630369027</v>
      </c>
      <c r="D47" s="442">
        <v>0.38260869565217392</v>
      </c>
      <c r="E47" s="442">
        <v>0.14285714285714285</v>
      </c>
      <c r="F47" s="442">
        <v>3.2258064516129031E-2</v>
      </c>
      <c r="G47" s="442">
        <v>7.9446552108904264E-2</v>
      </c>
      <c r="H47" s="442">
        <v>-1.9230769230769232E-2</v>
      </c>
      <c r="I47" s="442">
        <v>6.7245119305856832E-2</v>
      </c>
      <c r="J47" s="442">
        <v>6.0853769300635789E-2</v>
      </c>
      <c r="K47" s="442">
        <v>2.843601895734597E-2</v>
      </c>
      <c r="L47" s="442">
        <v>-4.6061722708429296E-4</v>
      </c>
      <c r="M47" s="442">
        <v>9.6926713947990545E-2</v>
      </c>
      <c r="N47" s="442">
        <v>0.10965383788432595</v>
      </c>
      <c r="O47" s="442">
        <v>8.5637823371989288E-2</v>
      </c>
      <c r="P47" s="442">
        <v>2.9839722283772803E-2</v>
      </c>
      <c r="Q47" s="442">
        <v>0.10678137651821862</v>
      </c>
      <c r="R47" s="442">
        <v>0.1121461841633823</v>
      </c>
      <c r="S47" s="442">
        <v>2.6666666666666668E-2</v>
      </c>
      <c r="T47" s="442">
        <v>-4.2430086788813888E-2</v>
      </c>
      <c r="U47" s="442">
        <v>-1.9867549668874173E-2</v>
      </c>
      <c r="V47" s="442">
        <v>-0.05</v>
      </c>
      <c r="W47" s="442">
        <v>1.4134275618374558E-2</v>
      </c>
      <c r="X47" s="442">
        <v>8.3369899078543225E-2</v>
      </c>
      <c r="Y47" s="442">
        <v>2.6741245881541646E-2</v>
      </c>
      <c r="Z47" s="442">
        <v>5.1523368958366567E-2</v>
      </c>
      <c r="AA47" s="442">
        <v>0.12992125984251968</v>
      </c>
      <c r="AB47" s="442">
        <v>3.6879432624113473E-2</v>
      </c>
      <c r="AC47" s="442">
        <v>0.13692622551408246</v>
      </c>
      <c r="AD47" s="442">
        <v>0.25215311004784691</v>
      </c>
      <c r="AE47" s="442">
        <v>0.4627675610491408</v>
      </c>
      <c r="AF47" s="442">
        <v>0.11699120603015076</v>
      </c>
      <c r="AG47" s="442">
        <v>0.10057471264367816</v>
      </c>
      <c r="AH47" s="442">
        <v>0</v>
      </c>
      <c r="AI47" s="442">
        <v>1.8047374357688932E-2</v>
      </c>
      <c r="AJ47" s="442">
        <v>3.6740277506351379E-2</v>
      </c>
      <c r="AK47" s="442">
        <v>-5.5698371893744643E-3</v>
      </c>
      <c r="AL47" s="442">
        <v>9.3451864700780568E-2</v>
      </c>
      <c r="AM47" s="442">
        <v>8.6700863255348426E-2</v>
      </c>
      <c r="AN47" s="442">
        <v>0</v>
      </c>
      <c r="AO47" s="442">
        <v>0.25806451612903225</v>
      </c>
      <c r="AP47" s="443">
        <v>8.2649988984897074E-2</v>
      </c>
      <c r="AQ47" s="313"/>
      <c r="AR47" s="313"/>
      <c r="AS47" s="313"/>
      <c r="AT47" s="313"/>
      <c r="AU47" s="313"/>
      <c r="AV47" s="313"/>
      <c r="AW47" s="313"/>
      <c r="AX47" s="313"/>
      <c r="AY47" s="313"/>
      <c r="AZ47" s="313"/>
      <c r="BA47" s="313"/>
      <c r="BB47" s="313"/>
      <c r="BC47" s="313"/>
      <c r="BD47" s="313"/>
    </row>
    <row r="48" spans="1:56" x14ac:dyDescent="0.2">
      <c r="A48" s="286">
        <v>44</v>
      </c>
      <c r="B48" s="282" t="s">
        <v>55</v>
      </c>
      <c r="C48" s="442">
        <v>0.16011292599314378</v>
      </c>
      <c r="D48" s="442">
        <v>6.0869565217391307E-2</v>
      </c>
      <c r="E48" s="442">
        <v>0.14285714285714285</v>
      </c>
      <c r="F48" s="442">
        <v>0.12903225806451613</v>
      </c>
      <c r="G48" s="442">
        <v>5.2518039128170796E-2</v>
      </c>
      <c r="H48" s="442">
        <v>0.11353550295857988</v>
      </c>
      <c r="I48" s="442">
        <v>5.0976138828633402E-2</v>
      </c>
      <c r="J48" s="442">
        <v>0.12806539509536785</v>
      </c>
      <c r="K48" s="442">
        <v>9.4786729857819899E-2</v>
      </c>
      <c r="L48" s="442">
        <v>8.8899124827268541E-2</v>
      </c>
      <c r="M48" s="442">
        <v>0.11583924349881797</v>
      </c>
      <c r="N48" s="442">
        <v>5.5041926467426359E-2</v>
      </c>
      <c r="O48" s="442">
        <v>2.9884032114183764E-2</v>
      </c>
      <c r="P48" s="442">
        <v>8.3241007459930572E-2</v>
      </c>
      <c r="Q48" s="442">
        <v>0.10526315789473684</v>
      </c>
      <c r="R48" s="442">
        <v>0.1028305266929416</v>
      </c>
      <c r="S48" s="442">
        <v>0.14666666666666667</v>
      </c>
      <c r="T48" s="442">
        <v>0.18804243008678881</v>
      </c>
      <c r="U48" s="442">
        <v>0.15894039735099338</v>
      </c>
      <c r="V48" s="442">
        <v>0.2</v>
      </c>
      <c r="W48" s="442">
        <v>7.0671378091872794E-2</v>
      </c>
      <c r="X48" s="442">
        <v>0.11101360245721807</v>
      </c>
      <c r="Y48" s="442">
        <v>3.6702168416213314E-2</v>
      </c>
      <c r="Z48" s="442">
        <v>0.1917371191577604</v>
      </c>
      <c r="AA48" s="442">
        <v>0.21653543307086615</v>
      </c>
      <c r="AB48" s="442">
        <v>8.085106382978724E-2</v>
      </c>
      <c r="AC48" s="442">
        <v>9.5019978559594584E-2</v>
      </c>
      <c r="AD48" s="442">
        <v>7.3684210526315783E-2</v>
      </c>
      <c r="AE48" s="442">
        <v>0.35709978896593308</v>
      </c>
      <c r="AF48" s="442">
        <v>8.7468592964824121E-2</v>
      </c>
      <c r="AG48" s="442">
        <v>5.7471264367816091E-2</v>
      </c>
      <c r="AH48" s="442">
        <v>0.34904825143868967</v>
      </c>
      <c r="AI48" s="442">
        <v>0.16919413460333374</v>
      </c>
      <c r="AJ48" s="442">
        <v>6.3513777604064875E-2</v>
      </c>
      <c r="AK48" s="442">
        <v>6.1268209083119106E-2</v>
      </c>
      <c r="AL48" s="442">
        <v>0.1142671292281006</v>
      </c>
      <c r="AM48" s="442">
        <v>8.632553484298762E-2</v>
      </c>
      <c r="AN48" s="442">
        <v>0</v>
      </c>
      <c r="AO48" s="442">
        <v>3.6559139784946237E-2</v>
      </c>
      <c r="AP48" s="443">
        <v>0.12387095194967322</v>
      </c>
      <c r="AQ48" s="313"/>
      <c r="AR48" s="313"/>
      <c r="AS48" s="313"/>
      <c r="AT48" s="313"/>
      <c r="AU48" s="313"/>
      <c r="AV48" s="313"/>
      <c r="AW48" s="313"/>
      <c r="AX48" s="313"/>
      <c r="AY48" s="313"/>
      <c r="AZ48" s="313"/>
      <c r="BA48" s="313"/>
      <c r="BB48" s="313"/>
      <c r="BC48" s="313"/>
      <c r="BD48" s="313"/>
    </row>
    <row r="49" spans="1:56" x14ac:dyDescent="0.2">
      <c r="A49" s="286">
        <v>45</v>
      </c>
      <c r="B49" s="282" t="s">
        <v>56</v>
      </c>
      <c r="C49" s="442">
        <v>3.9725751159507966E-2</v>
      </c>
      <c r="D49" s="442">
        <v>2.1739130434782608E-2</v>
      </c>
      <c r="E49" s="442">
        <v>5.3571428571428568E-2</v>
      </c>
      <c r="F49" s="442">
        <v>9.6774193548387094E-2</v>
      </c>
      <c r="G49" s="442">
        <v>5.8394703563192742E-2</v>
      </c>
      <c r="H49" s="442">
        <v>4.4008875739644973E-2</v>
      </c>
      <c r="I49" s="442">
        <v>2.8199566160520606E-2</v>
      </c>
      <c r="J49" s="442">
        <v>1.9679079624583713E-2</v>
      </c>
      <c r="K49" s="442">
        <v>0.13270142180094788</v>
      </c>
      <c r="L49" s="442">
        <v>3.5467526485490557E-2</v>
      </c>
      <c r="M49" s="442">
        <v>3.0732860520094562E-2</v>
      </c>
      <c r="N49" s="442">
        <v>1.7630617071597507E-2</v>
      </c>
      <c r="O49" s="442">
        <v>7.3595004460303304E-3</v>
      </c>
      <c r="P49" s="442">
        <v>2.7623901322106507E-2</v>
      </c>
      <c r="Q49" s="442">
        <v>6.5789473684210523E-3</v>
      </c>
      <c r="R49" s="442">
        <v>1.0032246506628449E-2</v>
      </c>
      <c r="S49" s="442">
        <v>1.3333333333333334E-2</v>
      </c>
      <c r="T49" s="442">
        <v>7.7145612343297977E-3</v>
      </c>
      <c r="U49" s="442">
        <v>3.3112582781456954E-3</v>
      </c>
      <c r="V49" s="442">
        <v>0</v>
      </c>
      <c r="W49" s="442">
        <v>7.0671378091872791E-3</v>
      </c>
      <c r="X49" s="442">
        <v>3.5541904344010528E-2</v>
      </c>
      <c r="Y49" s="442">
        <v>3.6855413378285191E-2</v>
      </c>
      <c r="Z49" s="442">
        <v>3.0467379167331311E-2</v>
      </c>
      <c r="AA49" s="442">
        <v>4.5275590551181105E-2</v>
      </c>
      <c r="AB49" s="442">
        <v>1.9858156028368795E-2</v>
      </c>
      <c r="AC49" s="442">
        <v>4.3563005555014134E-2</v>
      </c>
      <c r="AD49" s="442">
        <v>2.0574162679425839E-2</v>
      </c>
      <c r="AE49" s="442">
        <v>4.492010853180585E-2</v>
      </c>
      <c r="AF49" s="442">
        <v>7.7889447236180909E-2</v>
      </c>
      <c r="AG49" s="442">
        <v>2.2988505747126436E-2</v>
      </c>
      <c r="AH49" s="442">
        <v>1.6600265604249668E-3</v>
      </c>
      <c r="AI49" s="442">
        <v>1.2031582905125956E-2</v>
      </c>
      <c r="AJ49" s="442">
        <v>1.4852452608950557E-2</v>
      </c>
      <c r="AK49" s="442">
        <v>3.4275921165381321E-2</v>
      </c>
      <c r="AL49" s="442">
        <v>5.0303555941023419E-2</v>
      </c>
      <c r="AM49" s="442">
        <v>4.8542474665332166E-2</v>
      </c>
      <c r="AN49" s="442">
        <v>0</v>
      </c>
      <c r="AO49" s="442">
        <v>1.2903225806451613E-2</v>
      </c>
      <c r="AP49" s="443">
        <v>3.2598585171223653E-2</v>
      </c>
      <c r="AQ49" s="313"/>
      <c r="AR49" s="313"/>
      <c r="AS49" s="313"/>
      <c r="AT49" s="313"/>
      <c r="AU49" s="313"/>
      <c r="AV49" s="313"/>
      <c r="AW49" s="313"/>
      <c r="AX49" s="313"/>
      <c r="AY49" s="313"/>
      <c r="AZ49" s="313"/>
      <c r="BA49" s="313"/>
      <c r="BB49" s="313"/>
      <c r="BC49" s="313"/>
      <c r="BD49" s="313"/>
    </row>
    <row r="50" spans="1:56" x14ac:dyDescent="0.2">
      <c r="A50" s="286">
        <v>46</v>
      </c>
      <c r="B50" s="282" t="s">
        <v>204</v>
      </c>
      <c r="C50" s="442">
        <v>-6.9772131478120586E-2</v>
      </c>
      <c r="D50" s="442">
        <v>-4.0579710144927533E-2</v>
      </c>
      <c r="E50" s="442">
        <v>0</v>
      </c>
      <c r="F50" s="442">
        <v>0</v>
      </c>
      <c r="G50" s="442">
        <v>-3.9425723424830767E-3</v>
      </c>
      <c r="H50" s="442">
        <v>0</v>
      </c>
      <c r="I50" s="442">
        <v>0</v>
      </c>
      <c r="J50" s="442">
        <v>0</v>
      </c>
      <c r="K50" s="442">
        <v>-4.7393364928909956E-3</v>
      </c>
      <c r="L50" s="442">
        <v>0</v>
      </c>
      <c r="M50" s="442">
        <v>0</v>
      </c>
      <c r="N50" s="442">
        <v>0</v>
      </c>
      <c r="O50" s="442">
        <v>0</v>
      </c>
      <c r="P50" s="442">
        <v>0</v>
      </c>
      <c r="Q50" s="442">
        <v>0</v>
      </c>
      <c r="R50" s="442">
        <v>0</v>
      </c>
      <c r="S50" s="442">
        <v>0</v>
      </c>
      <c r="T50" s="442">
        <v>0</v>
      </c>
      <c r="U50" s="442">
        <v>0</v>
      </c>
      <c r="V50" s="442">
        <v>0</v>
      </c>
      <c r="W50" s="442">
        <v>0</v>
      </c>
      <c r="X50" s="442">
        <v>0</v>
      </c>
      <c r="Y50" s="442">
        <v>-4.2142364569764772E-3</v>
      </c>
      <c r="Z50" s="442">
        <v>0</v>
      </c>
      <c r="AA50" s="442">
        <v>-4.9212598425196853E-2</v>
      </c>
      <c r="AB50" s="442">
        <v>0</v>
      </c>
      <c r="AC50" s="442">
        <v>-5.8473832959750512E-4</v>
      </c>
      <c r="AD50" s="442">
        <v>-1.5311004784688996E-2</v>
      </c>
      <c r="AE50" s="442">
        <v>-1.5073861923424781E-4</v>
      </c>
      <c r="AF50" s="442">
        <v>-3.2977386934673367E-3</v>
      </c>
      <c r="AG50" s="442">
        <v>0</v>
      </c>
      <c r="AH50" s="442">
        <v>0</v>
      </c>
      <c r="AI50" s="442">
        <v>-2.5065797719012409E-3</v>
      </c>
      <c r="AJ50" s="442">
        <v>-1.2409615008794216E-2</v>
      </c>
      <c r="AK50" s="442">
        <v>-1.7566409597257925E-2</v>
      </c>
      <c r="AL50" s="442">
        <v>0</v>
      </c>
      <c r="AM50" s="442">
        <v>0</v>
      </c>
      <c r="AN50" s="442">
        <v>0</v>
      </c>
      <c r="AO50" s="442">
        <v>-4.3010752688172043E-3</v>
      </c>
      <c r="AP50" s="443">
        <v>-4.638582233862874E-3</v>
      </c>
      <c r="AQ50" s="313"/>
      <c r="AR50" s="313"/>
      <c r="AS50" s="313"/>
      <c r="AT50" s="313"/>
      <c r="AU50" s="313"/>
      <c r="AV50" s="313"/>
      <c r="AW50" s="313"/>
      <c r="AX50" s="313"/>
      <c r="AY50" s="313"/>
      <c r="AZ50" s="313"/>
      <c r="BA50" s="313"/>
      <c r="BB50" s="313"/>
      <c r="BC50" s="313"/>
      <c r="BD50" s="313"/>
    </row>
    <row r="51" spans="1:56" x14ac:dyDescent="0.2">
      <c r="A51" s="288">
        <v>47</v>
      </c>
      <c r="B51" s="289" t="s">
        <v>58</v>
      </c>
      <c r="C51" s="444">
        <v>0.45573704375882235</v>
      </c>
      <c r="D51" s="444">
        <v>0.67826086956521736</v>
      </c>
      <c r="E51" s="444">
        <v>0.5535714285714286</v>
      </c>
      <c r="F51" s="444">
        <v>0.74193548387096775</v>
      </c>
      <c r="G51" s="444">
        <v>0.33467232016662946</v>
      </c>
      <c r="H51" s="444">
        <v>0.39534023668639051</v>
      </c>
      <c r="I51" s="444">
        <v>0.37960954446854661</v>
      </c>
      <c r="J51" s="444">
        <v>0.3169845594913715</v>
      </c>
      <c r="K51" s="444">
        <v>0.29383886255924169</v>
      </c>
      <c r="L51" s="444">
        <v>0.3592814371257485</v>
      </c>
      <c r="M51" s="444">
        <v>0.47517730496453903</v>
      </c>
      <c r="N51" s="444">
        <v>0.24962373683078909</v>
      </c>
      <c r="O51" s="444">
        <v>0.22903657448706513</v>
      </c>
      <c r="P51" s="444">
        <v>0.44072678927542652</v>
      </c>
      <c r="Q51" s="444">
        <v>0.42864372469635625</v>
      </c>
      <c r="R51" s="444">
        <v>0.45288427087065569</v>
      </c>
      <c r="S51" s="444">
        <v>0.41333333333333333</v>
      </c>
      <c r="T51" s="444">
        <v>0.36210221793635489</v>
      </c>
      <c r="U51" s="444">
        <v>0.35761589403973509</v>
      </c>
      <c r="V51" s="444">
        <v>0.35</v>
      </c>
      <c r="W51" s="444">
        <v>0.22614840989399293</v>
      </c>
      <c r="X51" s="444">
        <v>0.51338306274681877</v>
      </c>
      <c r="Y51" s="444">
        <v>0.4619569381656578</v>
      </c>
      <c r="Z51" s="444">
        <v>0.35316637422236402</v>
      </c>
      <c r="AA51" s="444">
        <v>0.49803149606299213</v>
      </c>
      <c r="AB51" s="444">
        <v>0.67092198581560281</v>
      </c>
      <c r="AC51" s="444">
        <v>0.72351622648864633</v>
      </c>
      <c r="AD51" s="444">
        <v>0.67703349282296654</v>
      </c>
      <c r="AE51" s="444">
        <v>0.88498643352426887</v>
      </c>
      <c r="AF51" s="444">
        <v>0.71435301507537685</v>
      </c>
      <c r="AG51" s="444">
        <v>0.43965517241379309</v>
      </c>
      <c r="AH51" s="444">
        <v>0.71491810535635236</v>
      </c>
      <c r="AI51" s="444">
        <v>0.73718511091615491</v>
      </c>
      <c r="AJ51" s="444">
        <v>0.57181942544459641</v>
      </c>
      <c r="AK51" s="444">
        <v>0.59511568123393321</v>
      </c>
      <c r="AL51" s="444">
        <v>0.63681699913269729</v>
      </c>
      <c r="AM51" s="444">
        <v>0.51007131239834858</v>
      </c>
      <c r="AN51" s="444">
        <v>0</v>
      </c>
      <c r="AO51" s="444">
        <v>0.3139784946236559</v>
      </c>
      <c r="AP51" s="445">
        <v>0.50759430152008422</v>
      </c>
      <c r="AQ51" s="313"/>
      <c r="AR51" s="313"/>
      <c r="AS51" s="313"/>
      <c r="AT51" s="313"/>
      <c r="AU51" s="313"/>
      <c r="AV51" s="313"/>
      <c r="AW51" s="313"/>
      <c r="AX51" s="313"/>
      <c r="AY51" s="313"/>
      <c r="AZ51" s="313"/>
      <c r="BA51" s="313"/>
      <c r="BB51" s="313"/>
      <c r="BC51" s="313"/>
      <c r="BD51" s="313"/>
    </row>
    <row r="52" spans="1:56" x14ac:dyDescent="0.2">
      <c r="A52" s="304">
        <v>48</v>
      </c>
      <c r="B52" s="305" t="s">
        <v>439</v>
      </c>
      <c r="C52" s="444">
        <v>1</v>
      </c>
      <c r="D52" s="444">
        <v>1</v>
      </c>
      <c r="E52" s="444">
        <v>1</v>
      </c>
      <c r="F52" s="444">
        <v>1</v>
      </c>
      <c r="G52" s="444">
        <v>1</v>
      </c>
      <c r="H52" s="444">
        <v>1</v>
      </c>
      <c r="I52" s="444">
        <v>1</v>
      </c>
      <c r="J52" s="444">
        <v>1</v>
      </c>
      <c r="K52" s="444">
        <v>1</v>
      </c>
      <c r="L52" s="444">
        <v>1</v>
      </c>
      <c r="M52" s="444">
        <v>1</v>
      </c>
      <c r="N52" s="444">
        <v>1</v>
      </c>
      <c r="O52" s="444">
        <v>1</v>
      </c>
      <c r="P52" s="444">
        <v>1</v>
      </c>
      <c r="Q52" s="444">
        <v>1</v>
      </c>
      <c r="R52" s="444">
        <v>1</v>
      </c>
      <c r="S52" s="444">
        <v>1</v>
      </c>
      <c r="T52" s="444">
        <v>1</v>
      </c>
      <c r="U52" s="444">
        <v>1</v>
      </c>
      <c r="V52" s="444">
        <v>1</v>
      </c>
      <c r="W52" s="444">
        <v>1</v>
      </c>
      <c r="X52" s="444">
        <v>1</v>
      </c>
      <c r="Y52" s="444">
        <v>1</v>
      </c>
      <c r="Z52" s="444">
        <v>1</v>
      </c>
      <c r="AA52" s="444">
        <v>1</v>
      </c>
      <c r="AB52" s="444">
        <v>1</v>
      </c>
      <c r="AC52" s="444">
        <v>1</v>
      </c>
      <c r="AD52" s="444">
        <v>1</v>
      </c>
      <c r="AE52" s="444">
        <v>1</v>
      </c>
      <c r="AF52" s="444">
        <v>1</v>
      </c>
      <c r="AG52" s="444">
        <v>1</v>
      </c>
      <c r="AH52" s="444">
        <v>1</v>
      </c>
      <c r="AI52" s="444">
        <v>1</v>
      </c>
      <c r="AJ52" s="444">
        <v>1</v>
      </c>
      <c r="AK52" s="444">
        <v>1</v>
      </c>
      <c r="AL52" s="444">
        <v>1</v>
      </c>
      <c r="AM52" s="444">
        <v>1</v>
      </c>
      <c r="AN52" s="444">
        <v>1</v>
      </c>
      <c r="AO52" s="444">
        <v>1</v>
      </c>
      <c r="AP52" s="445">
        <v>1</v>
      </c>
      <c r="AQ52" s="313"/>
      <c r="AR52" s="313"/>
      <c r="AS52" s="313"/>
      <c r="AT52" s="313"/>
      <c r="AU52" s="313"/>
      <c r="AV52" s="313"/>
      <c r="AW52" s="313"/>
      <c r="AX52" s="313"/>
      <c r="AY52" s="313"/>
      <c r="AZ52" s="313"/>
      <c r="BA52" s="313"/>
      <c r="BB52" s="313"/>
      <c r="BC52" s="313"/>
      <c r="BD52" s="313"/>
    </row>
    <row r="53" spans="1:56" x14ac:dyDescent="0.2">
      <c r="A53" s="56" t="s">
        <v>485</v>
      </c>
      <c r="B53" s="56"/>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row>
    <row r="54" spans="1:56"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row>
    <row r="55" spans="1:56" x14ac:dyDescent="0.2">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row>
    <row r="56" spans="1:56" x14ac:dyDescent="0.2">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row>
    <row r="57" spans="1:56"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row>
    <row r="58" spans="1:56"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row>
    <row r="59" spans="1:56" x14ac:dyDescent="0.2">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row>
    <row r="60" spans="1:56" x14ac:dyDescent="0.2">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row>
    <row r="61" spans="1:56" x14ac:dyDescent="0.2">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row>
    <row r="62" spans="1:56" x14ac:dyDescent="0.2">
      <c r="AU62" s="314"/>
      <c r="AV62" s="314"/>
      <c r="AW62" s="314"/>
      <c r="AX62" s="314"/>
      <c r="AY62" s="314"/>
      <c r="AZ62" s="314"/>
      <c r="BA62" s="314"/>
      <c r="BB62" s="314"/>
      <c r="BC62" s="314"/>
      <c r="BD62" s="314"/>
    </row>
    <row r="63" spans="1:56" x14ac:dyDescent="0.2">
      <c r="AU63" s="314"/>
      <c r="AV63" s="314"/>
      <c r="AW63" s="314"/>
      <c r="AX63" s="314"/>
      <c r="AY63" s="314"/>
      <c r="AZ63" s="314"/>
      <c r="BA63" s="314"/>
      <c r="BB63" s="314"/>
      <c r="BC63" s="314"/>
      <c r="BD63" s="314"/>
    </row>
    <row r="64" spans="1:56" x14ac:dyDescent="0.2">
      <c r="AU64" s="314"/>
      <c r="AV64" s="314"/>
      <c r="AW64" s="314"/>
      <c r="AX64" s="314"/>
      <c r="AY64" s="314"/>
      <c r="AZ64" s="314"/>
      <c r="BA64" s="314"/>
      <c r="BB64" s="314"/>
      <c r="BC64" s="314"/>
      <c r="BD64" s="314"/>
    </row>
    <row r="65" spans="47:56" x14ac:dyDescent="0.2">
      <c r="AU65" s="314"/>
      <c r="AV65" s="314"/>
      <c r="AW65" s="314"/>
      <c r="AX65" s="314"/>
      <c r="AY65" s="314"/>
      <c r="AZ65" s="314"/>
      <c r="BA65" s="314"/>
      <c r="BB65" s="314"/>
      <c r="BC65" s="314"/>
      <c r="BD65" s="314"/>
    </row>
    <row r="66" spans="47:56" x14ac:dyDescent="0.2">
      <c r="AU66" s="314"/>
      <c r="AV66" s="314"/>
      <c r="AW66" s="314"/>
      <c r="AX66" s="314"/>
      <c r="AY66" s="314"/>
      <c r="AZ66" s="314"/>
      <c r="BA66" s="314"/>
      <c r="BB66" s="314"/>
      <c r="BC66" s="314"/>
      <c r="BD66" s="314"/>
    </row>
    <row r="67" spans="47:56" x14ac:dyDescent="0.2">
      <c r="AU67" s="314"/>
      <c r="AV67" s="314"/>
      <c r="AW67" s="314"/>
      <c r="AX67" s="314"/>
      <c r="AY67" s="314"/>
      <c r="AZ67" s="314"/>
      <c r="BA67" s="314"/>
      <c r="BB67" s="314"/>
      <c r="BC67" s="314"/>
      <c r="BD67" s="314"/>
    </row>
    <row r="68" spans="47:56" x14ac:dyDescent="0.2">
      <c r="AU68" s="314"/>
      <c r="AV68" s="314"/>
      <c r="AW68" s="314"/>
      <c r="AX68" s="314"/>
      <c r="AY68" s="314"/>
      <c r="AZ68" s="314"/>
      <c r="BA68" s="314"/>
      <c r="BB68" s="314"/>
      <c r="BC68" s="314"/>
      <c r="BD68" s="314"/>
    </row>
    <row r="69" spans="47:56" x14ac:dyDescent="0.2">
      <c r="AU69" s="314"/>
      <c r="AV69" s="314"/>
      <c r="AW69" s="314"/>
      <c r="AX69" s="314"/>
      <c r="AY69" s="314"/>
      <c r="AZ69" s="314"/>
      <c r="BA69" s="314"/>
      <c r="BB69" s="314"/>
      <c r="BC69" s="314"/>
      <c r="BD69" s="314"/>
    </row>
    <row r="70" spans="47:56" x14ac:dyDescent="0.2">
      <c r="AU70" s="314"/>
      <c r="AV70" s="314"/>
      <c r="AW70" s="314"/>
      <c r="AX70" s="314"/>
      <c r="AY70" s="314"/>
      <c r="AZ70" s="314"/>
      <c r="BA70" s="314"/>
      <c r="BB70" s="314"/>
      <c r="BC70" s="314"/>
      <c r="BD70" s="314"/>
    </row>
    <row r="71" spans="47:56" x14ac:dyDescent="0.2">
      <c r="AU71" s="314"/>
      <c r="AV71" s="314"/>
      <c r="AW71" s="314"/>
      <c r="AX71" s="314"/>
      <c r="AY71" s="314"/>
      <c r="AZ71" s="314"/>
      <c r="BA71" s="314"/>
      <c r="BB71" s="314"/>
      <c r="BC71" s="314"/>
      <c r="BD71" s="314"/>
    </row>
    <row r="72" spans="47:56" x14ac:dyDescent="0.2">
      <c r="AU72" s="314"/>
      <c r="AV72" s="314"/>
      <c r="AW72" s="314"/>
      <c r="AX72" s="314"/>
      <c r="AY72" s="314"/>
      <c r="AZ72" s="314"/>
      <c r="BA72" s="314"/>
      <c r="BB72" s="314"/>
      <c r="BC72" s="314"/>
      <c r="BD72" s="314"/>
    </row>
    <row r="73" spans="47:56" x14ac:dyDescent="0.2">
      <c r="AU73" s="314"/>
      <c r="AV73" s="314"/>
      <c r="AW73" s="314"/>
      <c r="AX73" s="314"/>
      <c r="AY73" s="314"/>
      <c r="AZ73" s="314"/>
      <c r="BA73" s="314"/>
      <c r="BB73" s="314"/>
      <c r="BC73" s="314"/>
      <c r="BD73" s="314"/>
    </row>
    <row r="74" spans="47:56" x14ac:dyDescent="0.2">
      <c r="AU74" s="314"/>
      <c r="AV74" s="314"/>
      <c r="AW74" s="314"/>
      <c r="AX74" s="314"/>
      <c r="AY74" s="314"/>
      <c r="AZ74" s="314"/>
      <c r="BA74" s="314"/>
      <c r="BB74" s="314"/>
      <c r="BC74" s="314"/>
      <c r="BD74" s="314"/>
    </row>
    <row r="75" spans="47:56" x14ac:dyDescent="0.2">
      <c r="AU75" s="314"/>
      <c r="AV75" s="314"/>
      <c r="AW75" s="314"/>
      <c r="AX75" s="314"/>
      <c r="AY75" s="314"/>
      <c r="AZ75" s="314"/>
      <c r="BA75" s="314"/>
      <c r="BB75" s="314"/>
      <c r="BC75" s="314"/>
      <c r="BD75" s="314"/>
    </row>
    <row r="76" spans="47:56" x14ac:dyDescent="0.2">
      <c r="AU76" s="314"/>
      <c r="AV76" s="314"/>
      <c r="AW76" s="314"/>
      <c r="AX76" s="314"/>
      <c r="AY76" s="314"/>
      <c r="AZ76" s="314"/>
      <c r="BA76" s="314"/>
      <c r="BB76" s="314"/>
      <c r="BC76" s="314"/>
      <c r="BD76" s="314"/>
    </row>
    <row r="77" spans="47:56" x14ac:dyDescent="0.2">
      <c r="AU77" s="314"/>
      <c r="AV77" s="314"/>
      <c r="AW77" s="314"/>
      <c r="AX77" s="314"/>
      <c r="AY77" s="314"/>
      <c r="AZ77" s="314"/>
      <c r="BA77" s="314"/>
      <c r="BB77" s="314"/>
      <c r="BC77" s="314"/>
      <c r="BD77" s="314"/>
    </row>
    <row r="78" spans="47:56" x14ac:dyDescent="0.2">
      <c r="AU78" s="314"/>
      <c r="AV78" s="314"/>
      <c r="AW78" s="314"/>
      <c r="AX78" s="314"/>
      <c r="AY78" s="314"/>
      <c r="AZ78" s="314"/>
      <c r="BA78" s="314"/>
      <c r="BB78" s="314"/>
      <c r="BC78" s="314"/>
      <c r="BD78" s="314"/>
    </row>
    <row r="79" spans="47:56" x14ac:dyDescent="0.2">
      <c r="AU79" s="314"/>
      <c r="AV79" s="314"/>
      <c r="AW79" s="314"/>
      <c r="AX79" s="314"/>
      <c r="AY79" s="314"/>
      <c r="AZ79" s="314"/>
      <c r="BA79" s="314"/>
      <c r="BB79" s="314"/>
      <c r="BC79" s="314"/>
      <c r="BD79" s="314"/>
    </row>
    <row r="80" spans="47:56" x14ac:dyDescent="0.2">
      <c r="AU80" s="314"/>
      <c r="AV80" s="314"/>
      <c r="AW80" s="314"/>
      <c r="AX80" s="314"/>
      <c r="AY80" s="314"/>
      <c r="AZ80" s="314"/>
      <c r="BA80" s="314"/>
      <c r="BB80" s="314"/>
      <c r="BC80" s="314"/>
      <c r="BD80" s="314"/>
    </row>
    <row r="81" spans="47:56" x14ac:dyDescent="0.2">
      <c r="AU81" s="314"/>
      <c r="AV81" s="314"/>
      <c r="AW81" s="314"/>
      <c r="AX81" s="314"/>
      <c r="AY81" s="314"/>
      <c r="AZ81" s="314"/>
      <c r="BA81" s="314"/>
      <c r="BB81" s="314"/>
      <c r="BC81" s="314"/>
      <c r="BD81" s="314"/>
    </row>
    <row r="82" spans="47:56" x14ac:dyDescent="0.2">
      <c r="AU82" s="314"/>
      <c r="AV82" s="314"/>
      <c r="AW82" s="314"/>
      <c r="AX82" s="314"/>
      <c r="AY82" s="314"/>
      <c r="AZ82" s="314"/>
      <c r="BA82" s="314"/>
      <c r="BB82" s="314"/>
      <c r="BC82" s="314"/>
      <c r="BD82" s="314"/>
    </row>
    <row r="83" spans="47:56" x14ac:dyDescent="0.2">
      <c r="AU83" s="314"/>
      <c r="AV83" s="314"/>
      <c r="AW83" s="314"/>
      <c r="AX83" s="314"/>
      <c r="AY83" s="314"/>
      <c r="AZ83" s="314"/>
      <c r="BA83" s="314"/>
      <c r="BB83" s="314"/>
      <c r="BC83" s="314"/>
      <c r="BD83" s="314"/>
    </row>
    <row r="84" spans="47:56" x14ac:dyDescent="0.2">
      <c r="AU84" s="314"/>
      <c r="AV84" s="314"/>
      <c r="AW84" s="314"/>
      <c r="AX84" s="314"/>
      <c r="AY84" s="314"/>
      <c r="AZ84" s="314"/>
      <c r="BA84" s="314"/>
      <c r="BB84" s="314"/>
      <c r="BC84" s="314"/>
      <c r="BD84" s="314"/>
    </row>
    <row r="85" spans="47:56" x14ac:dyDescent="0.2">
      <c r="AU85" s="314"/>
      <c r="AV85" s="314"/>
      <c r="AW85" s="314"/>
      <c r="AX85" s="314"/>
      <c r="AY85" s="314"/>
      <c r="AZ85" s="314"/>
      <c r="BA85" s="314"/>
      <c r="BB85" s="314"/>
      <c r="BC85" s="314"/>
      <c r="BD85" s="314"/>
    </row>
    <row r="86" spans="47:56" x14ac:dyDescent="0.2">
      <c r="AU86" s="314"/>
      <c r="AV86" s="314"/>
      <c r="AW86" s="314"/>
      <c r="AX86" s="314"/>
      <c r="AY86" s="314"/>
      <c r="AZ86" s="314"/>
      <c r="BA86" s="314"/>
      <c r="BB86" s="314"/>
      <c r="BC86" s="314"/>
      <c r="BD86" s="314"/>
    </row>
    <row r="87" spans="47:56" x14ac:dyDescent="0.2">
      <c r="AU87" s="314"/>
      <c r="AV87" s="314"/>
      <c r="AW87" s="314"/>
      <c r="AX87" s="314"/>
      <c r="AY87" s="314"/>
      <c r="AZ87" s="314"/>
      <c r="BA87" s="314"/>
      <c r="BB87" s="314"/>
      <c r="BC87" s="314"/>
      <c r="BD87" s="314"/>
    </row>
    <row r="88" spans="47:56" x14ac:dyDescent="0.2">
      <c r="AU88" s="314"/>
      <c r="AV88" s="314"/>
      <c r="AW88" s="314"/>
      <c r="AX88" s="314"/>
      <c r="AY88" s="314"/>
      <c r="AZ88" s="314"/>
      <c r="BA88" s="314"/>
      <c r="BB88" s="314"/>
      <c r="BC88" s="314"/>
      <c r="BD88" s="314"/>
    </row>
    <row r="89" spans="47:56" x14ac:dyDescent="0.2">
      <c r="AU89" s="314"/>
      <c r="AV89" s="314"/>
      <c r="AW89" s="314"/>
      <c r="AX89" s="314"/>
      <c r="AY89" s="314"/>
      <c r="AZ89" s="314"/>
      <c r="BA89" s="314"/>
      <c r="BB89" s="314"/>
      <c r="BC89" s="314"/>
      <c r="BD89" s="314"/>
    </row>
    <row r="90" spans="47:56" x14ac:dyDescent="0.2">
      <c r="AU90" s="314"/>
      <c r="AV90" s="314"/>
      <c r="AW90" s="314"/>
      <c r="AX90" s="314"/>
      <c r="AY90" s="314"/>
      <c r="AZ90" s="314"/>
      <c r="BA90" s="314"/>
      <c r="BB90" s="314"/>
      <c r="BC90" s="314"/>
      <c r="BD90" s="314"/>
    </row>
    <row r="91" spans="47:56" x14ac:dyDescent="0.2">
      <c r="AU91" s="314"/>
      <c r="AV91" s="314"/>
      <c r="AW91" s="314"/>
      <c r="AX91" s="314"/>
      <c r="AY91" s="314"/>
      <c r="AZ91" s="314"/>
      <c r="BA91" s="314"/>
      <c r="BB91" s="314"/>
      <c r="BC91" s="314"/>
      <c r="BD91" s="314"/>
    </row>
    <row r="92" spans="47:56" x14ac:dyDescent="0.2">
      <c r="AU92" s="314"/>
      <c r="AV92" s="314"/>
      <c r="AW92" s="314"/>
      <c r="AX92" s="314"/>
      <c r="AY92" s="314"/>
      <c r="AZ92" s="314"/>
      <c r="BA92" s="314"/>
      <c r="BB92" s="314"/>
      <c r="BC92" s="314"/>
      <c r="BD92" s="314"/>
    </row>
    <row r="93" spans="47:56" x14ac:dyDescent="0.2">
      <c r="AU93" s="314"/>
      <c r="AV93" s="314"/>
      <c r="AW93" s="314"/>
      <c r="AX93" s="314"/>
      <c r="AY93" s="314"/>
      <c r="AZ93" s="314"/>
      <c r="BA93" s="314"/>
      <c r="BB93" s="314"/>
      <c r="BC93" s="314"/>
      <c r="BD93" s="314"/>
    </row>
    <row r="94" spans="47:56" x14ac:dyDescent="0.2">
      <c r="AU94" s="314"/>
      <c r="AV94" s="314"/>
      <c r="AW94" s="314"/>
      <c r="AX94" s="314"/>
      <c r="AY94" s="314"/>
      <c r="AZ94" s="314"/>
      <c r="BA94" s="314"/>
      <c r="BB94" s="314"/>
      <c r="BC94" s="314"/>
      <c r="BD94" s="314"/>
    </row>
    <row r="95" spans="47:56" x14ac:dyDescent="0.2">
      <c r="AU95" s="314"/>
      <c r="AV95" s="314"/>
      <c r="AW95" s="314"/>
      <c r="AX95" s="314"/>
      <c r="AY95" s="314"/>
      <c r="AZ95" s="314"/>
      <c r="BA95" s="314"/>
      <c r="BB95" s="314"/>
      <c r="BC95" s="314"/>
      <c r="BD95" s="314"/>
    </row>
    <row r="96" spans="47:56" x14ac:dyDescent="0.2">
      <c r="AU96" s="314"/>
      <c r="AV96" s="314"/>
      <c r="AW96" s="314"/>
      <c r="AX96" s="314"/>
      <c r="AY96" s="314"/>
      <c r="AZ96" s="314"/>
      <c r="BA96" s="314"/>
      <c r="BB96" s="314"/>
      <c r="BC96" s="314"/>
      <c r="BD96" s="314"/>
    </row>
    <row r="97" spans="47:56" x14ac:dyDescent="0.2">
      <c r="AU97" s="314"/>
      <c r="AV97" s="314"/>
      <c r="AW97" s="314"/>
      <c r="AX97" s="314"/>
      <c r="AY97" s="314"/>
      <c r="AZ97" s="314"/>
      <c r="BA97" s="314"/>
      <c r="BB97" s="314"/>
      <c r="BC97" s="314"/>
      <c r="BD97" s="314"/>
    </row>
    <row r="98" spans="47:56" x14ac:dyDescent="0.2">
      <c r="AU98" s="314"/>
      <c r="AV98" s="314"/>
      <c r="AW98" s="314"/>
      <c r="AX98" s="314"/>
      <c r="AY98" s="314"/>
      <c r="AZ98" s="314"/>
      <c r="BA98" s="314"/>
      <c r="BB98" s="314"/>
      <c r="BC98" s="314"/>
      <c r="BD98" s="314"/>
    </row>
  </sheetData>
  <phoneticPr fontId="5"/>
  <pageMargins left="0.78740157480314965" right="0.78740157480314965" top="0.78740157480314965" bottom="0.78740157480314965" header="0.51181102362204722" footer="0.27559055118110237"/>
  <pageSetup paperSize="9" scale="92" fitToWidth="5" orientation="landscape" verticalDpi="2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P92"/>
  <sheetViews>
    <sheetView workbookViewId="0">
      <pane xSplit="2" ySplit="4" topLeftCell="C24" activePane="bottomRight" state="frozen"/>
      <selection activeCell="F63" sqref="F63"/>
      <selection pane="topRight" activeCell="F63" sqref="F63"/>
      <selection pane="bottomLeft" activeCell="F63" sqref="F63"/>
      <selection pane="bottomRight" activeCell="L25" sqref="L25"/>
    </sheetView>
  </sheetViews>
  <sheetFormatPr defaultColWidth="9" defaultRowHeight="12" x14ac:dyDescent="0.2"/>
  <cols>
    <col min="1" max="1" width="3.6328125" style="48" customWidth="1"/>
    <col min="2" max="2" width="25.6328125" style="48" customWidth="1"/>
    <col min="3" max="42" width="9.08984375" style="48" customWidth="1"/>
    <col min="43" max="256" width="9" style="48"/>
    <col min="257" max="257" width="3.6328125" style="48" customWidth="1"/>
    <col min="258" max="258" width="25.6328125" style="48" customWidth="1"/>
    <col min="259" max="298" width="9.08984375" style="48" customWidth="1"/>
    <col min="299" max="512" width="9" style="48"/>
    <col min="513" max="513" width="3.6328125" style="48" customWidth="1"/>
    <col min="514" max="514" width="25.6328125" style="48" customWidth="1"/>
    <col min="515" max="554" width="9.08984375" style="48" customWidth="1"/>
    <col min="555" max="768" width="9" style="48"/>
    <col min="769" max="769" width="3.6328125" style="48" customWidth="1"/>
    <col min="770" max="770" width="25.6328125" style="48" customWidth="1"/>
    <col min="771" max="810" width="9.08984375" style="48" customWidth="1"/>
    <col min="811" max="1024" width="9" style="48"/>
    <col min="1025" max="1025" width="3.6328125" style="48" customWidth="1"/>
    <col min="1026" max="1026" width="25.6328125" style="48" customWidth="1"/>
    <col min="1027" max="1066" width="9.08984375" style="48" customWidth="1"/>
    <col min="1067" max="1280" width="9" style="48"/>
    <col min="1281" max="1281" width="3.6328125" style="48" customWidth="1"/>
    <col min="1282" max="1282" width="25.6328125" style="48" customWidth="1"/>
    <col min="1283" max="1322" width="9.08984375" style="48" customWidth="1"/>
    <col min="1323" max="1536" width="9" style="48"/>
    <col min="1537" max="1537" width="3.6328125" style="48" customWidth="1"/>
    <col min="1538" max="1538" width="25.6328125" style="48" customWidth="1"/>
    <col min="1539" max="1578" width="9.08984375" style="48" customWidth="1"/>
    <col min="1579" max="1792" width="9" style="48"/>
    <col min="1793" max="1793" width="3.6328125" style="48" customWidth="1"/>
    <col min="1794" max="1794" width="25.6328125" style="48" customWidth="1"/>
    <col min="1795" max="1834" width="9.08984375" style="48" customWidth="1"/>
    <col min="1835" max="2048" width="9" style="48"/>
    <col min="2049" max="2049" width="3.6328125" style="48" customWidth="1"/>
    <col min="2050" max="2050" width="25.6328125" style="48" customWidth="1"/>
    <col min="2051" max="2090" width="9.08984375" style="48" customWidth="1"/>
    <col min="2091" max="2304" width="9" style="48"/>
    <col min="2305" max="2305" width="3.6328125" style="48" customWidth="1"/>
    <col min="2306" max="2306" width="25.6328125" style="48" customWidth="1"/>
    <col min="2307" max="2346" width="9.08984375" style="48" customWidth="1"/>
    <col min="2347" max="2560" width="9" style="48"/>
    <col min="2561" max="2561" width="3.6328125" style="48" customWidth="1"/>
    <col min="2562" max="2562" width="25.6328125" style="48" customWidth="1"/>
    <col min="2563" max="2602" width="9.08984375" style="48" customWidth="1"/>
    <col min="2603" max="2816" width="9" style="48"/>
    <col min="2817" max="2817" width="3.6328125" style="48" customWidth="1"/>
    <col min="2818" max="2818" width="25.6328125" style="48" customWidth="1"/>
    <col min="2819" max="2858" width="9.08984375" style="48" customWidth="1"/>
    <col min="2859" max="3072" width="9" style="48"/>
    <col min="3073" max="3073" width="3.6328125" style="48" customWidth="1"/>
    <col min="3074" max="3074" width="25.6328125" style="48" customWidth="1"/>
    <col min="3075" max="3114" width="9.08984375" style="48" customWidth="1"/>
    <col min="3115" max="3328" width="9" style="48"/>
    <col min="3329" max="3329" width="3.6328125" style="48" customWidth="1"/>
    <col min="3330" max="3330" width="25.6328125" style="48" customWidth="1"/>
    <col min="3331" max="3370" width="9.08984375" style="48" customWidth="1"/>
    <col min="3371" max="3584" width="9" style="48"/>
    <col min="3585" max="3585" width="3.6328125" style="48" customWidth="1"/>
    <col min="3586" max="3586" width="25.6328125" style="48" customWidth="1"/>
    <col min="3587" max="3626" width="9.08984375" style="48" customWidth="1"/>
    <col min="3627" max="3840" width="9" style="48"/>
    <col min="3841" max="3841" width="3.6328125" style="48" customWidth="1"/>
    <col min="3842" max="3842" width="25.6328125" style="48" customWidth="1"/>
    <col min="3843" max="3882" width="9.08984375" style="48" customWidth="1"/>
    <col min="3883" max="4096" width="9" style="48"/>
    <col min="4097" max="4097" width="3.6328125" style="48" customWidth="1"/>
    <col min="4098" max="4098" width="25.6328125" style="48" customWidth="1"/>
    <col min="4099" max="4138" width="9.08984375" style="48" customWidth="1"/>
    <col min="4139" max="4352" width="9" style="48"/>
    <col min="4353" max="4353" width="3.6328125" style="48" customWidth="1"/>
    <col min="4354" max="4354" width="25.6328125" style="48" customWidth="1"/>
    <col min="4355" max="4394" width="9.08984375" style="48" customWidth="1"/>
    <col min="4395" max="4608" width="9" style="48"/>
    <col min="4609" max="4609" width="3.6328125" style="48" customWidth="1"/>
    <col min="4610" max="4610" width="25.6328125" style="48" customWidth="1"/>
    <col min="4611" max="4650" width="9.08984375" style="48" customWidth="1"/>
    <col min="4651" max="4864" width="9" style="48"/>
    <col min="4865" max="4865" width="3.6328125" style="48" customWidth="1"/>
    <col min="4866" max="4866" width="25.6328125" style="48" customWidth="1"/>
    <col min="4867" max="4906" width="9.08984375" style="48" customWidth="1"/>
    <col min="4907" max="5120" width="9" style="48"/>
    <col min="5121" max="5121" width="3.6328125" style="48" customWidth="1"/>
    <col min="5122" max="5122" width="25.6328125" style="48" customWidth="1"/>
    <col min="5123" max="5162" width="9.08984375" style="48" customWidth="1"/>
    <col min="5163" max="5376" width="9" style="48"/>
    <col min="5377" max="5377" width="3.6328125" style="48" customWidth="1"/>
    <col min="5378" max="5378" width="25.6328125" style="48" customWidth="1"/>
    <col min="5379" max="5418" width="9.08984375" style="48" customWidth="1"/>
    <col min="5419" max="5632" width="9" style="48"/>
    <col min="5633" max="5633" width="3.6328125" style="48" customWidth="1"/>
    <col min="5634" max="5634" width="25.6328125" style="48" customWidth="1"/>
    <col min="5635" max="5674" width="9.08984375" style="48" customWidth="1"/>
    <col min="5675" max="5888" width="9" style="48"/>
    <col min="5889" max="5889" width="3.6328125" style="48" customWidth="1"/>
    <col min="5890" max="5890" width="25.6328125" style="48" customWidth="1"/>
    <col min="5891" max="5930" width="9.08984375" style="48" customWidth="1"/>
    <col min="5931" max="6144" width="9" style="48"/>
    <col min="6145" max="6145" width="3.6328125" style="48" customWidth="1"/>
    <col min="6146" max="6146" width="25.6328125" style="48" customWidth="1"/>
    <col min="6147" max="6186" width="9.08984375" style="48" customWidth="1"/>
    <col min="6187" max="6400" width="9" style="48"/>
    <col min="6401" max="6401" width="3.6328125" style="48" customWidth="1"/>
    <col min="6402" max="6402" width="25.6328125" style="48" customWidth="1"/>
    <col min="6403" max="6442" width="9.08984375" style="48" customWidth="1"/>
    <col min="6443" max="6656" width="9" style="48"/>
    <col min="6657" max="6657" width="3.6328125" style="48" customWidth="1"/>
    <col min="6658" max="6658" width="25.6328125" style="48" customWidth="1"/>
    <col min="6659" max="6698" width="9.08984375" style="48" customWidth="1"/>
    <col min="6699" max="6912" width="9" style="48"/>
    <col min="6913" max="6913" width="3.6328125" style="48" customWidth="1"/>
    <col min="6914" max="6914" width="25.6328125" style="48" customWidth="1"/>
    <col min="6915" max="6954" width="9.08984375" style="48" customWidth="1"/>
    <col min="6955" max="7168" width="9" style="48"/>
    <col min="7169" max="7169" width="3.6328125" style="48" customWidth="1"/>
    <col min="7170" max="7170" width="25.6328125" style="48" customWidth="1"/>
    <col min="7171" max="7210" width="9.08984375" style="48" customWidth="1"/>
    <col min="7211" max="7424" width="9" style="48"/>
    <col min="7425" max="7425" width="3.6328125" style="48" customWidth="1"/>
    <col min="7426" max="7426" width="25.6328125" style="48" customWidth="1"/>
    <col min="7427" max="7466" width="9.08984375" style="48" customWidth="1"/>
    <col min="7467" max="7680" width="9" style="48"/>
    <col min="7681" max="7681" width="3.6328125" style="48" customWidth="1"/>
    <col min="7682" max="7682" width="25.6328125" style="48" customWidth="1"/>
    <col min="7683" max="7722" width="9.08984375" style="48" customWidth="1"/>
    <col min="7723" max="7936" width="9" style="48"/>
    <col min="7937" max="7937" width="3.6328125" style="48" customWidth="1"/>
    <col min="7938" max="7938" width="25.6328125" style="48" customWidth="1"/>
    <col min="7939" max="7978" width="9.08984375" style="48" customWidth="1"/>
    <col min="7979" max="8192" width="9" style="48"/>
    <col min="8193" max="8193" width="3.6328125" style="48" customWidth="1"/>
    <col min="8194" max="8194" width="25.6328125" style="48" customWidth="1"/>
    <col min="8195" max="8234" width="9.08984375" style="48" customWidth="1"/>
    <col min="8235" max="8448" width="9" style="48"/>
    <col min="8449" max="8449" width="3.6328125" style="48" customWidth="1"/>
    <col min="8450" max="8450" width="25.6328125" style="48" customWidth="1"/>
    <col min="8451" max="8490" width="9.08984375" style="48" customWidth="1"/>
    <col min="8491" max="8704" width="9" style="48"/>
    <col min="8705" max="8705" width="3.6328125" style="48" customWidth="1"/>
    <col min="8706" max="8706" width="25.6328125" style="48" customWidth="1"/>
    <col min="8707" max="8746" width="9.08984375" style="48" customWidth="1"/>
    <col min="8747" max="8960" width="9" style="48"/>
    <col min="8961" max="8961" width="3.6328125" style="48" customWidth="1"/>
    <col min="8962" max="8962" width="25.6328125" style="48" customWidth="1"/>
    <col min="8963" max="9002" width="9.08984375" style="48" customWidth="1"/>
    <col min="9003" max="9216" width="9" style="48"/>
    <col min="9217" max="9217" width="3.6328125" style="48" customWidth="1"/>
    <col min="9218" max="9218" width="25.6328125" style="48" customWidth="1"/>
    <col min="9219" max="9258" width="9.08984375" style="48" customWidth="1"/>
    <col min="9259" max="9472" width="9" style="48"/>
    <col min="9473" max="9473" width="3.6328125" style="48" customWidth="1"/>
    <col min="9474" max="9474" width="25.6328125" style="48" customWidth="1"/>
    <col min="9475" max="9514" width="9.08984375" style="48" customWidth="1"/>
    <col min="9515" max="9728" width="9" style="48"/>
    <col min="9729" max="9729" width="3.6328125" style="48" customWidth="1"/>
    <col min="9730" max="9730" width="25.6328125" style="48" customWidth="1"/>
    <col min="9731" max="9770" width="9.08984375" style="48" customWidth="1"/>
    <col min="9771" max="9984" width="9" style="48"/>
    <col min="9985" max="9985" width="3.6328125" style="48" customWidth="1"/>
    <col min="9986" max="9986" width="25.6328125" style="48" customWidth="1"/>
    <col min="9987" max="10026" width="9.08984375" style="48" customWidth="1"/>
    <col min="10027" max="10240" width="9" style="48"/>
    <col min="10241" max="10241" width="3.6328125" style="48" customWidth="1"/>
    <col min="10242" max="10242" width="25.6328125" style="48" customWidth="1"/>
    <col min="10243" max="10282" width="9.08984375" style="48" customWidth="1"/>
    <col min="10283" max="10496" width="9" style="48"/>
    <col min="10497" max="10497" width="3.6328125" style="48" customWidth="1"/>
    <col min="10498" max="10498" width="25.6328125" style="48" customWidth="1"/>
    <col min="10499" max="10538" width="9.08984375" style="48" customWidth="1"/>
    <col min="10539" max="10752" width="9" style="48"/>
    <col min="10753" max="10753" width="3.6328125" style="48" customWidth="1"/>
    <col min="10754" max="10754" width="25.6328125" style="48" customWidth="1"/>
    <col min="10755" max="10794" width="9.08984375" style="48" customWidth="1"/>
    <col min="10795" max="11008" width="9" style="48"/>
    <col min="11009" max="11009" width="3.6328125" style="48" customWidth="1"/>
    <col min="11010" max="11010" width="25.6328125" style="48" customWidth="1"/>
    <col min="11011" max="11050" width="9.08984375" style="48" customWidth="1"/>
    <col min="11051" max="11264" width="9" style="48"/>
    <col min="11265" max="11265" width="3.6328125" style="48" customWidth="1"/>
    <col min="11266" max="11266" width="25.6328125" style="48" customWidth="1"/>
    <col min="11267" max="11306" width="9.08984375" style="48" customWidth="1"/>
    <col min="11307" max="11520" width="9" style="48"/>
    <col min="11521" max="11521" width="3.6328125" style="48" customWidth="1"/>
    <col min="11522" max="11522" width="25.6328125" style="48" customWidth="1"/>
    <col min="11523" max="11562" width="9.08984375" style="48" customWidth="1"/>
    <col min="11563" max="11776" width="9" style="48"/>
    <col min="11777" max="11777" width="3.6328125" style="48" customWidth="1"/>
    <col min="11778" max="11778" width="25.6328125" style="48" customWidth="1"/>
    <col min="11779" max="11818" width="9.08984375" style="48" customWidth="1"/>
    <col min="11819" max="12032" width="9" style="48"/>
    <col min="12033" max="12033" width="3.6328125" style="48" customWidth="1"/>
    <col min="12034" max="12034" width="25.6328125" style="48" customWidth="1"/>
    <col min="12035" max="12074" width="9.08984375" style="48" customWidth="1"/>
    <col min="12075" max="12288" width="9" style="48"/>
    <col min="12289" max="12289" width="3.6328125" style="48" customWidth="1"/>
    <col min="12290" max="12290" width="25.6328125" style="48" customWidth="1"/>
    <col min="12291" max="12330" width="9.08984375" style="48" customWidth="1"/>
    <col min="12331" max="12544" width="9" style="48"/>
    <col min="12545" max="12545" width="3.6328125" style="48" customWidth="1"/>
    <col min="12546" max="12546" width="25.6328125" style="48" customWidth="1"/>
    <col min="12547" max="12586" width="9.08984375" style="48" customWidth="1"/>
    <col min="12587" max="12800" width="9" style="48"/>
    <col min="12801" max="12801" width="3.6328125" style="48" customWidth="1"/>
    <col min="12802" max="12802" width="25.6328125" style="48" customWidth="1"/>
    <col min="12803" max="12842" width="9.08984375" style="48" customWidth="1"/>
    <col min="12843" max="13056" width="9" style="48"/>
    <col min="13057" max="13057" width="3.6328125" style="48" customWidth="1"/>
    <col min="13058" max="13058" width="25.6328125" style="48" customWidth="1"/>
    <col min="13059" max="13098" width="9.08984375" style="48" customWidth="1"/>
    <col min="13099" max="13312" width="9" style="48"/>
    <col min="13313" max="13313" width="3.6328125" style="48" customWidth="1"/>
    <col min="13314" max="13314" width="25.6328125" style="48" customWidth="1"/>
    <col min="13315" max="13354" width="9.08984375" style="48" customWidth="1"/>
    <col min="13355" max="13568" width="9" style="48"/>
    <col min="13569" max="13569" width="3.6328125" style="48" customWidth="1"/>
    <col min="13570" max="13570" width="25.6328125" style="48" customWidth="1"/>
    <col min="13571" max="13610" width="9.08984375" style="48" customWidth="1"/>
    <col min="13611" max="13824" width="9" style="48"/>
    <col min="13825" max="13825" width="3.6328125" style="48" customWidth="1"/>
    <col min="13826" max="13826" width="25.6328125" style="48" customWidth="1"/>
    <col min="13827" max="13866" width="9.08984375" style="48" customWidth="1"/>
    <col min="13867" max="14080" width="9" style="48"/>
    <col min="14081" max="14081" width="3.6328125" style="48" customWidth="1"/>
    <col min="14082" max="14082" width="25.6328125" style="48" customWidth="1"/>
    <col min="14083" max="14122" width="9.08984375" style="48" customWidth="1"/>
    <col min="14123" max="14336" width="9" style="48"/>
    <col min="14337" max="14337" width="3.6328125" style="48" customWidth="1"/>
    <col min="14338" max="14338" width="25.6328125" style="48" customWidth="1"/>
    <col min="14339" max="14378" width="9.08984375" style="48" customWidth="1"/>
    <col min="14379" max="14592" width="9" style="48"/>
    <col min="14593" max="14593" width="3.6328125" style="48" customWidth="1"/>
    <col min="14594" max="14594" width="25.6328125" style="48" customWidth="1"/>
    <col min="14595" max="14634" width="9.08984375" style="48" customWidth="1"/>
    <col min="14635" max="14848" width="9" style="48"/>
    <col min="14849" max="14849" width="3.6328125" style="48" customWidth="1"/>
    <col min="14850" max="14850" width="25.6328125" style="48" customWidth="1"/>
    <col min="14851" max="14890" width="9.08984375" style="48" customWidth="1"/>
    <col min="14891" max="15104" width="9" style="48"/>
    <col min="15105" max="15105" width="3.6328125" style="48" customWidth="1"/>
    <col min="15106" max="15106" width="25.6328125" style="48" customWidth="1"/>
    <col min="15107" max="15146" width="9.08984375" style="48" customWidth="1"/>
    <col min="15147" max="15360" width="9" style="48"/>
    <col min="15361" max="15361" width="3.6328125" style="48" customWidth="1"/>
    <col min="15362" max="15362" width="25.6328125" style="48" customWidth="1"/>
    <col min="15363" max="15402" width="9.08984375" style="48" customWidth="1"/>
    <col min="15403" max="15616" width="9" style="48"/>
    <col min="15617" max="15617" width="3.6328125" style="48" customWidth="1"/>
    <col min="15618" max="15618" width="25.6328125" style="48" customWidth="1"/>
    <col min="15619" max="15658" width="9.08984375" style="48" customWidth="1"/>
    <col min="15659" max="15872" width="9" style="48"/>
    <col min="15873" max="15873" width="3.6328125" style="48" customWidth="1"/>
    <col min="15874" max="15874" width="25.6328125" style="48" customWidth="1"/>
    <col min="15875" max="15914" width="9.08984375" style="48" customWidth="1"/>
    <col min="15915" max="16128" width="9" style="48"/>
    <col min="16129" max="16129" width="3.6328125" style="48" customWidth="1"/>
    <col min="16130" max="16130" width="25.6328125" style="48" customWidth="1"/>
    <col min="16131" max="16170" width="9.08984375" style="48" customWidth="1"/>
    <col min="16171" max="16384" width="9" style="48"/>
  </cols>
  <sheetData>
    <row r="1" spans="1:42" ht="13" x14ac:dyDescent="0.2">
      <c r="A1" s="236" t="s">
        <v>397</v>
      </c>
      <c r="E1" s="48" t="s">
        <v>611</v>
      </c>
    </row>
    <row r="2" spans="1:42" ht="14" x14ac:dyDescent="0.2">
      <c r="A2" s="48" t="s">
        <v>486</v>
      </c>
    </row>
    <row r="3" spans="1:42" ht="12.5" x14ac:dyDescent="0.2">
      <c r="A3" s="211" t="s">
        <v>1</v>
      </c>
      <c r="B3" s="233"/>
      <c r="C3" s="242" t="s">
        <v>403</v>
      </c>
      <c r="D3" s="242" t="s">
        <v>404</v>
      </c>
      <c r="E3" s="242" t="s">
        <v>405</v>
      </c>
      <c r="F3" s="242" t="s">
        <v>406</v>
      </c>
      <c r="G3" s="242" t="s">
        <v>407</v>
      </c>
      <c r="H3" s="243" t="s">
        <v>408</v>
      </c>
      <c r="I3" s="243" t="s">
        <v>409</v>
      </c>
      <c r="J3" s="243" t="s">
        <v>410</v>
      </c>
      <c r="K3" s="243" t="s">
        <v>411</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315">
        <v>40</v>
      </c>
    </row>
    <row r="4" spans="1:42" ht="33" customHeight="1" x14ac:dyDescent="0.2">
      <c r="A4" s="234"/>
      <c r="B4" s="235" t="s">
        <v>416</v>
      </c>
      <c r="C4" s="255" t="s">
        <v>417</v>
      </c>
      <c r="D4" s="255" t="s">
        <v>418</v>
      </c>
      <c r="E4" s="255" t="s">
        <v>419</v>
      </c>
      <c r="F4" s="255" t="s">
        <v>27</v>
      </c>
      <c r="G4" s="255" t="s">
        <v>420</v>
      </c>
      <c r="H4" s="256" t="s">
        <v>28</v>
      </c>
      <c r="I4" s="256" t="s">
        <v>267</v>
      </c>
      <c r="J4" s="256" t="s">
        <v>29</v>
      </c>
      <c r="K4" s="256" t="s">
        <v>30</v>
      </c>
      <c r="L4" s="256" t="s">
        <v>421</v>
      </c>
      <c r="M4" s="256" t="s">
        <v>31</v>
      </c>
      <c r="N4" s="256" t="s">
        <v>32</v>
      </c>
      <c r="O4" s="256" t="s">
        <v>33</v>
      </c>
      <c r="P4" s="256" t="s">
        <v>34</v>
      </c>
      <c r="Q4" s="256" t="s">
        <v>268</v>
      </c>
      <c r="R4" s="256" t="s">
        <v>269</v>
      </c>
      <c r="S4" s="256" t="s">
        <v>270</v>
      </c>
      <c r="T4" s="256" t="s">
        <v>422</v>
      </c>
      <c r="U4" s="256" t="s">
        <v>35</v>
      </c>
      <c r="V4" s="256" t="s">
        <v>365</v>
      </c>
      <c r="W4" s="256" t="s">
        <v>423</v>
      </c>
      <c r="X4" s="256" t="s">
        <v>50</v>
      </c>
      <c r="Y4" s="256" t="s">
        <v>36</v>
      </c>
      <c r="Z4" s="256" t="s">
        <v>424</v>
      </c>
      <c r="AA4" s="256" t="s">
        <v>425</v>
      </c>
      <c r="AB4" s="256" t="s">
        <v>426</v>
      </c>
      <c r="AC4" s="256" t="s">
        <v>427</v>
      </c>
      <c r="AD4" s="256" t="s">
        <v>37</v>
      </c>
      <c r="AE4" s="256" t="s">
        <v>38</v>
      </c>
      <c r="AF4" s="256" t="s">
        <v>428</v>
      </c>
      <c r="AG4" s="256" t="s">
        <v>193</v>
      </c>
      <c r="AH4" s="256" t="s">
        <v>39</v>
      </c>
      <c r="AI4" s="256" t="s">
        <v>40</v>
      </c>
      <c r="AJ4" s="256" t="s">
        <v>429</v>
      </c>
      <c r="AK4" s="256" t="s">
        <v>430</v>
      </c>
      <c r="AL4" s="255" t="s">
        <v>41</v>
      </c>
      <c r="AM4" s="255" t="s">
        <v>42</v>
      </c>
      <c r="AN4" s="255" t="s">
        <v>431</v>
      </c>
      <c r="AO4" s="255" t="s">
        <v>432</v>
      </c>
      <c r="AP4" s="316" t="s">
        <v>43</v>
      </c>
    </row>
    <row r="5" spans="1:42" ht="12.5" x14ac:dyDescent="0.2">
      <c r="A5" s="267" t="s">
        <v>442</v>
      </c>
      <c r="B5" s="272" t="s">
        <v>443</v>
      </c>
      <c r="C5" s="442">
        <v>1.0862359503921146</v>
      </c>
      <c r="D5" s="442">
        <v>2.6599198628179566E-3</v>
      </c>
      <c r="E5" s="442">
        <v>1.9446046558652551E-3</v>
      </c>
      <c r="F5" s="442">
        <v>2.1198256593611253E-6</v>
      </c>
      <c r="G5" s="442">
        <v>0.11595402945950613</v>
      </c>
      <c r="H5" s="442">
        <v>5.1092018165377661E-3</v>
      </c>
      <c r="I5" s="442">
        <v>1.4128861377253236E-4</v>
      </c>
      <c r="J5" s="442">
        <v>8.8015855469309714E-4</v>
      </c>
      <c r="K5" s="442">
        <v>1.2948677953864929E-6</v>
      </c>
      <c r="L5" s="442">
        <v>5.6851341453465522E-3</v>
      </c>
      <c r="M5" s="442">
        <v>1.6596858356853533E-5</v>
      </c>
      <c r="N5" s="442">
        <v>7.3625727810300026E-6</v>
      </c>
      <c r="O5" s="442">
        <v>1.4119598192112638E-5</v>
      </c>
      <c r="P5" s="442">
        <v>1.3177141204504951E-5</v>
      </c>
      <c r="Q5" s="442">
        <v>1.911804055779157E-5</v>
      </c>
      <c r="R5" s="442">
        <v>2.4961834941395706E-5</v>
      </c>
      <c r="S5" s="442">
        <v>3.9278884583437294E-5</v>
      </c>
      <c r="T5" s="442">
        <v>2.6430369839283957E-5</v>
      </c>
      <c r="U5" s="442">
        <v>3.9449290653122096E-5</v>
      </c>
      <c r="V5" s="442">
        <v>4.8334459194873879E-5</v>
      </c>
      <c r="W5" s="442">
        <v>3.3847031515134045E-5</v>
      </c>
      <c r="X5" s="442">
        <v>3.181406853213413E-4</v>
      </c>
      <c r="Y5" s="442">
        <v>6.5843358315593819E-4</v>
      </c>
      <c r="Z5" s="442">
        <v>1.4483618446290336E-5</v>
      </c>
      <c r="AA5" s="442">
        <v>7.4891730537538068E-5</v>
      </c>
      <c r="AB5" s="442">
        <v>2.1183434694022382E-5</v>
      </c>
      <c r="AC5" s="442">
        <v>7.5693872090756132E-5</v>
      </c>
      <c r="AD5" s="442">
        <v>1.2300321278189681E-5</v>
      </c>
      <c r="AE5" s="442">
        <v>9.1918870829455763E-6</v>
      </c>
      <c r="AF5" s="442">
        <v>1.128672538631674E-4</v>
      </c>
      <c r="AG5" s="442">
        <v>2.9798827044525277E-5</v>
      </c>
      <c r="AH5" s="442">
        <v>2.0237128763085053E-5</v>
      </c>
      <c r="AI5" s="442">
        <v>1.4856719906149625E-3</v>
      </c>
      <c r="AJ5" s="442">
        <v>1.3348287904010854E-3</v>
      </c>
      <c r="AK5" s="442">
        <v>1.32767729165407E-3</v>
      </c>
      <c r="AL5" s="442">
        <v>2.2659396420767392E-5</v>
      </c>
      <c r="AM5" s="442">
        <v>1.4558005771163601E-2</v>
      </c>
      <c r="AN5" s="442">
        <v>7.5530021562535723E-5</v>
      </c>
      <c r="AO5" s="442">
        <v>7.1878128168922719E-5</v>
      </c>
      <c r="AP5" s="317">
        <f t="shared" ref="AP5:AP44" si="0">SUM(C5:AN5)</f>
        <v>1.2390479738800226</v>
      </c>
    </row>
    <row r="6" spans="1:42" ht="12.5" x14ac:dyDescent="0.2">
      <c r="A6" s="267" t="s">
        <v>444</v>
      </c>
      <c r="B6" s="272" t="s">
        <v>445</v>
      </c>
      <c r="C6" s="442">
        <v>3.4220382156040745E-4</v>
      </c>
      <c r="D6" s="442">
        <v>1.151961036799618</v>
      </c>
      <c r="E6" s="442">
        <v>1.1997184876577879E-5</v>
      </c>
      <c r="F6" s="442">
        <v>1.3757100978171857E-6</v>
      </c>
      <c r="G6" s="442">
        <v>6.1485270946979947E-4</v>
      </c>
      <c r="H6" s="442">
        <v>2.1486402343120179E-5</v>
      </c>
      <c r="I6" s="442">
        <v>4.6738711283013455E-2</v>
      </c>
      <c r="J6" s="442">
        <v>3.8809063317882372E-4</v>
      </c>
      <c r="K6" s="442">
        <v>4.9306957309324704E-7</v>
      </c>
      <c r="L6" s="442">
        <v>2.3874600252681411E-5</v>
      </c>
      <c r="M6" s="442">
        <v>5.6906385269990986E-5</v>
      </c>
      <c r="N6" s="442">
        <v>4.338093371906868E-6</v>
      </c>
      <c r="O6" s="442">
        <v>1.2530851282881755E-5</v>
      </c>
      <c r="P6" s="442">
        <v>1.2871080162000135E-5</v>
      </c>
      <c r="Q6" s="442">
        <v>6.5432877147599078E-6</v>
      </c>
      <c r="R6" s="442">
        <v>6.2081016386689241E-6</v>
      </c>
      <c r="S6" s="442">
        <v>2.3301593867402318E-6</v>
      </c>
      <c r="T6" s="442">
        <v>2.0513598566811539E-5</v>
      </c>
      <c r="U6" s="442">
        <v>1.9655978207009891E-5</v>
      </c>
      <c r="V6" s="442">
        <v>2.6085700187010254E-6</v>
      </c>
      <c r="W6" s="442">
        <v>1.3732388434251635E-6</v>
      </c>
      <c r="X6" s="442">
        <v>3.4630067865603552E-4</v>
      </c>
      <c r="Y6" s="442">
        <v>2.2087251997511599E-4</v>
      </c>
      <c r="Z6" s="442">
        <v>1.4110578255986176E-5</v>
      </c>
      <c r="AA6" s="442">
        <v>1.5857947098818168E-5</v>
      </c>
      <c r="AB6" s="442">
        <v>1.5759558179176009E-5</v>
      </c>
      <c r="AC6" s="442">
        <v>2.4986500027936477E-5</v>
      </c>
      <c r="AD6" s="442">
        <v>1.6368237392306228E-5</v>
      </c>
      <c r="AE6" s="442">
        <v>3.2197846741518147E-6</v>
      </c>
      <c r="AF6" s="442">
        <v>3.0097029266285525E-5</v>
      </c>
      <c r="AG6" s="442">
        <v>2.7254142075072719E-5</v>
      </c>
      <c r="AH6" s="442">
        <v>7.8964730780030854E-6</v>
      </c>
      <c r="AI6" s="442">
        <v>2.5686985577112735E-5</v>
      </c>
      <c r="AJ6" s="442">
        <v>2.3413834632472494E-5</v>
      </c>
      <c r="AK6" s="442">
        <v>5.818889119734115E-5</v>
      </c>
      <c r="AL6" s="442">
        <v>1.1819471339488056E-5</v>
      </c>
      <c r="AM6" s="442">
        <v>1.488456557471691E-3</v>
      </c>
      <c r="AN6" s="442">
        <v>1.5216342817122656E-4</v>
      </c>
      <c r="AO6" s="442">
        <v>2.7706750581491272E-4</v>
      </c>
      <c r="AP6" s="318">
        <f t="shared" si="0"/>
        <v>1.2027324541755153</v>
      </c>
    </row>
    <row r="7" spans="1:42" ht="12.5" x14ac:dyDescent="0.2">
      <c r="A7" s="267" t="s">
        <v>446</v>
      </c>
      <c r="B7" s="272" t="s">
        <v>249</v>
      </c>
      <c r="C7" s="442">
        <v>6.1111258716282303E-5</v>
      </c>
      <c r="D7" s="442">
        <v>1.6008440078546355E-5</v>
      </c>
      <c r="E7" s="442">
        <v>1.0042981511637876</v>
      </c>
      <c r="F7" s="442">
        <v>2.6213229869820716E-8</v>
      </c>
      <c r="G7" s="442">
        <v>2.7669488607299044E-3</v>
      </c>
      <c r="H7" s="442">
        <v>1.6412069514103934E-6</v>
      </c>
      <c r="I7" s="442">
        <v>1.0123644364577544E-6</v>
      </c>
      <c r="J7" s="442">
        <v>3.3925069226447141E-6</v>
      </c>
      <c r="K7" s="442">
        <v>7.7935869227402795E-9</v>
      </c>
      <c r="L7" s="442">
        <v>4.0159228665283944E-7</v>
      </c>
      <c r="M7" s="442">
        <v>2.8895279118682997E-7</v>
      </c>
      <c r="N7" s="442">
        <v>2.3048530007368204E-7</v>
      </c>
      <c r="O7" s="442">
        <v>8.9490508099538738E-7</v>
      </c>
      <c r="P7" s="442">
        <v>1.5371576343760402E-7</v>
      </c>
      <c r="Q7" s="442">
        <v>6.7188140640859077E-8</v>
      </c>
      <c r="R7" s="442">
        <v>1.0043565518705563E-7</v>
      </c>
      <c r="S7" s="442">
        <v>3.9904203628463758E-8</v>
      </c>
      <c r="T7" s="442">
        <v>1.8557488012408303E-7</v>
      </c>
      <c r="U7" s="442">
        <v>1.2292732631896046E-7</v>
      </c>
      <c r="V7" s="442">
        <v>4.321052215196482E-8</v>
      </c>
      <c r="W7" s="442">
        <v>2.638662424233193E-8</v>
      </c>
      <c r="X7" s="442">
        <v>1.0574609823921895E-4</v>
      </c>
      <c r="Y7" s="442">
        <v>2.0437833317621154E-7</v>
      </c>
      <c r="Z7" s="442">
        <v>2.695509571251343E-7</v>
      </c>
      <c r="AA7" s="442">
        <v>1.6788862635627947E-7</v>
      </c>
      <c r="AB7" s="442">
        <v>1.4981696412961372E-7</v>
      </c>
      <c r="AC7" s="442">
        <v>3.8165288247799573E-7</v>
      </c>
      <c r="AD7" s="442">
        <v>4.2001857232532416E-7</v>
      </c>
      <c r="AE7" s="442">
        <v>6.9611697854964882E-8</v>
      </c>
      <c r="AF7" s="442">
        <v>3.4060840542765589E-7</v>
      </c>
      <c r="AG7" s="442">
        <v>8.3965983662133792E-7</v>
      </c>
      <c r="AH7" s="442">
        <v>4.7692996036185108E-7</v>
      </c>
      <c r="AI7" s="442">
        <v>3.7348612980333032E-6</v>
      </c>
      <c r="AJ7" s="442">
        <v>3.6990603254976676E-5</v>
      </c>
      <c r="AK7" s="442">
        <v>2.2706371117039754E-6</v>
      </c>
      <c r="AL7" s="442">
        <v>2.9981114340733158E-7</v>
      </c>
      <c r="AM7" s="442">
        <v>4.174783660065412E-4</v>
      </c>
      <c r="AN7" s="442">
        <v>3.5077548109056671E-7</v>
      </c>
      <c r="AO7" s="442">
        <v>1.9854565965624629E-6</v>
      </c>
      <c r="AP7" s="318">
        <f t="shared" si="0"/>
        <v>1.0077210463557851</v>
      </c>
    </row>
    <row r="8" spans="1:42" ht="12.5" x14ac:dyDescent="0.2">
      <c r="A8" s="267" t="s">
        <v>447</v>
      </c>
      <c r="B8" s="272" t="s">
        <v>27</v>
      </c>
      <c r="C8" s="442">
        <v>1.19775964771025E-5</v>
      </c>
      <c r="D8" s="442">
        <v>9.3257403036200685E-6</v>
      </c>
      <c r="E8" s="442">
        <v>3.6397691472233667E-6</v>
      </c>
      <c r="F8" s="442">
        <v>1.0000333410294435</v>
      </c>
      <c r="G8" s="442">
        <v>1.8052531606148238E-5</v>
      </c>
      <c r="H8" s="442">
        <v>3.1528386054978845E-5</v>
      </c>
      <c r="I8" s="442">
        <v>2.7982146819838734E-5</v>
      </c>
      <c r="J8" s="442">
        <v>5.0334670874099874E-5</v>
      </c>
      <c r="K8" s="442">
        <v>1.7144054416379589E-3</v>
      </c>
      <c r="L8" s="442">
        <v>3.4652779088395827E-5</v>
      </c>
      <c r="M8" s="442">
        <v>2.6191043572331845E-4</v>
      </c>
      <c r="N8" s="442">
        <v>2.1318218932431617E-4</v>
      </c>
      <c r="O8" s="442">
        <v>5.3353942504704322E-4</v>
      </c>
      <c r="P8" s="442">
        <v>4.5142878394536235E-5</v>
      </c>
      <c r="Q8" s="442">
        <v>2.5689703588902483E-5</v>
      </c>
      <c r="R8" s="442">
        <v>1.875469191578131E-5</v>
      </c>
      <c r="S8" s="442">
        <v>2.3545282859629368E-5</v>
      </c>
      <c r="T8" s="442">
        <v>4.0226959577401009E-5</v>
      </c>
      <c r="U8" s="442">
        <v>2.1654085905544891E-5</v>
      </c>
      <c r="V8" s="442">
        <v>1.2201789770949552E-5</v>
      </c>
      <c r="W8" s="442">
        <v>2.0551883465418349E-5</v>
      </c>
      <c r="X8" s="442">
        <v>2.4534346289813691E-5</v>
      </c>
      <c r="Y8" s="442">
        <v>3.0885785252366976E-5</v>
      </c>
      <c r="Z8" s="442">
        <v>9.7819547843288669E-4</v>
      </c>
      <c r="AA8" s="442">
        <v>4.5919434572615427E-5</v>
      </c>
      <c r="AB8" s="442">
        <v>7.5117987006425449E-5</v>
      </c>
      <c r="AC8" s="442">
        <v>2.3187181079206493E-5</v>
      </c>
      <c r="AD8" s="442">
        <v>5.4594303242854358E-6</v>
      </c>
      <c r="AE8" s="442">
        <v>1.7689179526301836E-6</v>
      </c>
      <c r="AF8" s="442">
        <v>8.788939007179009E-6</v>
      </c>
      <c r="AG8" s="442">
        <v>3.6950861962596837E-6</v>
      </c>
      <c r="AH8" s="442">
        <v>1.4394797486545345E-5</v>
      </c>
      <c r="AI8" s="442">
        <v>2.1213312131695529E-5</v>
      </c>
      <c r="AJ8" s="442">
        <v>1.2855964160091314E-5</v>
      </c>
      <c r="AK8" s="442">
        <v>5.1419757167444679E-6</v>
      </c>
      <c r="AL8" s="442">
        <v>6.1521934190932779E-6</v>
      </c>
      <c r="AM8" s="442">
        <v>3.9655970286008704E-5</v>
      </c>
      <c r="AN8" s="442">
        <v>4.7690494619668154E-6</v>
      </c>
      <c r="AO8" s="442">
        <v>8.1476242737612302E-6</v>
      </c>
      <c r="AP8" s="318">
        <f t="shared" si="0"/>
        <v>1.004453375265802</v>
      </c>
    </row>
    <row r="9" spans="1:42" ht="12.5" x14ac:dyDescent="0.2">
      <c r="A9" s="267" t="s">
        <v>448</v>
      </c>
      <c r="B9" s="272" t="s">
        <v>190</v>
      </c>
      <c r="C9" s="442">
        <v>2.2824020364432655E-2</v>
      </c>
      <c r="D9" s="442">
        <v>5.9081856869869984E-3</v>
      </c>
      <c r="E9" s="442">
        <v>1.7183291145983836E-2</v>
      </c>
      <c r="F9" s="442">
        <v>7.0898867521872054E-7</v>
      </c>
      <c r="G9" s="442">
        <v>1.0343767149435179</v>
      </c>
      <c r="H9" s="442">
        <v>4.6246596303774857E-4</v>
      </c>
      <c r="I9" s="442">
        <v>2.4238791554851016E-4</v>
      </c>
      <c r="J9" s="442">
        <v>1.2278909444457698E-3</v>
      </c>
      <c r="K9" s="442">
        <v>5.9115886854716743E-7</v>
      </c>
      <c r="L9" s="442">
        <v>1.2094044766732723E-4</v>
      </c>
      <c r="M9" s="442">
        <v>2.8488022876187394E-6</v>
      </c>
      <c r="N9" s="442">
        <v>1.3666055688656768E-6</v>
      </c>
      <c r="O9" s="442">
        <v>1.9933089866279409E-6</v>
      </c>
      <c r="P9" s="442">
        <v>3.7984804749341815E-6</v>
      </c>
      <c r="Q9" s="442">
        <v>2.4582913521325854E-6</v>
      </c>
      <c r="R9" s="442">
        <v>2.2952531780758332E-6</v>
      </c>
      <c r="S9" s="442">
        <v>1.8427532109674866E-6</v>
      </c>
      <c r="T9" s="442">
        <v>2.6536824146694356E-6</v>
      </c>
      <c r="U9" s="442">
        <v>2.215858304543108E-6</v>
      </c>
      <c r="V9" s="442">
        <v>1.8700245243593754E-6</v>
      </c>
      <c r="W9" s="442">
        <v>1.699720930089869E-6</v>
      </c>
      <c r="X9" s="442">
        <v>1.209628744404712E-5</v>
      </c>
      <c r="Y9" s="442">
        <v>2.0315505945068133E-5</v>
      </c>
      <c r="Z9" s="442">
        <v>3.2692396615126372E-6</v>
      </c>
      <c r="AA9" s="442">
        <v>6.0131981844476023E-6</v>
      </c>
      <c r="AB9" s="442">
        <v>3.8918228622730426E-6</v>
      </c>
      <c r="AC9" s="442">
        <v>2.8497276254082518E-5</v>
      </c>
      <c r="AD9" s="442">
        <v>2.6944605339698825E-6</v>
      </c>
      <c r="AE9" s="442">
        <v>3.7344012164579348E-6</v>
      </c>
      <c r="AF9" s="442">
        <v>5.9153035959073156E-5</v>
      </c>
      <c r="AG9" s="442">
        <v>3.5908806620059316E-5</v>
      </c>
      <c r="AH9" s="442">
        <v>6.0770875274719723E-5</v>
      </c>
      <c r="AI9" s="442">
        <v>1.0648294230572008E-3</v>
      </c>
      <c r="AJ9" s="442">
        <v>1.2912756148312332E-3</v>
      </c>
      <c r="AK9" s="442">
        <v>2.6310758968470086E-4</v>
      </c>
      <c r="AL9" s="442">
        <v>9.4277544504141817E-6</v>
      </c>
      <c r="AM9" s="442">
        <v>2.5100333729271007E-2</v>
      </c>
      <c r="AN9" s="442">
        <v>7.1815511488814845E-6</v>
      </c>
      <c r="AO9" s="442">
        <v>3.6191106206902491E-4</v>
      </c>
      <c r="AP9" s="318">
        <f t="shared" si="0"/>
        <v>1.1103447409127964</v>
      </c>
    </row>
    <row r="10" spans="1:42" ht="12.5" x14ac:dyDescent="0.2">
      <c r="A10" s="281" t="s">
        <v>449</v>
      </c>
      <c r="B10" s="283" t="s">
        <v>28</v>
      </c>
      <c r="C10" s="442">
        <v>0</v>
      </c>
      <c r="D10" s="442">
        <v>0</v>
      </c>
      <c r="E10" s="442">
        <v>0</v>
      </c>
      <c r="F10" s="442">
        <v>0</v>
      </c>
      <c r="G10" s="442">
        <v>0</v>
      </c>
      <c r="H10" s="442">
        <v>1</v>
      </c>
      <c r="I10" s="442">
        <v>0</v>
      </c>
      <c r="J10" s="442">
        <v>0</v>
      </c>
      <c r="K10" s="442">
        <v>0</v>
      </c>
      <c r="L10" s="442">
        <v>0</v>
      </c>
      <c r="M10" s="442">
        <v>0</v>
      </c>
      <c r="N10" s="442">
        <v>0</v>
      </c>
      <c r="O10" s="442">
        <v>0</v>
      </c>
      <c r="P10" s="442">
        <v>0</v>
      </c>
      <c r="Q10" s="442">
        <v>0</v>
      </c>
      <c r="R10" s="442">
        <v>0</v>
      </c>
      <c r="S10" s="442">
        <v>0</v>
      </c>
      <c r="T10" s="442">
        <v>0</v>
      </c>
      <c r="U10" s="442">
        <v>0</v>
      </c>
      <c r="V10" s="442">
        <v>0</v>
      </c>
      <c r="W10" s="442">
        <v>0</v>
      </c>
      <c r="X10" s="442">
        <v>0</v>
      </c>
      <c r="Y10" s="442">
        <v>0</v>
      </c>
      <c r="Z10" s="442">
        <v>0</v>
      </c>
      <c r="AA10" s="442">
        <v>0</v>
      </c>
      <c r="AB10" s="442">
        <v>0</v>
      </c>
      <c r="AC10" s="442">
        <v>0</v>
      </c>
      <c r="AD10" s="442">
        <v>0</v>
      </c>
      <c r="AE10" s="442">
        <v>0</v>
      </c>
      <c r="AF10" s="442">
        <v>0</v>
      </c>
      <c r="AG10" s="442">
        <v>0</v>
      </c>
      <c r="AH10" s="442">
        <v>0</v>
      </c>
      <c r="AI10" s="442">
        <v>0</v>
      </c>
      <c r="AJ10" s="442">
        <v>0</v>
      </c>
      <c r="AK10" s="442">
        <v>0</v>
      </c>
      <c r="AL10" s="442">
        <v>0</v>
      </c>
      <c r="AM10" s="442">
        <v>0</v>
      </c>
      <c r="AN10" s="442">
        <v>0</v>
      </c>
      <c r="AO10" s="442">
        <v>0</v>
      </c>
      <c r="AP10" s="318">
        <f t="shared" si="0"/>
        <v>1</v>
      </c>
    </row>
    <row r="11" spans="1:42" ht="12.5" x14ac:dyDescent="0.2">
      <c r="A11" s="281" t="s">
        <v>450</v>
      </c>
      <c r="B11" s="283" t="s">
        <v>284</v>
      </c>
      <c r="C11" s="442">
        <v>1.6837270725421601E-3</v>
      </c>
      <c r="D11" s="442">
        <v>8.0428024636892503E-4</v>
      </c>
      <c r="E11" s="442">
        <v>5.7924304644568052E-5</v>
      </c>
      <c r="F11" s="442">
        <v>2.7975764601409075E-5</v>
      </c>
      <c r="G11" s="442">
        <v>1.2083873636603295E-3</v>
      </c>
      <c r="H11" s="442">
        <v>4.2785856326888356E-4</v>
      </c>
      <c r="I11" s="442">
        <v>1.0110657728264247</v>
      </c>
      <c r="J11" s="442">
        <v>8.2475057070010064E-4</v>
      </c>
      <c r="K11" s="442">
        <v>1.013669438888693E-5</v>
      </c>
      <c r="L11" s="442">
        <v>4.7827007031674617E-4</v>
      </c>
      <c r="M11" s="442">
        <v>1.2167105248435766E-3</v>
      </c>
      <c r="N11" s="442">
        <v>8.3333010900318256E-5</v>
      </c>
      <c r="O11" s="442">
        <v>2.6275640225642246E-4</v>
      </c>
      <c r="P11" s="442">
        <v>2.6641691245885441E-4</v>
      </c>
      <c r="Q11" s="442">
        <v>1.3673629580132892E-4</v>
      </c>
      <c r="R11" s="442">
        <v>1.2921950022785E-4</v>
      </c>
      <c r="S11" s="442">
        <v>4.8439772373717787E-5</v>
      </c>
      <c r="T11" s="442">
        <v>4.3464705503787272E-4</v>
      </c>
      <c r="U11" s="442">
        <v>4.2332255086298252E-4</v>
      </c>
      <c r="V11" s="442">
        <v>5.4531677954694937E-5</v>
      </c>
      <c r="W11" s="442">
        <v>2.8353754550508271E-5</v>
      </c>
      <c r="X11" s="442">
        <v>7.4852595891819768E-3</v>
      </c>
      <c r="Y11" s="442">
        <v>2.8584438470083727E-3</v>
      </c>
      <c r="Z11" s="442">
        <v>2.7447108831158242E-4</v>
      </c>
      <c r="AA11" s="442">
        <v>2.7993091817223097E-4</v>
      </c>
      <c r="AB11" s="442">
        <v>3.3189890890316119E-4</v>
      </c>
      <c r="AC11" s="442">
        <v>5.1970097875122633E-4</v>
      </c>
      <c r="AD11" s="442">
        <v>3.4698486372219267E-4</v>
      </c>
      <c r="AE11" s="442">
        <v>4.6402211000706511E-5</v>
      </c>
      <c r="AF11" s="442">
        <v>6.3403319033294872E-4</v>
      </c>
      <c r="AG11" s="442">
        <v>5.4114397105896599E-4</v>
      </c>
      <c r="AH11" s="442">
        <v>1.451907776667482E-4</v>
      </c>
      <c r="AI11" s="442">
        <v>4.8147262959954203E-4</v>
      </c>
      <c r="AJ11" s="442">
        <v>3.006470976355519E-4</v>
      </c>
      <c r="AK11" s="442">
        <v>1.2086773274667831E-3</v>
      </c>
      <c r="AL11" s="442">
        <v>2.4217032630854737E-4</v>
      </c>
      <c r="AM11" s="442">
        <v>4.2982538831213846E-4</v>
      </c>
      <c r="AN11" s="442">
        <v>3.288511510686752E-3</v>
      </c>
      <c r="AO11" s="442">
        <v>5.9823769891056136E-3</v>
      </c>
      <c r="AP11" s="318">
        <f t="shared" si="0"/>
        <v>1.0390883155583039</v>
      </c>
    </row>
    <row r="12" spans="1:42" ht="12.5" x14ac:dyDescent="0.2">
      <c r="A12" s="281" t="s">
        <v>451</v>
      </c>
      <c r="B12" s="283" t="s">
        <v>29</v>
      </c>
      <c r="C12" s="442">
        <v>0</v>
      </c>
      <c r="D12" s="442">
        <v>0</v>
      </c>
      <c r="E12" s="442">
        <v>0</v>
      </c>
      <c r="F12" s="442">
        <v>0</v>
      </c>
      <c r="G12" s="442">
        <v>0</v>
      </c>
      <c r="H12" s="442">
        <v>0</v>
      </c>
      <c r="I12" s="442">
        <v>0</v>
      </c>
      <c r="J12" s="442">
        <v>1</v>
      </c>
      <c r="K12" s="442">
        <v>0</v>
      </c>
      <c r="L12" s="442">
        <v>0</v>
      </c>
      <c r="M12" s="442">
        <v>0</v>
      </c>
      <c r="N12" s="442">
        <v>0</v>
      </c>
      <c r="O12" s="442">
        <v>0</v>
      </c>
      <c r="P12" s="442">
        <v>0</v>
      </c>
      <c r="Q12" s="442">
        <v>0</v>
      </c>
      <c r="R12" s="442">
        <v>0</v>
      </c>
      <c r="S12" s="442">
        <v>0</v>
      </c>
      <c r="T12" s="442">
        <v>0</v>
      </c>
      <c r="U12" s="442">
        <v>0</v>
      </c>
      <c r="V12" s="442">
        <v>0</v>
      </c>
      <c r="W12" s="442">
        <v>0</v>
      </c>
      <c r="X12" s="442">
        <v>0</v>
      </c>
      <c r="Y12" s="442">
        <v>0</v>
      </c>
      <c r="Z12" s="442">
        <v>0</v>
      </c>
      <c r="AA12" s="442">
        <v>0</v>
      </c>
      <c r="AB12" s="442">
        <v>0</v>
      </c>
      <c r="AC12" s="442">
        <v>0</v>
      </c>
      <c r="AD12" s="442">
        <v>0</v>
      </c>
      <c r="AE12" s="442">
        <v>0</v>
      </c>
      <c r="AF12" s="442">
        <v>0</v>
      </c>
      <c r="AG12" s="442">
        <v>0</v>
      </c>
      <c r="AH12" s="442">
        <v>0</v>
      </c>
      <c r="AI12" s="442">
        <v>0</v>
      </c>
      <c r="AJ12" s="442">
        <v>0</v>
      </c>
      <c r="AK12" s="442">
        <v>0</v>
      </c>
      <c r="AL12" s="442">
        <v>0</v>
      </c>
      <c r="AM12" s="442">
        <v>0</v>
      </c>
      <c r="AN12" s="442">
        <v>0</v>
      </c>
      <c r="AO12" s="442">
        <v>0</v>
      </c>
      <c r="AP12" s="318">
        <f t="shared" si="0"/>
        <v>1</v>
      </c>
    </row>
    <row r="13" spans="1:42" ht="12.5" x14ac:dyDescent="0.2">
      <c r="A13" s="281" t="s">
        <v>452</v>
      </c>
      <c r="B13" s="283" t="s">
        <v>30</v>
      </c>
      <c r="C13" s="442">
        <v>2.5532581007702449E-4</v>
      </c>
      <c r="D13" s="442">
        <v>4.090173969855561E-4</v>
      </c>
      <c r="E13" s="442">
        <v>1.5316328489509154E-3</v>
      </c>
      <c r="F13" s="442">
        <v>9.7294184797052806E-4</v>
      </c>
      <c r="G13" s="442">
        <v>2.008860808695466E-4</v>
      </c>
      <c r="H13" s="442">
        <v>2.3347240422747211E-4</v>
      </c>
      <c r="I13" s="442">
        <v>1.7125063328604829E-4</v>
      </c>
      <c r="J13" s="442">
        <v>2.3653837127165247E-3</v>
      </c>
      <c r="K13" s="442">
        <v>1.0017645672266859</v>
      </c>
      <c r="L13" s="442">
        <v>1.2803545168249482E-4</v>
      </c>
      <c r="M13" s="442">
        <v>7.6744740468986711E-4</v>
      </c>
      <c r="N13" s="442">
        <v>8.0521108727889094E-4</v>
      </c>
      <c r="O13" s="442">
        <v>1.7488166370365822E-4</v>
      </c>
      <c r="P13" s="442">
        <v>1.8106823997401949E-4</v>
      </c>
      <c r="Q13" s="442">
        <v>1.0050415051389116E-4</v>
      </c>
      <c r="R13" s="442">
        <v>7.6660970202121646E-5</v>
      </c>
      <c r="S13" s="442">
        <v>4.6752378009069232E-5</v>
      </c>
      <c r="T13" s="442">
        <v>1.1844900622904896E-4</v>
      </c>
      <c r="U13" s="442">
        <v>3.8144008495231068E-5</v>
      </c>
      <c r="V13" s="442">
        <v>1.9286749248977576E-5</v>
      </c>
      <c r="W13" s="442">
        <v>1.4311112853785456E-4</v>
      </c>
      <c r="X13" s="442">
        <v>9.8289690229850225E-5</v>
      </c>
      <c r="Y13" s="442">
        <v>4.0608108557550656E-4</v>
      </c>
      <c r="Z13" s="442">
        <v>1.7922425486080488E-3</v>
      </c>
      <c r="AA13" s="442">
        <v>4.5799615249236808E-4</v>
      </c>
      <c r="AB13" s="442">
        <v>4.7799011178415932E-4</v>
      </c>
      <c r="AC13" s="442">
        <v>1.0170867561263984E-4</v>
      </c>
      <c r="AD13" s="442">
        <v>3.9577262803618871E-5</v>
      </c>
      <c r="AE13" s="442">
        <v>7.7007880208808086E-6</v>
      </c>
      <c r="AF13" s="442">
        <v>1.0145085434501771E-3</v>
      </c>
      <c r="AG13" s="442">
        <v>1.8787500442551566E-5</v>
      </c>
      <c r="AH13" s="442">
        <v>3.5239594839852457E-4</v>
      </c>
      <c r="AI13" s="442">
        <v>1.5353451785052679E-4</v>
      </c>
      <c r="AJ13" s="442">
        <v>1.0135309288548421E-4</v>
      </c>
      <c r="AK13" s="442">
        <v>1.3321140519753513E-4</v>
      </c>
      <c r="AL13" s="442">
        <v>8.750763044436307E-5</v>
      </c>
      <c r="AM13" s="442">
        <v>2.4780049670470667E-4</v>
      </c>
      <c r="AN13" s="442">
        <v>5.8251381657544539E-5</v>
      </c>
      <c r="AO13" s="442">
        <v>5.3208350812926407E-4</v>
      </c>
      <c r="AP13" s="318">
        <f t="shared" si="0"/>
        <v>1.0160529670324936</v>
      </c>
    </row>
    <row r="14" spans="1:42" ht="12.5" x14ac:dyDescent="0.2">
      <c r="A14" s="281" t="s">
        <v>453</v>
      </c>
      <c r="B14" s="283" t="s">
        <v>454</v>
      </c>
      <c r="C14" s="442">
        <v>1.5455429784703417E-3</v>
      </c>
      <c r="D14" s="442">
        <v>2.5550499778150683E-3</v>
      </c>
      <c r="E14" s="442">
        <v>3.0122216527717141E-3</v>
      </c>
      <c r="F14" s="442">
        <v>9.5098845397490161E-5</v>
      </c>
      <c r="G14" s="442">
        <v>3.4258487191028827E-3</v>
      </c>
      <c r="H14" s="442">
        <v>1.8710251944579865E-3</v>
      </c>
      <c r="I14" s="442">
        <v>4.8800311126091511E-3</v>
      </c>
      <c r="J14" s="442">
        <v>3.1633840575113073E-3</v>
      </c>
      <c r="K14" s="442">
        <v>1.7874490168952342E-5</v>
      </c>
      <c r="L14" s="442">
        <v>1.0377227508157989</v>
      </c>
      <c r="M14" s="442">
        <v>1.5162812309926354E-3</v>
      </c>
      <c r="N14" s="442">
        <v>1.8868039909864496E-4</v>
      </c>
      <c r="O14" s="442">
        <v>1.2063874853013164E-3</v>
      </c>
      <c r="P14" s="442">
        <v>9.6565774349577469E-4</v>
      </c>
      <c r="Q14" s="442">
        <v>2.3643669359874604E-3</v>
      </c>
      <c r="R14" s="442">
        <v>3.4956571118099993E-3</v>
      </c>
      <c r="S14" s="442">
        <v>6.715366192558251E-3</v>
      </c>
      <c r="T14" s="442">
        <v>3.5578507989216654E-3</v>
      </c>
      <c r="U14" s="442">
        <v>6.6849826638019829E-3</v>
      </c>
      <c r="V14" s="442">
        <v>8.449071250276002E-3</v>
      </c>
      <c r="W14" s="442">
        <v>5.8406825373730998E-3</v>
      </c>
      <c r="X14" s="442">
        <v>8.8481645973823662E-3</v>
      </c>
      <c r="Y14" s="442">
        <v>2.557191672153633E-3</v>
      </c>
      <c r="Z14" s="442">
        <v>1.6538419697183939E-4</v>
      </c>
      <c r="AA14" s="442">
        <v>7.0399487156257816E-3</v>
      </c>
      <c r="AB14" s="442">
        <v>2.4848058880415115E-3</v>
      </c>
      <c r="AC14" s="442">
        <v>1.0219237505217468E-3</v>
      </c>
      <c r="AD14" s="442">
        <v>6.7184814972650676E-4</v>
      </c>
      <c r="AE14" s="442">
        <v>1.2348301850648329E-4</v>
      </c>
      <c r="AF14" s="442">
        <v>5.6824252909018296E-4</v>
      </c>
      <c r="AG14" s="442">
        <v>7.0555958280429714E-4</v>
      </c>
      <c r="AH14" s="442">
        <v>5.3121572099704291E-4</v>
      </c>
      <c r="AI14" s="442">
        <v>8.3113947168943594E-4</v>
      </c>
      <c r="AJ14" s="442">
        <v>5.4432166165622195E-4</v>
      </c>
      <c r="AK14" s="442">
        <v>1.5846037591805556E-3</v>
      </c>
      <c r="AL14" s="442">
        <v>2.3730667448869707E-3</v>
      </c>
      <c r="AM14" s="442">
        <v>7.333740940412641E-4</v>
      </c>
      <c r="AN14" s="442">
        <v>1.1597390045496776E-2</v>
      </c>
      <c r="AO14" s="442">
        <v>2.7586079070472083E-3</v>
      </c>
      <c r="AP14" s="318">
        <f t="shared" si="0"/>
        <v>1.1416554757924933</v>
      </c>
    </row>
    <row r="15" spans="1:42" ht="12.5" x14ac:dyDescent="0.2">
      <c r="A15" s="281" t="s">
        <v>455</v>
      </c>
      <c r="B15" s="283" t="s">
        <v>31</v>
      </c>
      <c r="C15" s="442">
        <v>3.7262249285293628E-4</v>
      </c>
      <c r="D15" s="442">
        <v>3.3531117610704238E-5</v>
      </c>
      <c r="E15" s="442">
        <v>1.1052783506633745E-5</v>
      </c>
      <c r="F15" s="442">
        <v>1.9174475479810855E-5</v>
      </c>
      <c r="G15" s="442">
        <v>3.308325004661854E-4</v>
      </c>
      <c r="H15" s="442">
        <v>1.1644531343186426E-4</v>
      </c>
      <c r="I15" s="442">
        <v>1.3490152958578166E-3</v>
      </c>
      <c r="J15" s="442">
        <v>8.6474622154321303E-4</v>
      </c>
      <c r="K15" s="442">
        <v>2.2499841623806265E-6</v>
      </c>
      <c r="L15" s="442">
        <v>4.8990076010310983E-4</v>
      </c>
      <c r="M15" s="442">
        <v>1.0102872277202608</v>
      </c>
      <c r="N15" s="442">
        <v>6.8394564663760505E-4</v>
      </c>
      <c r="O15" s="442">
        <v>1.2648043050133531E-3</v>
      </c>
      <c r="P15" s="442">
        <v>5.4912933452006083E-4</v>
      </c>
      <c r="Q15" s="442">
        <v>8.5306694673207065E-4</v>
      </c>
      <c r="R15" s="442">
        <v>6.131605652767028E-4</v>
      </c>
      <c r="S15" s="442">
        <v>3.3425440306739614E-3</v>
      </c>
      <c r="T15" s="442">
        <v>4.6091079273148051E-3</v>
      </c>
      <c r="U15" s="442">
        <v>1.3661114924443493E-3</v>
      </c>
      <c r="V15" s="442">
        <v>3.1884726160977587E-4</v>
      </c>
      <c r="W15" s="442">
        <v>8.7870174207951759E-4</v>
      </c>
      <c r="X15" s="442">
        <v>1.9437033687335056E-4</v>
      </c>
      <c r="Y15" s="442">
        <v>6.8146310620003283E-3</v>
      </c>
      <c r="Z15" s="442">
        <v>1.1484351159984559E-4</v>
      </c>
      <c r="AA15" s="442">
        <v>7.2791285205998089E-4</v>
      </c>
      <c r="AB15" s="442">
        <v>4.3236949814809015E-5</v>
      </c>
      <c r="AC15" s="442">
        <v>6.0392654372229675E-5</v>
      </c>
      <c r="AD15" s="442">
        <v>3.4052159852434822E-5</v>
      </c>
      <c r="AE15" s="442">
        <v>8.6203792962957925E-5</v>
      </c>
      <c r="AF15" s="442">
        <v>4.9375614307375138E-5</v>
      </c>
      <c r="AG15" s="442">
        <v>3.8709123988106482E-5</v>
      </c>
      <c r="AH15" s="442">
        <v>9.9347701425331483E-5</v>
      </c>
      <c r="AI15" s="442">
        <v>2.9730295141619051E-4</v>
      </c>
      <c r="AJ15" s="442">
        <v>1.3635957233614236E-4</v>
      </c>
      <c r="AK15" s="442">
        <v>8.1164438390641169E-5</v>
      </c>
      <c r="AL15" s="442">
        <v>1.6955438094883959E-4</v>
      </c>
      <c r="AM15" s="442">
        <v>1.9060534226134217E-4</v>
      </c>
      <c r="AN15" s="442">
        <v>8.5584787667230752E-4</v>
      </c>
      <c r="AO15" s="442">
        <v>5.5795322038992953E-4</v>
      </c>
      <c r="AP15" s="318">
        <f t="shared" si="0"/>
        <v>1.0383501282388603</v>
      </c>
    </row>
    <row r="16" spans="1:42" ht="12.5" x14ac:dyDescent="0.2">
      <c r="A16" s="281" t="s">
        <v>456</v>
      </c>
      <c r="B16" s="283" t="s">
        <v>32</v>
      </c>
      <c r="C16" s="442">
        <v>9.2160295410668839E-5</v>
      </c>
      <c r="D16" s="442">
        <v>4.1615140126159442E-5</v>
      </c>
      <c r="E16" s="442">
        <v>2.0612482989103483E-5</v>
      </c>
      <c r="F16" s="442">
        <v>8.6551033567367592E-4</v>
      </c>
      <c r="G16" s="442">
        <v>2.9826996558060325E-4</v>
      </c>
      <c r="H16" s="442">
        <v>1.6652014778380592E-4</v>
      </c>
      <c r="I16" s="442">
        <v>8.7372246976441612E-3</v>
      </c>
      <c r="J16" s="442">
        <v>2.8653449445217752E-4</v>
      </c>
      <c r="K16" s="442">
        <v>5.3043185631121843E-6</v>
      </c>
      <c r="L16" s="442">
        <v>6.1390638040294829E-4</v>
      </c>
      <c r="M16" s="442">
        <v>1.8646497207526988E-3</v>
      </c>
      <c r="N16" s="442">
        <v>1.0946434358079475</v>
      </c>
      <c r="O16" s="442">
        <v>3.1878599590553206E-4</v>
      </c>
      <c r="P16" s="442">
        <v>4.356932769004878E-2</v>
      </c>
      <c r="Q16" s="442">
        <v>2.2167411547299107E-2</v>
      </c>
      <c r="R16" s="442">
        <v>1.7766320331244867E-2</v>
      </c>
      <c r="S16" s="442">
        <v>5.8679952491565591E-3</v>
      </c>
      <c r="T16" s="442">
        <v>1.7547330657327104E-3</v>
      </c>
      <c r="U16" s="442">
        <v>9.0730007909925678E-3</v>
      </c>
      <c r="V16" s="442">
        <v>1.4569100882896168E-3</v>
      </c>
      <c r="W16" s="442">
        <v>1.0330304669674927E-2</v>
      </c>
      <c r="X16" s="442">
        <v>2.5310272318963242E-4</v>
      </c>
      <c r="Y16" s="442">
        <v>7.145282976351172E-3</v>
      </c>
      <c r="Z16" s="442">
        <v>1.2672908765239829E-4</v>
      </c>
      <c r="AA16" s="442">
        <v>2.6266497377808634E-4</v>
      </c>
      <c r="AB16" s="442">
        <v>4.7276458676656416E-5</v>
      </c>
      <c r="AC16" s="442">
        <v>1.2405645598149222E-4</v>
      </c>
      <c r="AD16" s="442">
        <v>3.7411696606083016E-5</v>
      </c>
      <c r="AE16" s="442">
        <v>7.9611073118136648E-5</v>
      </c>
      <c r="AF16" s="442">
        <v>2.2578245082158961E-4</v>
      </c>
      <c r="AG16" s="442">
        <v>4.3790736613201749E-5</v>
      </c>
      <c r="AH16" s="442">
        <v>1.9193280280011999E-4</v>
      </c>
      <c r="AI16" s="442">
        <v>6.8578701228570347E-5</v>
      </c>
      <c r="AJ16" s="442">
        <v>4.1121077227159111E-5</v>
      </c>
      <c r="AK16" s="442">
        <v>1.060632020375187E-4</v>
      </c>
      <c r="AL16" s="442">
        <v>1.6872032559653674E-4</v>
      </c>
      <c r="AM16" s="442">
        <v>1.0059407626199876E-4</v>
      </c>
      <c r="AN16" s="442">
        <v>8.8364515252297435E-5</v>
      </c>
      <c r="AO16" s="442">
        <v>9.8079392562535847E-4</v>
      </c>
      <c r="AP16" s="318">
        <f t="shared" si="0"/>
        <v>1.2290516165488634</v>
      </c>
    </row>
    <row r="17" spans="1:42" ht="12.5" x14ac:dyDescent="0.2">
      <c r="A17" s="281" t="s">
        <v>457</v>
      </c>
      <c r="B17" s="283" t="s">
        <v>33</v>
      </c>
      <c r="C17" s="442">
        <v>7.0703593954695178E-5</v>
      </c>
      <c r="D17" s="442">
        <v>3.9794190490348802E-5</v>
      </c>
      <c r="E17" s="442">
        <v>2.5436068583067565E-5</v>
      </c>
      <c r="F17" s="442">
        <v>4.7711496724479088E-4</v>
      </c>
      <c r="G17" s="442">
        <v>7.0113672836069054E-4</v>
      </c>
      <c r="H17" s="442">
        <v>7.3087096905655307E-5</v>
      </c>
      <c r="I17" s="442">
        <v>3.9108255658767748E-3</v>
      </c>
      <c r="J17" s="442">
        <v>1.8499676285910114E-3</v>
      </c>
      <c r="K17" s="442">
        <v>4.7898135437483468E-6</v>
      </c>
      <c r="L17" s="442">
        <v>1.0530488013158646E-3</v>
      </c>
      <c r="M17" s="442">
        <v>3.7438509671318485E-3</v>
      </c>
      <c r="N17" s="442">
        <v>3.1235135364358949E-3</v>
      </c>
      <c r="O17" s="442">
        <v>1.136408747047901</v>
      </c>
      <c r="P17" s="442">
        <v>2.348931312757192E-2</v>
      </c>
      <c r="Q17" s="442">
        <v>1.3482075406736774E-2</v>
      </c>
      <c r="R17" s="442">
        <v>7.175856530193479E-3</v>
      </c>
      <c r="S17" s="442">
        <v>1.4211460226758741E-2</v>
      </c>
      <c r="T17" s="442">
        <v>1.6917485302551154E-2</v>
      </c>
      <c r="U17" s="442">
        <v>2.3720527180217135E-2</v>
      </c>
      <c r="V17" s="442">
        <v>1.80761330899913E-2</v>
      </c>
      <c r="W17" s="442">
        <v>8.3665896881409112E-3</v>
      </c>
      <c r="X17" s="442">
        <v>1.7045519290196513E-3</v>
      </c>
      <c r="Y17" s="442">
        <v>4.6661300319894477E-3</v>
      </c>
      <c r="Z17" s="442">
        <v>2.0614985504504232E-4</v>
      </c>
      <c r="AA17" s="442">
        <v>2.0172859232255109E-4</v>
      </c>
      <c r="AB17" s="442">
        <v>5.5181310261170128E-5</v>
      </c>
      <c r="AC17" s="442">
        <v>8.8115134851903291E-5</v>
      </c>
      <c r="AD17" s="442">
        <v>4.6281665684216767E-5</v>
      </c>
      <c r="AE17" s="442">
        <v>5.2616039736095076E-5</v>
      </c>
      <c r="AF17" s="442">
        <v>8.1809095116985945E-5</v>
      </c>
      <c r="AG17" s="442">
        <v>5.08036880755585E-5</v>
      </c>
      <c r="AH17" s="442">
        <v>2.1099722568525779E-4</v>
      </c>
      <c r="AI17" s="442">
        <v>1.1190153175293931E-4</v>
      </c>
      <c r="AJ17" s="442">
        <v>5.5848955458168224E-4</v>
      </c>
      <c r="AK17" s="442">
        <v>2.3341330765461378E-4</v>
      </c>
      <c r="AL17" s="442">
        <v>3.4284615440799296E-4</v>
      </c>
      <c r="AM17" s="442">
        <v>1.667784683468161E-4</v>
      </c>
      <c r="AN17" s="442">
        <v>2.4185823157934E-3</v>
      </c>
      <c r="AO17" s="442">
        <v>8.9041254905000017E-4</v>
      </c>
      <c r="AP17" s="318">
        <f t="shared" si="0"/>
        <v>1.2881178324588218</v>
      </c>
    </row>
    <row r="18" spans="1:42" ht="12.5" x14ac:dyDescent="0.2">
      <c r="A18" s="281" t="s">
        <v>458</v>
      </c>
      <c r="B18" s="283" t="s">
        <v>34</v>
      </c>
      <c r="C18" s="442">
        <v>1.4700862573759129E-3</v>
      </c>
      <c r="D18" s="442">
        <v>3.661927908632559E-4</v>
      </c>
      <c r="E18" s="442">
        <v>2.0398280059787579E-4</v>
      </c>
      <c r="F18" s="442">
        <v>2.067392314533208E-2</v>
      </c>
      <c r="G18" s="442">
        <v>6.6734956081827184E-3</v>
      </c>
      <c r="H18" s="442">
        <v>1.9595966176291385E-3</v>
      </c>
      <c r="I18" s="442">
        <v>2.8311112940567144E-2</v>
      </c>
      <c r="J18" s="442">
        <v>6.1753788715410733E-3</v>
      </c>
      <c r="K18" s="442">
        <v>7.2743345493031202E-5</v>
      </c>
      <c r="L18" s="442">
        <v>4.0251669148718633E-3</v>
      </c>
      <c r="M18" s="442">
        <v>8.2290964588833775E-3</v>
      </c>
      <c r="N18" s="442">
        <v>1.0140183902249318E-3</v>
      </c>
      <c r="O18" s="442">
        <v>1.6761569378550025E-3</v>
      </c>
      <c r="P18" s="442">
        <v>1.0472764872144869</v>
      </c>
      <c r="Q18" s="442">
        <v>2.4377896983647101E-2</v>
      </c>
      <c r="R18" s="442">
        <v>2.1823441554488031E-2</v>
      </c>
      <c r="S18" s="442">
        <v>2.6213504986425523E-2</v>
      </c>
      <c r="T18" s="442">
        <v>1.5132732813020607E-2</v>
      </c>
      <c r="U18" s="442">
        <v>1.9695351487128188E-2</v>
      </c>
      <c r="V18" s="442">
        <v>3.2948454082272566E-2</v>
      </c>
      <c r="W18" s="442">
        <v>6.9752038653094041E-3</v>
      </c>
      <c r="X18" s="442">
        <v>2.4535452244405049E-3</v>
      </c>
      <c r="Y18" s="442">
        <v>6.5344005272013075E-2</v>
      </c>
      <c r="Z18" s="442">
        <v>1.2962566519573472E-3</v>
      </c>
      <c r="AA18" s="442">
        <v>2.2661081652167272E-3</v>
      </c>
      <c r="AB18" s="442">
        <v>4.0111055358073902E-4</v>
      </c>
      <c r="AC18" s="442">
        <v>2.3323868330359012E-3</v>
      </c>
      <c r="AD18" s="442">
        <v>3.1301263557672666E-4</v>
      </c>
      <c r="AE18" s="442">
        <v>8.4618503583091251E-4</v>
      </c>
      <c r="AF18" s="442">
        <v>1.8740432951264534E-3</v>
      </c>
      <c r="AG18" s="442">
        <v>3.6062243653156546E-4</v>
      </c>
      <c r="AH18" s="442">
        <v>3.4770900998856639E-3</v>
      </c>
      <c r="AI18" s="442">
        <v>6.9903329590098335E-4</v>
      </c>
      <c r="AJ18" s="442">
        <v>4.9372146122205211E-4</v>
      </c>
      <c r="AK18" s="442">
        <v>1.9301477644441531E-3</v>
      </c>
      <c r="AL18" s="442">
        <v>1.2656742974333009E-3</v>
      </c>
      <c r="AM18" s="442">
        <v>1.931507254068652E-3</v>
      </c>
      <c r="AN18" s="442">
        <v>6.9687233504297803E-4</v>
      </c>
      <c r="AO18" s="442">
        <v>3.7732912230345082E-3</v>
      </c>
      <c r="AP18" s="318">
        <f t="shared" si="0"/>
        <v>1.3632753466775036</v>
      </c>
    </row>
    <row r="19" spans="1:42" ht="12.5" x14ac:dyDescent="0.2">
      <c r="A19" s="281" t="s">
        <v>459</v>
      </c>
      <c r="B19" s="285" t="s">
        <v>268</v>
      </c>
      <c r="C19" s="442">
        <v>7.73067286956676E-6</v>
      </c>
      <c r="D19" s="442">
        <v>7.9788564291443643E-6</v>
      </c>
      <c r="E19" s="442">
        <v>1.3609643321571475E-6</v>
      </c>
      <c r="F19" s="442">
        <v>1.5749423244360072E-5</v>
      </c>
      <c r="G19" s="442">
        <v>9.4248781076149464E-6</v>
      </c>
      <c r="H19" s="442">
        <v>9.5752594730819355E-6</v>
      </c>
      <c r="I19" s="442">
        <v>2.3877939475048008E-4</v>
      </c>
      <c r="J19" s="442">
        <v>1.3553826565307007E-5</v>
      </c>
      <c r="K19" s="442">
        <v>2.5161590569003044E-6</v>
      </c>
      <c r="L19" s="442">
        <v>3.5913406608753855E-5</v>
      </c>
      <c r="M19" s="442">
        <v>1.4114559506231712E-4</v>
      </c>
      <c r="N19" s="442">
        <v>1.8330250474383106E-5</v>
      </c>
      <c r="O19" s="442">
        <v>6.7053302597051513E-6</v>
      </c>
      <c r="P19" s="442">
        <v>6.5947823485916837E-5</v>
      </c>
      <c r="Q19" s="442">
        <v>1.0085293215078548</v>
      </c>
      <c r="R19" s="442">
        <v>2.1510481196101851E-3</v>
      </c>
      <c r="S19" s="442">
        <v>7.0818669709485165E-4</v>
      </c>
      <c r="T19" s="442">
        <v>1.479617636996559E-4</v>
      </c>
      <c r="U19" s="442">
        <v>7.0390872605465764E-4</v>
      </c>
      <c r="V19" s="442">
        <v>2.2654246236810344E-5</v>
      </c>
      <c r="W19" s="442">
        <v>3.7607237812476221E-4</v>
      </c>
      <c r="X19" s="442">
        <v>1.2534419281254749E-5</v>
      </c>
      <c r="Y19" s="442">
        <v>3.8145633038969153E-4</v>
      </c>
      <c r="Z19" s="442">
        <v>2.2317229629201362E-5</v>
      </c>
      <c r="AA19" s="442">
        <v>6.916843209086301E-4</v>
      </c>
      <c r="AB19" s="442">
        <v>1.9779190382690337E-5</v>
      </c>
      <c r="AC19" s="442">
        <v>2.1385288350628069E-5</v>
      </c>
      <c r="AD19" s="442">
        <v>2.6743545584982944E-5</v>
      </c>
      <c r="AE19" s="442">
        <v>6.3039909405371492E-6</v>
      </c>
      <c r="AF19" s="442">
        <v>3.0729287033564733E-5</v>
      </c>
      <c r="AG19" s="442">
        <v>4.7786634916905631E-5</v>
      </c>
      <c r="AH19" s="442">
        <v>4.2579433252303181E-5</v>
      </c>
      <c r="AI19" s="442">
        <v>2.1346229356834511E-5</v>
      </c>
      <c r="AJ19" s="442">
        <v>1.4231334292964758E-5</v>
      </c>
      <c r="AK19" s="442">
        <v>1.9420956311838387E-5</v>
      </c>
      <c r="AL19" s="442">
        <v>5.834723635846508E-4</v>
      </c>
      <c r="AM19" s="442">
        <v>1.3892438861900732E-5</v>
      </c>
      <c r="AN19" s="442">
        <v>7.0752662482138676E-6</v>
      </c>
      <c r="AO19" s="442">
        <v>1.9088831711394503E-5</v>
      </c>
      <c r="AP19" s="318">
        <f t="shared" si="0"/>
        <v>1.0151766035387222</v>
      </c>
    </row>
    <row r="20" spans="1:42" ht="12.5" x14ac:dyDescent="0.2">
      <c r="A20" s="281" t="s">
        <v>460</v>
      </c>
      <c r="B20" s="285" t="s">
        <v>269</v>
      </c>
      <c r="C20" s="442">
        <v>0</v>
      </c>
      <c r="D20" s="442">
        <v>0</v>
      </c>
      <c r="E20" s="442">
        <v>0</v>
      </c>
      <c r="F20" s="442">
        <v>0</v>
      </c>
      <c r="G20" s="442">
        <v>0</v>
      </c>
      <c r="H20" s="442">
        <v>0</v>
      </c>
      <c r="I20" s="442">
        <v>0</v>
      </c>
      <c r="J20" s="442">
        <v>0</v>
      </c>
      <c r="K20" s="442">
        <v>0</v>
      </c>
      <c r="L20" s="442">
        <v>0</v>
      </c>
      <c r="M20" s="442">
        <v>0</v>
      </c>
      <c r="N20" s="442">
        <v>0</v>
      </c>
      <c r="O20" s="442">
        <v>0</v>
      </c>
      <c r="P20" s="442">
        <v>0</v>
      </c>
      <c r="Q20" s="442">
        <v>0</v>
      </c>
      <c r="R20" s="442">
        <v>1</v>
      </c>
      <c r="S20" s="442">
        <v>0</v>
      </c>
      <c r="T20" s="442">
        <v>0</v>
      </c>
      <c r="U20" s="442">
        <v>0</v>
      </c>
      <c r="V20" s="442">
        <v>0</v>
      </c>
      <c r="W20" s="442">
        <v>0</v>
      </c>
      <c r="X20" s="442">
        <v>0</v>
      </c>
      <c r="Y20" s="442">
        <v>0</v>
      </c>
      <c r="Z20" s="442">
        <v>0</v>
      </c>
      <c r="AA20" s="442">
        <v>0</v>
      </c>
      <c r="AB20" s="442">
        <v>0</v>
      </c>
      <c r="AC20" s="442">
        <v>0</v>
      </c>
      <c r="AD20" s="442">
        <v>0</v>
      </c>
      <c r="AE20" s="442">
        <v>0</v>
      </c>
      <c r="AF20" s="442">
        <v>0</v>
      </c>
      <c r="AG20" s="442">
        <v>0</v>
      </c>
      <c r="AH20" s="442">
        <v>0</v>
      </c>
      <c r="AI20" s="442">
        <v>0</v>
      </c>
      <c r="AJ20" s="442">
        <v>0</v>
      </c>
      <c r="AK20" s="442">
        <v>0</v>
      </c>
      <c r="AL20" s="442">
        <v>0</v>
      </c>
      <c r="AM20" s="442">
        <v>0</v>
      </c>
      <c r="AN20" s="442">
        <v>0</v>
      </c>
      <c r="AO20" s="442">
        <v>0</v>
      </c>
      <c r="AP20" s="318">
        <f t="shared" si="0"/>
        <v>1</v>
      </c>
    </row>
    <row r="21" spans="1:42" ht="12.5" x14ac:dyDescent="0.2">
      <c r="A21" s="281" t="s">
        <v>461</v>
      </c>
      <c r="B21" s="285" t="s">
        <v>270</v>
      </c>
      <c r="C21" s="442">
        <v>1.6710485238445905E-5</v>
      </c>
      <c r="D21" s="442">
        <v>2.6698126283138637E-6</v>
      </c>
      <c r="E21" s="442">
        <v>1.8825023419371156E-6</v>
      </c>
      <c r="F21" s="442">
        <v>4.9795781070970539E-6</v>
      </c>
      <c r="G21" s="442">
        <v>5.157720842441481E-6</v>
      </c>
      <c r="H21" s="442">
        <v>3.592111449230685E-6</v>
      </c>
      <c r="I21" s="442">
        <v>3.4994804649024115E-6</v>
      </c>
      <c r="J21" s="442">
        <v>3.9375006830910417E-6</v>
      </c>
      <c r="K21" s="442">
        <v>8.7612549418864452E-7</v>
      </c>
      <c r="L21" s="442">
        <v>3.7564039423081746E-6</v>
      </c>
      <c r="M21" s="442">
        <v>5.136226593153248E-6</v>
      </c>
      <c r="N21" s="442">
        <v>1.658233658386298E-6</v>
      </c>
      <c r="O21" s="442">
        <v>2.2700031421292424E-6</v>
      </c>
      <c r="P21" s="442">
        <v>3.0282930301944218E-6</v>
      </c>
      <c r="Q21" s="442">
        <v>8.3148621277232606E-5</v>
      </c>
      <c r="R21" s="442">
        <v>1.8170048547194701E-4</v>
      </c>
      <c r="S21" s="442">
        <v>1.0029074503876803</v>
      </c>
      <c r="T21" s="442">
        <v>4.1071890754380843E-6</v>
      </c>
      <c r="U21" s="442">
        <v>3.452205951322777E-6</v>
      </c>
      <c r="V21" s="442">
        <v>4.3544867202489562E-6</v>
      </c>
      <c r="W21" s="442">
        <v>2.3072698904911022E-6</v>
      </c>
      <c r="X21" s="442">
        <v>4.0484225030757977E-6</v>
      </c>
      <c r="Y21" s="442">
        <v>1.5276442564651495E-5</v>
      </c>
      <c r="Z21" s="442">
        <v>5.7999567157761178E-6</v>
      </c>
      <c r="AA21" s="442">
        <v>1.0973563105801967E-5</v>
      </c>
      <c r="AB21" s="442">
        <v>5.9644677018732874E-6</v>
      </c>
      <c r="AC21" s="442">
        <v>4.2927602098237097E-5</v>
      </c>
      <c r="AD21" s="442">
        <v>8.3628920670416284E-6</v>
      </c>
      <c r="AE21" s="442">
        <v>9.9522238398154115E-7</v>
      </c>
      <c r="AF21" s="442">
        <v>7.0719535647299738E-6</v>
      </c>
      <c r="AG21" s="442">
        <v>1.5094761226504023E-5</v>
      </c>
      <c r="AH21" s="442">
        <v>1.0667629455849162E-4</v>
      </c>
      <c r="AI21" s="442">
        <v>5.7417503491364062E-6</v>
      </c>
      <c r="AJ21" s="442">
        <v>4.1434357542443224E-4</v>
      </c>
      <c r="AK21" s="442">
        <v>6.484327526210752E-6</v>
      </c>
      <c r="AL21" s="442">
        <v>1.8537529004917282E-4</v>
      </c>
      <c r="AM21" s="442">
        <v>2.0007668096333519E-5</v>
      </c>
      <c r="AN21" s="442">
        <v>4.0934204912132723E-6</v>
      </c>
      <c r="AO21" s="442">
        <v>2.2475788627316859E-4</v>
      </c>
      <c r="AP21" s="318">
        <f t="shared" si="0"/>
        <v>1.00410491273411</v>
      </c>
    </row>
    <row r="22" spans="1:42" ht="12.5" x14ac:dyDescent="0.2">
      <c r="A22" s="281" t="s">
        <v>462</v>
      </c>
      <c r="B22" s="285" t="s">
        <v>280</v>
      </c>
      <c r="C22" s="442">
        <v>5.2312979754059461E-5</v>
      </c>
      <c r="D22" s="442">
        <v>7.4688424800656376E-5</v>
      </c>
      <c r="E22" s="442">
        <v>1.4700810263916622E-5</v>
      </c>
      <c r="F22" s="442">
        <v>1.0186166266241866E-4</v>
      </c>
      <c r="G22" s="442">
        <v>6.7380098733072169E-5</v>
      </c>
      <c r="H22" s="442">
        <v>6.7461367107542333E-5</v>
      </c>
      <c r="I22" s="442">
        <v>9.0476715385284871E-5</v>
      </c>
      <c r="J22" s="442">
        <v>7.6587215756676174E-5</v>
      </c>
      <c r="K22" s="442">
        <v>1.5165697735770201E-5</v>
      </c>
      <c r="L22" s="442">
        <v>5.9679491709335767E-5</v>
      </c>
      <c r="M22" s="442">
        <v>1.1582320877077524E-4</v>
      </c>
      <c r="N22" s="442">
        <v>3.0952711720960905E-5</v>
      </c>
      <c r="O22" s="442">
        <v>9.5380830669723556E-5</v>
      </c>
      <c r="P22" s="442">
        <v>6.5712003674005379E-4</v>
      </c>
      <c r="Q22" s="442">
        <v>1.8245644986028243E-3</v>
      </c>
      <c r="R22" s="442">
        <v>2.2152469125233496E-3</v>
      </c>
      <c r="S22" s="442">
        <v>3.1061937291995332E-2</v>
      </c>
      <c r="T22" s="442">
        <v>1.0611473629892603</v>
      </c>
      <c r="U22" s="442">
        <v>3.1540730974329752E-2</v>
      </c>
      <c r="V22" s="442">
        <v>6.3343265287078829E-2</v>
      </c>
      <c r="W22" s="442">
        <v>2.3116169385444256E-3</v>
      </c>
      <c r="X22" s="442">
        <v>6.3220771594320302E-4</v>
      </c>
      <c r="Y22" s="442">
        <v>2.6143978830324026E-4</v>
      </c>
      <c r="Z22" s="442">
        <v>1.0950802008587004E-4</v>
      </c>
      <c r="AA22" s="442">
        <v>2.4368719562253447E-4</v>
      </c>
      <c r="AB22" s="442">
        <v>1.5577438386205265E-4</v>
      </c>
      <c r="AC22" s="442">
        <v>1.5502604575415418E-4</v>
      </c>
      <c r="AD22" s="442">
        <v>2.0534512806040048E-4</v>
      </c>
      <c r="AE22" s="442">
        <v>1.9617773490125261E-5</v>
      </c>
      <c r="AF22" s="442">
        <v>1.573980590875627E-4</v>
      </c>
      <c r="AG22" s="442">
        <v>2.9057747841771639E-4</v>
      </c>
      <c r="AH22" s="442">
        <v>6.4504894472889511E-4</v>
      </c>
      <c r="AI22" s="442">
        <v>4.4781122576918433E-4</v>
      </c>
      <c r="AJ22" s="442">
        <v>1.1246169872265452E-4</v>
      </c>
      <c r="AK22" s="442">
        <v>1.9180788076322987E-4</v>
      </c>
      <c r="AL22" s="442">
        <v>3.6010377597672631E-3</v>
      </c>
      <c r="AM22" s="442">
        <v>8.8211237708371148E-5</v>
      </c>
      <c r="AN22" s="442">
        <v>1.8806136493400478E-2</v>
      </c>
      <c r="AO22" s="442">
        <v>1.998603329371245E-3</v>
      </c>
      <c r="AP22" s="318">
        <f t="shared" si="0"/>
        <v>1.2210874129736322</v>
      </c>
    </row>
    <row r="23" spans="1:42" ht="12.5" x14ac:dyDescent="0.2">
      <c r="A23" s="281" t="s">
        <v>463</v>
      </c>
      <c r="B23" s="283" t="s">
        <v>35</v>
      </c>
      <c r="C23" s="442">
        <v>3.0839040528745383E-6</v>
      </c>
      <c r="D23" s="442">
        <v>3.3197286018437702E-6</v>
      </c>
      <c r="E23" s="442">
        <v>1.1633778487184881E-6</v>
      </c>
      <c r="F23" s="442">
        <v>6.0295502750001694E-6</v>
      </c>
      <c r="G23" s="442">
        <v>3.4729473107862695E-6</v>
      </c>
      <c r="H23" s="442">
        <v>3.7474921314570514E-6</v>
      </c>
      <c r="I23" s="442">
        <v>2.98798421384087E-5</v>
      </c>
      <c r="J23" s="442">
        <v>5.0148004241361839E-6</v>
      </c>
      <c r="K23" s="442">
        <v>9.8287191017478981E-7</v>
      </c>
      <c r="L23" s="442">
        <v>4.4020976638452739E-6</v>
      </c>
      <c r="M23" s="442">
        <v>6.9259104023116991E-6</v>
      </c>
      <c r="N23" s="442">
        <v>2.5577360044793214E-6</v>
      </c>
      <c r="O23" s="442">
        <v>2.8516104229352771E-6</v>
      </c>
      <c r="P23" s="442">
        <v>2.39073873027862E-5</v>
      </c>
      <c r="Q23" s="442">
        <v>5.8807169915902398E-4</v>
      </c>
      <c r="R23" s="442">
        <v>5.5723431677119064E-4</v>
      </c>
      <c r="S23" s="442">
        <v>6.4224998715380109E-4</v>
      </c>
      <c r="T23" s="442">
        <v>5.2997757953036082E-4</v>
      </c>
      <c r="U23" s="442">
        <v>1.0028744476940501</v>
      </c>
      <c r="V23" s="442">
        <v>1.2020489435676941E-3</v>
      </c>
      <c r="W23" s="442">
        <v>7.4884809515302346E-4</v>
      </c>
      <c r="X23" s="442">
        <v>1.5008640902331446E-5</v>
      </c>
      <c r="Y23" s="442">
        <v>2.0833242084930377E-4</v>
      </c>
      <c r="Z23" s="442">
        <v>9.4126146920028264E-6</v>
      </c>
      <c r="AA23" s="442">
        <v>1.8864015242906351E-5</v>
      </c>
      <c r="AB23" s="442">
        <v>6.8432362208920355E-6</v>
      </c>
      <c r="AC23" s="442">
        <v>1.2675816505119723E-5</v>
      </c>
      <c r="AD23" s="442">
        <v>1.0275657258893382E-5</v>
      </c>
      <c r="AE23" s="442">
        <v>3.0212069364786741E-6</v>
      </c>
      <c r="AF23" s="442">
        <v>1.2434483113373598E-5</v>
      </c>
      <c r="AG23" s="442">
        <v>1.8400083475627015E-5</v>
      </c>
      <c r="AH23" s="442">
        <v>5.3778440578759841E-5</v>
      </c>
      <c r="AI23" s="442">
        <v>1.9173280177822082E-5</v>
      </c>
      <c r="AJ23" s="442">
        <v>7.4857727674984302E-6</v>
      </c>
      <c r="AK23" s="442">
        <v>7.4209416936069287E-6</v>
      </c>
      <c r="AL23" s="442">
        <v>2.2131342382234172E-4</v>
      </c>
      <c r="AM23" s="442">
        <v>7.1702161914356065E-6</v>
      </c>
      <c r="AN23" s="442">
        <v>1.1194240118196185E-5</v>
      </c>
      <c r="AO23" s="442">
        <v>6.4841266219819543E-5</v>
      </c>
      <c r="AP23" s="318">
        <f t="shared" si="0"/>
        <v>1.0078830220624211</v>
      </c>
    </row>
    <row r="24" spans="1:42" ht="12.5" x14ac:dyDescent="0.2">
      <c r="A24" s="281" t="s">
        <v>464</v>
      </c>
      <c r="B24" s="283" t="s">
        <v>465</v>
      </c>
      <c r="C24" s="442">
        <v>2.6110996889709898E-7</v>
      </c>
      <c r="D24" s="442">
        <v>2.4503043914459458E-7</v>
      </c>
      <c r="E24" s="442">
        <v>1.366389465267911E-7</v>
      </c>
      <c r="F24" s="442">
        <v>3.8641278989985761E-7</v>
      </c>
      <c r="G24" s="442">
        <v>2.8413031815430307E-7</v>
      </c>
      <c r="H24" s="442">
        <v>2.9423224114225906E-7</v>
      </c>
      <c r="I24" s="442">
        <v>3.1730685369760632E-7</v>
      </c>
      <c r="J24" s="442">
        <v>3.4999034799838425E-7</v>
      </c>
      <c r="K24" s="442">
        <v>7.6379842503332106E-8</v>
      </c>
      <c r="L24" s="442">
        <v>3.2720184055198027E-7</v>
      </c>
      <c r="M24" s="442">
        <v>4.7506990517994591E-7</v>
      </c>
      <c r="N24" s="442">
        <v>1.921286809658062E-7</v>
      </c>
      <c r="O24" s="442">
        <v>2.1996731002835005E-7</v>
      </c>
      <c r="P24" s="442">
        <v>9.4172802652343782E-7</v>
      </c>
      <c r="Q24" s="442">
        <v>8.9703050480174523E-6</v>
      </c>
      <c r="R24" s="442">
        <v>3.3239495741494866E-6</v>
      </c>
      <c r="S24" s="442">
        <v>2.4580318529991817E-7</v>
      </c>
      <c r="T24" s="442">
        <v>3.7350349886429996E-7</v>
      </c>
      <c r="U24" s="442">
        <v>2.7191342335677836E-7</v>
      </c>
      <c r="V24" s="442">
        <v>1.0004249291053575</v>
      </c>
      <c r="W24" s="442">
        <v>6.0521119252038222E-5</v>
      </c>
      <c r="X24" s="442">
        <v>3.2885271650301358E-7</v>
      </c>
      <c r="Y24" s="442">
        <v>1.4941824522531548E-5</v>
      </c>
      <c r="Z24" s="442">
        <v>6.3647000871962501E-7</v>
      </c>
      <c r="AA24" s="442">
        <v>1.2317082962607657E-6</v>
      </c>
      <c r="AB24" s="442">
        <v>4.5404177145880845E-7</v>
      </c>
      <c r="AC24" s="442">
        <v>3.0032085125120088E-6</v>
      </c>
      <c r="AD24" s="442">
        <v>6.509875242647384E-7</v>
      </c>
      <c r="AE24" s="442">
        <v>2.0773373243702181E-7</v>
      </c>
      <c r="AF24" s="442">
        <v>1.9071992224596637E-6</v>
      </c>
      <c r="AG24" s="442">
        <v>1.1566410750567843E-6</v>
      </c>
      <c r="AH24" s="442">
        <v>1.5661334249916622E-5</v>
      </c>
      <c r="AI24" s="442">
        <v>1.5476979207771376E-6</v>
      </c>
      <c r="AJ24" s="442">
        <v>3.5971607064730685E-7</v>
      </c>
      <c r="AK24" s="442">
        <v>4.9053194629364626E-7</v>
      </c>
      <c r="AL24" s="442">
        <v>1.3665892576802993E-5</v>
      </c>
      <c r="AM24" s="442">
        <v>1.4090127161245055E-6</v>
      </c>
      <c r="AN24" s="442">
        <v>3.510090619762844E-7</v>
      </c>
      <c r="AO24" s="442">
        <v>3.2399348705728562E-6</v>
      </c>
      <c r="AP24" s="318">
        <f t="shared" si="0"/>
        <v>1.0005611468887758</v>
      </c>
    </row>
    <row r="25" spans="1:42" ht="12.5" x14ac:dyDescent="0.2">
      <c r="A25" s="281" t="s">
        <v>466</v>
      </c>
      <c r="B25" s="283" t="s">
        <v>191</v>
      </c>
      <c r="C25" s="442">
        <v>4.7621596816027686E-6</v>
      </c>
      <c r="D25" s="442">
        <v>5.2895608374785138E-6</v>
      </c>
      <c r="E25" s="442">
        <v>6.3211189681897095E-4</v>
      </c>
      <c r="F25" s="442">
        <v>1.181675836251302E-5</v>
      </c>
      <c r="G25" s="442">
        <v>7.8075246580962819E-6</v>
      </c>
      <c r="H25" s="442">
        <v>6.3312917121699811E-6</v>
      </c>
      <c r="I25" s="442">
        <v>6.1528515526714985E-6</v>
      </c>
      <c r="J25" s="442">
        <v>8.6327801124384078E-6</v>
      </c>
      <c r="K25" s="442">
        <v>2.0026721057113881E-6</v>
      </c>
      <c r="L25" s="442">
        <v>7.3018335771221001E-6</v>
      </c>
      <c r="M25" s="442">
        <v>1.096259715097606E-5</v>
      </c>
      <c r="N25" s="442">
        <v>2.9663515978181921E-6</v>
      </c>
      <c r="O25" s="442">
        <v>3.7936987799222182E-6</v>
      </c>
      <c r="P25" s="442">
        <v>5.7149253626158095E-6</v>
      </c>
      <c r="Q25" s="442">
        <v>7.2655206854265468E-6</v>
      </c>
      <c r="R25" s="442">
        <v>1.4427968597861562E-5</v>
      </c>
      <c r="S25" s="442">
        <v>5.6908768502832695E-6</v>
      </c>
      <c r="T25" s="442">
        <v>8.8742108976930268E-6</v>
      </c>
      <c r="U25" s="442">
        <v>6.7011593647121216E-6</v>
      </c>
      <c r="V25" s="442">
        <v>9.5333672237897543E-6</v>
      </c>
      <c r="W25" s="442">
        <v>1.0055604215721605</v>
      </c>
      <c r="X25" s="442">
        <v>7.889393904561555E-6</v>
      </c>
      <c r="Y25" s="442">
        <v>1.7404233752312531E-5</v>
      </c>
      <c r="Z25" s="442">
        <v>1.3716475687168411E-5</v>
      </c>
      <c r="AA25" s="442">
        <v>2.5787423338296583E-5</v>
      </c>
      <c r="AB25" s="442">
        <v>1.225159755178374E-5</v>
      </c>
      <c r="AC25" s="442">
        <v>1.5505437217481036E-5</v>
      </c>
      <c r="AD25" s="442">
        <v>2.0512861205179676E-5</v>
      </c>
      <c r="AE25" s="442">
        <v>2.2414115277994748E-6</v>
      </c>
      <c r="AF25" s="442">
        <v>2.3453696586107342E-5</v>
      </c>
      <c r="AG25" s="442">
        <v>3.8204962792741056E-5</v>
      </c>
      <c r="AH25" s="442">
        <v>8.1564087050108028E-5</v>
      </c>
      <c r="AI25" s="442">
        <v>1.2518679478796829E-5</v>
      </c>
      <c r="AJ25" s="442">
        <v>9.0232237027659347E-6</v>
      </c>
      <c r="AK25" s="442">
        <v>1.4334098522721989E-5</v>
      </c>
      <c r="AL25" s="442">
        <v>4.7975609040462396E-4</v>
      </c>
      <c r="AM25" s="442">
        <v>7.5809633232749562E-6</v>
      </c>
      <c r="AN25" s="442">
        <v>2.63502848852324E-6</v>
      </c>
      <c r="AO25" s="442">
        <v>2.1942291311904965E-5</v>
      </c>
      <c r="AP25" s="318">
        <f t="shared" si="0"/>
        <v>1.007112941242625</v>
      </c>
    </row>
    <row r="26" spans="1:42" ht="12.5" x14ac:dyDescent="0.2">
      <c r="A26" s="281" t="s">
        <v>467</v>
      </c>
      <c r="B26" s="283" t="s">
        <v>50</v>
      </c>
      <c r="C26" s="442">
        <v>4.5336018671483975E-4</v>
      </c>
      <c r="D26" s="442">
        <v>1.9301906760433314E-3</v>
      </c>
      <c r="E26" s="442">
        <v>1.3171622909918858E-4</v>
      </c>
      <c r="F26" s="442">
        <v>1.8107280210491862E-4</v>
      </c>
      <c r="G26" s="442">
        <v>2.3027061520264343E-3</v>
      </c>
      <c r="H26" s="442">
        <v>3.8068283909004665E-3</v>
      </c>
      <c r="I26" s="442">
        <v>3.4119770789454878E-3</v>
      </c>
      <c r="J26" s="442">
        <v>9.7653671988581206E-4</v>
      </c>
      <c r="K26" s="442">
        <v>4.4505015211286964E-5</v>
      </c>
      <c r="L26" s="442">
        <v>6.8863085443557717E-4</v>
      </c>
      <c r="M26" s="442">
        <v>2.6238176427225324E-3</v>
      </c>
      <c r="N26" s="442">
        <v>2.1341389151127202E-3</v>
      </c>
      <c r="O26" s="442">
        <v>8.4672172209126362E-3</v>
      </c>
      <c r="P26" s="442">
        <v>1.092208422415644E-3</v>
      </c>
      <c r="Q26" s="442">
        <v>5.2017429332720149E-4</v>
      </c>
      <c r="R26" s="442">
        <v>8.4936352807115062E-4</v>
      </c>
      <c r="S26" s="442">
        <v>2.85448282752373E-4</v>
      </c>
      <c r="T26" s="442">
        <v>1.6466508312867486E-3</v>
      </c>
      <c r="U26" s="442">
        <v>1.0674695160430387E-3</v>
      </c>
      <c r="V26" s="442">
        <v>3.1213195828947154E-4</v>
      </c>
      <c r="W26" s="442">
        <v>1.7435865816114909E-4</v>
      </c>
      <c r="X26" s="442">
        <v>1.0116922335024661</v>
      </c>
      <c r="Y26" s="442">
        <v>1.0011034749401295E-3</v>
      </c>
      <c r="Z26" s="442">
        <v>2.2537033172903074E-3</v>
      </c>
      <c r="AA26" s="442">
        <v>1.3138452117559458E-3</v>
      </c>
      <c r="AB26" s="442">
        <v>1.2636070287251266E-3</v>
      </c>
      <c r="AC26" s="442">
        <v>1.5564845865243754E-3</v>
      </c>
      <c r="AD26" s="442">
        <v>3.8688722417362579E-3</v>
      </c>
      <c r="AE26" s="442">
        <v>1.0880583166099563E-4</v>
      </c>
      <c r="AF26" s="442">
        <v>1.0836508919612833E-3</v>
      </c>
      <c r="AG26" s="442">
        <v>2.704219966036028E-3</v>
      </c>
      <c r="AH26" s="442">
        <v>2.1291784926135279E-3</v>
      </c>
      <c r="AI26" s="442">
        <v>3.9665012427886103E-3</v>
      </c>
      <c r="AJ26" s="442">
        <v>9.70651758361724E-4</v>
      </c>
      <c r="AK26" s="442">
        <v>1.1111176312079783E-2</v>
      </c>
      <c r="AL26" s="442">
        <v>1.5826783677714146E-3</v>
      </c>
      <c r="AM26" s="442">
        <v>1.4534785823626958E-3</v>
      </c>
      <c r="AN26" s="442">
        <v>3.0261910383215561E-3</v>
      </c>
      <c r="AO26" s="442">
        <v>9.0416220083565872E-3</v>
      </c>
      <c r="AP26" s="318">
        <f t="shared" si="0"/>
        <v>1.0841868852218579</v>
      </c>
    </row>
    <row r="27" spans="1:42" ht="12.5" x14ac:dyDescent="0.2">
      <c r="A27" s="281" t="s">
        <v>468</v>
      </c>
      <c r="B27" s="283" t="s">
        <v>36</v>
      </c>
      <c r="C27" s="442">
        <v>3.2521113715762743E-3</v>
      </c>
      <c r="D27" s="442">
        <v>3.6267227705692093E-3</v>
      </c>
      <c r="E27" s="442">
        <v>1.7852144940760107E-4</v>
      </c>
      <c r="F27" s="442">
        <v>6.7367238239363818E-4</v>
      </c>
      <c r="G27" s="442">
        <v>1.3743701265217744E-3</v>
      </c>
      <c r="H27" s="442">
        <v>2.9146539753817152E-3</v>
      </c>
      <c r="I27" s="442">
        <v>3.0576683315504398E-3</v>
      </c>
      <c r="J27" s="442">
        <v>4.0190409966266404E-3</v>
      </c>
      <c r="K27" s="442">
        <v>2.0227651129176409E-4</v>
      </c>
      <c r="L27" s="442">
        <v>4.0587135484376254E-3</v>
      </c>
      <c r="M27" s="442">
        <v>7.1173246475194889E-3</v>
      </c>
      <c r="N27" s="442">
        <v>5.3052132300761314E-3</v>
      </c>
      <c r="O27" s="442">
        <v>4.089522419800211E-3</v>
      </c>
      <c r="P27" s="442">
        <v>4.8621110001854598E-3</v>
      </c>
      <c r="Q27" s="442">
        <v>2.1689409408995257E-3</v>
      </c>
      <c r="R27" s="442">
        <v>2.3258670673463196E-3</v>
      </c>
      <c r="S27" s="442">
        <v>6.7861369962777434E-4</v>
      </c>
      <c r="T27" s="442">
        <v>4.3927319861570549E-3</v>
      </c>
      <c r="U27" s="442">
        <v>6.1976399567492961E-4</v>
      </c>
      <c r="V27" s="442">
        <v>5.9430383056268614E-4</v>
      </c>
      <c r="W27" s="442">
        <v>4.446931918581694E-4</v>
      </c>
      <c r="X27" s="442">
        <v>1.9682014026199714E-3</v>
      </c>
      <c r="Y27" s="442">
        <v>1.0013863155678351</v>
      </c>
      <c r="Z27" s="442">
        <v>1.4935741087167352E-2</v>
      </c>
      <c r="AA27" s="442">
        <v>3.2151826027979835E-2</v>
      </c>
      <c r="AB27" s="442">
        <v>4.3215963687616224E-3</v>
      </c>
      <c r="AC27" s="442">
        <v>3.8395260152080785E-3</v>
      </c>
      <c r="AD27" s="442">
        <v>3.277754617770275E-3</v>
      </c>
      <c r="AE27" s="442">
        <v>9.8646210466922686E-3</v>
      </c>
      <c r="AF27" s="442">
        <v>5.6385143870662808E-3</v>
      </c>
      <c r="AG27" s="442">
        <v>3.4218373042708109E-3</v>
      </c>
      <c r="AH27" s="442">
        <v>8.7053963674391405E-3</v>
      </c>
      <c r="AI27" s="442">
        <v>6.5731167119759178E-3</v>
      </c>
      <c r="AJ27" s="442">
        <v>2.840856736562931E-3</v>
      </c>
      <c r="AK27" s="442">
        <v>2.1494115299193774E-3</v>
      </c>
      <c r="AL27" s="442">
        <v>1.8362928274368285E-3</v>
      </c>
      <c r="AM27" s="442">
        <v>2.903709231738875E-3</v>
      </c>
      <c r="AN27" s="442">
        <v>7.2253949479731327E-4</v>
      </c>
      <c r="AO27" s="442">
        <v>2.2348410418992644E-3</v>
      </c>
      <c r="AP27" s="318">
        <f t="shared" si="0"/>
        <v>1.1624940941987063</v>
      </c>
    </row>
    <row r="28" spans="1:42" ht="12.5" x14ac:dyDescent="0.2">
      <c r="A28" s="281" t="s">
        <v>469</v>
      </c>
      <c r="B28" s="283" t="s">
        <v>192</v>
      </c>
      <c r="C28" s="442">
        <v>1.291043186082408E-2</v>
      </c>
      <c r="D28" s="442">
        <v>9.7087762102224025E-3</v>
      </c>
      <c r="E28" s="442">
        <v>1.132365721539621E-3</v>
      </c>
      <c r="F28" s="442">
        <v>3.5681515126373645E-2</v>
      </c>
      <c r="G28" s="442">
        <v>1.8386979691258184E-2</v>
      </c>
      <c r="H28" s="442">
        <v>3.4084048537589839E-2</v>
      </c>
      <c r="I28" s="442">
        <v>2.407483249851531E-2</v>
      </c>
      <c r="J28" s="442">
        <v>3.3375447307105337E-2</v>
      </c>
      <c r="K28" s="442">
        <v>1.041045654795409E-2</v>
      </c>
      <c r="L28" s="442">
        <v>3.8406505658164884E-2</v>
      </c>
      <c r="M28" s="442">
        <v>6.4147863201545169E-2</v>
      </c>
      <c r="N28" s="442">
        <v>5.2369648092535685E-2</v>
      </c>
      <c r="O28" s="442">
        <v>4.5550661238091948E-2</v>
      </c>
      <c r="P28" s="442">
        <v>3.0767775830746861E-2</v>
      </c>
      <c r="Q28" s="442">
        <v>1.8358266097792349E-2</v>
      </c>
      <c r="R28" s="442">
        <v>1.4425132013519052E-2</v>
      </c>
      <c r="S28" s="442">
        <v>1.7908783597480299E-2</v>
      </c>
      <c r="T28" s="442">
        <v>3.5783550514904616E-2</v>
      </c>
      <c r="U28" s="442">
        <v>1.0980028021490524E-2</v>
      </c>
      <c r="V28" s="442">
        <v>4.5653571904810562E-3</v>
      </c>
      <c r="W28" s="442">
        <v>1.7022757834274937E-2</v>
      </c>
      <c r="X28" s="442">
        <v>2.6763595555507187E-2</v>
      </c>
      <c r="Y28" s="442">
        <v>7.2925824716019308E-3</v>
      </c>
      <c r="Z28" s="442">
        <v>1.1106983239009476</v>
      </c>
      <c r="AA28" s="442">
        <v>5.0417939624069159E-2</v>
      </c>
      <c r="AB28" s="442">
        <v>8.4528244629008861E-2</v>
      </c>
      <c r="AC28" s="442">
        <v>2.6057588968416871E-2</v>
      </c>
      <c r="AD28" s="442">
        <v>6.0337826480418369E-3</v>
      </c>
      <c r="AE28" s="442">
        <v>1.7241614429888772E-3</v>
      </c>
      <c r="AF28" s="442">
        <v>7.8289940217654268E-3</v>
      </c>
      <c r="AG28" s="442">
        <v>4.0553020343078866E-3</v>
      </c>
      <c r="AH28" s="442">
        <v>1.5364668521259076E-2</v>
      </c>
      <c r="AI28" s="442">
        <v>2.3592043804148661E-2</v>
      </c>
      <c r="AJ28" s="442">
        <v>1.4073163535260551E-2</v>
      </c>
      <c r="AK28" s="442">
        <v>5.3951657412278841E-3</v>
      </c>
      <c r="AL28" s="442">
        <v>6.5613206982194933E-3</v>
      </c>
      <c r="AM28" s="442">
        <v>4.446604307159463E-2</v>
      </c>
      <c r="AN28" s="442">
        <v>3.8872598111940413E-3</v>
      </c>
      <c r="AO28" s="442">
        <v>7.4423223269325864E-3</v>
      </c>
      <c r="AP28" s="318">
        <f t="shared" si="0"/>
        <v>1.96879136327197</v>
      </c>
    </row>
    <row r="29" spans="1:42" ht="12.5" x14ac:dyDescent="0.2">
      <c r="A29" s="281" t="s">
        <v>470</v>
      </c>
      <c r="B29" s="283" t="s">
        <v>285</v>
      </c>
      <c r="C29" s="442">
        <v>5.047449647558658E-4</v>
      </c>
      <c r="D29" s="442">
        <v>5.7794958118402958E-5</v>
      </c>
      <c r="E29" s="442">
        <v>7.7753843913035969E-5</v>
      </c>
      <c r="F29" s="442">
        <v>6.1224523733897419E-5</v>
      </c>
      <c r="G29" s="442">
        <v>1.3620435130022794E-3</v>
      </c>
      <c r="H29" s="442">
        <v>9.9044878313567599E-4</v>
      </c>
      <c r="I29" s="442">
        <v>7.7550269300742409E-4</v>
      </c>
      <c r="J29" s="442">
        <v>1.566784485151739E-3</v>
      </c>
      <c r="K29" s="442">
        <v>2.157753239546614E-5</v>
      </c>
      <c r="L29" s="442">
        <v>6.5798498347845213E-4</v>
      </c>
      <c r="M29" s="442">
        <v>8.3622255200788858E-4</v>
      </c>
      <c r="N29" s="442">
        <v>7.7647225293295762E-4</v>
      </c>
      <c r="O29" s="442">
        <v>5.3617975461607787E-4</v>
      </c>
      <c r="P29" s="442">
        <v>5.3093358986544526E-4</v>
      </c>
      <c r="Q29" s="442">
        <v>4.0459558969005931E-4</v>
      </c>
      <c r="R29" s="442">
        <v>5.1861184378617807E-4</v>
      </c>
      <c r="S29" s="442">
        <v>1.1471850980718538E-4</v>
      </c>
      <c r="T29" s="442">
        <v>1.3479915729263138E-3</v>
      </c>
      <c r="U29" s="442">
        <v>1.1715228524538342E-4</v>
      </c>
      <c r="V29" s="442">
        <v>1.4393591757318986E-4</v>
      </c>
      <c r="W29" s="442">
        <v>5.8668542703579174E-5</v>
      </c>
      <c r="X29" s="442">
        <v>3.635477723572774E-4</v>
      </c>
      <c r="Y29" s="442">
        <v>5.9953598868552646E-4</v>
      </c>
      <c r="Z29" s="442">
        <v>3.9754029338058317E-4</v>
      </c>
      <c r="AA29" s="442">
        <v>1.0571489715924089</v>
      </c>
      <c r="AB29" s="442">
        <v>5.3373681915703328E-3</v>
      </c>
      <c r="AC29" s="442">
        <v>1.5050505478013986E-3</v>
      </c>
      <c r="AD29" s="442">
        <v>9.6311132599619174E-4</v>
      </c>
      <c r="AE29" s="442">
        <v>3.2045236403406347E-5</v>
      </c>
      <c r="AF29" s="442">
        <v>1.3364284465437336E-3</v>
      </c>
      <c r="AG29" s="442">
        <v>8.6354065773549781E-5</v>
      </c>
      <c r="AH29" s="442">
        <v>2.6776689984196697E-3</v>
      </c>
      <c r="AI29" s="442">
        <v>5.8785052658801625E-3</v>
      </c>
      <c r="AJ29" s="442">
        <v>3.0988698024167426E-3</v>
      </c>
      <c r="AK29" s="442">
        <v>1.3980185269275073E-3</v>
      </c>
      <c r="AL29" s="442">
        <v>6.0117235277703715E-4</v>
      </c>
      <c r="AM29" s="442">
        <v>6.0956258614972307E-3</v>
      </c>
      <c r="AN29" s="442">
        <v>2.2225182244753659E-4</v>
      </c>
      <c r="AO29" s="442">
        <v>1.9664706018420451E-3</v>
      </c>
      <c r="AP29" s="318">
        <f t="shared" si="0"/>
        <v>1.0992034087831333</v>
      </c>
    </row>
    <row r="30" spans="1:42" ht="12.5" x14ac:dyDescent="0.2">
      <c r="A30" s="281" t="s">
        <v>471</v>
      </c>
      <c r="B30" s="283" t="s">
        <v>281</v>
      </c>
      <c r="C30" s="442">
        <v>4.814541859328515E-4</v>
      </c>
      <c r="D30" s="442">
        <v>1.4946407750338682E-4</v>
      </c>
      <c r="E30" s="442">
        <v>1.0582872889117308E-4</v>
      </c>
      <c r="F30" s="442">
        <v>3.3382816540084665E-4</v>
      </c>
      <c r="G30" s="442">
        <v>8.6974662263194884E-4</v>
      </c>
      <c r="H30" s="442">
        <v>5.917577937018429E-4</v>
      </c>
      <c r="I30" s="442">
        <v>2.8109955887374555E-4</v>
      </c>
      <c r="J30" s="442">
        <v>1.719392982983172E-3</v>
      </c>
      <c r="K30" s="442">
        <v>1.1152344349343019E-4</v>
      </c>
      <c r="L30" s="442">
        <v>3.680885047547968E-4</v>
      </c>
      <c r="M30" s="442">
        <v>2.1872099447117184E-3</v>
      </c>
      <c r="N30" s="442">
        <v>6.2651053042381071E-4</v>
      </c>
      <c r="O30" s="442">
        <v>6.0815502874479396E-4</v>
      </c>
      <c r="P30" s="442">
        <v>3.7689564485651191E-4</v>
      </c>
      <c r="Q30" s="442">
        <v>5.5290581034256683E-4</v>
      </c>
      <c r="R30" s="442">
        <v>1.7783838425406646E-4</v>
      </c>
      <c r="S30" s="442">
        <v>2.2073978964889577E-4</v>
      </c>
      <c r="T30" s="442">
        <v>1.0283709827037929E-3</v>
      </c>
      <c r="U30" s="442">
        <v>1.6858774677500603E-4</v>
      </c>
      <c r="V30" s="442">
        <v>1.1131806118950215E-4</v>
      </c>
      <c r="W30" s="442">
        <v>1.8253711106964819E-4</v>
      </c>
      <c r="X30" s="442">
        <v>5.8705112028780294E-4</v>
      </c>
      <c r="Y30" s="442">
        <v>1.4834365428575953E-3</v>
      </c>
      <c r="Z30" s="442">
        <v>9.049462705264898E-3</v>
      </c>
      <c r="AA30" s="442">
        <v>1.8963461480229586E-3</v>
      </c>
      <c r="AB30" s="442">
        <v>1.000814355664513</v>
      </c>
      <c r="AC30" s="442">
        <v>1.2471151585931291E-3</v>
      </c>
      <c r="AD30" s="442">
        <v>2.3456095941074276E-3</v>
      </c>
      <c r="AE30" s="442">
        <v>8.4978206958314525E-5</v>
      </c>
      <c r="AF30" s="442">
        <v>2.6381476843560501E-3</v>
      </c>
      <c r="AG30" s="442">
        <v>1.1319113639180271E-4</v>
      </c>
      <c r="AH30" s="442">
        <v>1.8300103936736818E-2</v>
      </c>
      <c r="AI30" s="442">
        <v>3.5844419634546692E-3</v>
      </c>
      <c r="AJ30" s="442">
        <v>2.7837761497223295E-3</v>
      </c>
      <c r="AK30" s="442">
        <v>1.5261475034747117E-4</v>
      </c>
      <c r="AL30" s="442">
        <v>3.9620499610084053E-4</v>
      </c>
      <c r="AM30" s="442">
        <v>1.2799141916050964E-2</v>
      </c>
      <c r="AN30" s="442">
        <v>2.4874681024797222E-4</v>
      </c>
      <c r="AO30" s="442">
        <v>1.0666082449332067E-2</v>
      </c>
      <c r="AP30" s="318">
        <f t="shared" si="0"/>
        <v>1.0697779775829013</v>
      </c>
    </row>
    <row r="31" spans="1:42" ht="12.5" x14ac:dyDescent="0.2">
      <c r="A31" s="281" t="s">
        <v>472</v>
      </c>
      <c r="B31" s="283" t="s">
        <v>384</v>
      </c>
      <c r="C31" s="442">
        <v>2.6122594657521307E-2</v>
      </c>
      <c r="D31" s="442">
        <v>1.0853447459055357E-2</v>
      </c>
      <c r="E31" s="442">
        <v>2.3501045445226115E-2</v>
      </c>
      <c r="F31" s="442">
        <v>1.1036400195347865E-2</v>
      </c>
      <c r="G31" s="442">
        <v>2.9152935181361039E-2</v>
      </c>
      <c r="H31" s="442">
        <v>2.5140677932193978E-2</v>
      </c>
      <c r="I31" s="442">
        <v>2.6054272044264422E-2</v>
      </c>
      <c r="J31" s="442">
        <v>1.3625700147018301E-2</v>
      </c>
      <c r="K31" s="442">
        <v>3.1714358021302843E-3</v>
      </c>
      <c r="L31" s="442">
        <v>2.0333095414283117E-2</v>
      </c>
      <c r="M31" s="442">
        <v>1.3376649242095882E-2</v>
      </c>
      <c r="N31" s="442">
        <v>8.7357431571385685E-3</v>
      </c>
      <c r="O31" s="442">
        <v>1.5050599795211009E-2</v>
      </c>
      <c r="P31" s="442">
        <v>1.6558815464997743E-2</v>
      </c>
      <c r="Q31" s="442">
        <v>1.5661764678026269E-2</v>
      </c>
      <c r="R31" s="442">
        <v>1.4310047339632349E-2</v>
      </c>
      <c r="S31" s="442">
        <v>1.8495383719793673E-2</v>
      </c>
      <c r="T31" s="442">
        <v>1.5708915512249139E-2</v>
      </c>
      <c r="U31" s="442">
        <v>1.8420253697362495E-2</v>
      </c>
      <c r="V31" s="442">
        <v>1.7914623657866099E-2</v>
      </c>
      <c r="W31" s="442">
        <v>1.311291007745654E-2</v>
      </c>
      <c r="X31" s="442">
        <v>2.4742059247074986E-2</v>
      </c>
      <c r="Y31" s="442">
        <v>2.066293377209532E-2</v>
      </c>
      <c r="Z31" s="442">
        <v>6.8904316411528442E-3</v>
      </c>
      <c r="AA31" s="442">
        <v>8.6041740462060728E-3</v>
      </c>
      <c r="AB31" s="442">
        <v>6.2962134208118473E-3</v>
      </c>
      <c r="AC31" s="442">
        <v>1.0044864396269257</v>
      </c>
      <c r="AD31" s="442">
        <v>2.7766619901841215E-3</v>
      </c>
      <c r="AE31" s="442">
        <v>5.5663316161873853E-4</v>
      </c>
      <c r="AF31" s="442">
        <v>4.5292206115231408E-3</v>
      </c>
      <c r="AG31" s="442">
        <v>5.5607228432637042E-3</v>
      </c>
      <c r="AH31" s="442">
        <v>4.2230570334751191E-3</v>
      </c>
      <c r="AI31" s="442">
        <v>7.276092848415799E-3</v>
      </c>
      <c r="AJ31" s="442">
        <v>1.9925818612855646E-2</v>
      </c>
      <c r="AK31" s="442">
        <v>1.4145920790364981E-2</v>
      </c>
      <c r="AL31" s="442">
        <v>8.6488071203818014E-3</v>
      </c>
      <c r="AM31" s="442">
        <v>3.0031167995258234E-2</v>
      </c>
      <c r="AN31" s="442">
        <v>8.6054642075942975E-2</v>
      </c>
      <c r="AO31" s="442">
        <v>2.155295101813522E-2</v>
      </c>
      <c r="AP31" s="318">
        <f t="shared" si="0"/>
        <v>1.6117483074577827</v>
      </c>
    </row>
    <row r="32" spans="1:42" ht="12.5" x14ac:dyDescent="0.2">
      <c r="A32" s="281" t="s">
        <v>473</v>
      </c>
      <c r="B32" s="283" t="s">
        <v>37</v>
      </c>
      <c r="C32" s="442">
        <v>2.0721443943308823E-3</v>
      </c>
      <c r="D32" s="442">
        <v>3.2878405333572553E-3</v>
      </c>
      <c r="E32" s="442">
        <v>5.6767678618925722E-3</v>
      </c>
      <c r="F32" s="442">
        <v>1.0250691449745828E-2</v>
      </c>
      <c r="G32" s="442">
        <v>2.2123820506354513E-3</v>
      </c>
      <c r="H32" s="442">
        <v>6.0244920254973475E-3</v>
      </c>
      <c r="I32" s="442">
        <v>4.7032644906455515E-3</v>
      </c>
      <c r="J32" s="442">
        <v>2.3250716712863609E-3</v>
      </c>
      <c r="K32" s="442">
        <v>1.5822624059334046E-3</v>
      </c>
      <c r="L32" s="442">
        <v>1.35794987964895E-3</v>
      </c>
      <c r="M32" s="442">
        <v>4.3589399378375897E-3</v>
      </c>
      <c r="N32" s="442">
        <v>1.7694091495078681E-3</v>
      </c>
      <c r="O32" s="442">
        <v>3.1303833019719202E-3</v>
      </c>
      <c r="P32" s="442">
        <v>4.1434930509517609E-3</v>
      </c>
      <c r="Q32" s="442">
        <v>2.3505063059628658E-3</v>
      </c>
      <c r="R32" s="442">
        <v>2.3782037352538059E-3</v>
      </c>
      <c r="S32" s="442">
        <v>4.5499117068037017E-3</v>
      </c>
      <c r="T32" s="442">
        <v>2.4182311982615897E-3</v>
      </c>
      <c r="U32" s="442">
        <v>2.5202020455422206E-3</v>
      </c>
      <c r="V32" s="442">
        <v>4.7761969435314565E-4</v>
      </c>
      <c r="W32" s="442">
        <v>1.3773419113382844E-3</v>
      </c>
      <c r="X32" s="442">
        <v>3.8771410950793508E-3</v>
      </c>
      <c r="Y32" s="442">
        <v>4.5037982461568907E-3</v>
      </c>
      <c r="Z32" s="442">
        <v>6.8330466631114162E-3</v>
      </c>
      <c r="AA32" s="442">
        <v>8.3808072084061748E-3</v>
      </c>
      <c r="AB32" s="442">
        <v>8.5474548352380188E-3</v>
      </c>
      <c r="AC32" s="442">
        <v>6.1740910701369948E-3</v>
      </c>
      <c r="AD32" s="442">
        <v>1.0152186750871024</v>
      </c>
      <c r="AE32" s="442">
        <v>2.3400540461487793E-2</v>
      </c>
      <c r="AF32" s="442">
        <v>3.7369480293446447E-3</v>
      </c>
      <c r="AG32" s="442">
        <v>2.7118671052608337E-3</v>
      </c>
      <c r="AH32" s="442">
        <v>6.9602456841339477E-3</v>
      </c>
      <c r="AI32" s="442">
        <v>2.9165276719948906E-3</v>
      </c>
      <c r="AJ32" s="442">
        <v>3.2031781259150688E-3</v>
      </c>
      <c r="AK32" s="442">
        <v>8.9017889550043819E-3</v>
      </c>
      <c r="AL32" s="442">
        <v>2.8866197008297701E-3</v>
      </c>
      <c r="AM32" s="442">
        <v>2.8560362215334484E-3</v>
      </c>
      <c r="AN32" s="442">
        <v>7.7925941728536916E-4</v>
      </c>
      <c r="AO32" s="442">
        <v>2.7987841952994371E-3</v>
      </c>
      <c r="AP32" s="318">
        <f t="shared" si="0"/>
        <v>1.1808551343787796</v>
      </c>
    </row>
    <row r="33" spans="1:42" ht="12.5" x14ac:dyDescent="0.2">
      <c r="A33" s="281" t="s">
        <v>474</v>
      </c>
      <c r="B33" s="283" t="s">
        <v>38</v>
      </c>
      <c r="C33" s="442">
        <v>2.1805587199200433E-3</v>
      </c>
      <c r="D33" s="442">
        <v>4.6363310335628449E-4</v>
      </c>
      <c r="E33" s="442">
        <v>6.3204486805118053E-4</v>
      </c>
      <c r="F33" s="442">
        <v>4.8965338700981487E-4</v>
      </c>
      <c r="G33" s="442">
        <v>1.921860936823182E-3</v>
      </c>
      <c r="H33" s="442">
        <v>2.4350667030667897E-3</v>
      </c>
      <c r="I33" s="442">
        <v>2.2880724396166616E-3</v>
      </c>
      <c r="J33" s="442">
        <v>1.7346997519929854E-3</v>
      </c>
      <c r="K33" s="442">
        <v>1.9395278091376887E-4</v>
      </c>
      <c r="L33" s="442">
        <v>1.2423197335441221E-3</v>
      </c>
      <c r="M33" s="442">
        <v>2.2975307574361024E-3</v>
      </c>
      <c r="N33" s="442">
        <v>1.165781464101921E-3</v>
      </c>
      <c r="O33" s="442">
        <v>1.2435542202123325E-3</v>
      </c>
      <c r="P33" s="442">
        <v>2.8000557011697222E-3</v>
      </c>
      <c r="Q33" s="442">
        <v>1.9430365832723857E-3</v>
      </c>
      <c r="R33" s="442">
        <v>1.7170445229890169E-3</v>
      </c>
      <c r="S33" s="442">
        <v>5.9976307856958607E-4</v>
      </c>
      <c r="T33" s="442">
        <v>9.2751726194644011E-4</v>
      </c>
      <c r="U33" s="442">
        <v>2.7910384595263571E-3</v>
      </c>
      <c r="V33" s="442">
        <v>5.3337787102341271E-4</v>
      </c>
      <c r="W33" s="442">
        <v>4.1325816761392204E-4</v>
      </c>
      <c r="X33" s="442">
        <v>2.2388642525325879E-3</v>
      </c>
      <c r="Y33" s="442">
        <v>3.1791746155426371E-3</v>
      </c>
      <c r="Z33" s="442">
        <v>1.9892145318479719E-3</v>
      </c>
      <c r="AA33" s="442">
        <v>8.382236437278459E-4</v>
      </c>
      <c r="AB33" s="442">
        <v>1.6308047887093895E-3</v>
      </c>
      <c r="AC33" s="442">
        <v>1.8465058787583147E-2</v>
      </c>
      <c r="AD33" s="442">
        <v>9.7537771044785958E-3</v>
      </c>
      <c r="AE33" s="442">
        <v>1.0106163157211348</v>
      </c>
      <c r="AF33" s="442">
        <v>1.2438992011065846E-2</v>
      </c>
      <c r="AG33" s="442">
        <v>2.7285653787708211E-2</v>
      </c>
      <c r="AH33" s="442">
        <v>1.5801602637545722E-3</v>
      </c>
      <c r="AI33" s="442">
        <v>4.2979630163937884E-3</v>
      </c>
      <c r="AJ33" s="442">
        <v>1.276900316985843E-2</v>
      </c>
      <c r="AK33" s="442">
        <v>1.0883442286028619E-2</v>
      </c>
      <c r="AL33" s="442">
        <v>3.9243843688240819E-3</v>
      </c>
      <c r="AM33" s="442">
        <v>7.8337370271418776E-3</v>
      </c>
      <c r="AN33" s="442">
        <v>2.1576911145568564E-3</v>
      </c>
      <c r="AO33" s="442">
        <v>1.6815676517188464E-2</v>
      </c>
      <c r="AP33" s="318">
        <f t="shared" si="0"/>
        <v>1.1618962810030455</v>
      </c>
    </row>
    <row r="34" spans="1:42" ht="12.5" x14ac:dyDescent="0.2">
      <c r="A34" s="281" t="s">
        <v>475</v>
      </c>
      <c r="B34" s="283" t="s">
        <v>476</v>
      </c>
      <c r="C34" s="442">
        <v>1.1046042618873991E-2</v>
      </c>
      <c r="D34" s="442">
        <v>1.21437751473167E-2</v>
      </c>
      <c r="E34" s="442">
        <v>6.2037678940781195E-3</v>
      </c>
      <c r="F34" s="442">
        <v>7.7690313388692109E-4</v>
      </c>
      <c r="G34" s="442">
        <v>1.0572779730591545E-2</v>
      </c>
      <c r="H34" s="442">
        <v>6.4668334771153949E-3</v>
      </c>
      <c r="I34" s="442">
        <v>1.1188091015090254E-2</v>
      </c>
      <c r="J34" s="442">
        <v>7.5809393370362011E-3</v>
      </c>
      <c r="K34" s="442">
        <v>7.689044881186614E-3</v>
      </c>
      <c r="L34" s="442">
        <v>6.5265767379741428E-3</v>
      </c>
      <c r="M34" s="442">
        <v>1.5980584430020588E-2</v>
      </c>
      <c r="N34" s="442">
        <v>6.7008867051661005E-3</v>
      </c>
      <c r="O34" s="442">
        <v>1.0979768673152885E-2</v>
      </c>
      <c r="P34" s="442">
        <v>7.8716945832957835E-3</v>
      </c>
      <c r="Q34" s="442">
        <v>5.9383841570831456E-3</v>
      </c>
      <c r="R34" s="442">
        <v>5.212474916764384E-3</v>
      </c>
      <c r="S34" s="442">
        <v>5.2284249266774125E-3</v>
      </c>
      <c r="T34" s="442">
        <v>6.5651577774632824E-3</v>
      </c>
      <c r="U34" s="442">
        <v>6.2280747284948401E-3</v>
      </c>
      <c r="V34" s="442">
        <v>1.020729942655311E-3</v>
      </c>
      <c r="W34" s="442">
        <v>5.0781194195649278E-3</v>
      </c>
      <c r="X34" s="442">
        <v>1.2446999636913167E-2</v>
      </c>
      <c r="Y34" s="442">
        <v>9.5756723777889116E-3</v>
      </c>
      <c r="Z34" s="442">
        <v>1.1956440323524995E-2</v>
      </c>
      <c r="AA34" s="442">
        <v>5.4149953026313945E-3</v>
      </c>
      <c r="AB34" s="442">
        <v>1.4937629053594394E-2</v>
      </c>
      <c r="AC34" s="442">
        <v>7.2723494779696959E-3</v>
      </c>
      <c r="AD34" s="442">
        <v>9.6064867033974419E-3</v>
      </c>
      <c r="AE34" s="442">
        <v>3.4930273346851922E-4</v>
      </c>
      <c r="AF34" s="442">
        <v>1.015278355557014</v>
      </c>
      <c r="AG34" s="442">
        <v>4.1418624654911886E-3</v>
      </c>
      <c r="AH34" s="442">
        <v>8.2867995150199408E-3</v>
      </c>
      <c r="AI34" s="442">
        <v>6.6520946428353846E-3</v>
      </c>
      <c r="AJ34" s="442">
        <v>4.4453453154664003E-3</v>
      </c>
      <c r="AK34" s="442">
        <v>9.4698362582148754E-3</v>
      </c>
      <c r="AL34" s="442">
        <v>3.3185558052421737E-3</v>
      </c>
      <c r="AM34" s="442">
        <v>9.6796575085343513E-3</v>
      </c>
      <c r="AN34" s="442">
        <v>4.5364663071043976E-2</v>
      </c>
      <c r="AO34" s="442">
        <v>2.7441398108429146E-2</v>
      </c>
      <c r="AP34" s="318">
        <f t="shared" si="0"/>
        <v>1.3351960999816395</v>
      </c>
    </row>
    <row r="35" spans="1:42" ht="12.5" x14ac:dyDescent="0.2">
      <c r="A35" s="281" t="s">
        <v>477</v>
      </c>
      <c r="B35" s="283" t="s">
        <v>193</v>
      </c>
      <c r="C35" s="442">
        <v>2.0856566163516378E-4</v>
      </c>
      <c r="D35" s="442">
        <v>5.2381867877453624E-5</v>
      </c>
      <c r="E35" s="442">
        <v>6.775131180594121E-5</v>
      </c>
      <c r="F35" s="442">
        <v>8.2624594742623951E-5</v>
      </c>
      <c r="G35" s="442">
        <v>2.5621019220464986E-4</v>
      </c>
      <c r="H35" s="442">
        <v>2.8220187947388629E-4</v>
      </c>
      <c r="I35" s="442">
        <v>3.1663287662953932E-4</v>
      </c>
      <c r="J35" s="442">
        <v>5.1249676478042191E-4</v>
      </c>
      <c r="K35" s="442">
        <v>2.0596345646716334E-5</v>
      </c>
      <c r="L35" s="442">
        <v>2.4590731143249862E-4</v>
      </c>
      <c r="M35" s="442">
        <v>2.8715338881562082E-4</v>
      </c>
      <c r="N35" s="442">
        <v>1.1655968243001932E-4</v>
      </c>
      <c r="O35" s="442">
        <v>1.786566629498872E-4</v>
      </c>
      <c r="P35" s="442">
        <v>3.208485186263342E-4</v>
      </c>
      <c r="Q35" s="442">
        <v>3.6466188129584697E-4</v>
      </c>
      <c r="R35" s="442">
        <v>4.7284696580588131E-4</v>
      </c>
      <c r="S35" s="442">
        <v>7.9410391758636274E-5</v>
      </c>
      <c r="T35" s="442">
        <v>3.6710366135191152E-4</v>
      </c>
      <c r="U35" s="442">
        <v>4.7885167984907989E-4</v>
      </c>
      <c r="V35" s="442">
        <v>8.2097321640339413E-5</v>
      </c>
      <c r="W35" s="442">
        <v>4.8058236185645477E-5</v>
      </c>
      <c r="X35" s="442">
        <v>2.85152060387252E-4</v>
      </c>
      <c r="Y35" s="442">
        <v>4.6408454457150884E-4</v>
      </c>
      <c r="Z35" s="442">
        <v>3.5076718048677059E-4</v>
      </c>
      <c r="AA35" s="442">
        <v>1.9208771968855613E-3</v>
      </c>
      <c r="AB35" s="442">
        <v>5.7325828976862163E-4</v>
      </c>
      <c r="AC35" s="442">
        <v>1.6330691298210626E-3</v>
      </c>
      <c r="AD35" s="442">
        <v>2.429068316084952E-3</v>
      </c>
      <c r="AE35" s="442">
        <v>8.9942997147852584E-5</v>
      </c>
      <c r="AF35" s="442">
        <v>6.95680978526156E-4</v>
      </c>
      <c r="AG35" s="442">
        <v>1.0093940183439496</v>
      </c>
      <c r="AH35" s="442">
        <v>1.331323732038025E-3</v>
      </c>
      <c r="AI35" s="442">
        <v>1.1732061240653676E-3</v>
      </c>
      <c r="AJ35" s="442">
        <v>5.5570069051598229E-4</v>
      </c>
      <c r="AK35" s="442">
        <v>2.9837983969969359E-3</v>
      </c>
      <c r="AL35" s="442">
        <v>1.105956480573219E-3</v>
      </c>
      <c r="AM35" s="442">
        <v>9.3538447943889379E-4</v>
      </c>
      <c r="AN35" s="442">
        <v>1.8044351590123037E-4</v>
      </c>
      <c r="AO35" s="442">
        <v>2.6884701913455615E-3</v>
      </c>
      <c r="AP35" s="318">
        <f t="shared" si="0"/>
        <v>1.0309433496540972</v>
      </c>
    </row>
    <row r="36" spans="1:42" ht="12.5" x14ac:dyDescent="0.2">
      <c r="A36" s="281" t="s">
        <v>478</v>
      </c>
      <c r="B36" s="283" t="s">
        <v>39</v>
      </c>
      <c r="C36" s="442">
        <v>1.7391523836853587E-4</v>
      </c>
      <c r="D36" s="442">
        <v>1.8707752562080164E-4</v>
      </c>
      <c r="E36" s="442">
        <v>6.2574734240771022E-4</v>
      </c>
      <c r="F36" s="442">
        <v>1.8616593354352091E-5</v>
      </c>
      <c r="G36" s="442">
        <v>2.7027603214951603E-4</v>
      </c>
      <c r="H36" s="442">
        <v>1.4834308172475758E-4</v>
      </c>
      <c r="I36" s="442">
        <v>1.4766778937428979E-4</v>
      </c>
      <c r="J36" s="442">
        <v>8.3912264362737355E-5</v>
      </c>
      <c r="K36" s="442">
        <v>6.9821357895917539E-6</v>
      </c>
      <c r="L36" s="442">
        <v>1.0237868730426163E-4</v>
      </c>
      <c r="M36" s="442">
        <v>3.5640178639532452E-4</v>
      </c>
      <c r="N36" s="442">
        <v>1.5388540354393252E-4</v>
      </c>
      <c r="O36" s="442">
        <v>2.2802858498721619E-4</v>
      </c>
      <c r="P36" s="442">
        <v>1.7862386523774071E-4</v>
      </c>
      <c r="Q36" s="442">
        <v>3.192491314533646E-4</v>
      </c>
      <c r="R36" s="442">
        <v>2.5255301284118556E-4</v>
      </c>
      <c r="S36" s="442">
        <v>2.4531548363014745E-5</v>
      </c>
      <c r="T36" s="442">
        <v>7.9414626609352739E-5</v>
      </c>
      <c r="U36" s="442">
        <v>1.3732857322860926E-4</v>
      </c>
      <c r="V36" s="442">
        <v>2.274041951537439E-5</v>
      </c>
      <c r="W36" s="442">
        <v>1.3605764328691297E-4</v>
      </c>
      <c r="X36" s="442">
        <v>1.2997123258889616E-4</v>
      </c>
      <c r="Y36" s="442">
        <v>5.6371594148143156E-4</v>
      </c>
      <c r="Z36" s="442">
        <v>1.5123547629948333E-4</v>
      </c>
      <c r="AA36" s="442">
        <v>3.9914268474159969E-4</v>
      </c>
      <c r="AB36" s="442">
        <v>8.9715768701973872E-4</v>
      </c>
      <c r="AC36" s="442">
        <v>3.3395277631862916E-4</v>
      </c>
      <c r="AD36" s="442">
        <v>3.1581289806794575E-4</v>
      </c>
      <c r="AE36" s="442">
        <v>3.4360904613862533E-5</v>
      </c>
      <c r="AF36" s="442">
        <v>4.7616531474601394E-4</v>
      </c>
      <c r="AG36" s="442">
        <v>1.2051505437960239E-4</v>
      </c>
      <c r="AH36" s="442">
        <v>1.0001684992024324</v>
      </c>
      <c r="AI36" s="442">
        <v>5.1310849000395849E-4</v>
      </c>
      <c r="AJ36" s="442">
        <v>2.0608987499147219E-4</v>
      </c>
      <c r="AK36" s="442">
        <v>3.7034942811291286E-4</v>
      </c>
      <c r="AL36" s="442">
        <v>1.7220740568045579E-4</v>
      </c>
      <c r="AM36" s="442">
        <v>1.9634387638252376E-4</v>
      </c>
      <c r="AN36" s="442">
        <v>5.3199544564817654E-5</v>
      </c>
      <c r="AO36" s="442">
        <v>0.18931282507706398</v>
      </c>
      <c r="AP36" s="318">
        <f t="shared" si="0"/>
        <v>1.0087555590783441</v>
      </c>
    </row>
    <row r="37" spans="1:42" ht="12.5" x14ac:dyDescent="0.2">
      <c r="A37" s="281" t="s">
        <v>479</v>
      </c>
      <c r="B37" s="283" t="s">
        <v>40</v>
      </c>
      <c r="C37" s="442">
        <v>5.3373545424443683E-6</v>
      </c>
      <c r="D37" s="442">
        <v>4.1841907709416701E-6</v>
      </c>
      <c r="E37" s="442">
        <v>2.023663497944705E-6</v>
      </c>
      <c r="F37" s="442">
        <v>9.5212913911289409E-6</v>
      </c>
      <c r="G37" s="442">
        <v>5.732741563437051E-5</v>
      </c>
      <c r="H37" s="442">
        <v>5.2122474805906845E-6</v>
      </c>
      <c r="I37" s="442">
        <v>1.0592634477244931E-5</v>
      </c>
      <c r="J37" s="442">
        <v>2.1057308221641489E-4</v>
      </c>
      <c r="K37" s="442">
        <v>1.8885995408116774E-6</v>
      </c>
      <c r="L37" s="442">
        <v>6.1152358955020608E-6</v>
      </c>
      <c r="M37" s="442">
        <v>1.0448076801719256E-5</v>
      </c>
      <c r="N37" s="442">
        <v>4.5062008921989812E-6</v>
      </c>
      <c r="O37" s="442">
        <v>5.1397791023939805E-6</v>
      </c>
      <c r="P37" s="442">
        <v>2.1286184235400304E-4</v>
      </c>
      <c r="Q37" s="442">
        <v>1.0543911219087048E-5</v>
      </c>
      <c r="R37" s="442">
        <v>9.8981720457576071E-6</v>
      </c>
      <c r="S37" s="442">
        <v>2.8510401098869738E-5</v>
      </c>
      <c r="T37" s="442">
        <v>6.9542234978981854E-4</v>
      </c>
      <c r="U37" s="442">
        <v>2.8476870437567425E-5</v>
      </c>
      <c r="V37" s="442">
        <v>5.1042803834048529E-5</v>
      </c>
      <c r="W37" s="442">
        <v>5.5271660421756345E-6</v>
      </c>
      <c r="X37" s="442">
        <v>6.392104093052841E-6</v>
      </c>
      <c r="Y37" s="442">
        <v>1.2380926349091651E-4</v>
      </c>
      <c r="Z37" s="442">
        <v>4.7787409455433441E-5</v>
      </c>
      <c r="AA37" s="442">
        <v>1.823290053073675E-5</v>
      </c>
      <c r="AB37" s="442">
        <v>1.0247105326742372E-5</v>
      </c>
      <c r="AC37" s="442">
        <v>1.0790186320203647E-5</v>
      </c>
      <c r="AD37" s="442">
        <v>1.2990004656517989E-5</v>
      </c>
      <c r="AE37" s="442">
        <v>2.1949603230354813E-6</v>
      </c>
      <c r="AF37" s="442">
        <v>1.1479963380846743E-4</v>
      </c>
      <c r="AG37" s="442">
        <v>1.9593418235671497E-3</v>
      </c>
      <c r="AH37" s="442">
        <v>8.5558308059618677E-5</v>
      </c>
      <c r="AI37" s="442">
        <v>1.0000090849093108</v>
      </c>
      <c r="AJ37" s="442">
        <v>7.2348509006717383E-5</v>
      </c>
      <c r="AK37" s="442">
        <v>1.2356391695011942E-5</v>
      </c>
      <c r="AL37" s="442">
        <v>1.587414517961078E-4</v>
      </c>
      <c r="AM37" s="442">
        <v>9.3289304102742385E-5</v>
      </c>
      <c r="AN37" s="442">
        <v>1.8386627753726635E-5</v>
      </c>
      <c r="AO37" s="442">
        <v>2.7798336657819769E-5</v>
      </c>
      <c r="AP37" s="318">
        <f t="shared" si="0"/>
        <v>1.0041315041823617</v>
      </c>
    </row>
    <row r="38" spans="1:42" ht="12.5" x14ac:dyDescent="0.2">
      <c r="A38" s="281" t="s">
        <v>480</v>
      </c>
      <c r="B38" s="283" t="s">
        <v>481</v>
      </c>
      <c r="C38" s="442">
        <v>2.8840275507177116E-4</v>
      </c>
      <c r="D38" s="442">
        <v>7.3071367849217246E-6</v>
      </c>
      <c r="E38" s="442">
        <v>7.6351723390995026E-6</v>
      </c>
      <c r="F38" s="442">
        <v>1.673424043939003E-6</v>
      </c>
      <c r="G38" s="442">
        <v>3.7012961544555001E-5</v>
      </c>
      <c r="H38" s="442">
        <v>6.1976903839572492E-6</v>
      </c>
      <c r="I38" s="442">
        <v>6.4696340980990678E-6</v>
      </c>
      <c r="J38" s="442">
        <v>5.0538183488826844E-6</v>
      </c>
      <c r="K38" s="442">
        <v>3.5194254640682647E-6</v>
      </c>
      <c r="L38" s="442">
        <v>6.1830762574098368E-6</v>
      </c>
      <c r="M38" s="442">
        <v>1.1277205744477271E-5</v>
      </c>
      <c r="N38" s="442">
        <v>5.6337968911303237E-6</v>
      </c>
      <c r="O38" s="442">
        <v>7.6761996160566544E-6</v>
      </c>
      <c r="P38" s="442">
        <v>5.5502357481657401E-6</v>
      </c>
      <c r="Q38" s="442">
        <v>5.3738426618491037E-6</v>
      </c>
      <c r="R38" s="442">
        <v>4.45864776317999E-6</v>
      </c>
      <c r="S38" s="442">
        <v>2.9189154225506451E-6</v>
      </c>
      <c r="T38" s="442">
        <v>4.4705327053090825E-6</v>
      </c>
      <c r="U38" s="442">
        <v>3.911867169890797E-6</v>
      </c>
      <c r="V38" s="442">
        <v>7.4844835990853398E-7</v>
      </c>
      <c r="W38" s="442">
        <v>3.6427612823300706E-6</v>
      </c>
      <c r="X38" s="442">
        <v>6.9875531055440428E-6</v>
      </c>
      <c r="Y38" s="442">
        <v>8.4223619492406158E-6</v>
      </c>
      <c r="Z38" s="442">
        <v>4.3994337065788169E-5</v>
      </c>
      <c r="AA38" s="442">
        <v>6.8595597742741163E-6</v>
      </c>
      <c r="AB38" s="442">
        <v>1.5513071759382635E-5</v>
      </c>
      <c r="AC38" s="442">
        <v>6.2996992261711239E-6</v>
      </c>
      <c r="AD38" s="442">
        <v>6.4090626021293155E-6</v>
      </c>
      <c r="AE38" s="442">
        <v>4.5433182004579113E-7</v>
      </c>
      <c r="AF38" s="442">
        <v>4.1461698053484747E-4</v>
      </c>
      <c r="AG38" s="442">
        <v>2.7048919628301922E-6</v>
      </c>
      <c r="AH38" s="442">
        <v>5.1183153107612239E-6</v>
      </c>
      <c r="AI38" s="442">
        <v>7.6420998486185555E-6</v>
      </c>
      <c r="AJ38" s="442">
        <v>1.0132860622607907</v>
      </c>
      <c r="AK38" s="442">
        <v>7.0728784596655269E-6</v>
      </c>
      <c r="AL38" s="442">
        <v>2.8341391267779959E-6</v>
      </c>
      <c r="AM38" s="442">
        <v>1.0659689953009194E-5</v>
      </c>
      <c r="AN38" s="442">
        <v>1.8899093729748863E-5</v>
      </c>
      <c r="AO38" s="442">
        <v>1.3972442269966228E-3</v>
      </c>
      <c r="AP38" s="318">
        <f t="shared" si="0"/>
        <v>1.0142756678747209</v>
      </c>
    </row>
    <row r="39" spans="1:42" ht="12.5" x14ac:dyDescent="0.2">
      <c r="A39" s="281" t="s">
        <v>482</v>
      </c>
      <c r="B39" s="283" t="s">
        <v>483</v>
      </c>
      <c r="C39" s="442">
        <v>2.9869873495003585E-4</v>
      </c>
      <c r="D39" s="442">
        <v>6.7554098284210141E-5</v>
      </c>
      <c r="E39" s="442">
        <v>6.1375179926506407E-5</v>
      </c>
      <c r="F39" s="442">
        <v>1.1020765397580391E-4</v>
      </c>
      <c r="G39" s="442">
        <v>6.5274439516906969E-4</v>
      </c>
      <c r="H39" s="442">
        <v>4.6210907654651987E-4</v>
      </c>
      <c r="I39" s="442">
        <v>1.2109983152024915E-3</v>
      </c>
      <c r="J39" s="442">
        <v>1.6120140824011859E-3</v>
      </c>
      <c r="K39" s="442">
        <v>2.8418209884412342E-5</v>
      </c>
      <c r="L39" s="442">
        <v>5.5687894938438482E-4</v>
      </c>
      <c r="M39" s="442">
        <v>1.4015756501786593E-4</v>
      </c>
      <c r="N39" s="442">
        <v>7.7207959149139162E-4</v>
      </c>
      <c r="O39" s="442">
        <v>3.3363579552878839E-4</v>
      </c>
      <c r="P39" s="442">
        <v>8.8314980190815583E-4</v>
      </c>
      <c r="Q39" s="442">
        <v>2.1467871761587224E-3</v>
      </c>
      <c r="R39" s="442">
        <v>1.8874319750525064E-3</v>
      </c>
      <c r="S39" s="442">
        <v>1.026153114628037E-4</v>
      </c>
      <c r="T39" s="442">
        <v>6.1951116964840123E-4</v>
      </c>
      <c r="U39" s="442">
        <v>1.0219992507778568E-4</v>
      </c>
      <c r="V39" s="442">
        <v>1.1265966739564192E-4</v>
      </c>
      <c r="W39" s="442">
        <v>6.0126922518564848E-5</v>
      </c>
      <c r="X39" s="442">
        <v>5.4299284905456532E-4</v>
      </c>
      <c r="Y39" s="442">
        <v>8.7272802458688203E-4</v>
      </c>
      <c r="Z39" s="442">
        <v>5.3715245761709444E-4</v>
      </c>
      <c r="AA39" s="442">
        <v>1.0597599905741257E-2</v>
      </c>
      <c r="AB39" s="442">
        <v>1.6230780828281935E-3</v>
      </c>
      <c r="AC39" s="442">
        <v>4.217634533071522E-4</v>
      </c>
      <c r="AD39" s="442">
        <v>3.0340622295012645E-3</v>
      </c>
      <c r="AE39" s="442">
        <v>8.6253077323603252E-5</v>
      </c>
      <c r="AF39" s="442">
        <v>1.5464019343513183E-3</v>
      </c>
      <c r="AG39" s="442">
        <v>1.7808539820918934E-4</v>
      </c>
      <c r="AH39" s="442">
        <v>1.6923875238717033E-4</v>
      </c>
      <c r="AI39" s="442">
        <v>2.0430505781903218E-3</v>
      </c>
      <c r="AJ39" s="442">
        <v>1.1096489422272133E-3</v>
      </c>
      <c r="AK39" s="442">
        <v>1.0001352871498608</v>
      </c>
      <c r="AL39" s="442">
        <v>1.86396852813898E-3</v>
      </c>
      <c r="AM39" s="442">
        <v>2.8257527123653025E-3</v>
      </c>
      <c r="AN39" s="442">
        <v>1.2656796120934829E-4</v>
      </c>
      <c r="AO39" s="442">
        <v>4.4486487503931768E-3</v>
      </c>
      <c r="AP39" s="318">
        <f t="shared" si="0"/>
        <v>1.0399349856338849</v>
      </c>
    </row>
    <row r="40" spans="1:42" ht="12.5" x14ac:dyDescent="0.2">
      <c r="A40" s="281" t="s">
        <v>484</v>
      </c>
      <c r="B40" s="283" t="s">
        <v>41</v>
      </c>
      <c r="C40" s="442">
        <v>1.0168587102452076E-2</v>
      </c>
      <c r="D40" s="442">
        <v>1.1369239754893361E-2</v>
      </c>
      <c r="E40" s="442">
        <v>1.5492178383049436E-3</v>
      </c>
      <c r="F40" s="442">
        <v>2.5931366956045317E-2</v>
      </c>
      <c r="G40" s="442">
        <v>1.311453095433095E-2</v>
      </c>
      <c r="H40" s="442">
        <v>1.3773849369937764E-2</v>
      </c>
      <c r="I40" s="442">
        <v>1.3306593772800713E-2</v>
      </c>
      <c r="J40" s="442">
        <v>1.8816077011886749E-2</v>
      </c>
      <c r="K40" s="442">
        <v>4.2719167142287965E-3</v>
      </c>
      <c r="L40" s="442">
        <v>1.5912212631201534E-2</v>
      </c>
      <c r="M40" s="442">
        <v>2.3761262214688484E-2</v>
      </c>
      <c r="N40" s="442">
        <v>6.3826557871805691E-3</v>
      </c>
      <c r="O40" s="442">
        <v>8.118563899818184E-3</v>
      </c>
      <c r="P40" s="442">
        <v>1.2395463164127258E-2</v>
      </c>
      <c r="Q40" s="442">
        <v>1.5811540337974685E-2</v>
      </c>
      <c r="R40" s="442">
        <v>1.3096510093776777E-2</v>
      </c>
      <c r="S40" s="442">
        <v>1.2407564205206592E-2</v>
      </c>
      <c r="T40" s="442">
        <v>1.9367705731730578E-2</v>
      </c>
      <c r="U40" s="442">
        <v>1.459351590383769E-2</v>
      </c>
      <c r="V40" s="442">
        <v>2.0913056444872267E-2</v>
      </c>
      <c r="W40" s="442">
        <v>9.3324836664699477E-3</v>
      </c>
      <c r="X40" s="442">
        <v>1.6957190098886306E-2</v>
      </c>
      <c r="Y40" s="442">
        <v>3.7979695602564277E-2</v>
      </c>
      <c r="Z40" s="442">
        <v>2.9902492541756871E-2</v>
      </c>
      <c r="AA40" s="442">
        <v>5.6477923824638253E-2</v>
      </c>
      <c r="AB40" s="442">
        <v>2.6531558688984519E-2</v>
      </c>
      <c r="AC40" s="442">
        <v>3.3880206116836328E-2</v>
      </c>
      <c r="AD40" s="442">
        <v>4.4840007397304947E-2</v>
      </c>
      <c r="AE40" s="442">
        <v>4.9109281302078178E-3</v>
      </c>
      <c r="AF40" s="442">
        <v>3.4998522309255549E-2</v>
      </c>
      <c r="AG40" s="442">
        <v>8.3803120618764812E-2</v>
      </c>
      <c r="AH40" s="442">
        <v>3.6364811073595564E-2</v>
      </c>
      <c r="AI40" s="442">
        <v>2.730190455896116E-2</v>
      </c>
      <c r="AJ40" s="442">
        <v>1.9660346335090242E-2</v>
      </c>
      <c r="AK40" s="442">
        <v>3.1264879627091256E-2</v>
      </c>
      <c r="AL40" s="442">
        <v>1.0533451020215745</v>
      </c>
      <c r="AM40" s="442">
        <v>1.5884998612725271E-2</v>
      </c>
      <c r="AN40" s="442">
        <v>5.0435972117673419E-3</v>
      </c>
      <c r="AO40" s="442">
        <v>2.0742448836159447E-2</v>
      </c>
      <c r="AP40" s="318">
        <f t="shared" si="0"/>
        <v>1.8435411983257701</v>
      </c>
    </row>
    <row r="41" spans="1:42" ht="12.5" x14ac:dyDescent="0.2">
      <c r="A41" s="286">
        <v>37</v>
      </c>
      <c r="B41" s="283" t="s">
        <v>42</v>
      </c>
      <c r="C41" s="442">
        <v>1.9837478766192405E-5</v>
      </c>
      <c r="D41" s="442">
        <v>1.0781350362699198E-5</v>
      </c>
      <c r="E41" s="442">
        <v>1.2166068967981106E-5</v>
      </c>
      <c r="F41" s="442">
        <v>1.5379990101785426E-5</v>
      </c>
      <c r="G41" s="442">
        <v>8.8364999661014079E-5</v>
      </c>
      <c r="H41" s="442">
        <v>1.808864200037902E-5</v>
      </c>
      <c r="I41" s="442">
        <v>2.112137022488376E-5</v>
      </c>
      <c r="J41" s="442">
        <v>1.7384427214785569E-5</v>
      </c>
      <c r="K41" s="442">
        <v>4.1808007934909179E-6</v>
      </c>
      <c r="L41" s="442">
        <v>1.7165035968409091E-5</v>
      </c>
      <c r="M41" s="442">
        <v>1.9660184569488512E-5</v>
      </c>
      <c r="N41" s="442">
        <v>1.0557464840258218E-5</v>
      </c>
      <c r="O41" s="442">
        <v>1.3341238269742429E-5</v>
      </c>
      <c r="P41" s="442">
        <v>8.419756814323311E-5</v>
      </c>
      <c r="Q41" s="442">
        <v>1.7538242020674766E-5</v>
      </c>
      <c r="R41" s="442">
        <v>1.5572003277287305E-5</v>
      </c>
      <c r="S41" s="442">
        <v>1.4557510348992795E-5</v>
      </c>
      <c r="T41" s="442">
        <v>1.8090884907973261E-5</v>
      </c>
      <c r="U41" s="442">
        <v>1.537681035962409E-5</v>
      </c>
      <c r="V41" s="442">
        <v>1.6032524636325304E-5</v>
      </c>
      <c r="W41" s="442">
        <v>1.009719885771394E-5</v>
      </c>
      <c r="X41" s="442">
        <v>1.9322576438824766E-5</v>
      </c>
      <c r="Y41" s="442">
        <v>1.299847884586993E-4</v>
      </c>
      <c r="Z41" s="442">
        <v>6.8946112823389263E-5</v>
      </c>
      <c r="AA41" s="442">
        <v>4.1186093640165942E-5</v>
      </c>
      <c r="AB41" s="442">
        <v>1.9846538744217104E-5</v>
      </c>
      <c r="AC41" s="442">
        <v>4.1029884358918605E-4</v>
      </c>
      <c r="AD41" s="442">
        <v>2.4090777442362784E-5</v>
      </c>
      <c r="AE41" s="442">
        <v>1.3879568342550267E-4</v>
      </c>
      <c r="AF41" s="442">
        <v>1.619892987867207E-4</v>
      </c>
      <c r="AG41" s="442">
        <v>1.3263101826354944E-3</v>
      </c>
      <c r="AH41" s="442">
        <v>2.6400275768115886E-4</v>
      </c>
      <c r="AI41" s="442">
        <v>1.3581771142561674E-3</v>
      </c>
      <c r="AJ41" s="442">
        <v>5.7531450126351146E-3</v>
      </c>
      <c r="AK41" s="442">
        <v>1.1673319202108075E-3</v>
      </c>
      <c r="AL41" s="442">
        <v>3.1401378879481004E-4</v>
      </c>
      <c r="AM41" s="442">
        <v>1.007551812015856</v>
      </c>
      <c r="AN41" s="442">
        <v>4.2548756966605872E-5</v>
      </c>
      <c r="AO41" s="442">
        <v>8.4531512813379049E-5</v>
      </c>
      <c r="AP41" s="318">
        <f t="shared" si="0"/>
        <v>1.0192512940566782</v>
      </c>
    </row>
    <row r="42" spans="1:42" ht="12.5" x14ac:dyDescent="0.2">
      <c r="A42" s="287">
        <v>38</v>
      </c>
      <c r="B42" s="272" t="s">
        <v>282</v>
      </c>
      <c r="C42" s="442">
        <v>7.5809552392511464E-4</v>
      </c>
      <c r="D42" s="442">
        <v>1.7381049483537879E-3</v>
      </c>
      <c r="E42" s="442">
        <v>7.7868618366441379E-5</v>
      </c>
      <c r="F42" s="442">
        <v>8.2730189005965652E-5</v>
      </c>
      <c r="G42" s="442">
        <v>7.8651899321968135E-4</v>
      </c>
      <c r="H42" s="442">
        <v>8.367777121158817E-4</v>
      </c>
      <c r="I42" s="442">
        <v>1.2761735172120378E-3</v>
      </c>
      <c r="J42" s="442">
        <v>3.8929404327810337E-4</v>
      </c>
      <c r="K42" s="442">
        <v>2.7013339347885292E-5</v>
      </c>
      <c r="L42" s="442">
        <v>8.0617986673434773E-5</v>
      </c>
      <c r="M42" s="442">
        <v>1.3016265900825544E-3</v>
      </c>
      <c r="N42" s="442">
        <v>2.8748956336478948E-4</v>
      </c>
      <c r="O42" s="442">
        <v>3.2794510738798116E-4</v>
      </c>
      <c r="P42" s="442">
        <v>4.0091762102017895E-4</v>
      </c>
      <c r="Q42" s="442">
        <v>6.0045337366033632E-4</v>
      </c>
      <c r="R42" s="442">
        <v>7.9651603634845565E-4</v>
      </c>
      <c r="S42" s="442">
        <v>1.1266262693606987E-4</v>
      </c>
      <c r="T42" s="442">
        <v>1.1168923234327322E-3</v>
      </c>
      <c r="U42" s="442">
        <v>1.1110297150735194E-4</v>
      </c>
      <c r="V42" s="442">
        <v>1.3278560505599666E-4</v>
      </c>
      <c r="W42" s="442">
        <v>5.5261920906759553E-5</v>
      </c>
      <c r="X42" s="442">
        <v>5.5053973428874717E-4</v>
      </c>
      <c r="Y42" s="442">
        <v>8.3736854646827234E-4</v>
      </c>
      <c r="Z42" s="442">
        <v>1.7949868863903598E-4</v>
      </c>
      <c r="AA42" s="442">
        <v>2.2603079081956134E-3</v>
      </c>
      <c r="AB42" s="442">
        <v>2.949900393946854E-3</v>
      </c>
      <c r="AC42" s="442">
        <v>1.7429298276581827E-3</v>
      </c>
      <c r="AD42" s="442">
        <v>2.523130072386269E-3</v>
      </c>
      <c r="AE42" s="442">
        <v>7.1095489227912612E-5</v>
      </c>
      <c r="AF42" s="442">
        <v>1.6734853174746238E-3</v>
      </c>
      <c r="AG42" s="442">
        <v>1.2688490792853117E-4</v>
      </c>
      <c r="AH42" s="442">
        <v>2.3581315667201824E-3</v>
      </c>
      <c r="AI42" s="442">
        <v>2.9849643935745797E-3</v>
      </c>
      <c r="AJ42" s="442">
        <v>1.5866302156453834E-3</v>
      </c>
      <c r="AK42" s="442">
        <v>3.9656540292551789E-3</v>
      </c>
      <c r="AL42" s="442">
        <v>1.1862410287995324E-3</v>
      </c>
      <c r="AM42" s="442">
        <v>1.5678492112529386E-3</v>
      </c>
      <c r="AN42" s="442">
        <v>1.0002488152850411</v>
      </c>
      <c r="AO42" s="442">
        <v>5.9770472198388414E-4</v>
      </c>
      <c r="AP42" s="318">
        <f t="shared" si="0"/>
        <v>1.0381102752277045</v>
      </c>
    </row>
    <row r="43" spans="1:42" ht="12.5" x14ac:dyDescent="0.2">
      <c r="A43" s="287">
        <v>39</v>
      </c>
      <c r="B43" s="272" t="s">
        <v>283</v>
      </c>
      <c r="C43" s="442">
        <v>9.1898393001555887E-4</v>
      </c>
      <c r="D43" s="442">
        <v>9.8853465242809972E-4</v>
      </c>
      <c r="E43" s="442">
        <v>3.3065058434043775E-3</v>
      </c>
      <c r="F43" s="442">
        <v>9.837177170197413E-5</v>
      </c>
      <c r="G43" s="442">
        <v>1.42816312442642E-3</v>
      </c>
      <c r="H43" s="442">
        <v>7.8385832956832133E-4</v>
      </c>
      <c r="I43" s="442">
        <v>7.8029002339823582E-4</v>
      </c>
      <c r="J43" s="442">
        <v>4.4340003328037356E-4</v>
      </c>
      <c r="K43" s="442">
        <v>3.6894240251820062E-5</v>
      </c>
      <c r="L43" s="442">
        <v>5.4097829086910973E-4</v>
      </c>
      <c r="M43" s="442">
        <v>1.8832594394752945E-3</v>
      </c>
      <c r="N43" s="442">
        <v>8.1314446190827977E-4</v>
      </c>
      <c r="O43" s="442">
        <v>1.2049237729438128E-3</v>
      </c>
      <c r="P43" s="442">
        <v>9.4386474244942539E-4</v>
      </c>
      <c r="Q43" s="442">
        <v>1.6869414332478926E-3</v>
      </c>
      <c r="R43" s="442">
        <v>1.3345130792176282E-3</v>
      </c>
      <c r="S43" s="442">
        <v>1.296269316909302E-4</v>
      </c>
      <c r="T43" s="442">
        <v>4.1963410651532976E-4</v>
      </c>
      <c r="U43" s="442">
        <v>7.256566653557195E-4</v>
      </c>
      <c r="V43" s="442">
        <v>1.2016244403010333E-4</v>
      </c>
      <c r="W43" s="442">
        <v>7.1894095600471045E-4</v>
      </c>
      <c r="X43" s="442">
        <v>6.867798085663263E-4</v>
      </c>
      <c r="Y43" s="442">
        <v>2.9787262816916554E-3</v>
      </c>
      <c r="Z43" s="442">
        <v>7.9914200544613343E-4</v>
      </c>
      <c r="AA43" s="442">
        <v>2.1091062318732258E-3</v>
      </c>
      <c r="AB43" s="442">
        <v>4.7406627780020288E-3</v>
      </c>
      <c r="AC43" s="442">
        <v>1.7646368294109381E-3</v>
      </c>
      <c r="AD43" s="442">
        <v>1.6687840636544862E-3</v>
      </c>
      <c r="AE43" s="442">
        <v>1.8156614369825087E-4</v>
      </c>
      <c r="AF43" s="442">
        <v>2.5161008108738237E-3</v>
      </c>
      <c r="AG43" s="442">
        <v>6.368125032558536E-4</v>
      </c>
      <c r="AH43" s="442">
        <v>8.9036510376185442E-4</v>
      </c>
      <c r="AI43" s="442">
        <v>2.7113119074072809E-3</v>
      </c>
      <c r="AJ43" s="442">
        <v>1.0889976348981202E-3</v>
      </c>
      <c r="AK43" s="442">
        <v>1.95696004627846E-3</v>
      </c>
      <c r="AL43" s="442">
        <v>9.0995958683422662E-4</v>
      </c>
      <c r="AM43" s="442">
        <v>1.0374988922485632E-3</v>
      </c>
      <c r="AN43" s="442">
        <v>2.8111122980272965E-4</v>
      </c>
      <c r="AO43" s="442">
        <v>1.0003461779640312</v>
      </c>
      <c r="AP43" s="318">
        <f t="shared" si="0"/>
        <v>4.626517012988738E-2</v>
      </c>
    </row>
    <row r="44" spans="1:42" ht="12.5" x14ac:dyDescent="0.2">
      <c r="A44" s="319">
        <v>40</v>
      </c>
      <c r="B44" s="320" t="s">
        <v>43</v>
      </c>
      <c r="C44" s="321">
        <f t="shared" ref="C44:AO44" si="1">SUM(C5:C42)</f>
        <v>1.1859951760557117</v>
      </c>
      <c r="D44" s="322">
        <f t="shared" si="1"/>
        <v>1.2205564246122926</v>
      </c>
      <c r="E44" s="322">
        <f t="shared" si="1"/>
        <v>1.0689995002899717</v>
      </c>
      <c r="F44" s="322">
        <f t="shared" si="1"/>
        <v>1.1090472163929059</v>
      </c>
      <c r="G44" s="322">
        <f t="shared" si="1"/>
        <v>1.2500817727197886</v>
      </c>
      <c r="H44" s="322">
        <f t="shared" si="1"/>
        <v>1.1085529181849911</v>
      </c>
      <c r="I44" s="322">
        <f t="shared" si="1"/>
        <v>1.1980767510475308</v>
      </c>
      <c r="J44" s="322">
        <f t="shared" si="1"/>
        <v>1.1067585078746354</v>
      </c>
      <c r="K44" s="322">
        <f t="shared" si="1"/>
        <v>1.031407628601819</v>
      </c>
      <c r="L44" s="322">
        <f t="shared" si="1"/>
        <v>1.1410547874233143</v>
      </c>
      <c r="M44" s="322">
        <f t="shared" si="1"/>
        <v>1.167058413437881</v>
      </c>
      <c r="N44" s="322">
        <f t="shared" si="1"/>
        <v>1.1881424462246377</v>
      </c>
      <c r="O44" s="322">
        <f t="shared" si="1"/>
        <v>1.2408558482874843</v>
      </c>
      <c r="P44" s="322">
        <f t="shared" si="1"/>
        <v>1.2006147996581535</v>
      </c>
      <c r="Q44" s="322">
        <f t="shared" si="1"/>
        <v>1.1417519992835403</v>
      </c>
      <c r="R44" s="322">
        <f t="shared" si="1"/>
        <v>1.1147059888918485</v>
      </c>
      <c r="S44" s="322">
        <f t="shared" si="1"/>
        <v>1.1526934190859186</v>
      </c>
      <c r="T44" s="322">
        <f t="shared" si="1"/>
        <v>1.1965414023081238</v>
      </c>
      <c r="U44" s="322">
        <f t="shared" si="1"/>
        <v>1.1545973860851355</v>
      </c>
      <c r="V44" s="322">
        <f t="shared" si="1"/>
        <v>1.1733996390491632</v>
      </c>
      <c r="W44" s="322">
        <f t="shared" si="1"/>
        <v>1.0891961334497611</v>
      </c>
      <c r="X44" s="322">
        <f t="shared" si="1"/>
        <v>1.1256943614252004</v>
      </c>
      <c r="Y44" s="322">
        <f t="shared" si="1"/>
        <v>1.1822856908912101</v>
      </c>
      <c r="Z44" s="322">
        <f t="shared" si="1"/>
        <v>1.2014335748405505</v>
      </c>
      <c r="AA44" s="322">
        <f t="shared" si="1"/>
        <v>1.2502606276745578</v>
      </c>
      <c r="AB44" s="322">
        <f t="shared" si="1"/>
        <v>1.1644565035575698</v>
      </c>
      <c r="AC44" s="322">
        <f t="shared" si="1"/>
        <v>1.1136945686361361</v>
      </c>
      <c r="AD44" s="322">
        <f t="shared" si="1"/>
        <v>1.1088286040446349</v>
      </c>
      <c r="AE44" s="322">
        <f t="shared" si="1"/>
        <v>1.0533640033173148</v>
      </c>
      <c r="AF44" s="322">
        <f t="shared" si="1"/>
        <v>1.0994829496714786</v>
      </c>
      <c r="AG44" s="322">
        <f t="shared" si="1"/>
        <v>1.1492601260530926</v>
      </c>
      <c r="AH44" s="322">
        <f t="shared" si="1"/>
        <v>1.1150312175369168</v>
      </c>
      <c r="AI44" s="322">
        <f t="shared" si="1"/>
        <v>1.1058806639712686</v>
      </c>
      <c r="AJ44" s="322">
        <f t="shared" si="1"/>
        <v>1.1117739186931277</v>
      </c>
      <c r="AK44" s="322">
        <f t="shared" si="1"/>
        <v>1.1106877312982977</v>
      </c>
      <c r="AL44" s="322">
        <f t="shared" si="1"/>
        <v>1.0976896203890725</v>
      </c>
      <c r="AM44" s="322">
        <f t="shared" si="1"/>
        <v>1.1927273743688822</v>
      </c>
      <c r="AN44" s="322">
        <f t="shared" si="1"/>
        <v>1.1862710029170078</v>
      </c>
      <c r="AO44" s="322">
        <f t="shared" si="1"/>
        <v>0.33778880255989191</v>
      </c>
      <c r="AP44" s="323">
        <f t="shared" si="0"/>
        <v>43.608910698250924</v>
      </c>
    </row>
    <row r="45" spans="1:42" ht="13" x14ac:dyDescent="0.2">
      <c r="A45" s="56" t="s">
        <v>485</v>
      </c>
    </row>
    <row r="61" spans="3:41" x14ac:dyDescent="0.2">
      <c r="C61" s="324"/>
      <c r="D61" s="324"/>
      <c r="E61" s="324"/>
      <c r="F61" s="324"/>
      <c r="G61" s="324"/>
      <c r="H61" s="324"/>
      <c r="I61" s="324"/>
      <c r="J61" s="324"/>
      <c r="K61" s="324"/>
      <c r="L61" s="324"/>
      <c r="M61" s="324"/>
      <c r="N61" s="324"/>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row>
    <row r="62" spans="3:41" x14ac:dyDescent="0.2">
      <c r="C62" s="324"/>
      <c r="D62" s="324"/>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324"/>
      <c r="AG62" s="324"/>
      <c r="AH62" s="324"/>
      <c r="AI62" s="324"/>
      <c r="AJ62" s="324"/>
      <c r="AK62" s="324"/>
      <c r="AL62" s="324"/>
      <c r="AM62" s="324"/>
      <c r="AN62" s="324"/>
      <c r="AO62" s="324"/>
    </row>
    <row r="63" spans="3:41" x14ac:dyDescent="0.2">
      <c r="C63" s="324"/>
      <c r="D63" s="324"/>
      <c r="E63" s="324"/>
      <c r="F63" s="324"/>
      <c r="G63" s="324"/>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row>
    <row r="64" spans="3:41" x14ac:dyDescent="0.2">
      <c r="C64" s="324"/>
      <c r="D64" s="324"/>
      <c r="E64" s="324"/>
      <c r="F64" s="324"/>
      <c r="G64" s="324"/>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row>
    <row r="65" spans="3:41" x14ac:dyDescent="0.2">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c r="AC65" s="324"/>
      <c r="AD65" s="324"/>
      <c r="AE65" s="324"/>
      <c r="AF65" s="324"/>
      <c r="AG65" s="324"/>
      <c r="AH65" s="324"/>
      <c r="AI65" s="324"/>
      <c r="AJ65" s="324"/>
      <c r="AK65" s="324"/>
      <c r="AL65" s="324"/>
      <c r="AM65" s="324"/>
      <c r="AN65" s="324"/>
      <c r="AO65" s="324"/>
    </row>
    <row r="66" spans="3:41" x14ac:dyDescent="0.2">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c r="AA66" s="324"/>
      <c r="AB66" s="324"/>
      <c r="AC66" s="324"/>
      <c r="AD66" s="324"/>
      <c r="AE66" s="324"/>
      <c r="AF66" s="324"/>
      <c r="AG66" s="324"/>
      <c r="AH66" s="324"/>
      <c r="AI66" s="324"/>
      <c r="AJ66" s="324"/>
      <c r="AK66" s="324"/>
      <c r="AL66" s="324"/>
      <c r="AM66" s="324"/>
      <c r="AN66" s="324"/>
      <c r="AO66" s="324"/>
    </row>
    <row r="67" spans="3:41" x14ac:dyDescent="0.2">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c r="AA67" s="324"/>
      <c r="AB67" s="324"/>
      <c r="AC67" s="324"/>
      <c r="AD67" s="324"/>
      <c r="AE67" s="324"/>
      <c r="AF67" s="324"/>
      <c r="AG67" s="324"/>
      <c r="AH67" s="324"/>
      <c r="AI67" s="324"/>
      <c r="AJ67" s="324"/>
      <c r="AK67" s="324"/>
      <c r="AL67" s="324"/>
      <c r="AM67" s="324"/>
      <c r="AN67" s="324"/>
      <c r="AO67" s="324"/>
    </row>
    <row r="68" spans="3:41" x14ac:dyDescent="0.2">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24"/>
      <c r="AI68" s="324"/>
      <c r="AJ68" s="324"/>
      <c r="AK68" s="324"/>
      <c r="AL68" s="324"/>
      <c r="AM68" s="324"/>
      <c r="AN68" s="324"/>
      <c r="AO68" s="324"/>
    </row>
    <row r="69" spans="3:41" x14ac:dyDescent="0.2">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c r="AA69" s="324"/>
      <c r="AB69" s="324"/>
      <c r="AC69" s="324"/>
      <c r="AD69" s="324"/>
      <c r="AE69" s="324"/>
      <c r="AF69" s="324"/>
      <c r="AG69" s="324"/>
      <c r="AH69" s="324"/>
      <c r="AI69" s="324"/>
      <c r="AJ69" s="324"/>
      <c r="AK69" s="324"/>
      <c r="AL69" s="324"/>
      <c r="AM69" s="324"/>
      <c r="AN69" s="324"/>
      <c r="AO69" s="324"/>
    </row>
    <row r="70" spans="3:41" x14ac:dyDescent="0.2">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row>
    <row r="71" spans="3:41" x14ac:dyDescent="0.2">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4"/>
    </row>
    <row r="72" spans="3:41" x14ac:dyDescent="0.2">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c r="AA72" s="324"/>
      <c r="AB72" s="324"/>
      <c r="AC72" s="324"/>
      <c r="AD72" s="324"/>
      <c r="AE72" s="324"/>
      <c r="AF72" s="324"/>
      <c r="AG72" s="324"/>
      <c r="AH72" s="324"/>
      <c r="AI72" s="324"/>
      <c r="AJ72" s="324"/>
      <c r="AK72" s="324"/>
      <c r="AL72" s="324"/>
      <c r="AM72" s="324"/>
      <c r="AN72" s="324"/>
      <c r="AO72" s="324"/>
    </row>
    <row r="73" spans="3:41" x14ac:dyDescent="0.2">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c r="AA73" s="324"/>
      <c r="AB73" s="324"/>
      <c r="AC73" s="324"/>
      <c r="AD73" s="324"/>
      <c r="AE73" s="324"/>
      <c r="AF73" s="324"/>
      <c r="AG73" s="324"/>
      <c r="AH73" s="324"/>
      <c r="AI73" s="324"/>
      <c r="AJ73" s="324"/>
      <c r="AK73" s="324"/>
      <c r="AL73" s="324"/>
      <c r="AM73" s="324"/>
      <c r="AN73" s="324"/>
      <c r="AO73" s="324"/>
    </row>
    <row r="74" spans="3:41" x14ac:dyDescent="0.2">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c r="AA74" s="324"/>
      <c r="AB74" s="324"/>
      <c r="AC74" s="324"/>
      <c r="AD74" s="324"/>
      <c r="AE74" s="324"/>
      <c r="AF74" s="324"/>
      <c r="AG74" s="324"/>
      <c r="AH74" s="324"/>
      <c r="AI74" s="324"/>
      <c r="AJ74" s="324"/>
      <c r="AK74" s="324"/>
      <c r="AL74" s="324"/>
      <c r="AM74" s="324"/>
      <c r="AN74" s="324"/>
      <c r="AO74" s="324"/>
    </row>
    <row r="75" spans="3:41" x14ac:dyDescent="0.2">
      <c r="C75" s="324"/>
      <c r="D75" s="324"/>
      <c r="E75" s="324"/>
      <c r="F75" s="324"/>
      <c r="G75" s="324"/>
      <c r="H75" s="324"/>
      <c r="I75" s="324"/>
      <c r="J75" s="324"/>
      <c r="K75" s="324"/>
      <c r="L75" s="324"/>
      <c r="M75" s="324"/>
      <c r="N75" s="324"/>
      <c r="O75" s="324"/>
      <c r="P75" s="324"/>
      <c r="Q75" s="324"/>
      <c r="R75" s="324"/>
      <c r="S75" s="324"/>
      <c r="T75" s="324"/>
      <c r="U75" s="324"/>
      <c r="V75" s="324"/>
      <c r="W75" s="324"/>
      <c r="X75" s="324"/>
      <c r="Y75" s="324"/>
      <c r="Z75" s="324"/>
      <c r="AA75" s="324"/>
      <c r="AB75" s="324"/>
      <c r="AC75" s="324"/>
      <c r="AD75" s="324"/>
      <c r="AE75" s="324"/>
      <c r="AF75" s="324"/>
      <c r="AG75" s="324"/>
      <c r="AH75" s="324"/>
      <c r="AI75" s="324"/>
      <c r="AJ75" s="324"/>
      <c r="AK75" s="324"/>
      <c r="AL75" s="324"/>
      <c r="AM75" s="324"/>
      <c r="AN75" s="324"/>
      <c r="AO75" s="324"/>
    </row>
    <row r="76" spans="3:41" x14ac:dyDescent="0.2">
      <c r="C76" s="324"/>
      <c r="D76" s="324"/>
      <c r="E76" s="324"/>
      <c r="F76" s="324"/>
      <c r="G76" s="324"/>
      <c r="H76" s="324"/>
      <c r="I76" s="324"/>
      <c r="J76" s="324"/>
      <c r="K76" s="324"/>
      <c r="L76" s="324"/>
      <c r="M76" s="324"/>
      <c r="N76" s="324"/>
      <c r="O76" s="324"/>
      <c r="P76" s="324"/>
      <c r="Q76" s="324"/>
      <c r="R76" s="324"/>
      <c r="S76" s="324"/>
      <c r="T76" s="324"/>
      <c r="U76" s="324"/>
      <c r="V76" s="324"/>
      <c r="W76" s="324"/>
      <c r="X76" s="324"/>
      <c r="Y76" s="324"/>
      <c r="Z76" s="324"/>
      <c r="AA76" s="324"/>
      <c r="AB76" s="324"/>
      <c r="AC76" s="324"/>
      <c r="AD76" s="324"/>
      <c r="AE76" s="324"/>
      <c r="AF76" s="324"/>
      <c r="AG76" s="324"/>
      <c r="AH76" s="324"/>
      <c r="AI76" s="324"/>
      <c r="AJ76" s="324"/>
      <c r="AK76" s="324"/>
      <c r="AL76" s="324"/>
      <c r="AM76" s="324"/>
      <c r="AN76" s="324"/>
      <c r="AO76" s="324"/>
    </row>
    <row r="77" spans="3:41" x14ac:dyDescent="0.2">
      <c r="C77" s="324"/>
      <c r="D77" s="324"/>
      <c r="E77" s="324"/>
      <c r="F77" s="324"/>
      <c r="G77" s="324"/>
      <c r="H77" s="324"/>
      <c r="I77" s="324"/>
      <c r="J77" s="324"/>
      <c r="K77" s="324"/>
      <c r="L77" s="324"/>
      <c r="M77" s="324"/>
      <c r="N77" s="324"/>
      <c r="O77" s="324"/>
      <c r="P77" s="324"/>
      <c r="Q77" s="324"/>
      <c r="R77" s="324"/>
      <c r="S77" s="324"/>
      <c r="T77" s="324"/>
      <c r="U77" s="324"/>
      <c r="V77" s="324"/>
      <c r="W77" s="324"/>
      <c r="X77" s="324"/>
      <c r="Y77" s="324"/>
      <c r="Z77" s="324"/>
      <c r="AA77" s="324"/>
      <c r="AB77" s="324"/>
      <c r="AC77" s="324"/>
      <c r="AD77" s="324"/>
      <c r="AE77" s="324"/>
      <c r="AF77" s="324"/>
      <c r="AG77" s="324"/>
      <c r="AH77" s="324"/>
      <c r="AI77" s="324"/>
      <c r="AJ77" s="324"/>
      <c r="AK77" s="324"/>
      <c r="AL77" s="324"/>
      <c r="AM77" s="324"/>
      <c r="AN77" s="324"/>
      <c r="AO77" s="324"/>
    </row>
    <row r="78" spans="3:41" x14ac:dyDescent="0.2">
      <c r="C78" s="324"/>
      <c r="D78" s="324"/>
      <c r="E78" s="324"/>
      <c r="F78" s="324"/>
      <c r="G78" s="324"/>
      <c r="H78" s="324"/>
      <c r="I78" s="324"/>
      <c r="J78" s="324"/>
      <c r="K78" s="324"/>
      <c r="L78" s="324"/>
      <c r="M78" s="324"/>
      <c r="N78" s="324"/>
      <c r="O78" s="324"/>
      <c r="P78" s="324"/>
      <c r="Q78" s="324"/>
      <c r="R78" s="324"/>
      <c r="S78" s="324"/>
      <c r="T78" s="324"/>
      <c r="U78" s="324"/>
      <c r="V78" s="324"/>
      <c r="W78" s="324"/>
      <c r="X78" s="324"/>
      <c r="Y78" s="324"/>
      <c r="Z78" s="324"/>
      <c r="AA78" s="324"/>
      <c r="AB78" s="324"/>
      <c r="AC78" s="324"/>
      <c r="AD78" s="324"/>
      <c r="AE78" s="324"/>
      <c r="AF78" s="324"/>
      <c r="AG78" s="324"/>
      <c r="AH78" s="324"/>
      <c r="AI78" s="324"/>
      <c r="AJ78" s="324"/>
      <c r="AK78" s="324"/>
      <c r="AL78" s="324"/>
      <c r="AM78" s="324"/>
      <c r="AN78" s="324"/>
      <c r="AO78" s="324"/>
    </row>
    <row r="79" spans="3:41" x14ac:dyDescent="0.2">
      <c r="C79" s="324"/>
      <c r="D79" s="324"/>
      <c r="E79" s="324"/>
      <c r="F79" s="324"/>
      <c r="G79" s="324"/>
      <c r="H79" s="324"/>
      <c r="I79" s="324"/>
      <c r="J79" s="324"/>
      <c r="K79" s="324"/>
      <c r="L79" s="324"/>
      <c r="M79" s="324"/>
      <c r="N79" s="324"/>
      <c r="O79" s="324"/>
      <c r="P79" s="324"/>
      <c r="Q79" s="324"/>
      <c r="R79" s="324"/>
      <c r="S79" s="324"/>
      <c r="T79" s="324"/>
      <c r="U79" s="324"/>
      <c r="V79" s="324"/>
      <c r="W79" s="324"/>
      <c r="X79" s="324"/>
      <c r="Y79" s="324"/>
      <c r="Z79" s="324"/>
      <c r="AA79" s="324"/>
      <c r="AB79" s="324"/>
      <c r="AC79" s="324"/>
      <c r="AD79" s="324"/>
      <c r="AE79" s="324"/>
      <c r="AF79" s="324"/>
      <c r="AG79" s="324"/>
      <c r="AH79" s="324"/>
      <c r="AI79" s="324"/>
      <c r="AJ79" s="324"/>
      <c r="AK79" s="324"/>
      <c r="AL79" s="324"/>
      <c r="AM79" s="324"/>
      <c r="AN79" s="324"/>
      <c r="AO79" s="324"/>
    </row>
    <row r="80" spans="3:41" x14ac:dyDescent="0.2">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c r="AN80" s="324"/>
      <c r="AO80" s="324"/>
    </row>
    <row r="81" spans="3:41" x14ac:dyDescent="0.2">
      <c r="C81" s="324"/>
      <c r="D81" s="324"/>
      <c r="E81" s="324"/>
      <c r="F81" s="324"/>
      <c r="G81" s="324"/>
      <c r="H81" s="324"/>
      <c r="I81" s="324"/>
      <c r="J81" s="324"/>
      <c r="K81" s="324"/>
      <c r="L81" s="324"/>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c r="AN81" s="324"/>
      <c r="AO81" s="324"/>
    </row>
    <row r="82" spans="3:41" x14ac:dyDescent="0.2">
      <c r="C82" s="324"/>
      <c r="D82" s="324"/>
      <c r="E82" s="324"/>
      <c r="F82" s="324"/>
      <c r="G82" s="324"/>
      <c r="H82" s="324"/>
      <c r="I82" s="324"/>
      <c r="J82" s="324"/>
      <c r="K82" s="324"/>
      <c r="L82" s="324"/>
      <c r="M82" s="324"/>
      <c r="N82" s="324"/>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c r="AN82" s="324"/>
      <c r="AO82" s="324"/>
    </row>
    <row r="83" spans="3:41" x14ac:dyDescent="0.2">
      <c r="C83" s="324"/>
      <c r="D83" s="324"/>
      <c r="E83" s="324"/>
      <c r="F83" s="324"/>
      <c r="G83" s="324"/>
      <c r="H83" s="324"/>
      <c r="I83" s="324"/>
      <c r="J83" s="324"/>
      <c r="K83" s="324"/>
      <c r="L83" s="324"/>
      <c r="M83" s="324"/>
      <c r="N83" s="324"/>
      <c r="O83" s="324"/>
      <c r="P83" s="324"/>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c r="AN83" s="324"/>
      <c r="AO83" s="324"/>
    </row>
    <row r="84" spans="3:41" x14ac:dyDescent="0.2">
      <c r="C84" s="324"/>
      <c r="D84" s="324"/>
      <c r="E84" s="324"/>
      <c r="F84" s="324"/>
      <c r="G84" s="324"/>
      <c r="H84" s="324"/>
      <c r="I84" s="324"/>
      <c r="J84" s="324"/>
      <c r="K84" s="324"/>
      <c r="L84" s="324"/>
      <c r="M84" s="324"/>
      <c r="N84" s="324"/>
      <c r="O84" s="324"/>
      <c r="P84" s="324"/>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c r="AN84" s="324"/>
      <c r="AO84" s="324"/>
    </row>
    <row r="85" spans="3:41" x14ac:dyDescent="0.2">
      <c r="C85" s="324"/>
      <c r="D85" s="324"/>
      <c r="E85" s="324"/>
      <c r="F85" s="324"/>
      <c r="G85" s="324"/>
      <c r="H85" s="324"/>
      <c r="I85" s="324"/>
      <c r="J85" s="324"/>
      <c r="K85" s="324"/>
      <c r="L85" s="324"/>
      <c r="M85" s="324"/>
      <c r="N85" s="324"/>
      <c r="O85" s="324"/>
      <c r="P85" s="324"/>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c r="AN85" s="324"/>
      <c r="AO85" s="324"/>
    </row>
    <row r="86" spans="3:41" x14ac:dyDescent="0.2">
      <c r="C86" s="324"/>
      <c r="D86" s="324"/>
      <c r="E86" s="324"/>
      <c r="F86" s="324"/>
      <c r="G86" s="324"/>
      <c r="H86" s="324"/>
      <c r="I86" s="324"/>
      <c r="J86" s="324"/>
      <c r="K86" s="324"/>
      <c r="L86" s="324"/>
      <c r="M86" s="324"/>
      <c r="N86" s="324"/>
      <c r="O86" s="324"/>
      <c r="P86" s="324"/>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c r="AN86" s="324"/>
      <c r="AO86" s="324"/>
    </row>
    <row r="87" spans="3:41" x14ac:dyDescent="0.2">
      <c r="C87" s="324"/>
      <c r="D87" s="324"/>
      <c r="E87" s="324"/>
      <c r="F87" s="324"/>
      <c r="G87" s="324"/>
      <c r="H87" s="324"/>
      <c r="I87" s="324"/>
      <c r="J87" s="324"/>
      <c r="K87" s="324"/>
      <c r="L87" s="324"/>
      <c r="M87" s="324"/>
      <c r="N87" s="324"/>
      <c r="O87" s="324"/>
      <c r="P87" s="324"/>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c r="AN87" s="324"/>
      <c r="AO87" s="324"/>
    </row>
    <row r="88" spans="3:41" x14ac:dyDescent="0.2">
      <c r="C88" s="324"/>
      <c r="D88" s="324"/>
      <c r="E88" s="324"/>
      <c r="F88" s="324"/>
      <c r="G88" s="324"/>
      <c r="H88" s="324"/>
      <c r="I88" s="324"/>
      <c r="J88" s="324"/>
      <c r="K88" s="324"/>
      <c r="L88" s="324"/>
      <c r="M88" s="324"/>
      <c r="N88" s="324"/>
      <c r="O88" s="324"/>
      <c r="P88" s="324"/>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c r="AN88" s="324"/>
      <c r="AO88" s="324"/>
    </row>
    <row r="89" spans="3:41" x14ac:dyDescent="0.2">
      <c r="C89" s="324"/>
      <c r="D89" s="324"/>
      <c r="E89" s="324"/>
      <c r="F89" s="324"/>
      <c r="G89" s="324"/>
      <c r="H89" s="324"/>
      <c r="I89" s="324"/>
      <c r="J89" s="324"/>
      <c r="K89" s="324"/>
      <c r="L89" s="324"/>
      <c r="M89" s="324"/>
      <c r="N89" s="324"/>
      <c r="O89" s="324"/>
      <c r="P89" s="324"/>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c r="AN89" s="324"/>
      <c r="AO89" s="324"/>
    </row>
    <row r="90" spans="3:41" x14ac:dyDescent="0.2">
      <c r="C90" s="324"/>
      <c r="D90" s="324"/>
      <c r="E90" s="324"/>
      <c r="F90" s="324"/>
      <c r="G90" s="324"/>
      <c r="H90" s="324"/>
      <c r="I90" s="324"/>
      <c r="J90" s="324"/>
      <c r="K90" s="324"/>
      <c r="L90" s="324"/>
      <c r="M90" s="324"/>
      <c r="N90" s="324"/>
      <c r="O90" s="324"/>
      <c r="P90" s="324"/>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c r="AN90" s="324"/>
      <c r="AO90" s="324"/>
    </row>
    <row r="91" spans="3:41" x14ac:dyDescent="0.2">
      <c r="C91" s="324"/>
      <c r="D91" s="324"/>
      <c r="E91" s="324"/>
      <c r="F91" s="324"/>
      <c r="G91" s="324"/>
      <c r="H91" s="324"/>
      <c r="I91" s="324"/>
      <c r="J91" s="324"/>
      <c r="K91" s="324"/>
      <c r="L91" s="324"/>
      <c r="M91" s="324"/>
      <c r="N91" s="324"/>
      <c r="O91" s="324"/>
      <c r="P91" s="324"/>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c r="AN91" s="324"/>
      <c r="AO91" s="324"/>
    </row>
    <row r="92" spans="3:41" x14ac:dyDescent="0.2">
      <c r="C92" s="324"/>
      <c r="D92" s="324"/>
      <c r="E92" s="324"/>
      <c r="F92" s="324"/>
      <c r="G92" s="324"/>
      <c r="H92" s="324"/>
      <c r="I92" s="324"/>
      <c r="J92" s="324"/>
      <c r="K92" s="324"/>
      <c r="L92" s="324"/>
      <c r="M92" s="324"/>
      <c r="N92" s="324"/>
      <c r="O92" s="324"/>
      <c r="P92" s="324"/>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c r="AN92" s="324"/>
      <c r="AO92" s="324"/>
    </row>
  </sheetData>
  <phoneticPr fontId="5"/>
  <pageMargins left="0.78740157480314965" right="0.59055118110236227" top="0.98425196850393704" bottom="0.98425196850393704" header="0.51181102362204722" footer="0.51181102362204722"/>
  <pageSetup paperSize="9" scale="95" orientation="landscape" verticalDpi="2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08C01-E7E6-40A6-9BF8-35D0AF9D6623}">
  <dimension ref="A1:AS91"/>
  <sheetViews>
    <sheetView workbookViewId="0">
      <pane xSplit="2" ySplit="4" topLeftCell="AA42" activePane="bottomRight" state="frozen"/>
      <selection pane="topRight" activeCell="C1" sqref="C1"/>
      <selection pane="bottomLeft" activeCell="A5" sqref="A5"/>
      <selection pane="bottomRight" activeCell="I49" sqref="I49"/>
    </sheetView>
  </sheetViews>
  <sheetFormatPr defaultRowHeight="13" x14ac:dyDescent="0.2"/>
  <cols>
    <col min="1" max="1" width="3.36328125" style="329" customWidth="1"/>
    <col min="2" max="2" width="21.36328125" style="329" customWidth="1"/>
    <col min="3" max="44" width="9.36328125" style="329" customWidth="1"/>
    <col min="45" max="233" width="9" style="329"/>
    <col min="234" max="234" width="3.36328125" style="329" customWidth="1"/>
    <col min="235" max="235" width="21.36328125" style="329" customWidth="1"/>
    <col min="236" max="237" width="0" style="329" hidden="1" customWidth="1"/>
    <col min="238" max="239" width="9.08984375" style="329" bestFit="1" customWidth="1"/>
    <col min="240" max="248" width="9" style="329"/>
    <col min="249" max="288" width="9.08984375" style="329" bestFit="1" customWidth="1"/>
    <col min="289" max="489" width="9" style="329"/>
    <col min="490" max="490" width="3.36328125" style="329" customWidth="1"/>
    <col min="491" max="491" width="21.36328125" style="329" customWidth="1"/>
    <col min="492" max="493" width="0" style="329" hidden="1" customWidth="1"/>
    <col min="494" max="495" width="9.08984375" style="329" bestFit="1" customWidth="1"/>
    <col min="496" max="504" width="9" style="329"/>
    <col min="505" max="544" width="9.08984375" style="329" bestFit="1" customWidth="1"/>
    <col min="545" max="745" width="9" style="329"/>
    <col min="746" max="746" width="3.36328125" style="329" customWidth="1"/>
    <col min="747" max="747" width="21.36328125" style="329" customWidth="1"/>
    <col min="748" max="749" width="0" style="329" hidden="1" customWidth="1"/>
    <col min="750" max="751" width="9.08984375" style="329" bestFit="1" customWidth="1"/>
    <col min="752" max="760" width="9" style="329"/>
    <col min="761" max="800" width="9.08984375" style="329" bestFit="1" customWidth="1"/>
    <col min="801" max="1001" width="9" style="329"/>
    <col min="1002" max="1002" width="3.36328125" style="329" customWidth="1"/>
    <col min="1003" max="1003" width="21.36328125" style="329" customWidth="1"/>
    <col min="1004" max="1005" width="0" style="329" hidden="1" customWidth="1"/>
    <col min="1006" max="1007" width="9.08984375" style="329" bestFit="1" customWidth="1"/>
    <col min="1008" max="1016" width="9" style="329"/>
    <col min="1017" max="1056" width="9.08984375" style="329" bestFit="1" customWidth="1"/>
    <col min="1057" max="1257" width="9" style="329"/>
    <col min="1258" max="1258" width="3.36328125" style="329" customWidth="1"/>
    <col min="1259" max="1259" width="21.36328125" style="329" customWidth="1"/>
    <col min="1260" max="1261" width="0" style="329" hidden="1" customWidth="1"/>
    <col min="1262" max="1263" width="9.08984375" style="329" bestFit="1" customWidth="1"/>
    <col min="1264" max="1272" width="9" style="329"/>
    <col min="1273" max="1312" width="9.08984375" style="329" bestFit="1" customWidth="1"/>
    <col min="1313" max="1513" width="9" style="329"/>
    <col min="1514" max="1514" width="3.36328125" style="329" customWidth="1"/>
    <col min="1515" max="1515" width="21.36328125" style="329" customWidth="1"/>
    <col min="1516" max="1517" width="0" style="329" hidden="1" customWidth="1"/>
    <col min="1518" max="1519" width="9.08984375" style="329" bestFit="1" customWidth="1"/>
    <col min="1520" max="1528" width="9" style="329"/>
    <col min="1529" max="1568" width="9.08984375" style="329" bestFit="1" customWidth="1"/>
    <col min="1569" max="1769" width="9" style="329"/>
    <col min="1770" max="1770" width="3.36328125" style="329" customWidth="1"/>
    <col min="1771" max="1771" width="21.36328125" style="329" customWidth="1"/>
    <col min="1772" max="1773" width="0" style="329" hidden="1" customWidth="1"/>
    <col min="1774" max="1775" width="9.08984375" style="329" bestFit="1" customWidth="1"/>
    <col min="1776" max="1784" width="9" style="329"/>
    <col min="1785" max="1824" width="9.08984375" style="329" bestFit="1" customWidth="1"/>
    <col min="1825" max="2025" width="9" style="329"/>
    <col min="2026" max="2026" width="3.36328125" style="329" customWidth="1"/>
    <col min="2027" max="2027" width="21.36328125" style="329" customWidth="1"/>
    <col min="2028" max="2029" width="0" style="329" hidden="1" customWidth="1"/>
    <col min="2030" max="2031" width="9.08984375" style="329" bestFit="1" customWidth="1"/>
    <col min="2032" max="2040" width="9" style="329"/>
    <col min="2041" max="2080" width="9.08984375" style="329" bestFit="1" customWidth="1"/>
    <col min="2081" max="2281" width="9" style="329"/>
    <col min="2282" max="2282" width="3.36328125" style="329" customWidth="1"/>
    <col min="2283" max="2283" width="21.36328125" style="329" customWidth="1"/>
    <col min="2284" max="2285" width="0" style="329" hidden="1" customWidth="1"/>
    <col min="2286" max="2287" width="9.08984375" style="329" bestFit="1" customWidth="1"/>
    <col min="2288" max="2296" width="9" style="329"/>
    <col min="2297" max="2336" width="9.08984375" style="329" bestFit="1" customWidth="1"/>
    <col min="2337" max="2537" width="9" style="329"/>
    <col min="2538" max="2538" width="3.36328125" style="329" customWidth="1"/>
    <col min="2539" max="2539" width="21.36328125" style="329" customWidth="1"/>
    <col min="2540" max="2541" width="0" style="329" hidden="1" customWidth="1"/>
    <col min="2542" max="2543" width="9.08984375" style="329" bestFit="1" customWidth="1"/>
    <col min="2544" max="2552" width="9" style="329"/>
    <col min="2553" max="2592" width="9.08984375" style="329" bestFit="1" customWidth="1"/>
    <col min="2593" max="2793" width="9" style="329"/>
    <col min="2794" max="2794" width="3.36328125" style="329" customWidth="1"/>
    <col min="2795" max="2795" width="21.36328125" style="329" customWidth="1"/>
    <col min="2796" max="2797" width="0" style="329" hidden="1" customWidth="1"/>
    <col min="2798" max="2799" width="9.08984375" style="329" bestFit="1" customWidth="1"/>
    <col min="2800" max="2808" width="9" style="329"/>
    <col min="2809" max="2848" width="9.08984375" style="329" bestFit="1" customWidth="1"/>
    <col min="2849" max="3049" width="9" style="329"/>
    <col min="3050" max="3050" width="3.36328125" style="329" customWidth="1"/>
    <col min="3051" max="3051" width="21.36328125" style="329" customWidth="1"/>
    <col min="3052" max="3053" width="0" style="329" hidden="1" customWidth="1"/>
    <col min="3054" max="3055" width="9.08984375" style="329" bestFit="1" customWidth="1"/>
    <col min="3056" max="3064" width="9" style="329"/>
    <col min="3065" max="3104" width="9.08984375" style="329" bestFit="1" customWidth="1"/>
    <col min="3105" max="3305" width="9" style="329"/>
    <col min="3306" max="3306" width="3.36328125" style="329" customWidth="1"/>
    <col min="3307" max="3307" width="21.36328125" style="329" customWidth="1"/>
    <col min="3308" max="3309" width="0" style="329" hidden="1" customWidth="1"/>
    <col min="3310" max="3311" width="9.08984375" style="329" bestFit="1" customWidth="1"/>
    <col min="3312" max="3320" width="9" style="329"/>
    <col min="3321" max="3360" width="9.08984375" style="329" bestFit="1" customWidth="1"/>
    <col min="3361" max="3561" width="9" style="329"/>
    <col min="3562" max="3562" width="3.36328125" style="329" customWidth="1"/>
    <col min="3563" max="3563" width="21.36328125" style="329" customWidth="1"/>
    <col min="3564" max="3565" width="0" style="329" hidden="1" customWidth="1"/>
    <col min="3566" max="3567" width="9.08984375" style="329" bestFit="1" customWidth="1"/>
    <col min="3568" max="3576" width="9" style="329"/>
    <col min="3577" max="3616" width="9.08984375" style="329" bestFit="1" customWidth="1"/>
    <col min="3617" max="3817" width="9" style="329"/>
    <col min="3818" max="3818" width="3.36328125" style="329" customWidth="1"/>
    <col min="3819" max="3819" width="21.36328125" style="329" customWidth="1"/>
    <col min="3820" max="3821" width="0" style="329" hidden="1" customWidth="1"/>
    <col min="3822" max="3823" width="9.08984375" style="329" bestFit="1" customWidth="1"/>
    <col min="3824" max="3832" width="9" style="329"/>
    <col min="3833" max="3872" width="9.08984375" style="329" bestFit="1" customWidth="1"/>
    <col min="3873" max="4073" width="9" style="329"/>
    <col min="4074" max="4074" width="3.36328125" style="329" customWidth="1"/>
    <col min="4075" max="4075" width="21.36328125" style="329" customWidth="1"/>
    <col min="4076" max="4077" width="0" style="329" hidden="1" customWidth="1"/>
    <col min="4078" max="4079" width="9.08984375" style="329" bestFit="1" customWidth="1"/>
    <col min="4080" max="4088" width="9" style="329"/>
    <col min="4089" max="4128" width="9.08984375" style="329" bestFit="1" customWidth="1"/>
    <col min="4129" max="4329" width="9" style="329"/>
    <col min="4330" max="4330" width="3.36328125" style="329" customWidth="1"/>
    <col min="4331" max="4331" width="21.36328125" style="329" customWidth="1"/>
    <col min="4332" max="4333" width="0" style="329" hidden="1" customWidth="1"/>
    <col min="4334" max="4335" width="9.08984375" style="329" bestFit="1" customWidth="1"/>
    <col min="4336" max="4344" width="9" style="329"/>
    <col min="4345" max="4384" width="9.08984375" style="329" bestFit="1" customWidth="1"/>
    <col min="4385" max="4585" width="9" style="329"/>
    <col min="4586" max="4586" width="3.36328125" style="329" customWidth="1"/>
    <col min="4587" max="4587" width="21.36328125" style="329" customWidth="1"/>
    <col min="4588" max="4589" width="0" style="329" hidden="1" customWidth="1"/>
    <col min="4590" max="4591" width="9.08984375" style="329" bestFit="1" customWidth="1"/>
    <col min="4592" max="4600" width="9" style="329"/>
    <col min="4601" max="4640" width="9.08984375" style="329" bestFit="1" customWidth="1"/>
    <col min="4641" max="4841" width="9" style="329"/>
    <col min="4842" max="4842" width="3.36328125" style="329" customWidth="1"/>
    <col min="4843" max="4843" width="21.36328125" style="329" customWidth="1"/>
    <col min="4844" max="4845" width="0" style="329" hidden="1" customWidth="1"/>
    <col min="4846" max="4847" width="9.08984375" style="329" bestFit="1" customWidth="1"/>
    <col min="4848" max="4856" width="9" style="329"/>
    <col min="4857" max="4896" width="9.08984375" style="329" bestFit="1" customWidth="1"/>
    <col min="4897" max="5097" width="9" style="329"/>
    <col min="5098" max="5098" width="3.36328125" style="329" customWidth="1"/>
    <col min="5099" max="5099" width="21.36328125" style="329" customWidth="1"/>
    <col min="5100" max="5101" width="0" style="329" hidden="1" customWidth="1"/>
    <col min="5102" max="5103" width="9.08984375" style="329" bestFit="1" customWidth="1"/>
    <col min="5104" max="5112" width="9" style="329"/>
    <col min="5113" max="5152" width="9.08984375" style="329" bestFit="1" customWidth="1"/>
    <col min="5153" max="5353" width="9" style="329"/>
    <col min="5354" max="5354" width="3.36328125" style="329" customWidth="1"/>
    <col min="5355" max="5355" width="21.36328125" style="329" customWidth="1"/>
    <col min="5356" max="5357" width="0" style="329" hidden="1" customWidth="1"/>
    <col min="5358" max="5359" width="9.08984375" style="329" bestFit="1" customWidth="1"/>
    <col min="5360" max="5368" width="9" style="329"/>
    <col min="5369" max="5408" width="9.08984375" style="329" bestFit="1" customWidth="1"/>
    <col min="5409" max="5609" width="9" style="329"/>
    <col min="5610" max="5610" width="3.36328125" style="329" customWidth="1"/>
    <col min="5611" max="5611" width="21.36328125" style="329" customWidth="1"/>
    <col min="5612" max="5613" width="0" style="329" hidden="1" customWidth="1"/>
    <col min="5614" max="5615" width="9.08984375" style="329" bestFit="1" customWidth="1"/>
    <col min="5616" max="5624" width="9" style="329"/>
    <col min="5625" max="5664" width="9.08984375" style="329" bestFit="1" customWidth="1"/>
    <col min="5665" max="5865" width="9" style="329"/>
    <col min="5866" max="5866" width="3.36328125" style="329" customWidth="1"/>
    <col min="5867" max="5867" width="21.36328125" style="329" customWidth="1"/>
    <col min="5868" max="5869" width="0" style="329" hidden="1" customWidth="1"/>
    <col min="5870" max="5871" width="9.08984375" style="329" bestFit="1" customWidth="1"/>
    <col min="5872" max="5880" width="9" style="329"/>
    <col min="5881" max="5920" width="9.08984375" style="329" bestFit="1" customWidth="1"/>
    <col min="5921" max="6121" width="9" style="329"/>
    <col min="6122" max="6122" width="3.36328125" style="329" customWidth="1"/>
    <col min="6123" max="6123" width="21.36328125" style="329" customWidth="1"/>
    <col min="6124" max="6125" width="0" style="329" hidden="1" customWidth="1"/>
    <col min="6126" max="6127" width="9.08984375" style="329" bestFit="1" customWidth="1"/>
    <col min="6128" max="6136" width="9" style="329"/>
    <col min="6137" max="6176" width="9.08984375" style="329" bestFit="1" customWidth="1"/>
    <col min="6177" max="6377" width="9" style="329"/>
    <col min="6378" max="6378" width="3.36328125" style="329" customWidth="1"/>
    <col min="6379" max="6379" width="21.36328125" style="329" customWidth="1"/>
    <col min="6380" max="6381" width="0" style="329" hidden="1" customWidth="1"/>
    <col min="6382" max="6383" width="9.08984375" style="329" bestFit="1" customWidth="1"/>
    <col min="6384" max="6392" width="9" style="329"/>
    <col min="6393" max="6432" width="9.08984375" style="329" bestFit="1" customWidth="1"/>
    <col min="6433" max="6633" width="9" style="329"/>
    <col min="6634" max="6634" width="3.36328125" style="329" customWidth="1"/>
    <col min="6635" max="6635" width="21.36328125" style="329" customWidth="1"/>
    <col min="6636" max="6637" width="0" style="329" hidden="1" customWidth="1"/>
    <col min="6638" max="6639" width="9.08984375" style="329" bestFit="1" customWidth="1"/>
    <col min="6640" max="6648" width="9" style="329"/>
    <col min="6649" max="6688" width="9.08984375" style="329" bestFit="1" customWidth="1"/>
    <col min="6689" max="6889" width="9" style="329"/>
    <col min="6890" max="6890" width="3.36328125" style="329" customWidth="1"/>
    <col min="6891" max="6891" width="21.36328125" style="329" customWidth="1"/>
    <col min="6892" max="6893" width="0" style="329" hidden="1" customWidth="1"/>
    <col min="6894" max="6895" width="9.08984375" style="329" bestFit="1" customWidth="1"/>
    <col min="6896" max="6904" width="9" style="329"/>
    <col min="6905" max="6944" width="9.08984375" style="329" bestFit="1" customWidth="1"/>
    <col min="6945" max="7145" width="9" style="329"/>
    <col min="7146" max="7146" width="3.36328125" style="329" customWidth="1"/>
    <col min="7147" max="7147" width="21.36328125" style="329" customWidth="1"/>
    <col min="7148" max="7149" width="0" style="329" hidden="1" customWidth="1"/>
    <col min="7150" max="7151" width="9.08984375" style="329" bestFit="1" customWidth="1"/>
    <col min="7152" max="7160" width="9" style="329"/>
    <col min="7161" max="7200" width="9.08984375" style="329" bestFit="1" customWidth="1"/>
    <col min="7201" max="7401" width="9" style="329"/>
    <col min="7402" max="7402" width="3.36328125" style="329" customWidth="1"/>
    <col min="7403" max="7403" width="21.36328125" style="329" customWidth="1"/>
    <col min="7404" max="7405" width="0" style="329" hidden="1" customWidth="1"/>
    <col min="7406" max="7407" width="9.08984375" style="329" bestFit="1" customWidth="1"/>
    <col min="7408" max="7416" width="9" style="329"/>
    <col min="7417" max="7456" width="9.08984375" style="329" bestFit="1" customWidth="1"/>
    <col min="7457" max="7657" width="9" style="329"/>
    <col min="7658" max="7658" width="3.36328125" style="329" customWidth="1"/>
    <col min="7659" max="7659" width="21.36328125" style="329" customWidth="1"/>
    <col min="7660" max="7661" width="0" style="329" hidden="1" customWidth="1"/>
    <col min="7662" max="7663" width="9.08984375" style="329" bestFit="1" customWidth="1"/>
    <col min="7664" max="7672" width="9" style="329"/>
    <col min="7673" max="7712" width="9.08984375" style="329" bestFit="1" customWidth="1"/>
    <col min="7713" max="7913" width="9" style="329"/>
    <col min="7914" max="7914" width="3.36328125" style="329" customWidth="1"/>
    <col min="7915" max="7915" width="21.36328125" style="329" customWidth="1"/>
    <col min="7916" max="7917" width="0" style="329" hidden="1" customWidth="1"/>
    <col min="7918" max="7919" width="9.08984375" style="329" bestFit="1" customWidth="1"/>
    <col min="7920" max="7928" width="9" style="329"/>
    <col min="7929" max="7968" width="9.08984375" style="329" bestFit="1" customWidth="1"/>
    <col min="7969" max="8169" width="9" style="329"/>
    <col min="8170" max="8170" width="3.36328125" style="329" customWidth="1"/>
    <col min="8171" max="8171" width="21.36328125" style="329" customWidth="1"/>
    <col min="8172" max="8173" width="0" style="329" hidden="1" customWidth="1"/>
    <col min="8174" max="8175" width="9.08984375" style="329" bestFit="1" customWidth="1"/>
    <col min="8176" max="8184" width="9" style="329"/>
    <col min="8185" max="8224" width="9.08984375" style="329" bestFit="1" customWidth="1"/>
    <col min="8225" max="8425" width="9" style="329"/>
    <col min="8426" max="8426" width="3.36328125" style="329" customWidth="1"/>
    <col min="8427" max="8427" width="21.36328125" style="329" customWidth="1"/>
    <col min="8428" max="8429" width="0" style="329" hidden="1" customWidth="1"/>
    <col min="8430" max="8431" width="9.08984375" style="329" bestFit="1" customWidth="1"/>
    <col min="8432" max="8440" width="9" style="329"/>
    <col min="8441" max="8480" width="9.08984375" style="329" bestFit="1" customWidth="1"/>
    <col min="8481" max="8681" width="9" style="329"/>
    <col min="8682" max="8682" width="3.36328125" style="329" customWidth="1"/>
    <col min="8683" max="8683" width="21.36328125" style="329" customWidth="1"/>
    <col min="8684" max="8685" width="0" style="329" hidden="1" customWidth="1"/>
    <col min="8686" max="8687" width="9.08984375" style="329" bestFit="1" customWidth="1"/>
    <col min="8688" max="8696" width="9" style="329"/>
    <col min="8697" max="8736" width="9.08984375" style="329" bestFit="1" customWidth="1"/>
    <col min="8737" max="8937" width="9" style="329"/>
    <col min="8938" max="8938" width="3.36328125" style="329" customWidth="1"/>
    <col min="8939" max="8939" width="21.36328125" style="329" customWidth="1"/>
    <col min="8940" max="8941" width="0" style="329" hidden="1" customWidth="1"/>
    <col min="8942" max="8943" width="9.08984375" style="329" bestFit="1" customWidth="1"/>
    <col min="8944" max="8952" width="9" style="329"/>
    <col min="8953" max="8992" width="9.08984375" style="329" bestFit="1" customWidth="1"/>
    <col min="8993" max="9193" width="9" style="329"/>
    <col min="9194" max="9194" width="3.36328125" style="329" customWidth="1"/>
    <col min="9195" max="9195" width="21.36328125" style="329" customWidth="1"/>
    <col min="9196" max="9197" width="0" style="329" hidden="1" customWidth="1"/>
    <col min="9198" max="9199" width="9.08984375" style="329" bestFit="1" customWidth="1"/>
    <col min="9200" max="9208" width="9" style="329"/>
    <col min="9209" max="9248" width="9.08984375" style="329" bestFit="1" customWidth="1"/>
    <col min="9249" max="9449" width="9" style="329"/>
    <col min="9450" max="9450" width="3.36328125" style="329" customWidth="1"/>
    <col min="9451" max="9451" width="21.36328125" style="329" customWidth="1"/>
    <col min="9452" max="9453" width="0" style="329" hidden="1" customWidth="1"/>
    <col min="9454" max="9455" width="9.08984375" style="329" bestFit="1" customWidth="1"/>
    <col min="9456" max="9464" width="9" style="329"/>
    <col min="9465" max="9504" width="9.08984375" style="329" bestFit="1" customWidth="1"/>
    <col min="9505" max="9705" width="9" style="329"/>
    <col min="9706" max="9706" width="3.36328125" style="329" customWidth="1"/>
    <col min="9707" max="9707" width="21.36328125" style="329" customWidth="1"/>
    <col min="9708" max="9709" width="0" style="329" hidden="1" customWidth="1"/>
    <col min="9710" max="9711" width="9.08984375" style="329" bestFit="1" customWidth="1"/>
    <col min="9712" max="9720" width="9" style="329"/>
    <col min="9721" max="9760" width="9.08984375" style="329" bestFit="1" customWidth="1"/>
    <col min="9761" max="9961" width="9" style="329"/>
    <col min="9962" max="9962" width="3.36328125" style="329" customWidth="1"/>
    <col min="9963" max="9963" width="21.36328125" style="329" customWidth="1"/>
    <col min="9964" max="9965" width="0" style="329" hidden="1" customWidth="1"/>
    <col min="9966" max="9967" width="9.08984375" style="329" bestFit="1" customWidth="1"/>
    <col min="9968" max="9976" width="9" style="329"/>
    <col min="9977" max="10016" width="9.08984375" style="329" bestFit="1" customWidth="1"/>
    <col min="10017" max="10217" width="9" style="329"/>
    <col min="10218" max="10218" width="3.36328125" style="329" customWidth="1"/>
    <col min="10219" max="10219" width="21.36328125" style="329" customWidth="1"/>
    <col min="10220" max="10221" width="0" style="329" hidden="1" customWidth="1"/>
    <col min="10222" max="10223" width="9.08984375" style="329" bestFit="1" customWidth="1"/>
    <col min="10224" max="10232" width="9" style="329"/>
    <col min="10233" max="10272" width="9.08984375" style="329" bestFit="1" customWidth="1"/>
    <col min="10273" max="10473" width="9" style="329"/>
    <col min="10474" max="10474" width="3.36328125" style="329" customWidth="1"/>
    <col min="10475" max="10475" width="21.36328125" style="329" customWidth="1"/>
    <col min="10476" max="10477" width="0" style="329" hidden="1" customWidth="1"/>
    <col min="10478" max="10479" width="9.08984375" style="329" bestFit="1" customWidth="1"/>
    <col min="10480" max="10488" width="9" style="329"/>
    <col min="10489" max="10528" width="9.08984375" style="329" bestFit="1" customWidth="1"/>
    <col min="10529" max="10729" width="9" style="329"/>
    <col min="10730" max="10730" width="3.36328125" style="329" customWidth="1"/>
    <col min="10731" max="10731" width="21.36328125" style="329" customWidth="1"/>
    <col min="10732" max="10733" width="0" style="329" hidden="1" customWidth="1"/>
    <col min="10734" max="10735" width="9.08984375" style="329" bestFit="1" customWidth="1"/>
    <col min="10736" max="10744" width="9" style="329"/>
    <col min="10745" max="10784" width="9.08984375" style="329" bestFit="1" customWidth="1"/>
    <col min="10785" max="10985" width="9" style="329"/>
    <col min="10986" max="10986" width="3.36328125" style="329" customWidth="1"/>
    <col min="10987" max="10987" width="21.36328125" style="329" customWidth="1"/>
    <col min="10988" max="10989" width="0" style="329" hidden="1" customWidth="1"/>
    <col min="10990" max="10991" width="9.08984375" style="329" bestFit="1" customWidth="1"/>
    <col min="10992" max="11000" width="9" style="329"/>
    <col min="11001" max="11040" width="9.08984375" style="329" bestFit="1" customWidth="1"/>
    <col min="11041" max="11241" width="9" style="329"/>
    <col min="11242" max="11242" width="3.36328125" style="329" customWidth="1"/>
    <col min="11243" max="11243" width="21.36328125" style="329" customWidth="1"/>
    <col min="11244" max="11245" width="0" style="329" hidden="1" customWidth="1"/>
    <col min="11246" max="11247" width="9.08984375" style="329" bestFit="1" customWidth="1"/>
    <col min="11248" max="11256" width="9" style="329"/>
    <col min="11257" max="11296" width="9.08984375" style="329" bestFit="1" customWidth="1"/>
    <col min="11297" max="11497" width="9" style="329"/>
    <col min="11498" max="11498" width="3.36328125" style="329" customWidth="1"/>
    <col min="11499" max="11499" width="21.36328125" style="329" customWidth="1"/>
    <col min="11500" max="11501" width="0" style="329" hidden="1" customWidth="1"/>
    <col min="11502" max="11503" width="9.08984375" style="329" bestFit="1" customWidth="1"/>
    <col min="11504" max="11512" width="9" style="329"/>
    <col min="11513" max="11552" width="9.08984375" style="329" bestFit="1" customWidth="1"/>
    <col min="11553" max="11753" width="9" style="329"/>
    <col min="11754" max="11754" width="3.36328125" style="329" customWidth="1"/>
    <col min="11755" max="11755" width="21.36328125" style="329" customWidth="1"/>
    <col min="11756" max="11757" width="0" style="329" hidden="1" customWidth="1"/>
    <col min="11758" max="11759" width="9.08984375" style="329" bestFit="1" customWidth="1"/>
    <col min="11760" max="11768" width="9" style="329"/>
    <col min="11769" max="11808" width="9.08984375" style="329" bestFit="1" customWidth="1"/>
    <col min="11809" max="12009" width="9" style="329"/>
    <col min="12010" max="12010" width="3.36328125" style="329" customWidth="1"/>
    <col min="12011" max="12011" width="21.36328125" style="329" customWidth="1"/>
    <col min="12012" max="12013" width="0" style="329" hidden="1" customWidth="1"/>
    <col min="12014" max="12015" width="9.08984375" style="329" bestFit="1" customWidth="1"/>
    <col min="12016" max="12024" width="9" style="329"/>
    <col min="12025" max="12064" width="9.08984375" style="329" bestFit="1" customWidth="1"/>
    <col min="12065" max="12265" width="9" style="329"/>
    <col min="12266" max="12266" width="3.36328125" style="329" customWidth="1"/>
    <col min="12267" max="12267" width="21.36328125" style="329" customWidth="1"/>
    <col min="12268" max="12269" width="0" style="329" hidden="1" customWidth="1"/>
    <col min="12270" max="12271" width="9.08984375" style="329" bestFit="1" customWidth="1"/>
    <col min="12272" max="12280" width="9" style="329"/>
    <col min="12281" max="12320" width="9.08984375" style="329" bestFit="1" customWidth="1"/>
    <col min="12321" max="12521" width="9" style="329"/>
    <col min="12522" max="12522" width="3.36328125" style="329" customWidth="1"/>
    <col min="12523" max="12523" width="21.36328125" style="329" customWidth="1"/>
    <col min="12524" max="12525" width="0" style="329" hidden="1" customWidth="1"/>
    <col min="12526" max="12527" width="9.08984375" style="329" bestFit="1" customWidth="1"/>
    <col min="12528" max="12536" width="9" style="329"/>
    <col min="12537" max="12576" width="9.08984375" style="329" bestFit="1" customWidth="1"/>
    <col min="12577" max="12777" width="9" style="329"/>
    <col min="12778" max="12778" width="3.36328125" style="329" customWidth="1"/>
    <col min="12779" max="12779" width="21.36328125" style="329" customWidth="1"/>
    <col min="12780" max="12781" width="0" style="329" hidden="1" customWidth="1"/>
    <col min="12782" max="12783" width="9.08984375" style="329" bestFit="1" customWidth="1"/>
    <col min="12784" max="12792" width="9" style="329"/>
    <col min="12793" max="12832" width="9.08984375" style="329" bestFit="1" customWidth="1"/>
    <col min="12833" max="13033" width="9" style="329"/>
    <col min="13034" max="13034" width="3.36328125" style="329" customWidth="1"/>
    <col min="13035" max="13035" width="21.36328125" style="329" customWidth="1"/>
    <col min="13036" max="13037" width="0" style="329" hidden="1" customWidth="1"/>
    <col min="13038" max="13039" width="9.08984375" style="329" bestFit="1" customWidth="1"/>
    <col min="13040" max="13048" width="9" style="329"/>
    <col min="13049" max="13088" width="9.08984375" style="329" bestFit="1" customWidth="1"/>
    <col min="13089" max="13289" width="9" style="329"/>
    <col min="13290" max="13290" width="3.36328125" style="329" customWidth="1"/>
    <col min="13291" max="13291" width="21.36328125" style="329" customWidth="1"/>
    <col min="13292" max="13293" width="0" style="329" hidden="1" customWidth="1"/>
    <col min="13294" max="13295" width="9.08984375" style="329" bestFit="1" customWidth="1"/>
    <col min="13296" max="13304" width="9" style="329"/>
    <col min="13305" max="13344" width="9.08984375" style="329" bestFit="1" customWidth="1"/>
    <col min="13345" max="13545" width="9" style="329"/>
    <col min="13546" max="13546" width="3.36328125" style="329" customWidth="1"/>
    <col min="13547" max="13547" width="21.36328125" style="329" customWidth="1"/>
    <col min="13548" max="13549" width="0" style="329" hidden="1" customWidth="1"/>
    <col min="13550" max="13551" width="9.08984375" style="329" bestFit="1" customWidth="1"/>
    <col min="13552" max="13560" width="9" style="329"/>
    <col min="13561" max="13600" width="9.08984375" style="329" bestFit="1" customWidth="1"/>
    <col min="13601" max="13801" width="9" style="329"/>
    <col min="13802" max="13802" width="3.36328125" style="329" customWidth="1"/>
    <col min="13803" max="13803" width="21.36328125" style="329" customWidth="1"/>
    <col min="13804" max="13805" width="0" style="329" hidden="1" customWidth="1"/>
    <col min="13806" max="13807" width="9.08984375" style="329" bestFit="1" customWidth="1"/>
    <col min="13808" max="13816" width="9" style="329"/>
    <col min="13817" max="13856" width="9.08984375" style="329" bestFit="1" customWidth="1"/>
    <col min="13857" max="14057" width="9" style="329"/>
    <col min="14058" max="14058" width="3.36328125" style="329" customWidth="1"/>
    <col min="14059" max="14059" width="21.36328125" style="329" customWidth="1"/>
    <col min="14060" max="14061" width="0" style="329" hidden="1" customWidth="1"/>
    <col min="14062" max="14063" width="9.08984375" style="329" bestFit="1" customWidth="1"/>
    <col min="14064" max="14072" width="9" style="329"/>
    <col min="14073" max="14112" width="9.08984375" style="329" bestFit="1" customWidth="1"/>
    <col min="14113" max="14313" width="9" style="329"/>
    <col min="14314" max="14314" width="3.36328125" style="329" customWidth="1"/>
    <col min="14315" max="14315" width="21.36328125" style="329" customWidth="1"/>
    <col min="14316" max="14317" width="0" style="329" hidden="1" customWidth="1"/>
    <col min="14318" max="14319" width="9.08984375" style="329" bestFit="1" customWidth="1"/>
    <col min="14320" max="14328" width="9" style="329"/>
    <col min="14329" max="14368" width="9.08984375" style="329" bestFit="1" customWidth="1"/>
    <col min="14369" max="14569" width="9" style="329"/>
    <col min="14570" max="14570" width="3.36328125" style="329" customWidth="1"/>
    <col min="14571" max="14571" width="21.36328125" style="329" customWidth="1"/>
    <col min="14572" max="14573" width="0" style="329" hidden="1" customWidth="1"/>
    <col min="14574" max="14575" width="9.08984375" style="329" bestFit="1" customWidth="1"/>
    <col min="14576" max="14584" width="9" style="329"/>
    <col min="14585" max="14624" width="9.08984375" style="329" bestFit="1" customWidth="1"/>
    <col min="14625" max="14825" width="9" style="329"/>
    <col min="14826" max="14826" width="3.36328125" style="329" customWidth="1"/>
    <col min="14827" max="14827" width="21.36328125" style="329" customWidth="1"/>
    <col min="14828" max="14829" width="0" style="329" hidden="1" customWidth="1"/>
    <col min="14830" max="14831" width="9.08984375" style="329" bestFit="1" customWidth="1"/>
    <col min="14832" max="14840" width="9" style="329"/>
    <col min="14841" max="14880" width="9.08984375" style="329" bestFit="1" customWidth="1"/>
    <col min="14881" max="15081" width="9" style="329"/>
    <col min="15082" max="15082" width="3.36328125" style="329" customWidth="1"/>
    <col min="15083" max="15083" width="21.36328125" style="329" customWidth="1"/>
    <col min="15084" max="15085" width="0" style="329" hidden="1" customWidth="1"/>
    <col min="15086" max="15087" width="9.08984375" style="329" bestFit="1" customWidth="1"/>
    <col min="15088" max="15096" width="9" style="329"/>
    <col min="15097" max="15136" width="9.08984375" style="329" bestFit="1" customWidth="1"/>
    <col min="15137" max="15337" width="9" style="329"/>
    <col min="15338" max="15338" width="3.36328125" style="329" customWidth="1"/>
    <col min="15339" max="15339" width="21.36328125" style="329" customWidth="1"/>
    <col min="15340" max="15341" width="0" style="329" hidden="1" customWidth="1"/>
    <col min="15342" max="15343" width="9.08984375" style="329" bestFit="1" customWidth="1"/>
    <col min="15344" max="15352" width="9" style="329"/>
    <col min="15353" max="15392" width="9.08984375" style="329" bestFit="1" customWidth="1"/>
    <col min="15393" max="15593" width="9" style="329"/>
    <col min="15594" max="15594" width="3.36328125" style="329" customWidth="1"/>
    <col min="15595" max="15595" width="21.36328125" style="329" customWidth="1"/>
    <col min="15596" max="15597" width="0" style="329" hidden="1" customWidth="1"/>
    <col min="15598" max="15599" width="9.08984375" style="329" bestFit="1" customWidth="1"/>
    <col min="15600" max="15608" width="9" style="329"/>
    <col min="15609" max="15648" width="9.08984375" style="329" bestFit="1" customWidth="1"/>
    <col min="15649" max="15849" width="9" style="329"/>
    <col min="15850" max="15850" width="3.36328125" style="329" customWidth="1"/>
    <col min="15851" max="15851" width="21.36328125" style="329" customWidth="1"/>
    <col min="15852" max="15853" width="0" style="329" hidden="1" customWidth="1"/>
    <col min="15854" max="15855" width="9.08984375" style="329" bestFit="1" customWidth="1"/>
    <col min="15856" max="15864" width="9" style="329"/>
    <col min="15865" max="15904" width="9.08984375" style="329" bestFit="1" customWidth="1"/>
    <col min="15905" max="16105" width="9" style="329"/>
    <col min="16106" max="16106" width="3.36328125" style="329" customWidth="1"/>
    <col min="16107" max="16107" width="21.36328125" style="329" customWidth="1"/>
    <col min="16108" max="16109" width="0" style="329" hidden="1" customWidth="1"/>
    <col min="16110" max="16111" width="9.08984375" style="329" bestFit="1" customWidth="1"/>
    <col min="16112" max="16120" width="9" style="329"/>
    <col min="16121" max="16160" width="9.08984375" style="329" bestFit="1" customWidth="1"/>
    <col min="16161" max="16384" width="9" style="329"/>
  </cols>
  <sheetData>
    <row r="1" spans="1:44" x14ac:dyDescent="0.2">
      <c r="A1" s="325" t="s">
        <v>488</v>
      </c>
      <c r="B1" s="326"/>
      <c r="C1" s="327"/>
      <c r="D1" s="327"/>
      <c r="E1" s="328">
        <v>45093</v>
      </c>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c r="AI1" s="327"/>
      <c r="AJ1" s="327"/>
      <c r="AK1" s="327"/>
      <c r="AL1" s="327"/>
      <c r="AM1" s="327"/>
      <c r="AN1" s="327"/>
      <c r="AO1" s="327"/>
      <c r="AP1" s="327"/>
      <c r="AQ1" s="327"/>
      <c r="AR1" s="327"/>
    </row>
    <row r="2" spans="1:44" x14ac:dyDescent="0.2">
      <c r="A2" s="326" t="s">
        <v>177</v>
      </c>
      <c r="B2" s="326" t="s">
        <v>350</v>
      </c>
      <c r="C2" s="327"/>
      <c r="D2" s="327"/>
      <c r="E2" s="327" t="s">
        <v>177</v>
      </c>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c r="AE2" s="327"/>
      <c r="AF2" s="327"/>
      <c r="AG2" s="327"/>
      <c r="AH2" s="327"/>
      <c r="AI2" s="327"/>
      <c r="AJ2" s="327"/>
      <c r="AK2" s="327"/>
      <c r="AL2" s="327"/>
      <c r="AM2" s="327"/>
      <c r="AN2" s="327"/>
      <c r="AO2" s="327"/>
      <c r="AP2" s="327"/>
      <c r="AQ2" s="327" t="s">
        <v>489</v>
      </c>
      <c r="AR2" s="327"/>
    </row>
    <row r="3" spans="1:44" x14ac:dyDescent="0.2">
      <c r="A3" s="460" t="s">
        <v>490</v>
      </c>
      <c r="B3" s="461"/>
      <c r="C3" s="330" t="s">
        <v>491</v>
      </c>
      <c r="D3" s="331" t="s">
        <v>133</v>
      </c>
      <c r="E3" s="332" t="s">
        <v>492</v>
      </c>
      <c r="F3" s="331" t="s">
        <v>493</v>
      </c>
      <c r="G3" s="333" t="s">
        <v>494</v>
      </c>
      <c r="H3" s="332" t="s">
        <v>495</v>
      </c>
      <c r="I3" s="332" t="s">
        <v>496</v>
      </c>
      <c r="J3" s="331" t="s">
        <v>497</v>
      </c>
      <c r="K3" s="333" t="s">
        <v>498</v>
      </c>
      <c r="L3" s="332" t="s">
        <v>499</v>
      </c>
      <c r="M3" s="332" t="s">
        <v>500</v>
      </c>
      <c r="N3" s="331" t="s">
        <v>501</v>
      </c>
      <c r="O3" s="333" t="s">
        <v>502</v>
      </c>
      <c r="P3" s="331" t="s">
        <v>503</v>
      </c>
      <c r="Q3" s="333" t="s">
        <v>504</v>
      </c>
      <c r="R3" s="332" t="s">
        <v>505</v>
      </c>
      <c r="S3" s="332" t="s">
        <v>506</v>
      </c>
      <c r="T3" s="331" t="s">
        <v>507</v>
      </c>
      <c r="U3" s="333" t="s">
        <v>508</v>
      </c>
      <c r="V3" s="332" t="s">
        <v>509</v>
      </c>
      <c r="W3" s="332" t="s">
        <v>510</v>
      </c>
      <c r="X3" s="331" t="s">
        <v>511</v>
      </c>
      <c r="Y3" s="333" t="s">
        <v>512</v>
      </c>
      <c r="Z3" s="332" t="s">
        <v>513</v>
      </c>
      <c r="AA3" s="332" t="s">
        <v>514</v>
      </c>
      <c r="AB3" s="331" t="s">
        <v>515</v>
      </c>
      <c r="AC3" s="333" t="s">
        <v>516</v>
      </c>
      <c r="AD3" s="332" t="s">
        <v>517</v>
      </c>
      <c r="AE3" s="332" t="s">
        <v>518</v>
      </c>
      <c r="AF3" s="331" t="s">
        <v>519</v>
      </c>
      <c r="AG3" s="333" t="s">
        <v>520</v>
      </c>
      <c r="AH3" s="332" t="s">
        <v>521</v>
      </c>
      <c r="AI3" s="332" t="s">
        <v>522</v>
      </c>
      <c r="AJ3" s="331" t="s">
        <v>523</v>
      </c>
      <c r="AK3" s="333" t="s">
        <v>524</v>
      </c>
      <c r="AL3" s="332" t="s">
        <v>525</v>
      </c>
      <c r="AM3" s="332" t="s">
        <v>526</v>
      </c>
      <c r="AN3" s="331" t="s">
        <v>527</v>
      </c>
      <c r="AO3" s="333" t="s">
        <v>528</v>
      </c>
      <c r="AP3" s="332" t="s">
        <v>529</v>
      </c>
      <c r="AQ3" s="332" t="s">
        <v>530</v>
      </c>
      <c r="AR3" s="334" t="s">
        <v>531</v>
      </c>
    </row>
    <row r="4" spans="1:44" x14ac:dyDescent="0.2">
      <c r="A4" s="335"/>
      <c r="B4" s="336"/>
      <c r="C4" s="337" t="s">
        <v>532</v>
      </c>
      <c r="D4" s="338" t="s">
        <v>532</v>
      </c>
      <c r="E4" s="339" t="s">
        <v>532</v>
      </c>
      <c r="F4" s="338" t="s">
        <v>532</v>
      </c>
      <c r="G4" s="340" t="s">
        <v>532</v>
      </c>
      <c r="H4" s="339" t="s">
        <v>532</v>
      </c>
      <c r="I4" s="339" t="s">
        <v>532</v>
      </c>
      <c r="J4" s="338" t="s">
        <v>532</v>
      </c>
      <c r="K4" s="340" t="s">
        <v>532</v>
      </c>
      <c r="L4" s="339" t="s">
        <v>532</v>
      </c>
      <c r="M4" s="339" t="s">
        <v>532</v>
      </c>
      <c r="N4" s="338" t="s">
        <v>532</v>
      </c>
      <c r="O4" s="340" t="s">
        <v>532</v>
      </c>
      <c r="P4" s="338" t="s">
        <v>532</v>
      </c>
      <c r="Q4" s="340" t="s">
        <v>532</v>
      </c>
      <c r="R4" s="339" t="s">
        <v>532</v>
      </c>
      <c r="S4" s="339" t="s">
        <v>532</v>
      </c>
      <c r="T4" s="338" t="s">
        <v>532</v>
      </c>
      <c r="U4" s="340" t="s">
        <v>532</v>
      </c>
      <c r="V4" s="339" t="s">
        <v>532</v>
      </c>
      <c r="W4" s="339" t="s">
        <v>532</v>
      </c>
      <c r="X4" s="338" t="s">
        <v>532</v>
      </c>
      <c r="Y4" s="340" t="s">
        <v>532</v>
      </c>
      <c r="Z4" s="339" t="s">
        <v>532</v>
      </c>
      <c r="AA4" s="339" t="s">
        <v>532</v>
      </c>
      <c r="AB4" s="338" t="s">
        <v>532</v>
      </c>
      <c r="AC4" s="340" t="s">
        <v>532</v>
      </c>
      <c r="AD4" s="339" t="s">
        <v>532</v>
      </c>
      <c r="AE4" s="339" t="s">
        <v>532</v>
      </c>
      <c r="AF4" s="338" t="s">
        <v>532</v>
      </c>
      <c r="AG4" s="340" t="s">
        <v>532</v>
      </c>
      <c r="AH4" s="339" t="s">
        <v>532</v>
      </c>
      <c r="AI4" s="339" t="s">
        <v>532</v>
      </c>
      <c r="AJ4" s="338" t="s">
        <v>532</v>
      </c>
      <c r="AK4" s="340" t="s">
        <v>532</v>
      </c>
      <c r="AL4" s="339" t="s">
        <v>532</v>
      </c>
      <c r="AM4" s="339" t="s">
        <v>532</v>
      </c>
      <c r="AN4" s="338" t="s">
        <v>532</v>
      </c>
      <c r="AO4" s="340" t="s">
        <v>532</v>
      </c>
      <c r="AP4" s="339" t="s">
        <v>532</v>
      </c>
      <c r="AQ4" s="339" t="s">
        <v>532</v>
      </c>
      <c r="AR4" s="341" t="s">
        <v>532</v>
      </c>
    </row>
    <row r="5" spans="1:44" x14ac:dyDescent="0.2">
      <c r="A5" s="342" t="s">
        <v>263</v>
      </c>
      <c r="B5" s="343" t="s">
        <v>533</v>
      </c>
      <c r="C5" s="344">
        <v>52217</v>
      </c>
      <c r="D5" s="345">
        <v>5496</v>
      </c>
      <c r="E5" s="346">
        <v>2250</v>
      </c>
      <c r="F5" s="345">
        <v>682</v>
      </c>
      <c r="G5" s="347">
        <v>797</v>
      </c>
      <c r="H5" s="346">
        <v>732</v>
      </c>
      <c r="I5" s="346">
        <v>2451</v>
      </c>
      <c r="J5" s="345">
        <v>105</v>
      </c>
      <c r="K5" s="347">
        <v>727</v>
      </c>
      <c r="L5" s="346">
        <v>204</v>
      </c>
      <c r="M5" s="346">
        <v>2710</v>
      </c>
      <c r="N5" s="345">
        <v>1090</v>
      </c>
      <c r="O5" s="347">
        <v>495</v>
      </c>
      <c r="P5" s="345">
        <v>383</v>
      </c>
      <c r="Q5" s="347">
        <v>1109</v>
      </c>
      <c r="R5" s="346">
        <v>1919</v>
      </c>
      <c r="S5" s="346">
        <v>215</v>
      </c>
      <c r="T5" s="345">
        <v>567</v>
      </c>
      <c r="U5" s="347">
        <v>811</v>
      </c>
      <c r="V5" s="346">
        <v>1485</v>
      </c>
      <c r="W5" s="346">
        <v>1074</v>
      </c>
      <c r="X5" s="345">
        <v>3000</v>
      </c>
      <c r="Y5" s="347">
        <v>1075</v>
      </c>
      <c r="Z5" s="346">
        <v>3053</v>
      </c>
      <c r="AA5" s="346">
        <v>6898</v>
      </c>
      <c r="AB5" s="345">
        <v>942</v>
      </c>
      <c r="AC5" s="347">
        <v>2553</v>
      </c>
      <c r="AD5" s="346">
        <v>732</v>
      </c>
      <c r="AE5" s="346">
        <v>1117</v>
      </c>
      <c r="AF5" s="345">
        <v>1098</v>
      </c>
      <c r="AG5" s="347">
        <v>487</v>
      </c>
      <c r="AH5" s="346">
        <v>417</v>
      </c>
      <c r="AI5" s="346">
        <v>845</v>
      </c>
      <c r="AJ5" s="345">
        <v>71</v>
      </c>
      <c r="AK5" s="347">
        <v>215</v>
      </c>
      <c r="AL5" s="346">
        <v>313</v>
      </c>
      <c r="AM5" s="346">
        <v>227</v>
      </c>
      <c r="AN5" s="345">
        <v>215</v>
      </c>
      <c r="AO5" s="347">
        <v>383</v>
      </c>
      <c r="AP5" s="346">
        <v>852</v>
      </c>
      <c r="AQ5" s="346">
        <v>933</v>
      </c>
      <c r="AR5" s="348">
        <v>1116</v>
      </c>
    </row>
    <row r="6" spans="1:44" x14ac:dyDescent="0.2">
      <c r="A6" s="342" t="s">
        <v>219</v>
      </c>
      <c r="B6" s="343" t="s">
        <v>445</v>
      </c>
      <c r="C6" s="344">
        <v>1559</v>
      </c>
      <c r="D6" s="345">
        <f t="shared" ref="D6:D40" si="0">C6-SUM(E6:AR6)</f>
        <v>89</v>
      </c>
      <c r="E6" s="346">
        <v>98</v>
      </c>
      <c r="F6" s="345">
        <v>2</v>
      </c>
      <c r="G6" s="347">
        <v>25</v>
      </c>
      <c r="H6" s="346">
        <v>8</v>
      </c>
      <c r="I6" s="346">
        <v>15</v>
      </c>
      <c r="J6" s="345">
        <v>0</v>
      </c>
      <c r="K6" s="347">
        <v>5</v>
      </c>
      <c r="L6" s="346">
        <v>9</v>
      </c>
      <c r="M6" s="346">
        <v>123</v>
      </c>
      <c r="N6" s="345">
        <v>0</v>
      </c>
      <c r="O6" s="347">
        <v>0</v>
      </c>
      <c r="P6" s="345">
        <v>21</v>
      </c>
      <c r="Q6" s="347">
        <v>6</v>
      </c>
      <c r="R6" s="346">
        <v>0</v>
      </c>
      <c r="S6" s="346">
        <v>0</v>
      </c>
      <c r="T6" s="345">
        <v>0</v>
      </c>
      <c r="U6" s="347">
        <v>1</v>
      </c>
      <c r="V6" s="346">
        <v>9</v>
      </c>
      <c r="W6" s="346">
        <v>2</v>
      </c>
      <c r="X6" s="345">
        <v>46</v>
      </c>
      <c r="Y6" s="347">
        <v>124</v>
      </c>
      <c r="Z6" s="346">
        <v>145</v>
      </c>
      <c r="AA6" s="346">
        <v>13</v>
      </c>
      <c r="AB6" s="345">
        <v>123</v>
      </c>
      <c r="AC6" s="347">
        <v>1</v>
      </c>
      <c r="AD6" s="346">
        <v>317</v>
      </c>
      <c r="AE6" s="346">
        <v>2</v>
      </c>
      <c r="AF6" s="345">
        <v>18</v>
      </c>
      <c r="AG6" s="347">
        <v>8</v>
      </c>
      <c r="AH6" s="346">
        <v>92</v>
      </c>
      <c r="AI6" s="346">
        <v>1</v>
      </c>
      <c r="AJ6" s="345">
        <v>0</v>
      </c>
      <c r="AK6" s="347">
        <v>15</v>
      </c>
      <c r="AL6" s="346">
        <v>18</v>
      </c>
      <c r="AM6" s="346">
        <v>78</v>
      </c>
      <c r="AN6" s="345">
        <v>0</v>
      </c>
      <c r="AO6" s="347">
        <v>11</v>
      </c>
      <c r="AP6" s="346">
        <v>25</v>
      </c>
      <c r="AQ6" s="346">
        <v>81</v>
      </c>
      <c r="AR6" s="348">
        <v>28</v>
      </c>
    </row>
    <row r="7" spans="1:44" x14ac:dyDescent="0.2">
      <c r="A7" s="342" t="s">
        <v>220</v>
      </c>
      <c r="B7" s="343" t="s">
        <v>249</v>
      </c>
      <c r="C7" s="344">
        <v>4484</v>
      </c>
      <c r="D7" s="345">
        <f t="shared" si="0"/>
        <v>226</v>
      </c>
      <c r="E7" s="346">
        <v>564</v>
      </c>
      <c r="F7" s="345">
        <v>1</v>
      </c>
      <c r="G7" s="347">
        <v>563</v>
      </c>
      <c r="H7" s="346">
        <v>0</v>
      </c>
      <c r="I7" s="346">
        <v>381</v>
      </c>
      <c r="J7" s="345">
        <v>9</v>
      </c>
      <c r="K7" s="347">
        <v>0</v>
      </c>
      <c r="L7" s="346">
        <v>88</v>
      </c>
      <c r="M7" s="346">
        <v>162</v>
      </c>
      <c r="N7" s="345">
        <v>24</v>
      </c>
      <c r="O7" s="347">
        <v>106</v>
      </c>
      <c r="P7" s="345">
        <v>0</v>
      </c>
      <c r="Q7" s="347">
        <v>0</v>
      </c>
      <c r="R7" s="346">
        <v>1</v>
      </c>
      <c r="S7" s="346">
        <v>46</v>
      </c>
      <c r="T7" s="345">
        <v>1</v>
      </c>
      <c r="U7" s="347">
        <v>0</v>
      </c>
      <c r="V7" s="346">
        <v>0</v>
      </c>
      <c r="W7" s="346">
        <v>0</v>
      </c>
      <c r="X7" s="345">
        <v>0</v>
      </c>
      <c r="Y7" s="347">
        <v>2</v>
      </c>
      <c r="Z7" s="346">
        <v>1</v>
      </c>
      <c r="AA7" s="346">
        <v>443</v>
      </c>
      <c r="AB7" s="345">
        <v>6</v>
      </c>
      <c r="AC7" s="347">
        <v>1108</v>
      </c>
      <c r="AD7" s="346">
        <v>9</v>
      </c>
      <c r="AE7" s="346">
        <v>0</v>
      </c>
      <c r="AF7" s="345">
        <v>149</v>
      </c>
      <c r="AG7" s="347">
        <v>0</v>
      </c>
      <c r="AH7" s="346">
        <v>0</v>
      </c>
      <c r="AI7" s="346">
        <v>0</v>
      </c>
      <c r="AJ7" s="345">
        <v>14</v>
      </c>
      <c r="AK7" s="347">
        <v>0</v>
      </c>
      <c r="AL7" s="346">
        <v>0</v>
      </c>
      <c r="AM7" s="346">
        <v>0</v>
      </c>
      <c r="AN7" s="345">
        <v>0</v>
      </c>
      <c r="AO7" s="347">
        <v>1</v>
      </c>
      <c r="AP7" s="346">
        <v>0</v>
      </c>
      <c r="AQ7" s="346">
        <v>352</v>
      </c>
      <c r="AR7" s="348">
        <v>227</v>
      </c>
    </row>
    <row r="8" spans="1:44" x14ac:dyDescent="0.2">
      <c r="A8" s="342" t="s">
        <v>221</v>
      </c>
      <c r="B8" s="343" t="s">
        <v>27</v>
      </c>
      <c r="C8" s="344">
        <v>420</v>
      </c>
      <c r="D8" s="345">
        <f t="shared" si="0"/>
        <v>30</v>
      </c>
      <c r="E8" s="346">
        <v>119</v>
      </c>
      <c r="F8" s="345">
        <v>21</v>
      </c>
      <c r="G8" s="347">
        <v>5</v>
      </c>
      <c r="H8" s="346">
        <v>5</v>
      </c>
      <c r="I8" s="346">
        <v>13</v>
      </c>
      <c r="J8" s="345">
        <v>0</v>
      </c>
      <c r="K8" s="347">
        <v>0</v>
      </c>
      <c r="L8" s="346">
        <v>9</v>
      </c>
      <c r="M8" s="346">
        <v>12</v>
      </c>
      <c r="N8" s="345">
        <v>9</v>
      </c>
      <c r="O8" s="347">
        <v>22</v>
      </c>
      <c r="P8" s="345">
        <v>1</v>
      </c>
      <c r="Q8" s="347">
        <v>8</v>
      </c>
      <c r="R8" s="346">
        <v>0</v>
      </c>
      <c r="S8" s="346">
        <v>13</v>
      </c>
      <c r="T8" s="345">
        <v>0</v>
      </c>
      <c r="U8" s="347">
        <v>5</v>
      </c>
      <c r="V8" s="346">
        <v>1</v>
      </c>
      <c r="W8" s="346">
        <v>8</v>
      </c>
      <c r="X8" s="345">
        <v>1</v>
      </c>
      <c r="Y8" s="347">
        <v>32</v>
      </c>
      <c r="Z8" s="346">
        <v>11</v>
      </c>
      <c r="AA8" s="346">
        <v>4</v>
      </c>
      <c r="AB8" s="345">
        <v>8</v>
      </c>
      <c r="AC8" s="347">
        <v>1</v>
      </c>
      <c r="AD8" s="346">
        <v>1</v>
      </c>
      <c r="AE8" s="346">
        <v>43</v>
      </c>
      <c r="AF8" s="345">
        <v>7</v>
      </c>
      <c r="AG8" s="347">
        <v>0</v>
      </c>
      <c r="AH8" s="346">
        <v>1</v>
      </c>
      <c r="AI8" s="346">
        <v>0</v>
      </c>
      <c r="AJ8" s="345">
        <v>1</v>
      </c>
      <c r="AK8" s="347">
        <v>0</v>
      </c>
      <c r="AL8" s="346">
        <v>0</v>
      </c>
      <c r="AM8" s="346">
        <v>15</v>
      </c>
      <c r="AN8" s="345">
        <v>0</v>
      </c>
      <c r="AO8" s="347">
        <v>1</v>
      </c>
      <c r="AP8" s="346">
        <v>5</v>
      </c>
      <c r="AQ8" s="346">
        <v>7</v>
      </c>
      <c r="AR8" s="348">
        <v>1</v>
      </c>
    </row>
    <row r="9" spans="1:44" x14ac:dyDescent="0.2">
      <c r="A9" s="342" t="s">
        <v>222</v>
      </c>
      <c r="B9" s="343" t="s">
        <v>190</v>
      </c>
      <c r="C9" s="344">
        <v>71746</v>
      </c>
      <c r="D9" s="345">
        <f t="shared" si="0"/>
        <v>20579</v>
      </c>
      <c r="E9" s="346">
        <v>6310</v>
      </c>
      <c r="F9" s="345">
        <v>2289</v>
      </c>
      <c r="G9" s="347">
        <v>2199</v>
      </c>
      <c r="H9" s="346">
        <v>6105</v>
      </c>
      <c r="I9" s="346">
        <v>191</v>
      </c>
      <c r="J9" s="345">
        <v>219</v>
      </c>
      <c r="K9" s="347">
        <v>4036</v>
      </c>
      <c r="L9" s="346">
        <v>481</v>
      </c>
      <c r="M9" s="346">
        <v>1014</v>
      </c>
      <c r="N9" s="345">
        <v>3971</v>
      </c>
      <c r="O9" s="347">
        <v>229</v>
      </c>
      <c r="P9" s="345">
        <v>168</v>
      </c>
      <c r="Q9" s="347">
        <v>1782</v>
      </c>
      <c r="R9" s="346">
        <v>1571</v>
      </c>
      <c r="S9" s="346">
        <v>1055</v>
      </c>
      <c r="T9" s="345">
        <v>226</v>
      </c>
      <c r="U9" s="347">
        <v>2431</v>
      </c>
      <c r="V9" s="346">
        <v>1192</v>
      </c>
      <c r="W9" s="346">
        <v>680</v>
      </c>
      <c r="X9" s="345">
        <v>567</v>
      </c>
      <c r="Y9" s="347">
        <v>238</v>
      </c>
      <c r="Z9" s="346">
        <v>1199</v>
      </c>
      <c r="AA9" s="346">
        <v>893</v>
      </c>
      <c r="AB9" s="345">
        <v>606</v>
      </c>
      <c r="AC9" s="347">
        <v>1022</v>
      </c>
      <c r="AD9" s="346">
        <v>2015</v>
      </c>
      <c r="AE9" s="346">
        <v>749</v>
      </c>
      <c r="AF9" s="345">
        <v>3055</v>
      </c>
      <c r="AG9" s="347">
        <v>24</v>
      </c>
      <c r="AH9" s="346">
        <v>341</v>
      </c>
      <c r="AI9" s="346">
        <v>1803</v>
      </c>
      <c r="AJ9" s="345">
        <v>22</v>
      </c>
      <c r="AK9" s="347">
        <v>22</v>
      </c>
      <c r="AL9" s="346">
        <v>202</v>
      </c>
      <c r="AM9" s="346">
        <v>292</v>
      </c>
      <c r="AN9" s="345">
        <v>223</v>
      </c>
      <c r="AO9" s="347">
        <v>187</v>
      </c>
      <c r="AP9" s="346">
        <v>188</v>
      </c>
      <c r="AQ9" s="346">
        <v>870</v>
      </c>
      <c r="AR9" s="348">
        <v>500</v>
      </c>
    </row>
    <row r="10" spans="1:44" x14ac:dyDescent="0.2">
      <c r="A10" s="342" t="s">
        <v>223</v>
      </c>
      <c r="B10" s="343" t="s">
        <v>28</v>
      </c>
      <c r="C10" s="344">
        <v>13333</v>
      </c>
      <c r="D10" s="345">
        <f t="shared" si="0"/>
        <v>767</v>
      </c>
      <c r="E10" s="346">
        <v>1941</v>
      </c>
      <c r="F10" s="345">
        <v>351</v>
      </c>
      <c r="G10" s="347">
        <v>89</v>
      </c>
      <c r="H10" s="346">
        <v>324</v>
      </c>
      <c r="I10" s="346">
        <v>198</v>
      </c>
      <c r="J10" s="345">
        <v>69</v>
      </c>
      <c r="K10" s="347">
        <v>399</v>
      </c>
      <c r="L10" s="346">
        <v>43</v>
      </c>
      <c r="M10" s="346">
        <v>448</v>
      </c>
      <c r="N10" s="345">
        <v>1408</v>
      </c>
      <c r="O10" s="347">
        <v>325</v>
      </c>
      <c r="P10" s="345">
        <v>1799</v>
      </c>
      <c r="Q10" s="347">
        <v>284</v>
      </c>
      <c r="R10" s="346">
        <v>151</v>
      </c>
      <c r="S10" s="346">
        <v>217</v>
      </c>
      <c r="T10" s="345">
        <v>81</v>
      </c>
      <c r="U10" s="347">
        <v>423</v>
      </c>
      <c r="V10" s="346">
        <v>49</v>
      </c>
      <c r="W10" s="346">
        <v>319</v>
      </c>
      <c r="X10" s="345">
        <v>91</v>
      </c>
      <c r="Y10" s="347">
        <v>157</v>
      </c>
      <c r="Z10" s="346">
        <v>581</v>
      </c>
      <c r="AA10" s="346">
        <v>88</v>
      </c>
      <c r="AB10" s="345">
        <v>368</v>
      </c>
      <c r="AC10" s="347">
        <v>75</v>
      </c>
      <c r="AD10" s="346">
        <v>161</v>
      </c>
      <c r="AE10" s="346">
        <v>270</v>
      </c>
      <c r="AF10" s="345">
        <v>192</v>
      </c>
      <c r="AG10" s="347">
        <v>0</v>
      </c>
      <c r="AH10" s="346">
        <v>974</v>
      </c>
      <c r="AI10" s="346">
        <v>81</v>
      </c>
      <c r="AJ10" s="345">
        <v>144</v>
      </c>
      <c r="AK10" s="347">
        <v>66</v>
      </c>
      <c r="AL10" s="346">
        <v>58</v>
      </c>
      <c r="AM10" s="346">
        <v>43</v>
      </c>
      <c r="AN10" s="345">
        <v>20</v>
      </c>
      <c r="AO10" s="347">
        <v>13</v>
      </c>
      <c r="AP10" s="346">
        <v>73</v>
      </c>
      <c r="AQ10" s="346">
        <v>145</v>
      </c>
      <c r="AR10" s="348">
        <v>48</v>
      </c>
    </row>
    <row r="11" spans="1:44" x14ac:dyDescent="0.2">
      <c r="A11" s="342" t="s">
        <v>224</v>
      </c>
      <c r="B11" s="343" t="s">
        <v>267</v>
      </c>
      <c r="C11" s="344">
        <v>15830</v>
      </c>
      <c r="D11" s="345">
        <f t="shared" si="0"/>
        <v>1747</v>
      </c>
      <c r="E11" s="346">
        <v>1704</v>
      </c>
      <c r="F11" s="345">
        <v>1404</v>
      </c>
      <c r="G11" s="347">
        <v>650</v>
      </c>
      <c r="H11" s="346">
        <v>317</v>
      </c>
      <c r="I11" s="346">
        <v>80</v>
      </c>
      <c r="J11" s="345">
        <v>14</v>
      </c>
      <c r="K11" s="347">
        <v>837</v>
      </c>
      <c r="L11" s="346">
        <v>69</v>
      </c>
      <c r="M11" s="346">
        <v>477</v>
      </c>
      <c r="N11" s="345">
        <v>571</v>
      </c>
      <c r="O11" s="347">
        <v>100</v>
      </c>
      <c r="P11" s="345">
        <v>142</v>
      </c>
      <c r="Q11" s="347">
        <v>49</v>
      </c>
      <c r="R11" s="346">
        <v>518</v>
      </c>
      <c r="S11" s="346">
        <v>621</v>
      </c>
      <c r="T11" s="345">
        <v>86</v>
      </c>
      <c r="U11" s="347">
        <v>540</v>
      </c>
      <c r="V11" s="346">
        <v>375</v>
      </c>
      <c r="W11" s="346">
        <v>762</v>
      </c>
      <c r="X11" s="345">
        <v>262</v>
      </c>
      <c r="Y11" s="347">
        <v>91</v>
      </c>
      <c r="Z11" s="346">
        <v>1234</v>
      </c>
      <c r="AA11" s="346">
        <v>113</v>
      </c>
      <c r="AB11" s="345">
        <v>108</v>
      </c>
      <c r="AC11" s="347">
        <v>27</v>
      </c>
      <c r="AD11" s="346">
        <v>619</v>
      </c>
      <c r="AE11" s="346">
        <v>651</v>
      </c>
      <c r="AF11" s="345">
        <v>610</v>
      </c>
      <c r="AG11" s="347">
        <v>10</v>
      </c>
      <c r="AH11" s="346">
        <v>114</v>
      </c>
      <c r="AI11" s="346">
        <v>242</v>
      </c>
      <c r="AJ11" s="345">
        <v>61</v>
      </c>
      <c r="AK11" s="347">
        <v>60</v>
      </c>
      <c r="AL11" s="346">
        <v>236</v>
      </c>
      <c r="AM11" s="346">
        <v>143</v>
      </c>
      <c r="AN11" s="345">
        <v>73</v>
      </c>
      <c r="AO11" s="347">
        <v>41</v>
      </c>
      <c r="AP11" s="346">
        <v>47</v>
      </c>
      <c r="AQ11" s="346">
        <v>16</v>
      </c>
      <c r="AR11" s="348">
        <v>9</v>
      </c>
    </row>
    <row r="12" spans="1:44" x14ac:dyDescent="0.2">
      <c r="A12" s="342" t="s">
        <v>225</v>
      </c>
      <c r="B12" s="343" t="s">
        <v>29</v>
      </c>
      <c r="C12" s="344">
        <v>27385</v>
      </c>
      <c r="D12" s="345">
        <f t="shared" si="0"/>
        <v>3721</v>
      </c>
      <c r="E12" s="346">
        <v>4289</v>
      </c>
      <c r="F12" s="345">
        <v>4057</v>
      </c>
      <c r="G12" s="347">
        <v>726</v>
      </c>
      <c r="H12" s="346">
        <v>844</v>
      </c>
      <c r="I12" s="346">
        <v>68</v>
      </c>
      <c r="J12" s="345">
        <v>237</v>
      </c>
      <c r="K12" s="347">
        <v>948</v>
      </c>
      <c r="L12" s="346">
        <v>140</v>
      </c>
      <c r="M12" s="346">
        <v>164</v>
      </c>
      <c r="N12" s="345">
        <v>618</v>
      </c>
      <c r="O12" s="347">
        <v>1941</v>
      </c>
      <c r="P12" s="345">
        <v>12</v>
      </c>
      <c r="Q12" s="347">
        <v>76</v>
      </c>
      <c r="R12" s="346">
        <v>369</v>
      </c>
      <c r="S12" s="346">
        <v>1815</v>
      </c>
      <c r="T12" s="345">
        <v>165</v>
      </c>
      <c r="U12" s="347">
        <v>611</v>
      </c>
      <c r="V12" s="346">
        <v>1519</v>
      </c>
      <c r="W12" s="346">
        <v>62</v>
      </c>
      <c r="X12" s="345">
        <v>492</v>
      </c>
      <c r="Y12" s="347">
        <v>101</v>
      </c>
      <c r="Z12" s="346">
        <v>792</v>
      </c>
      <c r="AA12" s="346">
        <v>0</v>
      </c>
      <c r="AB12" s="345">
        <v>125</v>
      </c>
      <c r="AC12" s="347">
        <v>111</v>
      </c>
      <c r="AD12" s="346">
        <v>39</v>
      </c>
      <c r="AE12" s="346">
        <v>596</v>
      </c>
      <c r="AF12" s="345">
        <v>931</v>
      </c>
      <c r="AG12" s="347">
        <v>56</v>
      </c>
      <c r="AH12" s="346">
        <v>3</v>
      </c>
      <c r="AI12" s="346">
        <v>135</v>
      </c>
      <c r="AJ12" s="345">
        <v>816</v>
      </c>
      <c r="AK12" s="347">
        <v>60</v>
      </c>
      <c r="AL12" s="346">
        <v>673</v>
      </c>
      <c r="AM12" s="346">
        <v>21</v>
      </c>
      <c r="AN12" s="345">
        <v>0</v>
      </c>
      <c r="AO12" s="347">
        <v>51</v>
      </c>
      <c r="AP12" s="346">
        <v>1</v>
      </c>
      <c r="AQ12" s="346">
        <v>0</v>
      </c>
      <c r="AR12" s="348">
        <v>0</v>
      </c>
    </row>
    <row r="13" spans="1:44" x14ac:dyDescent="0.2">
      <c r="A13" s="342" t="s">
        <v>226</v>
      </c>
      <c r="B13" s="343" t="s">
        <v>30</v>
      </c>
      <c r="C13" s="344">
        <v>1491</v>
      </c>
      <c r="D13" s="345">
        <f t="shared" si="0"/>
        <v>382</v>
      </c>
      <c r="E13" s="346">
        <v>83</v>
      </c>
      <c r="F13" s="345">
        <v>281</v>
      </c>
      <c r="G13" s="347">
        <v>25</v>
      </c>
      <c r="H13" s="346">
        <v>33</v>
      </c>
      <c r="I13" s="346">
        <v>3</v>
      </c>
      <c r="J13" s="345">
        <v>0</v>
      </c>
      <c r="K13" s="347">
        <v>10</v>
      </c>
      <c r="L13" s="346">
        <v>0</v>
      </c>
      <c r="M13" s="346">
        <v>0</v>
      </c>
      <c r="N13" s="345">
        <v>395</v>
      </c>
      <c r="O13" s="347">
        <v>68</v>
      </c>
      <c r="P13" s="345">
        <v>10</v>
      </c>
      <c r="Q13" s="347">
        <v>10</v>
      </c>
      <c r="R13" s="346">
        <v>20</v>
      </c>
      <c r="S13" s="346">
        <v>0</v>
      </c>
      <c r="T13" s="345">
        <v>0</v>
      </c>
      <c r="U13" s="347">
        <v>28</v>
      </c>
      <c r="V13" s="346">
        <v>43</v>
      </c>
      <c r="W13" s="346">
        <v>0</v>
      </c>
      <c r="X13" s="345">
        <v>0</v>
      </c>
      <c r="Y13" s="347">
        <v>3</v>
      </c>
      <c r="Z13" s="346">
        <v>25</v>
      </c>
      <c r="AA13" s="346">
        <v>0</v>
      </c>
      <c r="AB13" s="345">
        <v>8</v>
      </c>
      <c r="AC13" s="347">
        <v>6</v>
      </c>
      <c r="AD13" s="346">
        <v>22</v>
      </c>
      <c r="AE13" s="346">
        <v>9</v>
      </c>
      <c r="AF13" s="345">
        <v>2</v>
      </c>
      <c r="AG13" s="347">
        <v>0</v>
      </c>
      <c r="AH13" s="346">
        <v>0</v>
      </c>
      <c r="AI13" s="346">
        <v>0</v>
      </c>
      <c r="AJ13" s="345">
        <v>0</v>
      </c>
      <c r="AK13" s="347">
        <v>0</v>
      </c>
      <c r="AL13" s="346">
        <v>0</v>
      </c>
      <c r="AM13" s="346">
        <v>10</v>
      </c>
      <c r="AN13" s="345">
        <v>15</v>
      </c>
      <c r="AO13" s="347">
        <v>0</v>
      </c>
      <c r="AP13" s="346">
        <v>0</v>
      </c>
      <c r="AQ13" s="346">
        <v>0</v>
      </c>
      <c r="AR13" s="348">
        <v>0</v>
      </c>
    </row>
    <row r="14" spans="1:44" x14ac:dyDescent="0.2">
      <c r="A14" s="342" t="s">
        <v>2</v>
      </c>
      <c r="B14" s="343" t="s">
        <v>534</v>
      </c>
      <c r="C14" s="344">
        <v>24915</v>
      </c>
      <c r="D14" s="345">
        <f t="shared" si="0"/>
        <v>6656</v>
      </c>
      <c r="E14" s="346">
        <v>2168</v>
      </c>
      <c r="F14" s="345">
        <v>1733</v>
      </c>
      <c r="G14" s="347">
        <v>961</v>
      </c>
      <c r="H14" s="346">
        <v>293</v>
      </c>
      <c r="I14" s="346">
        <v>25</v>
      </c>
      <c r="J14" s="345">
        <v>29</v>
      </c>
      <c r="K14" s="347">
        <v>950</v>
      </c>
      <c r="L14" s="346">
        <v>62</v>
      </c>
      <c r="M14" s="346">
        <v>918</v>
      </c>
      <c r="N14" s="345">
        <v>1337</v>
      </c>
      <c r="O14" s="347">
        <v>203</v>
      </c>
      <c r="P14" s="345">
        <v>265</v>
      </c>
      <c r="Q14" s="347">
        <v>175</v>
      </c>
      <c r="R14" s="346">
        <v>446</v>
      </c>
      <c r="S14" s="346">
        <v>207</v>
      </c>
      <c r="T14" s="345">
        <v>48</v>
      </c>
      <c r="U14" s="347">
        <v>668</v>
      </c>
      <c r="V14" s="346">
        <v>971</v>
      </c>
      <c r="W14" s="346">
        <v>882</v>
      </c>
      <c r="X14" s="345">
        <v>501</v>
      </c>
      <c r="Y14" s="347">
        <v>36</v>
      </c>
      <c r="Z14" s="346">
        <v>1022</v>
      </c>
      <c r="AA14" s="346">
        <v>90</v>
      </c>
      <c r="AB14" s="345">
        <v>191</v>
      </c>
      <c r="AC14" s="347">
        <v>46</v>
      </c>
      <c r="AD14" s="346">
        <v>238</v>
      </c>
      <c r="AE14" s="346">
        <v>747</v>
      </c>
      <c r="AF14" s="345">
        <v>1321</v>
      </c>
      <c r="AG14" s="347">
        <v>0</v>
      </c>
      <c r="AH14" s="346">
        <v>250</v>
      </c>
      <c r="AI14" s="346">
        <v>512</v>
      </c>
      <c r="AJ14" s="345">
        <v>124</v>
      </c>
      <c r="AK14" s="347">
        <v>173</v>
      </c>
      <c r="AL14" s="346">
        <v>407</v>
      </c>
      <c r="AM14" s="346">
        <v>18</v>
      </c>
      <c r="AN14" s="345">
        <v>35</v>
      </c>
      <c r="AO14" s="347">
        <v>164</v>
      </c>
      <c r="AP14" s="346">
        <v>38</v>
      </c>
      <c r="AQ14" s="346">
        <v>2</v>
      </c>
      <c r="AR14" s="348">
        <v>3</v>
      </c>
    </row>
    <row r="15" spans="1:44" x14ac:dyDescent="0.2">
      <c r="A15" s="342" t="s">
        <v>3</v>
      </c>
      <c r="B15" s="343" t="s">
        <v>31</v>
      </c>
      <c r="C15" s="344">
        <v>10880</v>
      </c>
      <c r="D15" s="345">
        <f t="shared" si="0"/>
        <v>771</v>
      </c>
      <c r="E15" s="346">
        <v>1251</v>
      </c>
      <c r="F15" s="345">
        <v>1443</v>
      </c>
      <c r="G15" s="347">
        <v>296</v>
      </c>
      <c r="H15" s="346">
        <v>203</v>
      </c>
      <c r="I15" s="346">
        <v>17</v>
      </c>
      <c r="J15" s="345">
        <v>12</v>
      </c>
      <c r="K15" s="347">
        <v>196</v>
      </c>
      <c r="L15" s="346">
        <v>32</v>
      </c>
      <c r="M15" s="346">
        <v>216</v>
      </c>
      <c r="N15" s="345">
        <v>146</v>
      </c>
      <c r="O15" s="347">
        <v>830</v>
      </c>
      <c r="P15" s="345">
        <v>167</v>
      </c>
      <c r="Q15" s="347">
        <v>19</v>
      </c>
      <c r="R15" s="346">
        <v>109</v>
      </c>
      <c r="S15" s="346">
        <v>1449</v>
      </c>
      <c r="T15" s="345">
        <v>93</v>
      </c>
      <c r="U15" s="347">
        <v>308</v>
      </c>
      <c r="V15" s="346">
        <v>31</v>
      </c>
      <c r="W15" s="346">
        <v>271</v>
      </c>
      <c r="X15" s="345">
        <v>205</v>
      </c>
      <c r="Y15" s="347">
        <v>103</v>
      </c>
      <c r="Z15" s="346">
        <v>319</v>
      </c>
      <c r="AA15" s="346">
        <v>846</v>
      </c>
      <c r="AB15" s="345">
        <v>56</v>
      </c>
      <c r="AC15" s="347">
        <v>153</v>
      </c>
      <c r="AD15" s="346">
        <v>75</v>
      </c>
      <c r="AE15" s="346">
        <v>318</v>
      </c>
      <c r="AF15" s="345">
        <v>133</v>
      </c>
      <c r="AG15" s="347">
        <v>35</v>
      </c>
      <c r="AH15" s="346">
        <v>42</v>
      </c>
      <c r="AI15" s="346">
        <v>44</v>
      </c>
      <c r="AJ15" s="345">
        <v>317</v>
      </c>
      <c r="AK15" s="347">
        <v>85</v>
      </c>
      <c r="AL15" s="346">
        <v>52</v>
      </c>
      <c r="AM15" s="346">
        <v>47</v>
      </c>
      <c r="AN15" s="345">
        <v>5</v>
      </c>
      <c r="AO15" s="347">
        <v>5</v>
      </c>
      <c r="AP15" s="346">
        <v>109</v>
      </c>
      <c r="AQ15" s="346">
        <v>39</v>
      </c>
      <c r="AR15" s="348">
        <v>32</v>
      </c>
    </row>
    <row r="16" spans="1:44" x14ac:dyDescent="0.2">
      <c r="A16" s="342" t="s">
        <v>4</v>
      </c>
      <c r="B16" s="343" t="s">
        <v>32</v>
      </c>
      <c r="C16" s="344">
        <v>23687</v>
      </c>
      <c r="D16" s="345">
        <f t="shared" si="0"/>
        <v>4316</v>
      </c>
      <c r="E16" s="346">
        <v>6480</v>
      </c>
      <c r="F16" s="345">
        <v>3271</v>
      </c>
      <c r="G16" s="347">
        <v>65</v>
      </c>
      <c r="H16" s="346">
        <v>247</v>
      </c>
      <c r="I16" s="346">
        <v>15</v>
      </c>
      <c r="J16" s="345">
        <v>0</v>
      </c>
      <c r="K16" s="347">
        <v>1254</v>
      </c>
      <c r="L16" s="346">
        <v>85</v>
      </c>
      <c r="M16" s="346">
        <v>34</v>
      </c>
      <c r="N16" s="345">
        <v>5085</v>
      </c>
      <c r="O16" s="347">
        <v>11</v>
      </c>
      <c r="P16" s="345">
        <v>61</v>
      </c>
      <c r="Q16" s="347">
        <v>3</v>
      </c>
      <c r="R16" s="346">
        <v>157</v>
      </c>
      <c r="S16" s="346">
        <v>152</v>
      </c>
      <c r="T16" s="345">
        <v>156</v>
      </c>
      <c r="U16" s="347">
        <v>717</v>
      </c>
      <c r="V16" s="346">
        <v>61</v>
      </c>
      <c r="W16" s="346">
        <v>473</v>
      </c>
      <c r="X16" s="345">
        <v>56</v>
      </c>
      <c r="Y16" s="347">
        <v>17</v>
      </c>
      <c r="Z16" s="346">
        <v>38</v>
      </c>
      <c r="AA16" s="346">
        <v>13</v>
      </c>
      <c r="AB16" s="345">
        <v>105</v>
      </c>
      <c r="AC16" s="347">
        <v>31</v>
      </c>
      <c r="AD16" s="346">
        <v>11</v>
      </c>
      <c r="AE16" s="346">
        <v>53</v>
      </c>
      <c r="AF16" s="345">
        <v>96</v>
      </c>
      <c r="AG16" s="347">
        <v>13</v>
      </c>
      <c r="AH16" s="346">
        <v>82</v>
      </c>
      <c r="AI16" s="346">
        <v>122</v>
      </c>
      <c r="AJ16" s="345">
        <v>165</v>
      </c>
      <c r="AK16" s="347">
        <v>16</v>
      </c>
      <c r="AL16" s="346">
        <v>40</v>
      </c>
      <c r="AM16" s="346">
        <v>0</v>
      </c>
      <c r="AN16" s="345">
        <v>95</v>
      </c>
      <c r="AO16" s="347">
        <v>3</v>
      </c>
      <c r="AP16" s="346">
        <v>88</v>
      </c>
      <c r="AQ16" s="346">
        <v>0</v>
      </c>
      <c r="AR16" s="348">
        <v>0</v>
      </c>
    </row>
    <row r="17" spans="1:44" x14ac:dyDescent="0.2">
      <c r="A17" s="342" t="s">
        <v>5</v>
      </c>
      <c r="B17" s="343" t="s">
        <v>33</v>
      </c>
      <c r="C17" s="344">
        <v>6870</v>
      </c>
      <c r="D17" s="345">
        <f t="shared" si="0"/>
        <v>978</v>
      </c>
      <c r="E17" s="346">
        <v>690</v>
      </c>
      <c r="F17" s="345">
        <v>1893</v>
      </c>
      <c r="G17" s="347">
        <v>406</v>
      </c>
      <c r="H17" s="346">
        <v>50</v>
      </c>
      <c r="I17" s="346">
        <v>4</v>
      </c>
      <c r="J17" s="345">
        <v>9</v>
      </c>
      <c r="K17" s="347">
        <v>114</v>
      </c>
      <c r="L17" s="346">
        <v>65</v>
      </c>
      <c r="M17" s="346">
        <v>353</v>
      </c>
      <c r="N17" s="345">
        <v>292</v>
      </c>
      <c r="O17" s="347">
        <v>89</v>
      </c>
      <c r="P17" s="345">
        <v>0</v>
      </c>
      <c r="Q17" s="347">
        <v>68</v>
      </c>
      <c r="R17" s="346">
        <v>102</v>
      </c>
      <c r="S17" s="346">
        <v>167</v>
      </c>
      <c r="T17" s="345">
        <v>48</v>
      </c>
      <c r="U17" s="347">
        <v>78</v>
      </c>
      <c r="V17" s="346">
        <v>376</v>
      </c>
      <c r="W17" s="346">
        <v>81</v>
      </c>
      <c r="X17" s="345">
        <v>9</v>
      </c>
      <c r="Y17" s="347">
        <v>6</v>
      </c>
      <c r="Z17" s="346">
        <v>241</v>
      </c>
      <c r="AA17" s="346">
        <v>1</v>
      </c>
      <c r="AB17" s="345">
        <v>67</v>
      </c>
      <c r="AC17" s="347">
        <v>7</v>
      </c>
      <c r="AD17" s="346">
        <v>33</v>
      </c>
      <c r="AE17" s="346">
        <v>145</v>
      </c>
      <c r="AF17" s="345">
        <v>45</v>
      </c>
      <c r="AG17" s="347">
        <v>0</v>
      </c>
      <c r="AH17" s="346">
        <v>146</v>
      </c>
      <c r="AI17" s="346">
        <v>33</v>
      </c>
      <c r="AJ17" s="345">
        <v>173</v>
      </c>
      <c r="AK17" s="347">
        <v>4</v>
      </c>
      <c r="AL17" s="346">
        <v>41</v>
      </c>
      <c r="AM17" s="346">
        <v>12</v>
      </c>
      <c r="AN17" s="345">
        <v>0</v>
      </c>
      <c r="AO17" s="347">
        <v>0</v>
      </c>
      <c r="AP17" s="346">
        <v>35</v>
      </c>
      <c r="AQ17" s="346">
        <v>9</v>
      </c>
      <c r="AR17" s="348">
        <v>0</v>
      </c>
    </row>
    <row r="18" spans="1:44" x14ac:dyDescent="0.2">
      <c r="A18" s="342" t="s">
        <v>6</v>
      </c>
      <c r="B18" s="343" t="s">
        <v>34</v>
      </c>
      <c r="C18" s="344">
        <v>39164</v>
      </c>
      <c r="D18" s="345">
        <f t="shared" si="0"/>
        <v>4594</v>
      </c>
      <c r="E18" s="346">
        <v>4229</v>
      </c>
      <c r="F18" s="345">
        <v>5784</v>
      </c>
      <c r="G18" s="347">
        <v>4259</v>
      </c>
      <c r="H18" s="346">
        <v>366</v>
      </c>
      <c r="I18" s="346">
        <v>169</v>
      </c>
      <c r="J18" s="345">
        <v>6</v>
      </c>
      <c r="K18" s="347">
        <v>1663</v>
      </c>
      <c r="L18" s="346">
        <v>292</v>
      </c>
      <c r="M18" s="346">
        <v>663</v>
      </c>
      <c r="N18" s="345">
        <v>1310</v>
      </c>
      <c r="O18" s="347">
        <v>496</v>
      </c>
      <c r="P18" s="345">
        <v>421</v>
      </c>
      <c r="Q18" s="347">
        <v>214</v>
      </c>
      <c r="R18" s="346">
        <v>2556</v>
      </c>
      <c r="S18" s="346">
        <v>844</v>
      </c>
      <c r="T18" s="345">
        <v>442</v>
      </c>
      <c r="U18" s="347">
        <v>1605</v>
      </c>
      <c r="V18" s="346">
        <v>291</v>
      </c>
      <c r="W18" s="346">
        <v>1777</v>
      </c>
      <c r="X18" s="345">
        <v>346</v>
      </c>
      <c r="Y18" s="347">
        <v>162</v>
      </c>
      <c r="Z18" s="346">
        <v>773</v>
      </c>
      <c r="AA18" s="346">
        <v>115</v>
      </c>
      <c r="AB18" s="345">
        <v>1359</v>
      </c>
      <c r="AC18" s="347">
        <v>63</v>
      </c>
      <c r="AD18" s="346">
        <v>212</v>
      </c>
      <c r="AE18" s="346">
        <v>587</v>
      </c>
      <c r="AF18" s="345">
        <v>587</v>
      </c>
      <c r="AG18" s="347">
        <v>108</v>
      </c>
      <c r="AH18" s="346">
        <v>278</v>
      </c>
      <c r="AI18" s="346">
        <v>502</v>
      </c>
      <c r="AJ18" s="345">
        <v>521</v>
      </c>
      <c r="AK18" s="347">
        <v>635</v>
      </c>
      <c r="AL18" s="346">
        <v>545</v>
      </c>
      <c r="AM18" s="346">
        <v>4</v>
      </c>
      <c r="AN18" s="345">
        <v>91</v>
      </c>
      <c r="AO18" s="347">
        <v>83</v>
      </c>
      <c r="AP18" s="346">
        <v>160</v>
      </c>
      <c r="AQ18" s="346">
        <v>28</v>
      </c>
      <c r="AR18" s="348">
        <v>24</v>
      </c>
    </row>
    <row r="19" spans="1:44" x14ac:dyDescent="0.2">
      <c r="A19" s="342" t="s">
        <v>7</v>
      </c>
      <c r="B19" s="343" t="s">
        <v>268</v>
      </c>
      <c r="C19" s="344">
        <v>31734</v>
      </c>
      <c r="D19" s="345">
        <f t="shared" si="0"/>
        <v>9431</v>
      </c>
      <c r="E19" s="346">
        <v>2932</v>
      </c>
      <c r="F19" s="345">
        <v>2245</v>
      </c>
      <c r="G19" s="347">
        <v>538</v>
      </c>
      <c r="H19" s="346">
        <v>190</v>
      </c>
      <c r="I19" s="346">
        <v>177</v>
      </c>
      <c r="J19" s="345">
        <v>21</v>
      </c>
      <c r="K19" s="347">
        <v>670</v>
      </c>
      <c r="L19" s="346">
        <v>749</v>
      </c>
      <c r="M19" s="346">
        <v>157</v>
      </c>
      <c r="N19" s="345">
        <v>1315</v>
      </c>
      <c r="O19" s="347">
        <v>27</v>
      </c>
      <c r="P19" s="345">
        <v>88</v>
      </c>
      <c r="Q19" s="347">
        <v>67</v>
      </c>
      <c r="R19" s="346">
        <v>264</v>
      </c>
      <c r="S19" s="346">
        <v>7743</v>
      </c>
      <c r="T19" s="345">
        <v>153</v>
      </c>
      <c r="U19" s="347">
        <v>319</v>
      </c>
      <c r="V19" s="346">
        <v>52</v>
      </c>
      <c r="W19" s="346">
        <v>1661</v>
      </c>
      <c r="X19" s="345">
        <v>178</v>
      </c>
      <c r="Y19" s="347">
        <v>37</v>
      </c>
      <c r="Z19" s="346">
        <v>40</v>
      </c>
      <c r="AA19" s="346">
        <v>81</v>
      </c>
      <c r="AB19" s="345">
        <v>122</v>
      </c>
      <c r="AC19" s="347">
        <v>21</v>
      </c>
      <c r="AD19" s="346">
        <v>49</v>
      </c>
      <c r="AE19" s="346">
        <v>794</v>
      </c>
      <c r="AF19" s="345">
        <v>606</v>
      </c>
      <c r="AG19" s="347">
        <v>13</v>
      </c>
      <c r="AH19" s="346">
        <v>98</v>
      </c>
      <c r="AI19" s="346">
        <v>135</v>
      </c>
      <c r="AJ19" s="345">
        <v>607</v>
      </c>
      <c r="AK19" s="347">
        <v>12</v>
      </c>
      <c r="AL19" s="346">
        <v>52</v>
      </c>
      <c r="AM19" s="346">
        <v>4</v>
      </c>
      <c r="AN19" s="345">
        <v>46</v>
      </c>
      <c r="AO19" s="347">
        <v>3</v>
      </c>
      <c r="AP19" s="346">
        <v>8</v>
      </c>
      <c r="AQ19" s="346">
        <v>24</v>
      </c>
      <c r="AR19" s="348">
        <v>5</v>
      </c>
    </row>
    <row r="20" spans="1:44" x14ac:dyDescent="0.2">
      <c r="A20" s="342" t="s">
        <v>8</v>
      </c>
      <c r="B20" s="343" t="s">
        <v>269</v>
      </c>
      <c r="C20" s="344">
        <v>30254</v>
      </c>
      <c r="D20" s="345">
        <f t="shared" si="0"/>
        <v>5601</v>
      </c>
      <c r="E20" s="346">
        <v>1875</v>
      </c>
      <c r="F20" s="345">
        <v>5058</v>
      </c>
      <c r="G20" s="347">
        <v>4761</v>
      </c>
      <c r="H20" s="346">
        <v>590</v>
      </c>
      <c r="I20" s="346">
        <v>599</v>
      </c>
      <c r="J20" s="345">
        <v>24</v>
      </c>
      <c r="K20" s="347">
        <v>1375</v>
      </c>
      <c r="L20" s="346">
        <v>40</v>
      </c>
      <c r="M20" s="346">
        <v>187</v>
      </c>
      <c r="N20" s="345">
        <v>1544</v>
      </c>
      <c r="O20" s="347">
        <v>123</v>
      </c>
      <c r="P20" s="345">
        <v>249</v>
      </c>
      <c r="Q20" s="347">
        <v>132</v>
      </c>
      <c r="R20" s="346">
        <v>1052</v>
      </c>
      <c r="S20" s="346">
        <v>235</v>
      </c>
      <c r="T20" s="345">
        <v>693</v>
      </c>
      <c r="U20" s="347">
        <v>264</v>
      </c>
      <c r="V20" s="346">
        <v>211</v>
      </c>
      <c r="W20" s="346">
        <v>950</v>
      </c>
      <c r="X20" s="345">
        <v>158</v>
      </c>
      <c r="Y20" s="347">
        <v>251</v>
      </c>
      <c r="Z20" s="346">
        <v>210</v>
      </c>
      <c r="AA20" s="346">
        <v>250</v>
      </c>
      <c r="AB20" s="345">
        <v>205</v>
      </c>
      <c r="AC20" s="347">
        <v>103</v>
      </c>
      <c r="AD20" s="346">
        <v>55</v>
      </c>
      <c r="AE20" s="346">
        <v>583</v>
      </c>
      <c r="AF20" s="345">
        <v>268</v>
      </c>
      <c r="AG20" s="347">
        <v>0</v>
      </c>
      <c r="AH20" s="346">
        <v>164</v>
      </c>
      <c r="AI20" s="346">
        <v>892</v>
      </c>
      <c r="AJ20" s="345">
        <v>1214</v>
      </c>
      <c r="AK20" s="347">
        <v>52</v>
      </c>
      <c r="AL20" s="346">
        <v>148</v>
      </c>
      <c r="AM20" s="346">
        <v>8</v>
      </c>
      <c r="AN20" s="345">
        <v>18</v>
      </c>
      <c r="AO20" s="347">
        <v>25</v>
      </c>
      <c r="AP20" s="346">
        <v>10</v>
      </c>
      <c r="AQ20" s="346">
        <v>22</v>
      </c>
      <c r="AR20" s="348">
        <v>55</v>
      </c>
    </row>
    <row r="21" spans="1:44" x14ac:dyDescent="0.2">
      <c r="A21" s="342" t="s">
        <v>9</v>
      </c>
      <c r="B21" s="343" t="s">
        <v>270</v>
      </c>
      <c r="C21" s="344">
        <v>10720</v>
      </c>
      <c r="D21" s="345">
        <f t="shared" si="0"/>
        <v>2732</v>
      </c>
      <c r="E21" s="346">
        <v>2506</v>
      </c>
      <c r="F21" s="345">
        <v>617</v>
      </c>
      <c r="G21" s="347">
        <v>725</v>
      </c>
      <c r="H21" s="346">
        <v>663</v>
      </c>
      <c r="I21" s="346">
        <v>0</v>
      </c>
      <c r="J21" s="345">
        <v>66</v>
      </c>
      <c r="K21" s="347">
        <v>232</v>
      </c>
      <c r="L21" s="346">
        <v>31</v>
      </c>
      <c r="M21" s="346">
        <v>184</v>
      </c>
      <c r="N21" s="345">
        <v>278</v>
      </c>
      <c r="O21" s="347">
        <v>1</v>
      </c>
      <c r="P21" s="345">
        <v>15</v>
      </c>
      <c r="Q21" s="347">
        <v>649</v>
      </c>
      <c r="R21" s="346">
        <v>142</v>
      </c>
      <c r="S21" s="346">
        <v>49</v>
      </c>
      <c r="T21" s="345">
        <v>67</v>
      </c>
      <c r="U21" s="347">
        <v>0</v>
      </c>
      <c r="V21" s="346">
        <v>43</v>
      </c>
      <c r="W21" s="346">
        <v>151</v>
      </c>
      <c r="X21" s="345">
        <v>109</v>
      </c>
      <c r="Y21" s="347">
        <v>7</v>
      </c>
      <c r="Z21" s="346">
        <v>10</v>
      </c>
      <c r="AA21" s="346">
        <v>60</v>
      </c>
      <c r="AB21" s="345">
        <v>0</v>
      </c>
      <c r="AC21" s="347">
        <v>9</v>
      </c>
      <c r="AD21" s="346">
        <v>69</v>
      </c>
      <c r="AE21" s="346">
        <v>7</v>
      </c>
      <c r="AF21" s="345">
        <v>112</v>
      </c>
      <c r="AG21" s="347">
        <v>3</v>
      </c>
      <c r="AH21" s="346">
        <v>235</v>
      </c>
      <c r="AI21" s="346">
        <v>9</v>
      </c>
      <c r="AJ21" s="345">
        <v>69</v>
      </c>
      <c r="AK21" s="347">
        <v>202</v>
      </c>
      <c r="AL21" s="346">
        <v>529</v>
      </c>
      <c r="AM21" s="346">
        <v>0</v>
      </c>
      <c r="AN21" s="345">
        <v>0</v>
      </c>
      <c r="AO21" s="347">
        <v>10</v>
      </c>
      <c r="AP21" s="346">
        <v>102</v>
      </c>
      <c r="AQ21" s="346">
        <v>27</v>
      </c>
      <c r="AR21" s="348">
        <v>0</v>
      </c>
    </row>
    <row r="22" spans="1:44" x14ac:dyDescent="0.2">
      <c r="A22" s="342" t="s">
        <v>10</v>
      </c>
      <c r="B22" s="343" t="s">
        <v>280</v>
      </c>
      <c r="C22" s="344">
        <v>11196</v>
      </c>
      <c r="D22" s="345">
        <f t="shared" si="0"/>
        <v>1058</v>
      </c>
      <c r="E22" s="346">
        <v>1505</v>
      </c>
      <c r="F22" s="345">
        <v>1466</v>
      </c>
      <c r="G22" s="347">
        <v>514</v>
      </c>
      <c r="H22" s="346">
        <v>147</v>
      </c>
      <c r="I22" s="346">
        <v>14</v>
      </c>
      <c r="J22" s="345">
        <v>13</v>
      </c>
      <c r="K22" s="347">
        <v>1254</v>
      </c>
      <c r="L22" s="346">
        <v>48</v>
      </c>
      <c r="M22" s="346">
        <v>266</v>
      </c>
      <c r="N22" s="345">
        <v>162</v>
      </c>
      <c r="O22" s="347">
        <v>213</v>
      </c>
      <c r="P22" s="345">
        <v>152</v>
      </c>
      <c r="Q22" s="347">
        <v>104</v>
      </c>
      <c r="R22" s="346">
        <v>51</v>
      </c>
      <c r="S22" s="346">
        <v>8</v>
      </c>
      <c r="T22" s="345">
        <v>72</v>
      </c>
      <c r="U22" s="347">
        <v>142</v>
      </c>
      <c r="V22" s="346">
        <v>137</v>
      </c>
      <c r="W22" s="346">
        <v>93</v>
      </c>
      <c r="X22" s="345">
        <v>165</v>
      </c>
      <c r="Y22" s="347">
        <v>31</v>
      </c>
      <c r="Z22" s="346">
        <v>376</v>
      </c>
      <c r="AA22" s="346">
        <v>35</v>
      </c>
      <c r="AB22" s="345">
        <v>108</v>
      </c>
      <c r="AC22" s="347">
        <v>2</v>
      </c>
      <c r="AD22" s="346">
        <v>13</v>
      </c>
      <c r="AE22" s="346">
        <v>452</v>
      </c>
      <c r="AF22" s="345">
        <v>248</v>
      </c>
      <c r="AG22" s="347">
        <v>319</v>
      </c>
      <c r="AH22" s="346">
        <v>163</v>
      </c>
      <c r="AI22" s="346">
        <v>3</v>
      </c>
      <c r="AJ22" s="345">
        <v>2</v>
      </c>
      <c r="AK22" s="347">
        <v>6</v>
      </c>
      <c r="AL22" s="346">
        <v>2</v>
      </c>
      <c r="AM22" s="346">
        <v>0</v>
      </c>
      <c r="AN22" s="345">
        <v>1567</v>
      </c>
      <c r="AO22" s="347">
        <v>18</v>
      </c>
      <c r="AP22" s="346">
        <v>164</v>
      </c>
      <c r="AQ22" s="346">
        <v>103</v>
      </c>
      <c r="AR22" s="348">
        <v>0</v>
      </c>
    </row>
    <row r="23" spans="1:44" x14ac:dyDescent="0.2">
      <c r="A23" s="342" t="s">
        <v>11</v>
      </c>
      <c r="B23" s="343" t="s">
        <v>35</v>
      </c>
      <c r="C23" s="344">
        <v>38482</v>
      </c>
      <c r="D23" s="345">
        <f t="shared" si="0"/>
        <v>7041</v>
      </c>
      <c r="E23" s="346">
        <v>10403</v>
      </c>
      <c r="F23" s="345">
        <v>3136</v>
      </c>
      <c r="G23" s="347">
        <v>1365</v>
      </c>
      <c r="H23" s="346">
        <v>567</v>
      </c>
      <c r="I23" s="346">
        <v>1357</v>
      </c>
      <c r="J23" s="345">
        <v>39</v>
      </c>
      <c r="K23" s="347">
        <v>1016</v>
      </c>
      <c r="L23" s="346">
        <v>52</v>
      </c>
      <c r="M23" s="346">
        <v>245</v>
      </c>
      <c r="N23" s="345">
        <v>1152</v>
      </c>
      <c r="O23" s="347">
        <v>725</v>
      </c>
      <c r="P23" s="345">
        <v>99</v>
      </c>
      <c r="Q23" s="347">
        <v>314</v>
      </c>
      <c r="R23" s="346">
        <v>135</v>
      </c>
      <c r="S23" s="346">
        <v>556</v>
      </c>
      <c r="T23" s="345">
        <v>309</v>
      </c>
      <c r="U23" s="347">
        <v>94</v>
      </c>
      <c r="V23" s="346">
        <v>1473</v>
      </c>
      <c r="W23" s="346">
        <v>1430</v>
      </c>
      <c r="X23" s="345">
        <v>241</v>
      </c>
      <c r="Y23" s="347">
        <v>306</v>
      </c>
      <c r="Z23" s="346">
        <v>1375</v>
      </c>
      <c r="AA23" s="346">
        <v>794</v>
      </c>
      <c r="AB23" s="345">
        <v>12</v>
      </c>
      <c r="AC23" s="347">
        <v>350</v>
      </c>
      <c r="AD23" s="346">
        <v>568</v>
      </c>
      <c r="AE23" s="346">
        <v>431</v>
      </c>
      <c r="AF23" s="345">
        <v>786</v>
      </c>
      <c r="AG23" s="347">
        <v>3</v>
      </c>
      <c r="AH23" s="346">
        <v>115</v>
      </c>
      <c r="AI23" s="346">
        <v>140</v>
      </c>
      <c r="AJ23" s="345">
        <v>96</v>
      </c>
      <c r="AK23" s="347">
        <v>112</v>
      </c>
      <c r="AL23" s="346">
        <v>916</v>
      </c>
      <c r="AM23" s="346">
        <v>22</v>
      </c>
      <c r="AN23" s="345">
        <v>140</v>
      </c>
      <c r="AO23" s="347">
        <v>365</v>
      </c>
      <c r="AP23" s="346">
        <v>181</v>
      </c>
      <c r="AQ23" s="346">
        <v>0</v>
      </c>
      <c r="AR23" s="348">
        <v>21</v>
      </c>
    </row>
    <row r="24" spans="1:44" x14ac:dyDescent="0.2">
      <c r="A24" s="342" t="s">
        <v>12</v>
      </c>
      <c r="B24" s="343" t="s">
        <v>365</v>
      </c>
      <c r="C24" s="344">
        <v>13315</v>
      </c>
      <c r="D24" s="345">
        <f t="shared" si="0"/>
        <v>3151</v>
      </c>
      <c r="E24" s="346">
        <v>474</v>
      </c>
      <c r="F24" s="345">
        <v>3386</v>
      </c>
      <c r="G24" s="347">
        <v>508</v>
      </c>
      <c r="H24" s="346">
        <v>824</v>
      </c>
      <c r="I24" s="346">
        <v>0</v>
      </c>
      <c r="J24" s="345">
        <v>0</v>
      </c>
      <c r="K24" s="347">
        <v>731</v>
      </c>
      <c r="L24" s="346">
        <v>0</v>
      </c>
      <c r="M24" s="346">
        <v>12</v>
      </c>
      <c r="N24" s="345">
        <v>41</v>
      </c>
      <c r="O24" s="347">
        <v>0</v>
      </c>
      <c r="P24" s="345">
        <v>96</v>
      </c>
      <c r="Q24" s="347">
        <v>144</v>
      </c>
      <c r="R24" s="346">
        <v>423</v>
      </c>
      <c r="S24" s="346">
        <v>0</v>
      </c>
      <c r="T24" s="345">
        <v>31</v>
      </c>
      <c r="U24" s="347">
        <v>10</v>
      </c>
      <c r="V24" s="346">
        <v>2279</v>
      </c>
      <c r="W24" s="346">
        <v>24</v>
      </c>
      <c r="X24" s="345">
        <v>200</v>
      </c>
      <c r="Y24" s="347">
        <v>0</v>
      </c>
      <c r="Z24" s="346">
        <v>12</v>
      </c>
      <c r="AA24" s="346">
        <v>0</v>
      </c>
      <c r="AB24" s="345">
        <v>0</v>
      </c>
      <c r="AC24" s="347">
        <v>89</v>
      </c>
      <c r="AD24" s="346">
        <v>0</v>
      </c>
      <c r="AE24" s="346">
        <v>661</v>
      </c>
      <c r="AF24" s="345">
        <v>8</v>
      </c>
      <c r="AG24" s="347">
        <v>15</v>
      </c>
      <c r="AH24" s="346">
        <v>0</v>
      </c>
      <c r="AI24" s="346">
        <v>79</v>
      </c>
      <c r="AJ24" s="345">
        <v>0</v>
      </c>
      <c r="AK24" s="347">
        <v>2</v>
      </c>
      <c r="AL24" s="346">
        <v>105</v>
      </c>
      <c r="AM24" s="346">
        <v>0</v>
      </c>
      <c r="AN24" s="345">
        <v>0</v>
      </c>
      <c r="AO24" s="347">
        <v>0</v>
      </c>
      <c r="AP24" s="346">
        <v>0</v>
      </c>
      <c r="AQ24" s="346">
        <v>10</v>
      </c>
      <c r="AR24" s="348">
        <v>0</v>
      </c>
    </row>
    <row r="25" spans="1:44" x14ac:dyDescent="0.2">
      <c r="A25" s="342" t="s">
        <v>13</v>
      </c>
      <c r="B25" s="343" t="s">
        <v>191</v>
      </c>
      <c r="C25" s="344">
        <v>32308</v>
      </c>
      <c r="D25" s="345">
        <f t="shared" si="0"/>
        <v>9941</v>
      </c>
      <c r="E25" s="346">
        <v>2887</v>
      </c>
      <c r="F25" s="345">
        <v>1816</v>
      </c>
      <c r="G25" s="347">
        <v>6662</v>
      </c>
      <c r="H25" s="346">
        <v>692</v>
      </c>
      <c r="I25" s="346">
        <v>105</v>
      </c>
      <c r="J25" s="345">
        <v>16</v>
      </c>
      <c r="K25" s="347">
        <v>555</v>
      </c>
      <c r="L25" s="346">
        <v>882</v>
      </c>
      <c r="M25" s="346">
        <v>287</v>
      </c>
      <c r="N25" s="345">
        <v>432</v>
      </c>
      <c r="O25" s="347">
        <v>71</v>
      </c>
      <c r="P25" s="345">
        <v>166</v>
      </c>
      <c r="Q25" s="347">
        <v>197</v>
      </c>
      <c r="R25" s="346">
        <v>544</v>
      </c>
      <c r="S25" s="346">
        <v>439</v>
      </c>
      <c r="T25" s="345">
        <v>379</v>
      </c>
      <c r="U25" s="347">
        <v>715</v>
      </c>
      <c r="V25" s="346">
        <v>671</v>
      </c>
      <c r="W25" s="346">
        <v>606</v>
      </c>
      <c r="X25" s="345">
        <v>248</v>
      </c>
      <c r="Y25" s="347">
        <v>75</v>
      </c>
      <c r="Z25" s="346">
        <v>777</v>
      </c>
      <c r="AA25" s="346">
        <v>117</v>
      </c>
      <c r="AB25" s="345">
        <v>70</v>
      </c>
      <c r="AC25" s="347">
        <v>222</v>
      </c>
      <c r="AD25" s="346">
        <v>174</v>
      </c>
      <c r="AE25" s="346">
        <v>207</v>
      </c>
      <c r="AF25" s="345">
        <v>318</v>
      </c>
      <c r="AG25" s="347">
        <v>3</v>
      </c>
      <c r="AH25" s="346">
        <v>297</v>
      </c>
      <c r="AI25" s="346">
        <v>597</v>
      </c>
      <c r="AJ25" s="345">
        <v>146</v>
      </c>
      <c r="AK25" s="347">
        <v>33</v>
      </c>
      <c r="AL25" s="346">
        <v>651</v>
      </c>
      <c r="AM25" s="346">
        <v>57</v>
      </c>
      <c r="AN25" s="345">
        <v>19</v>
      </c>
      <c r="AO25" s="347">
        <v>0</v>
      </c>
      <c r="AP25" s="346">
        <v>74</v>
      </c>
      <c r="AQ25" s="346">
        <v>132</v>
      </c>
      <c r="AR25" s="348">
        <v>28</v>
      </c>
    </row>
    <row r="26" spans="1:44" x14ac:dyDescent="0.2">
      <c r="A26" s="342" t="s">
        <v>14</v>
      </c>
      <c r="B26" s="343" t="s">
        <v>50</v>
      </c>
      <c r="C26" s="344">
        <v>35106</v>
      </c>
      <c r="D26" s="345">
        <f t="shared" si="0"/>
        <v>8818</v>
      </c>
      <c r="E26" s="346">
        <v>4915</v>
      </c>
      <c r="F26" s="345">
        <v>1451</v>
      </c>
      <c r="G26" s="347">
        <v>650</v>
      </c>
      <c r="H26" s="346">
        <v>797</v>
      </c>
      <c r="I26" s="346">
        <v>290</v>
      </c>
      <c r="J26" s="345">
        <v>165</v>
      </c>
      <c r="K26" s="347">
        <v>596</v>
      </c>
      <c r="L26" s="346">
        <v>29</v>
      </c>
      <c r="M26" s="346">
        <v>2900</v>
      </c>
      <c r="N26" s="345">
        <v>549</v>
      </c>
      <c r="O26" s="347">
        <v>163</v>
      </c>
      <c r="P26" s="345">
        <v>811</v>
      </c>
      <c r="Q26" s="347">
        <v>175</v>
      </c>
      <c r="R26" s="346">
        <v>679</v>
      </c>
      <c r="S26" s="346">
        <v>324</v>
      </c>
      <c r="T26" s="345">
        <v>177</v>
      </c>
      <c r="U26" s="347">
        <v>387</v>
      </c>
      <c r="V26" s="346">
        <v>397</v>
      </c>
      <c r="W26" s="346">
        <v>533</v>
      </c>
      <c r="X26" s="345">
        <v>432</v>
      </c>
      <c r="Y26" s="347">
        <v>338</v>
      </c>
      <c r="Z26" s="346">
        <v>1129</v>
      </c>
      <c r="AA26" s="346">
        <v>178</v>
      </c>
      <c r="AB26" s="345">
        <v>175</v>
      </c>
      <c r="AC26" s="347">
        <v>793</v>
      </c>
      <c r="AD26" s="346">
        <v>379</v>
      </c>
      <c r="AE26" s="346">
        <v>2318</v>
      </c>
      <c r="AF26" s="345">
        <v>2990</v>
      </c>
      <c r="AG26" s="347">
        <v>38</v>
      </c>
      <c r="AH26" s="346">
        <v>91</v>
      </c>
      <c r="AI26" s="346">
        <v>259</v>
      </c>
      <c r="AJ26" s="345">
        <v>28</v>
      </c>
      <c r="AK26" s="347">
        <v>158</v>
      </c>
      <c r="AL26" s="346">
        <v>603</v>
      </c>
      <c r="AM26" s="346">
        <v>55</v>
      </c>
      <c r="AN26" s="345">
        <v>153</v>
      </c>
      <c r="AO26" s="347">
        <v>76</v>
      </c>
      <c r="AP26" s="346">
        <v>46</v>
      </c>
      <c r="AQ26" s="346">
        <v>43</v>
      </c>
      <c r="AR26" s="348">
        <v>18</v>
      </c>
    </row>
    <row r="27" spans="1:44" x14ac:dyDescent="0.2">
      <c r="A27" s="342" t="s">
        <v>15</v>
      </c>
      <c r="B27" s="343" t="s">
        <v>36</v>
      </c>
      <c r="C27" s="344">
        <v>160898</v>
      </c>
      <c r="D27" s="345">
        <f t="shared" si="0"/>
        <v>39946</v>
      </c>
      <c r="E27" s="346">
        <v>24975</v>
      </c>
      <c r="F27" s="345">
        <v>16540</v>
      </c>
      <c r="G27" s="347">
        <v>5351</v>
      </c>
      <c r="H27" s="346">
        <v>8271</v>
      </c>
      <c r="I27" s="346">
        <v>1758</v>
      </c>
      <c r="J27" s="345">
        <v>990</v>
      </c>
      <c r="K27" s="347">
        <v>5172</v>
      </c>
      <c r="L27" s="346">
        <v>1246</v>
      </c>
      <c r="M27" s="346">
        <v>4190</v>
      </c>
      <c r="N27" s="345">
        <v>8789</v>
      </c>
      <c r="O27" s="347">
        <v>1269</v>
      </c>
      <c r="P27" s="345">
        <v>1232</v>
      </c>
      <c r="Q27" s="347">
        <v>3691</v>
      </c>
      <c r="R27" s="346">
        <v>2451</v>
      </c>
      <c r="S27" s="346">
        <v>4236</v>
      </c>
      <c r="T27" s="345">
        <v>2924</v>
      </c>
      <c r="U27" s="347">
        <v>1071</v>
      </c>
      <c r="V27" s="346">
        <v>1706</v>
      </c>
      <c r="W27" s="346">
        <v>1293</v>
      </c>
      <c r="X27" s="345">
        <v>1038</v>
      </c>
      <c r="Y27" s="347">
        <v>1126</v>
      </c>
      <c r="Z27" s="346">
        <v>2505</v>
      </c>
      <c r="AA27" s="346">
        <v>1937</v>
      </c>
      <c r="AB27" s="345">
        <v>1238</v>
      </c>
      <c r="AC27" s="347">
        <v>1488</v>
      </c>
      <c r="AD27" s="346">
        <v>1882</v>
      </c>
      <c r="AE27" s="346">
        <v>1242</v>
      </c>
      <c r="AF27" s="345">
        <v>2462</v>
      </c>
      <c r="AG27" s="347">
        <v>542</v>
      </c>
      <c r="AH27" s="346">
        <v>615</v>
      </c>
      <c r="AI27" s="346">
        <v>1142</v>
      </c>
      <c r="AJ27" s="345">
        <v>831</v>
      </c>
      <c r="AK27" s="347">
        <v>363</v>
      </c>
      <c r="AL27" s="346">
        <v>585</v>
      </c>
      <c r="AM27" s="346">
        <v>404</v>
      </c>
      <c r="AN27" s="345">
        <v>1129</v>
      </c>
      <c r="AO27" s="347">
        <v>404</v>
      </c>
      <c r="AP27" s="346">
        <v>899</v>
      </c>
      <c r="AQ27" s="346">
        <v>942</v>
      </c>
      <c r="AR27" s="348">
        <v>1023</v>
      </c>
    </row>
    <row r="28" spans="1:44" x14ac:dyDescent="0.2">
      <c r="A28" s="342" t="s">
        <v>16</v>
      </c>
      <c r="B28" s="343" t="s">
        <v>192</v>
      </c>
      <c r="C28" s="344">
        <v>7222</v>
      </c>
      <c r="D28" s="345">
        <f t="shared" si="0"/>
        <v>2084</v>
      </c>
      <c r="E28" s="346">
        <v>1982</v>
      </c>
      <c r="F28" s="345">
        <v>765</v>
      </c>
      <c r="G28" s="347">
        <v>179</v>
      </c>
      <c r="H28" s="346">
        <v>26</v>
      </c>
      <c r="I28" s="346">
        <v>199</v>
      </c>
      <c r="J28" s="345">
        <v>10</v>
      </c>
      <c r="K28" s="347">
        <v>0</v>
      </c>
      <c r="L28" s="346">
        <v>419</v>
      </c>
      <c r="M28" s="346">
        <v>196</v>
      </c>
      <c r="N28" s="345">
        <v>188</v>
      </c>
      <c r="O28" s="347">
        <v>250</v>
      </c>
      <c r="P28" s="345">
        <v>2</v>
      </c>
      <c r="Q28" s="347">
        <v>30</v>
      </c>
      <c r="R28" s="346">
        <v>7</v>
      </c>
      <c r="S28" s="346">
        <v>157</v>
      </c>
      <c r="T28" s="345">
        <v>0</v>
      </c>
      <c r="U28" s="347">
        <v>0</v>
      </c>
      <c r="V28" s="346">
        <v>219</v>
      </c>
      <c r="W28" s="346">
        <v>0</v>
      </c>
      <c r="X28" s="345">
        <v>17</v>
      </c>
      <c r="Y28" s="347">
        <v>3</v>
      </c>
      <c r="Z28" s="346">
        <v>23</v>
      </c>
      <c r="AA28" s="346">
        <v>1</v>
      </c>
      <c r="AB28" s="345">
        <v>223</v>
      </c>
      <c r="AC28" s="347">
        <v>9</v>
      </c>
      <c r="AD28" s="346">
        <v>17</v>
      </c>
      <c r="AE28" s="346">
        <v>143</v>
      </c>
      <c r="AF28" s="345">
        <v>3</v>
      </c>
      <c r="AG28" s="347">
        <v>13</v>
      </c>
      <c r="AH28" s="346">
        <v>0</v>
      </c>
      <c r="AI28" s="346">
        <v>0</v>
      </c>
      <c r="AJ28" s="345">
        <v>0</v>
      </c>
      <c r="AK28" s="347">
        <v>0</v>
      </c>
      <c r="AL28" s="346">
        <v>13</v>
      </c>
      <c r="AM28" s="346">
        <v>33</v>
      </c>
      <c r="AN28" s="345">
        <v>0</v>
      </c>
      <c r="AO28" s="347">
        <v>0</v>
      </c>
      <c r="AP28" s="346">
        <v>0</v>
      </c>
      <c r="AQ28" s="346">
        <v>11</v>
      </c>
      <c r="AR28" s="348">
        <v>0</v>
      </c>
    </row>
    <row r="29" spans="1:44" x14ac:dyDescent="0.2">
      <c r="A29" s="342" t="s">
        <v>17</v>
      </c>
      <c r="B29" s="343" t="s">
        <v>272</v>
      </c>
      <c r="C29" s="344">
        <v>3361</v>
      </c>
      <c r="D29" s="345">
        <f t="shared" si="0"/>
        <v>1174</v>
      </c>
      <c r="E29" s="346">
        <v>379</v>
      </c>
      <c r="F29" s="345">
        <v>382</v>
      </c>
      <c r="G29" s="347">
        <v>127</v>
      </c>
      <c r="H29" s="346">
        <v>264</v>
      </c>
      <c r="I29" s="346">
        <v>11</v>
      </c>
      <c r="J29" s="345">
        <v>64</v>
      </c>
      <c r="K29" s="347">
        <v>44</v>
      </c>
      <c r="L29" s="346">
        <v>38</v>
      </c>
      <c r="M29" s="346">
        <v>36</v>
      </c>
      <c r="N29" s="345">
        <v>131</v>
      </c>
      <c r="O29" s="347">
        <v>54</v>
      </c>
      <c r="P29" s="345">
        <v>6</v>
      </c>
      <c r="Q29" s="347">
        <v>72</v>
      </c>
      <c r="R29" s="346">
        <v>11</v>
      </c>
      <c r="S29" s="346">
        <v>119</v>
      </c>
      <c r="T29" s="345">
        <v>58</v>
      </c>
      <c r="U29" s="347">
        <v>46</v>
      </c>
      <c r="V29" s="346">
        <v>47</v>
      </c>
      <c r="W29" s="346">
        <v>7</v>
      </c>
      <c r="X29" s="345">
        <v>27</v>
      </c>
      <c r="Y29" s="347">
        <v>3</v>
      </c>
      <c r="Z29" s="346">
        <v>25</v>
      </c>
      <c r="AA29" s="346">
        <v>33</v>
      </c>
      <c r="AB29" s="345">
        <v>9</v>
      </c>
      <c r="AC29" s="347">
        <v>23</v>
      </c>
      <c r="AD29" s="346">
        <v>36</v>
      </c>
      <c r="AE29" s="346">
        <v>11</v>
      </c>
      <c r="AF29" s="345">
        <v>13</v>
      </c>
      <c r="AG29" s="347">
        <v>5</v>
      </c>
      <c r="AH29" s="346">
        <v>14</v>
      </c>
      <c r="AI29" s="346">
        <v>3</v>
      </c>
      <c r="AJ29" s="345">
        <v>11</v>
      </c>
      <c r="AK29" s="347">
        <v>5</v>
      </c>
      <c r="AL29" s="346">
        <v>7</v>
      </c>
      <c r="AM29" s="346">
        <v>8</v>
      </c>
      <c r="AN29" s="345">
        <v>4</v>
      </c>
      <c r="AO29" s="347">
        <v>39</v>
      </c>
      <c r="AP29" s="346">
        <v>8</v>
      </c>
      <c r="AQ29" s="346">
        <v>7</v>
      </c>
      <c r="AR29" s="348">
        <v>0</v>
      </c>
    </row>
    <row r="30" spans="1:44" x14ac:dyDescent="0.2">
      <c r="A30" s="342" t="s">
        <v>18</v>
      </c>
      <c r="B30" s="343" t="s">
        <v>281</v>
      </c>
      <c r="C30" s="344">
        <v>11375</v>
      </c>
      <c r="D30" s="345">
        <f t="shared" si="0"/>
        <v>3172</v>
      </c>
      <c r="E30" s="346">
        <v>1918</v>
      </c>
      <c r="F30" s="345">
        <v>1231</v>
      </c>
      <c r="G30" s="347">
        <v>410</v>
      </c>
      <c r="H30" s="346">
        <v>663</v>
      </c>
      <c r="I30" s="346">
        <v>143</v>
      </c>
      <c r="J30" s="345">
        <v>97</v>
      </c>
      <c r="K30" s="347">
        <v>199</v>
      </c>
      <c r="L30" s="346">
        <v>270</v>
      </c>
      <c r="M30" s="346">
        <v>221</v>
      </c>
      <c r="N30" s="345">
        <v>362</v>
      </c>
      <c r="O30" s="347">
        <v>248</v>
      </c>
      <c r="P30" s="345">
        <v>68</v>
      </c>
      <c r="Q30" s="347">
        <v>221</v>
      </c>
      <c r="R30" s="346">
        <v>90</v>
      </c>
      <c r="S30" s="346">
        <v>383</v>
      </c>
      <c r="T30" s="345">
        <v>166</v>
      </c>
      <c r="U30" s="347">
        <v>76</v>
      </c>
      <c r="V30" s="346">
        <v>217</v>
      </c>
      <c r="W30" s="346">
        <v>29</v>
      </c>
      <c r="X30" s="345">
        <v>76</v>
      </c>
      <c r="Y30" s="347">
        <v>44</v>
      </c>
      <c r="Z30" s="346">
        <v>106</v>
      </c>
      <c r="AA30" s="346">
        <v>93</v>
      </c>
      <c r="AB30" s="345">
        <v>92</v>
      </c>
      <c r="AC30" s="347">
        <v>74</v>
      </c>
      <c r="AD30" s="346">
        <v>60</v>
      </c>
      <c r="AE30" s="346">
        <v>108</v>
      </c>
      <c r="AF30" s="345">
        <v>121</v>
      </c>
      <c r="AG30" s="347">
        <v>48</v>
      </c>
      <c r="AH30" s="346">
        <v>3</v>
      </c>
      <c r="AI30" s="346">
        <v>30</v>
      </c>
      <c r="AJ30" s="345">
        <v>26</v>
      </c>
      <c r="AK30" s="347">
        <v>29</v>
      </c>
      <c r="AL30" s="346">
        <v>40</v>
      </c>
      <c r="AM30" s="346">
        <v>29</v>
      </c>
      <c r="AN30" s="345">
        <v>34</v>
      </c>
      <c r="AO30" s="347">
        <v>35</v>
      </c>
      <c r="AP30" s="346">
        <v>41</v>
      </c>
      <c r="AQ30" s="346">
        <v>41</v>
      </c>
      <c r="AR30" s="348">
        <v>61</v>
      </c>
    </row>
    <row r="31" spans="1:44" x14ac:dyDescent="0.2">
      <c r="A31" s="342" t="s">
        <v>19</v>
      </c>
      <c r="B31" s="343" t="s">
        <v>384</v>
      </c>
      <c r="C31" s="344">
        <v>462368</v>
      </c>
      <c r="D31" s="345">
        <f t="shared" si="0"/>
        <v>157638</v>
      </c>
      <c r="E31" s="346">
        <v>55660</v>
      </c>
      <c r="F31" s="345">
        <v>33001</v>
      </c>
      <c r="G31" s="347">
        <v>19312</v>
      </c>
      <c r="H31" s="346">
        <v>33440</v>
      </c>
      <c r="I31" s="346">
        <v>4238</v>
      </c>
      <c r="J31" s="345">
        <v>5258</v>
      </c>
      <c r="K31" s="347">
        <v>14704</v>
      </c>
      <c r="L31" s="346">
        <v>1946</v>
      </c>
      <c r="M31" s="346">
        <v>8721</v>
      </c>
      <c r="N31" s="345">
        <v>20083</v>
      </c>
      <c r="O31" s="347">
        <v>3744</v>
      </c>
      <c r="P31" s="345">
        <v>3770</v>
      </c>
      <c r="Q31" s="347">
        <v>11086</v>
      </c>
      <c r="R31" s="346">
        <v>8265</v>
      </c>
      <c r="S31" s="346">
        <v>6042</v>
      </c>
      <c r="T31" s="345">
        <v>9203</v>
      </c>
      <c r="U31" s="347">
        <v>4156</v>
      </c>
      <c r="V31" s="346">
        <v>7717</v>
      </c>
      <c r="W31" s="346">
        <v>3628</v>
      </c>
      <c r="X31" s="345">
        <v>3413</v>
      </c>
      <c r="Y31" s="347">
        <v>1893</v>
      </c>
      <c r="Z31" s="346">
        <v>4899</v>
      </c>
      <c r="AA31" s="346">
        <v>4535</v>
      </c>
      <c r="AB31" s="345">
        <v>3023</v>
      </c>
      <c r="AC31" s="347">
        <v>3609</v>
      </c>
      <c r="AD31" s="346">
        <v>2870</v>
      </c>
      <c r="AE31" s="346">
        <v>3352</v>
      </c>
      <c r="AF31" s="345">
        <v>5793</v>
      </c>
      <c r="AG31" s="347">
        <v>1989</v>
      </c>
      <c r="AH31" s="346">
        <v>1142</v>
      </c>
      <c r="AI31" s="346">
        <v>2459</v>
      </c>
      <c r="AJ31" s="345">
        <v>1432</v>
      </c>
      <c r="AK31" s="347">
        <v>546</v>
      </c>
      <c r="AL31" s="346">
        <v>2098</v>
      </c>
      <c r="AM31" s="346">
        <v>660</v>
      </c>
      <c r="AN31" s="345">
        <v>2596</v>
      </c>
      <c r="AO31" s="347">
        <v>903</v>
      </c>
      <c r="AP31" s="346">
        <v>1223</v>
      </c>
      <c r="AQ31" s="346">
        <v>1184</v>
      </c>
      <c r="AR31" s="348">
        <v>1137</v>
      </c>
    </row>
    <row r="32" spans="1:44" x14ac:dyDescent="0.2">
      <c r="A32" s="342" t="s">
        <v>20</v>
      </c>
      <c r="B32" s="343" t="s">
        <v>37</v>
      </c>
      <c r="C32" s="344">
        <v>52260</v>
      </c>
      <c r="D32" s="345">
        <f t="shared" si="0"/>
        <v>19391</v>
      </c>
      <c r="E32" s="346">
        <v>7668</v>
      </c>
      <c r="F32" s="345">
        <v>3775</v>
      </c>
      <c r="G32" s="347">
        <v>2950</v>
      </c>
      <c r="H32" s="346">
        <v>3128</v>
      </c>
      <c r="I32" s="346">
        <v>738</v>
      </c>
      <c r="J32" s="345">
        <v>800</v>
      </c>
      <c r="K32" s="347">
        <v>1116</v>
      </c>
      <c r="L32" s="346">
        <v>241</v>
      </c>
      <c r="M32" s="346">
        <v>1282</v>
      </c>
      <c r="N32" s="345">
        <v>2079</v>
      </c>
      <c r="O32" s="347">
        <v>353</v>
      </c>
      <c r="P32" s="345">
        <v>439</v>
      </c>
      <c r="Q32" s="347">
        <v>932</v>
      </c>
      <c r="R32" s="346">
        <v>490</v>
      </c>
      <c r="S32" s="346">
        <v>611</v>
      </c>
      <c r="T32" s="345">
        <v>1122</v>
      </c>
      <c r="U32" s="347">
        <v>309</v>
      </c>
      <c r="V32" s="346">
        <v>753</v>
      </c>
      <c r="W32" s="346">
        <v>303</v>
      </c>
      <c r="X32" s="345">
        <v>258</v>
      </c>
      <c r="Y32" s="347">
        <v>165</v>
      </c>
      <c r="Z32" s="346">
        <v>313</v>
      </c>
      <c r="AA32" s="346">
        <v>352</v>
      </c>
      <c r="AB32" s="345">
        <v>269</v>
      </c>
      <c r="AC32" s="347">
        <v>340</v>
      </c>
      <c r="AD32" s="346">
        <v>344</v>
      </c>
      <c r="AE32" s="346">
        <v>197</v>
      </c>
      <c r="AF32" s="345">
        <v>425</v>
      </c>
      <c r="AG32" s="347">
        <v>79</v>
      </c>
      <c r="AH32" s="346">
        <v>79</v>
      </c>
      <c r="AI32" s="346">
        <v>77</v>
      </c>
      <c r="AJ32" s="345">
        <v>87</v>
      </c>
      <c r="AK32" s="347">
        <v>25</v>
      </c>
      <c r="AL32" s="346">
        <v>208</v>
      </c>
      <c r="AM32" s="346">
        <v>48</v>
      </c>
      <c r="AN32" s="345">
        <v>153</v>
      </c>
      <c r="AO32" s="347">
        <v>62</v>
      </c>
      <c r="AP32" s="346">
        <v>84</v>
      </c>
      <c r="AQ32" s="346">
        <v>113</v>
      </c>
      <c r="AR32" s="348">
        <v>102</v>
      </c>
    </row>
    <row r="33" spans="1:45" x14ac:dyDescent="0.2">
      <c r="A33" s="342" t="s">
        <v>21</v>
      </c>
      <c r="B33" s="343" t="s">
        <v>38</v>
      </c>
      <c r="C33" s="344">
        <v>52349</v>
      </c>
      <c r="D33" s="345">
        <f t="shared" si="0"/>
        <v>20397</v>
      </c>
      <c r="E33" s="346">
        <v>4934</v>
      </c>
      <c r="F33" s="345">
        <v>5367</v>
      </c>
      <c r="G33" s="347">
        <v>2199</v>
      </c>
      <c r="H33" s="346">
        <v>5928</v>
      </c>
      <c r="I33" s="346">
        <v>251</v>
      </c>
      <c r="J33" s="345">
        <v>1478</v>
      </c>
      <c r="K33" s="347">
        <v>1727</v>
      </c>
      <c r="L33" s="346">
        <v>141</v>
      </c>
      <c r="M33" s="346">
        <v>422</v>
      </c>
      <c r="N33" s="345">
        <v>1870</v>
      </c>
      <c r="O33" s="347">
        <v>180</v>
      </c>
      <c r="P33" s="345">
        <v>137</v>
      </c>
      <c r="Q33" s="347">
        <v>2097</v>
      </c>
      <c r="R33" s="346">
        <v>390</v>
      </c>
      <c r="S33" s="346">
        <v>490</v>
      </c>
      <c r="T33" s="345">
        <v>1169</v>
      </c>
      <c r="U33" s="347">
        <v>166</v>
      </c>
      <c r="V33" s="346">
        <v>745</v>
      </c>
      <c r="W33" s="346">
        <v>113</v>
      </c>
      <c r="X33" s="345">
        <v>148</v>
      </c>
      <c r="Y33" s="347">
        <v>44</v>
      </c>
      <c r="Z33" s="346">
        <v>216</v>
      </c>
      <c r="AA33" s="346">
        <v>184</v>
      </c>
      <c r="AB33" s="345">
        <v>95</v>
      </c>
      <c r="AC33" s="347">
        <v>179</v>
      </c>
      <c r="AD33" s="346">
        <v>77</v>
      </c>
      <c r="AE33" s="346">
        <v>228</v>
      </c>
      <c r="AF33" s="345">
        <v>233</v>
      </c>
      <c r="AG33" s="347">
        <v>83</v>
      </c>
      <c r="AH33" s="346">
        <v>32</v>
      </c>
      <c r="AI33" s="346">
        <v>102</v>
      </c>
      <c r="AJ33" s="345">
        <v>154</v>
      </c>
      <c r="AK33" s="347">
        <v>9</v>
      </c>
      <c r="AL33" s="346">
        <v>84</v>
      </c>
      <c r="AM33" s="346">
        <v>18</v>
      </c>
      <c r="AN33" s="345">
        <v>143</v>
      </c>
      <c r="AO33" s="347">
        <v>55</v>
      </c>
      <c r="AP33" s="346">
        <v>29</v>
      </c>
      <c r="AQ33" s="346">
        <v>15</v>
      </c>
      <c r="AR33" s="348">
        <v>20</v>
      </c>
    </row>
    <row r="34" spans="1:45" x14ac:dyDescent="0.2">
      <c r="A34" s="342" t="s">
        <v>22</v>
      </c>
      <c r="B34" s="343" t="s">
        <v>535</v>
      </c>
      <c r="C34" s="344">
        <v>146857</v>
      </c>
      <c r="D34" s="345">
        <f t="shared" si="0"/>
        <v>58372</v>
      </c>
      <c r="E34" s="346">
        <v>16419</v>
      </c>
      <c r="F34" s="345">
        <v>13991</v>
      </c>
      <c r="G34" s="347">
        <v>4784</v>
      </c>
      <c r="H34" s="346">
        <v>10779</v>
      </c>
      <c r="I34" s="346">
        <v>684</v>
      </c>
      <c r="J34" s="345">
        <v>738</v>
      </c>
      <c r="K34" s="347">
        <v>4655</v>
      </c>
      <c r="L34" s="346">
        <v>526</v>
      </c>
      <c r="M34" s="346">
        <v>1177</v>
      </c>
      <c r="N34" s="345">
        <v>5450</v>
      </c>
      <c r="O34" s="347">
        <v>866</v>
      </c>
      <c r="P34" s="345">
        <v>999</v>
      </c>
      <c r="Q34" s="347">
        <v>2236</v>
      </c>
      <c r="R34" s="346">
        <v>1997</v>
      </c>
      <c r="S34" s="346">
        <v>1799</v>
      </c>
      <c r="T34" s="345">
        <v>1811</v>
      </c>
      <c r="U34" s="347">
        <v>1361</v>
      </c>
      <c r="V34" s="346">
        <v>1718</v>
      </c>
      <c r="W34" s="346">
        <v>1983</v>
      </c>
      <c r="X34" s="345">
        <v>846</v>
      </c>
      <c r="Y34" s="347">
        <v>580</v>
      </c>
      <c r="Z34" s="346">
        <v>1473</v>
      </c>
      <c r="AA34" s="346">
        <v>927</v>
      </c>
      <c r="AB34" s="345">
        <v>645</v>
      </c>
      <c r="AC34" s="347">
        <v>769</v>
      </c>
      <c r="AD34" s="346">
        <v>542</v>
      </c>
      <c r="AE34" s="346">
        <v>1367</v>
      </c>
      <c r="AF34" s="345">
        <v>1973</v>
      </c>
      <c r="AG34" s="347">
        <v>347</v>
      </c>
      <c r="AH34" s="346">
        <v>291</v>
      </c>
      <c r="AI34" s="346">
        <v>1199</v>
      </c>
      <c r="AJ34" s="345">
        <v>702</v>
      </c>
      <c r="AK34" s="347">
        <v>182</v>
      </c>
      <c r="AL34" s="346">
        <v>957</v>
      </c>
      <c r="AM34" s="346">
        <v>317</v>
      </c>
      <c r="AN34" s="345">
        <v>755</v>
      </c>
      <c r="AO34" s="347">
        <v>180</v>
      </c>
      <c r="AP34" s="346">
        <v>166</v>
      </c>
      <c r="AQ34" s="346">
        <v>155</v>
      </c>
      <c r="AR34" s="348">
        <v>139</v>
      </c>
    </row>
    <row r="35" spans="1:45" x14ac:dyDescent="0.2">
      <c r="A35" s="342" t="s">
        <v>23</v>
      </c>
      <c r="B35" s="343" t="s">
        <v>193</v>
      </c>
      <c r="C35" s="344">
        <v>29908</v>
      </c>
      <c r="D35" s="345">
        <f t="shared" si="0"/>
        <v>14890</v>
      </c>
      <c r="E35" s="346">
        <v>2790</v>
      </c>
      <c r="F35" s="345">
        <v>3249</v>
      </c>
      <c r="G35" s="347">
        <v>1499</v>
      </c>
      <c r="H35" s="346">
        <v>1884</v>
      </c>
      <c r="I35" s="346">
        <v>126</v>
      </c>
      <c r="J35" s="345">
        <v>253</v>
      </c>
      <c r="K35" s="347">
        <v>857</v>
      </c>
      <c r="L35" s="346">
        <v>55</v>
      </c>
      <c r="M35" s="346">
        <v>283</v>
      </c>
      <c r="N35" s="345">
        <v>844</v>
      </c>
      <c r="O35" s="347">
        <v>42</v>
      </c>
      <c r="P35" s="345">
        <v>58</v>
      </c>
      <c r="Q35" s="347">
        <v>576</v>
      </c>
      <c r="R35" s="346">
        <v>61</v>
      </c>
      <c r="S35" s="346">
        <v>588</v>
      </c>
      <c r="T35" s="345">
        <v>233</v>
      </c>
      <c r="U35" s="347">
        <v>49</v>
      </c>
      <c r="V35" s="346">
        <v>841</v>
      </c>
      <c r="W35" s="346">
        <v>41</v>
      </c>
      <c r="X35" s="345">
        <v>50</v>
      </c>
      <c r="Y35" s="347">
        <v>45</v>
      </c>
      <c r="Z35" s="346">
        <v>91</v>
      </c>
      <c r="AA35" s="346">
        <v>42</v>
      </c>
      <c r="AB35" s="345">
        <v>40</v>
      </c>
      <c r="AC35" s="347">
        <v>22</v>
      </c>
      <c r="AD35" s="346">
        <v>22</v>
      </c>
      <c r="AE35" s="346">
        <v>72</v>
      </c>
      <c r="AF35" s="345">
        <v>60</v>
      </c>
      <c r="AG35" s="347">
        <v>36</v>
      </c>
      <c r="AH35" s="346">
        <v>11</v>
      </c>
      <c r="AI35" s="346">
        <v>28</v>
      </c>
      <c r="AJ35" s="345">
        <v>24</v>
      </c>
      <c r="AK35" s="347">
        <v>10</v>
      </c>
      <c r="AL35" s="346">
        <v>14</v>
      </c>
      <c r="AM35" s="346">
        <v>13</v>
      </c>
      <c r="AN35" s="345">
        <v>45</v>
      </c>
      <c r="AO35" s="347">
        <v>13</v>
      </c>
      <c r="AP35" s="346">
        <v>18</v>
      </c>
      <c r="AQ35" s="346">
        <v>15</v>
      </c>
      <c r="AR35" s="348">
        <v>18</v>
      </c>
    </row>
    <row r="36" spans="1:45" x14ac:dyDescent="0.2">
      <c r="A36" s="342" t="s">
        <v>24</v>
      </c>
      <c r="B36" s="343" t="s">
        <v>39</v>
      </c>
      <c r="C36" s="344">
        <v>66571</v>
      </c>
      <c r="D36" s="345">
        <f t="shared" si="0"/>
        <v>21457</v>
      </c>
      <c r="E36" s="346">
        <v>5675</v>
      </c>
      <c r="F36" s="345">
        <v>3806</v>
      </c>
      <c r="G36" s="347">
        <v>3174</v>
      </c>
      <c r="H36" s="346">
        <v>3719</v>
      </c>
      <c r="I36" s="346">
        <v>904</v>
      </c>
      <c r="J36" s="345">
        <v>1158</v>
      </c>
      <c r="K36" s="347">
        <v>5057</v>
      </c>
      <c r="L36" s="346">
        <v>467</v>
      </c>
      <c r="M36" s="346">
        <v>1455</v>
      </c>
      <c r="N36" s="345">
        <v>2835</v>
      </c>
      <c r="O36" s="347">
        <v>532</v>
      </c>
      <c r="P36" s="345">
        <v>521</v>
      </c>
      <c r="Q36" s="347">
        <v>1746</v>
      </c>
      <c r="R36" s="346">
        <v>778</v>
      </c>
      <c r="S36" s="346">
        <v>863</v>
      </c>
      <c r="T36" s="345">
        <v>1203</v>
      </c>
      <c r="U36" s="347">
        <v>857</v>
      </c>
      <c r="V36" s="346">
        <v>976</v>
      </c>
      <c r="W36" s="346">
        <v>507</v>
      </c>
      <c r="X36" s="345">
        <v>589</v>
      </c>
      <c r="Y36" s="347">
        <v>409</v>
      </c>
      <c r="Z36" s="346">
        <v>907</v>
      </c>
      <c r="AA36" s="346">
        <v>508</v>
      </c>
      <c r="AB36" s="345">
        <v>545</v>
      </c>
      <c r="AC36" s="347">
        <v>572</v>
      </c>
      <c r="AD36" s="346">
        <v>599</v>
      </c>
      <c r="AE36" s="346">
        <v>850</v>
      </c>
      <c r="AF36" s="345">
        <v>913</v>
      </c>
      <c r="AG36" s="347">
        <v>261</v>
      </c>
      <c r="AH36" s="346">
        <v>237</v>
      </c>
      <c r="AI36" s="346">
        <v>228</v>
      </c>
      <c r="AJ36" s="345">
        <v>224</v>
      </c>
      <c r="AK36" s="347">
        <v>110</v>
      </c>
      <c r="AL36" s="346">
        <v>281</v>
      </c>
      <c r="AM36" s="346">
        <v>148</v>
      </c>
      <c r="AN36" s="345">
        <v>209</v>
      </c>
      <c r="AO36" s="347">
        <v>350</v>
      </c>
      <c r="AP36" s="346">
        <v>305</v>
      </c>
      <c r="AQ36" s="346">
        <v>344</v>
      </c>
      <c r="AR36" s="348">
        <v>292</v>
      </c>
    </row>
    <row r="37" spans="1:45" x14ac:dyDescent="0.2">
      <c r="A37" s="342" t="s">
        <v>25</v>
      </c>
      <c r="B37" s="343" t="s">
        <v>40</v>
      </c>
      <c r="C37" s="344">
        <v>138126</v>
      </c>
      <c r="D37" s="345">
        <f t="shared" si="0"/>
        <v>43795</v>
      </c>
      <c r="E37" s="346">
        <v>12968</v>
      </c>
      <c r="F37" s="345">
        <v>7577</v>
      </c>
      <c r="G37" s="347">
        <v>5322</v>
      </c>
      <c r="H37" s="346">
        <v>16151</v>
      </c>
      <c r="I37" s="346">
        <v>1121</v>
      </c>
      <c r="J37" s="345">
        <v>2875</v>
      </c>
      <c r="K37" s="347">
        <v>3760</v>
      </c>
      <c r="L37" s="346">
        <v>801</v>
      </c>
      <c r="M37" s="346">
        <v>2473</v>
      </c>
      <c r="N37" s="345">
        <v>4941</v>
      </c>
      <c r="O37" s="347">
        <v>1206</v>
      </c>
      <c r="P37" s="345">
        <v>950</v>
      </c>
      <c r="Q37" s="347">
        <v>4818</v>
      </c>
      <c r="R37" s="346">
        <v>1783</v>
      </c>
      <c r="S37" s="346">
        <v>1571</v>
      </c>
      <c r="T37" s="345">
        <v>2837</v>
      </c>
      <c r="U37" s="347">
        <v>931</v>
      </c>
      <c r="V37" s="346">
        <v>3683</v>
      </c>
      <c r="W37" s="346">
        <v>1038</v>
      </c>
      <c r="X37" s="345">
        <v>1159</v>
      </c>
      <c r="Y37" s="347">
        <v>608</v>
      </c>
      <c r="Z37" s="346">
        <v>1894</v>
      </c>
      <c r="AA37" s="346">
        <v>991</v>
      </c>
      <c r="AB37" s="345">
        <v>918</v>
      </c>
      <c r="AC37" s="347">
        <v>1045</v>
      </c>
      <c r="AD37" s="346">
        <v>957</v>
      </c>
      <c r="AE37" s="346">
        <v>1412</v>
      </c>
      <c r="AF37" s="345">
        <v>1939</v>
      </c>
      <c r="AG37" s="347">
        <v>770</v>
      </c>
      <c r="AH37" s="346">
        <v>637</v>
      </c>
      <c r="AI37" s="346">
        <v>716</v>
      </c>
      <c r="AJ37" s="345">
        <v>766</v>
      </c>
      <c r="AK37" s="347">
        <v>305</v>
      </c>
      <c r="AL37" s="346">
        <v>561</v>
      </c>
      <c r="AM37" s="346">
        <v>250</v>
      </c>
      <c r="AN37" s="345">
        <v>557</v>
      </c>
      <c r="AO37" s="347">
        <v>649</v>
      </c>
      <c r="AP37" s="346">
        <v>398</v>
      </c>
      <c r="AQ37" s="346">
        <v>625</v>
      </c>
      <c r="AR37" s="348">
        <v>368</v>
      </c>
    </row>
    <row r="38" spans="1:45" x14ac:dyDescent="0.2">
      <c r="A38" s="342" t="s">
        <v>26</v>
      </c>
      <c r="B38" s="343" t="s">
        <v>481</v>
      </c>
      <c r="C38" s="344">
        <v>297763</v>
      </c>
      <c r="D38" s="345">
        <f t="shared" si="0"/>
        <v>88946</v>
      </c>
      <c r="E38" s="346">
        <v>29406</v>
      </c>
      <c r="F38" s="345">
        <v>23893</v>
      </c>
      <c r="G38" s="347">
        <v>15856</v>
      </c>
      <c r="H38" s="346">
        <v>23984</v>
      </c>
      <c r="I38" s="346">
        <v>3407</v>
      </c>
      <c r="J38" s="345">
        <v>4333</v>
      </c>
      <c r="K38" s="347">
        <v>9314</v>
      </c>
      <c r="L38" s="346">
        <v>1963</v>
      </c>
      <c r="M38" s="346">
        <v>4830</v>
      </c>
      <c r="N38" s="345">
        <v>13053</v>
      </c>
      <c r="O38" s="347">
        <v>3234</v>
      </c>
      <c r="P38" s="345">
        <v>2394</v>
      </c>
      <c r="Q38" s="347">
        <v>11091</v>
      </c>
      <c r="R38" s="346">
        <v>4394</v>
      </c>
      <c r="S38" s="346">
        <v>3774</v>
      </c>
      <c r="T38" s="345">
        <v>8092</v>
      </c>
      <c r="U38" s="347">
        <v>3462</v>
      </c>
      <c r="V38" s="346">
        <v>5844</v>
      </c>
      <c r="W38" s="346">
        <v>2145</v>
      </c>
      <c r="X38" s="345">
        <v>2225</v>
      </c>
      <c r="Y38" s="347">
        <v>1968</v>
      </c>
      <c r="Z38" s="346">
        <v>3593</v>
      </c>
      <c r="AA38" s="346">
        <v>2285</v>
      </c>
      <c r="AB38" s="345">
        <v>1857</v>
      </c>
      <c r="AC38" s="347">
        <v>2560</v>
      </c>
      <c r="AD38" s="346">
        <v>2029</v>
      </c>
      <c r="AE38" s="346">
        <v>1810</v>
      </c>
      <c r="AF38" s="345">
        <v>4086</v>
      </c>
      <c r="AG38" s="347">
        <v>1453</v>
      </c>
      <c r="AH38" s="346">
        <v>1134</v>
      </c>
      <c r="AI38" s="346">
        <v>1621</v>
      </c>
      <c r="AJ38" s="345">
        <v>1027</v>
      </c>
      <c r="AK38" s="347">
        <v>332</v>
      </c>
      <c r="AL38" s="346">
        <v>1054</v>
      </c>
      <c r="AM38" s="346">
        <v>655</v>
      </c>
      <c r="AN38" s="345">
        <v>1084</v>
      </c>
      <c r="AO38" s="347">
        <v>710</v>
      </c>
      <c r="AP38" s="346">
        <v>1446</v>
      </c>
      <c r="AQ38" s="346">
        <v>767</v>
      </c>
      <c r="AR38" s="348">
        <v>652</v>
      </c>
    </row>
    <row r="39" spans="1:45" x14ac:dyDescent="0.2">
      <c r="A39" s="342" t="s">
        <v>51</v>
      </c>
      <c r="B39" s="343" t="s">
        <v>536</v>
      </c>
      <c r="C39" s="344">
        <v>24412</v>
      </c>
      <c r="D39" s="345">
        <f t="shared" si="0"/>
        <v>7105</v>
      </c>
      <c r="E39" s="346">
        <v>2880</v>
      </c>
      <c r="F39" s="345">
        <v>943</v>
      </c>
      <c r="G39" s="347">
        <v>900</v>
      </c>
      <c r="H39" s="346">
        <v>1300</v>
      </c>
      <c r="I39" s="346">
        <v>340</v>
      </c>
      <c r="J39" s="345">
        <v>185</v>
      </c>
      <c r="K39" s="347">
        <v>528</v>
      </c>
      <c r="L39" s="346">
        <v>183</v>
      </c>
      <c r="M39" s="346">
        <v>721</v>
      </c>
      <c r="N39" s="345">
        <v>924</v>
      </c>
      <c r="O39" s="347">
        <v>301</v>
      </c>
      <c r="P39" s="345">
        <v>345</v>
      </c>
      <c r="Q39" s="347">
        <v>591</v>
      </c>
      <c r="R39" s="346">
        <v>414</v>
      </c>
      <c r="S39" s="346">
        <v>357</v>
      </c>
      <c r="T39" s="345">
        <v>316</v>
      </c>
      <c r="U39" s="347">
        <v>257</v>
      </c>
      <c r="V39" s="346">
        <v>504</v>
      </c>
      <c r="W39" s="346">
        <v>317</v>
      </c>
      <c r="X39" s="345">
        <v>325</v>
      </c>
      <c r="Y39" s="347">
        <v>245</v>
      </c>
      <c r="Z39" s="346">
        <v>629</v>
      </c>
      <c r="AA39" s="346">
        <v>432</v>
      </c>
      <c r="AB39" s="345">
        <v>287</v>
      </c>
      <c r="AC39" s="347">
        <v>432</v>
      </c>
      <c r="AD39" s="346">
        <v>372</v>
      </c>
      <c r="AE39" s="346">
        <v>321</v>
      </c>
      <c r="AF39" s="345">
        <v>555</v>
      </c>
      <c r="AG39" s="347">
        <v>71</v>
      </c>
      <c r="AH39" s="346">
        <v>199</v>
      </c>
      <c r="AI39" s="346">
        <v>97</v>
      </c>
      <c r="AJ39" s="345">
        <v>92</v>
      </c>
      <c r="AK39" s="347">
        <v>69</v>
      </c>
      <c r="AL39" s="346">
        <v>115</v>
      </c>
      <c r="AM39" s="346">
        <v>112</v>
      </c>
      <c r="AN39" s="345">
        <v>81</v>
      </c>
      <c r="AO39" s="347">
        <v>108</v>
      </c>
      <c r="AP39" s="346">
        <v>149</v>
      </c>
      <c r="AQ39" s="346">
        <v>159</v>
      </c>
      <c r="AR39" s="348">
        <v>151</v>
      </c>
    </row>
    <row r="40" spans="1:45" x14ac:dyDescent="0.2">
      <c r="A40" s="342" t="s">
        <v>194</v>
      </c>
      <c r="B40" s="343" t="s">
        <v>41</v>
      </c>
      <c r="C40" s="344">
        <v>223814</v>
      </c>
      <c r="D40" s="345">
        <f t="shared" si="0"/>
        <v>82167</v>
      </c>
      <c r="E40" s="346">
        <v>23856</v>
      </c>
      <c r="F40" s="345">
        <v>20433</v>
      </c>
      <c r="G40" s="347">
        <v>10079</v>
      </c>
      <c r="H40" s="346">
        <v>13233</v>
      </c>
      <c r="I40" s="346">
        <v>1516</v>
      </c>
      <c r="J40" s="345">
        <v>3636</v>
      </c>
      <c r="K40" s="347">
        <v>4949</v>
      </c>
      <c r="L40" s="346">
        <v>933</v>
      </c>
      <c r="M40" s="346">
        <v>3211</v>
      </c>
      <c r="N40" s="345">
        <v>8567</v>
      </c>
      <c r="O40" s="347">
        <v>1103</v>
      </c>
      <c r="P40" s="345">
        <v>1505</v>
      </c>
      <c r="Q40" s="347">
        <v>6040</v>
      </c>
      <c r="R40" s="346">
        <v>1641</v>
      </c>
      <c r="S40" s="346">
        <v>11242</v>
      </c>
      <c r="T40" s="345">
        <v>3538</v>
      </c>
      <c r="U40" s="347">
        <v>1099</v>
      </c>
      <c r="V40" s="346">
        <v>3286</v>
      </c>
      <c r="W40" s="346">
        <v>1778</v>
      </c>
      <c r="X40" s="345">
        <v>1021</v>
      </c>
      <c r="Y40" s="347">
        <v>787</v>
      </c>
      <c r="Z40" s="346">
        <v>1865</v>
      </c>
      <c r="AA40" s="346">
        <v>953</v>
      </c>
      <c r="AB40" s="345">
        <v>1147</v>
      </c>
      <c r="AC40" s="347">
        <v>746</v>
      </c>
      <c r="AD40" s="346">
        <v>1017</v>
      </c>
      <c r="AE40" s="346">
        <v>1255</v>
      </c>
      <c r="AF40" s="345">
        <v>2642</v>
      </c>
      <c r="AG40" s="347">
        <v>617</v>
      </c>
      <c r="AH40" s="346">
        <v>461</v>
      </c>
      <c r="AI40" s="346">
        <v>769</v>
      </c>
      <c r="AJ40" s="345">
        <v>1621</v>
      </c>
      <c r="AK40" s="347">
        <v>227</v>
      </c>
      <c r="AL40" s="346">
        <v>479</v>
      </c>
      <c r="AM40" s="346">
        <v>142</v>
      </c>
      <c r="AN40" s="345">
        <v>566</v>
      </c>
      <c r="AO40" s="347">
        <v>624</v>
      </c>
      <c r="AP40" s="346">
        <v>2089</v>
      </c>
      <c r="AQ40" s="346">
        <v>390</v>
      </c>
      <c r="AR40" s="348">
        <v>584</v>
      </c>
    </row>
    <row r="41" spans="1:45" x14ac:dyDescent="0.2">
      <c r="A41" s="342" t="s">
        <v>200</v>
      </c>
      <c r="B41" s="343" t="s">
        <v>42</v>
      </c>
      <c r="C41" s="344">
        <v>341198</v>
      </c>
      <c r="D41" s="345">
        <f>C41-SUM(E41:AR41)</f>
        <v>114877</v>
      </c>
      <c r="E41" s="346">
        <v>35465</v>
      </c>
      <c r="F41" s="345">
        <v>27676</v>
      </c>
      <c r="G41" s="347">
        <v>15061</v>
      </c>
      <c r="H41" s="346">
        <v>27050</v>
      </c>
      <c r="I41" s="346">
        <v>3759</v>
      </c>
      <c r="J41" s="345">
        <v>4521</v>
      </c>
      <c r="K41" s="347">
        <v>9834</v>
      </c>
      <c r="L41" s="346">
        <v>1549</v>
      </c>
      <c r="M41" s="346">
        <v>7789</v>
      </c>
      <c r="N41" s="345">
        <v>13853</v>
      </c>
      <c r="O41" s="347">
        <v>2911</v>
      </c>
      <c r="P41" s="345">
        <v>2566</v>
      </c>
      <c r="Q41" s="347">
        <v>9760</v>
      </c>
      <c r="R41" s="346">
        <v>5091</v>
      </c>
      <c r="S41" s="346">
        <v>4340</v>
      </c>
      <c r="T41" s="345">
        <v>6066</v>
      </c>
      <c r="U41" s="347">
        <v>2737</v>
      </c>
      <c r="V41" s="346">
        <v>6638</v>
      </c>
      <c r="W41" s="346">
        <v>2283</v>
      </c>
      <c r="X41" s="345">
        <v>2907</v>
      </c>
      <c r="Y41" s="347">
        <v>1372</v>
      </c>
      <c r="Z41" s="346">
        <v>3235</v>
      </c>
      <c r="AA41" s="346">
        <v>3319</v>
      </c>
      <c r="AB41" s="345">
        <v>1890</v>
      </c>
      <c r="AC41" s="347">
        <v>3548</v>
      </c>
      <c r="AD41" s="346">
        <v>1930</v>
      </c>
      <c r="AE41" s="346">
        <v>3326</v>
      </c>
      <c r="AF41" s="345">
        <v>3672</v>
      </c>
      <c r="AG41" s="347">
        <v>1048</v>
      </c>
      <c r="AH41" s="346">
        <v>996</v>
      </c>
      <c r="AI41" s="346">
        <v>1300</v>
      </c>
      <c r="AJ41" s="345">
        <v>1257</v>
      </c>
      <c r="AK41" s="347">
        <v>394</v>
      </c>
      <c r="AL41" s="346">
        <v>1284</v>
      </c>
      <c r="AM41" s="346">
        <v>513</v>
      </c>
      <c r="AN41" s="345">
        <v>1311</v>
      </c>
      <c r="AO41" s="347">
        <v>652</v>
      </c>
      <c r="AP41" s="346">
        <v>973</v>
      </c>
      <c r="AQ41" s="346">
        <v>1192</v>
      </c>
      <c r="AR41" s="348">
        <v>1253</v>
      </c>
    </row>
    <row r="42" spans="1:45" x14ac:dyDescent="0.2">
      <c r="A42" s="342" t="s">
        <v>201</v>
      </c>
      <c r="B42" s="343" t="s">
        <v>282</v>
      </c>
      <c r="C42" s="344">
        <v>0</v>
      </c>
      <c r="D42" s="345">
        <v>0</v>
      </c>
      <c r="E42" s="346">
        <v>0</v>
      </c>
      <c r="F42" s="345">
        <v>0</v>
      </c>
      <c r="G42" s="347">
        <v>0</v>
      </c>
      <c r="H42" s="346">
        <v>0</v>
      </c>
      <c r="I42" s="346">
        <v>0</v>
      </c>
      <c r="J42" s="345">
        <v>0</v>
      </c>
      <c r="K42" s="347">
        <v>0</v>
      </c>
      <c r="L42" s="346">
        <v>0</v>
      </c>
      <c r="M42" s="346">
        <v>0</v>
      </c>
      <c r="N42" s="345">
        <v>0</v>
      </c>
      <c r="O42" s="347">
        <v>0</v>
      </c>
      <c r="P42" s="345">
        <v>0</v>
      </c>
      <c r="Q42" s="347">
        <v>0</v>
      </c>
      <c r="R42" s="346">
        <v>0</v>
      </c>
      <c r="S42" s="346">
        <v>0</v>
      </c>
      <c r="T42" s="345">
        <v>0</v>
      </c>
      <c r="U42" s="347">
        <v>0</v>
      </c>
      <c r="V42" s="346">
        <v>0</v>
      </c>
      <c r="W42" s="346">
        <v>0</v>
      </c>
      <c r="X42" s="345">
        <v>0</v>
      </c>
      <c r="Y42" s="347">
        <v>0</v>
      </c>
      <c r="Z42" s="346">
        <v>0</v>
      </c>
      <c r="AA42" s="346">
        <v>0</v>
      </c>
      <c r="AB42" s="345">
        <v>0</v>
      </c>
      <c r="AC42" s="347">
        <v>0</v>
      </c>
      <c r="AD42" s="346">
        <v>0</v>
      </c>
      <c r="AE42" s="346">
        <v>0</v>
      </c>
      <c r="AF42" s="345">
        <v>0</v>
      </c>
      <c r="AG42" s="347">
        <v>0</v>
      </c>
      <c r="AH42" s="346">
        <v>0</v>
      </c>
      <c r="AI42" s="346">
        <v>0</v>
      </c>
      <c r="AJ42" s="345">
        <v>0</v>
      </c>
      <c r="AK42" s="347">
        <v>0</v>
      </c>
      <c r="AL42" s="346">
        <v>0</v>
      </c>
      <c r="AM42" s="346">
        <v>0</v>
      </c>
      <c r="AN42" s="345">
        <v>0</v>
      </c>
      <c r="AO42" s="347">
        <v>0</v>
      </c>
      <c r="AP42" s="346">
        <v>0</v>
      </c>
      <c r="AQ42" s="346">
        <v>0</v>
      </c>
      <c r="AR42" s="348">
        <v>0</v>
      </c>
      <c r="AS42" s="329" t="s">
        <v>537</v>
      </c>
    </row>
    <row r="43" spans="1:45" x14ac:dyDescent="0.2">
      <c r="A43" s="342" t="s">
        <v>202</v>
      </c>
      <c r="B43" s="343" t="s">
        <v>283</v>
      </c>
      <c r="C43" s="344">
        <v>434</v>
      </c>
      <c r="D43" s="345">
        <f>C43-SUM(E43:AR43)</f>
        <v>110</v>
      </c>
      <c r="E43" s="346">
        <v>42</v>
      </c>
      <c r="F43" s="345">
        <v>18</v>
      </c>
      <c r="G43" s="347">
        <v>21</v>
      </c>
      <c r="H43" s="346">
        <v>53</v>
      </c>
      <c r="I43" s="346">
        <v>2</v>
      </c>
      <c r="J43" s="345">
        <v>14</v>
      </c>
      <c r="K43" s="347">
        <v>13</v>
      </c>
      <c r="L43" s="346">
        <v>2</v>
      </c>
      <c r="M43" s="346">
        <v>9</v>
      </c>
      <c r="N43" s="345">
        <v>23</v>
      </c>
      <c r="O43" s="347">
        <v>2</v>
      </c>
      <c r="P43" s="345">
        <v>3</v>
      </c>
      <c r="Q43" s="347">
        <v>17</v>
      </c>
      <c r="R43" s="346">
        <v>6</v>
      </c>
      <c r="S43" s="346">
        <v>8</v>
      </c>
      <c r="T43" s="345">
        <v>12</v>
      </c>
      <c r="U43" s="347">
        <v>3</v>
      </c>
      <c r="V43" s="346">
        <v>12</v>
      </c>
      <c r="W43" s="346">
        <v>4</v>
      </c>
      <c r="X43" s="345">
        <v>5</v>
      </c>
      <c r="Y43" s="347">
        <v>2</v>
      </c>
      <c r="Z43" s="346">
        <v>6</v>
      </c>
      <c r="AA43" s="346">
        <v>5</v>
      </c>
      <c r="AB43" s="345">
        <v>2</v>
      </c>
      <c r="AC43" s="347">
        <v>4</v>
      </c>
      <c r="AD43" s="346">
        <v>3</v>
      </c>
      <c r="AE43" s="346">
        <v>5</v>
      </c>
      <c r="AF43" s="345">
        <v>7</v>
      </c>
      <c r="AG43" s="347">
        <v>3</v>
      </c>
      <c r="AH43" s="346">
        <v>2</v>
      </c>
      <c r="AI43" s="346">
        <v>2</v>
      </c>
      <c r="AJ43" s="345">
        <v>3</v>
      </c>
      <c r="AK43" s="347">
        <v>0</v>
      </c>
      <c r="AL43" s="346">
        <v>2</v>
      </c>
      <c r="AM43" s="346">
        <v>1</v>
      </c>
      <c r="AN43" s="345">
        <v>2</v>
      </c>
      <c r="AO43" s="347">
        <v>2</v>
      </c>
      <c r="AP43" s="346">
        <v>1</v>
      </c>
      <c r="AQ43" s="346">
        <v>2</v>
      </c>
      <c r="AR43" s="348">
        <v>1</v>
      </c>
    </row>
    <row r="44" spans="1:45" x14ac:dyDescent="0.2">
      <c r="A44" s="349"/>
      <c r="B44" s="350" t="s">
        <v>538</v>
      </c>
      <c r="C44" s="351">
        <f>SUM(C5:C43)</f>
        <v>2516012</v>
      </c>
      <c r="D44" s="352">
        <f>SUM(D5:D43)</f>
        <v>773646</v>
      </c>
      <c r="E44" s="353">
        <f t="shared" ref="E44:AR44" si="1">SUM(E5:E43)</f>
        <v>286690</v>
      </c>
      <c r="F44" s="352">
        <f t="shared" si="1"/>
        <v>205034</v>
      </c>
      <c r="G44" s="354">
        <f t="shared" si="1"/>
        <v>114013</v>
      </c>
      <c r="H44" s="353">
        <f t="shared" si="1"/>
        <v>163870</v>
      </c>
      <c r="I44" s="353">
        <f t="shared" si="1"/>
        <v>25369</v>
      </c>
      <c r="J44" s="352">
        <f t="shared" si="1"/>
        <v>27463</v>
      </c>
      <c r="K44" s="354">
        <f t="shared" si="1"/>
        <v>79497</v>
      </c>
      <c r="L44" s="353">
        <f t="shared" si="1"/>
        <v>14190</v>
      </c>
      <c r="M44" s="353">
        <f t="shared" si="1"/>
        <v>48548</v>
      </c>
      <c r="N44" s="352">
        <f t="shared" si="1"/>
        <v>105721</v>
      </c>
      <c r="O44" s="354">
        <f t="shared" si="1"/>
        <v>22533</v>
      </c>
      <c r="P44" s="352">
        <f t="shared" si="1"/>
        <v>20121</v>
      </c>
      <c r="Q44" s="354">
        <f t="shared" si="1"/>
        <v>60589</v>
      </c>
      <c r="R44" s="353">
        <f t="shared" si="1"/>
        <v>39078</v>
      </c>
      <c r="S44" s="353">
        <f t="shared" si="1"/>
        <v>52735</v>
      </c>
      <c r="T44" s="352">
        <f t="shared" si="1"/>
        <v>42544</v>
      </c>
      <c r="U44" s="354">
        <f t="shared" si="1"/>
        <v>26737</v>
      </c>
      <c r="V44" s="353">
        <f t="shared" si="1"/>
        <v>46572</v>
      </c>
      <c r="W44" s="353">
        <f t="shared" si="1"/>
        <v>27308</v>
      </c>
      <c r="X44" s="352">
        <f t="shared" si="1"/>
        <v>21411</v>
      </c>
      <c r="Y44" s="354">
        <f t="shared" si="1"/>
        <v>12486</v>
      </c>
      <c r="Z44" s="353">
        <f t="shared" si="1"/>
        <v>35143</v>
      </c>
      <c r="AA44" s="353">
        <f t="shared" si="1"/>
        <v>27629</v>
      </c>
      <c r="AB44" s="352">
        <f t="shared" si="1"/>
        <v>17044</v>
      </c>
      <c r="AC44" s="354">
        <f t="shared" si="1"/>
        <v>22213</v>
      </c>
      <c r="AD44" s="353">
        <f t="shared" si="1"/>
        <v>18548</v>
      </c>
      <c r="AE44" s="353">
        <f t="shared" si="1"/>
        <v>26439</v>
      </c>
      <c r="AF44" s="352">
        <f t="shared" si="1"/>
        <v>38477</v>
      </c>
      <c r="AG44" s="354">
        <f t="shared" si="1"/>
        <v>8500</v>
      </c>
      <c r="AH44" s="353">
        <f t="shared" si="1"/>
        <v>9756</v>
      </c>
      <c r="AI44" s="353">
        <f t="shared" si="1"/>
        <v>16207</v>
      </c>
      <c r="AJ44" s="352">
        <f t="shared" si="1"/>
        <v>12848</v>
      </c>
      <c r="AK44" s="354">
        <f t="shared" si="1"/>
        <v>4534</v>
      </c>
      <c r="AL44" s="353">
        <f t="shared" si="1"/>
        <v>13373</v>
      </c>
      <c r="AM44" s="353">
        <f t="shared" si="1"/>
        <v>4407</v>
      </c>
      <c r="AN44" s="352">
        <f t="shared" si="1"/>
        <v>11384</v>
      </c>
      <c r="AO44" s="354">
        <f t="shared" si="1"/>
        <v>6226</v>
      </c>
      <c r="AP44" s="353">
        <f t="shared" si="1"/>
        <v>10035</v>
      </c>
      <c r="AQ44" s="353">
        <f t="shared" si="1"/>
        <v>8805</v>
      </c>
      <c r="AR44" s="355">
        <f t="shared" si="1"/>
        <v>7916</v>
      </c>
      <c r="AS44" s="356"/>
    </row>
    <row r="45" spans="1:45" x14ac:dyDescent="0.2">
      <c r="A45" s="327"/>
      <c r="B45" s="327"/>
      <c r="C45" s="357"/>
      <c r="D45" s="357" t="s">
        <v>539</v>
      </c>
      <c r="E45" s="357"/>
      <c r="F45" s="357"/>
      <c r="G45" s="357"/>
      <c r="H45" s="357"/>
      <c r="I45" s="357"/>
      <c r="J45" s="357"/>
      <c r="K45" s="357"/>
      <c r="L45" s="357"/>
      <c r="M45" s="357"/>
      <c r="N45" s="357"/>
      <c r="O45" s="357"/>
      <c r="P45" s="357"/>
      <c r="Q45" s="357"/>
      <c r="R45" s="357"/>
      <c r="S45" s="357"/>
      <c r="T45" s="357"/>
      <c r="U45" s="357"/>
      <c r="V45" s="357"/>
      <c r="W45" s="357"/>
      <c r="X45" s="357"/>
      <c r="Y45" s="357"/>
      <c r="Z45" s="357"/>
      <c r="AA45" s="357"/>
      <c r="AB45" s="357"/>
      <c r="AC45" s="357"/>
      <c r="AD45" s="357"/>
      <c r="AE45" s="357"/>
      <c r="AF45" s="357"/>
      <c r="AG45" s="357"/>
      <c r="AH45" s="357"/>
      <c r="AI45" s="357"/>
      <c r="AJ45" s="357"/>
      <c r="AK45" s="357"/>
      <c r="AL45" s="357"/>
      <c r="AM45" s="357"/>
      <c r="AN45" s="357"/>
      <c r="AO45" s="357"/>
      <c r="AP45" s="357"/>
      <c r="AQ45" s="357"/>
      <c r="AR45" s="357"/>
    </row>
    <row r="46" spans="1:45" x14ac:dyDescent="0.2">
      <c r="A46" s="327"/>
      <c r="B46" s="327"/>
      <c r="C46" s="357"/>
      <c r="D46" s="327"/>
      <c r="E46" s="327"/>
      <c r="F46" s="327"/>
      <c r="G46" s="327"/>
      <c r="H46" s="327"/>
      <c r="I46" s="327"/>
      <c r="J46" s="327"/>
      <c r="K46" s="327"/>
      <c r="L46" s="327"/>
      <c r="M46" s="327"/>
      <c r="N46" s="327"/>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row>
    <row r="47" spans="1:45" x14ac:dyDescent="0.2">
      <c r="A47" s="325" t="s">
        <v>540</v>
      </c>
      <c r="B47" s="326"/>
      <c r="C47" s="327"/>
      <c r="D47" s="327"/>
      <c r="E47" s="327"/>
      <c r="F47" s="327"/>
      <c r="G47" s="327"/>
      <c r="H47" s="327"/>
      <c r="I47" s="327"/>
      <c r="J47" s="327"/>
      <c r="K47" s="327"/>
      <c r="L47" s="327"/>
      <c r="M47" s="327"/>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row>
    <row r="48" spans="1:45" x14ac:dyDescent="0.2">
      <c r="A48" s="326" t="s">
        <v>177</v>
      </c>
      <c r="B48" s="326" t="s">
        <v>541</v>
      </c>
      <c r="C48" s="327"/>
      <c r="D48" s="327"/>
      <c r="E48" s="327" t="s">
        <v>177</v>
      </c>
      <c r="F48" s="327"/>
      <c r="G48" s="327"/>
      <c r="H48" s="327"/>
      <c r="I48" s="327"/>
      <c r="J48" s="327"/>
      <c r="K48" s="327"/>
      <c r="L48" s="327"/>
      <c r="M48" s="327"/>
      <c r="N48" s="327"/>
      <c r="O48" s="327"/>
      <c r="P48" s="327"/>
      <c r="Q48" s="327"/>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t="s">
        <v>489</v>
      </c>
      <c r="AR48" s="327"/>
    </row>
    <row r="49" spans="1:44" ht="13.5" customHeight="1" x14ac:dyDescent="0.2">
      <c r="A49" s="460" t="s">
        <v>490</v>
      </c>
      <c r="B49" s="462"/>
      <c r="C49" s="330" t="s">
        <v>491</v>
      </c>
      <c r="D49" s="332" t="s">
        <v>133</v>
      </c>
      <c r="E49" s="332" t="s">
        <v>492</v>
      </c>
      <c r="F49" s="331" t="s">
        <v>493</v>
      </c>
      <c r="G49" s="333" t="s">
        <v>494</v>
      </c>
      <c r="H49" s="332" t="s">
        <v>495</v>
      </c>
      <c r="I49" s="332" t="s">
        <v>496</v>
      </c>
      <c r="J49" s="331" t="s">
        <v>497</v>
      </c>
      <c r="K49" s="333" t="s">
        <v>498</v>
      </c>
      <c r="L49" s="332" t="s">
        <v>499</v>
      </c>
      <c r="M49" s="332" t="s">
        <v>500</v>
      </c>
      <c r="N49" s="331" t="s">
        <v>501</v>
      </c>
      <c r="O49" s="333" t="s">
        <v>502</v>
      </c>
      <c r="P49" s="332" t="s">
        <v>503</v>
      </c>
      <c r="Q49" s="332" t="s">
        <v>504</v>
      </c>
      <c r="R49" s="331" t="s">
        <v>505</v>
      </c>
      <c r="S49" s="333" t="s">
        <v>506</v>
      </c>
      <c r="T49" s="332" t="s">
        <v>507</v>
      </c>
      <c r="U49" s="332" t="s">
        <v>508</v>
      </c>
      <c r="V49" s="331" t="s">
        <v>509</v>
      </c>
      <c r="W49" s="333" t="s">
        <v>510</v>
      </c>
      <c r="X49" s="332" t="s">
        <v>511</v>
      </c>
      <c r="Y49" s="332" t="s">
        <v>512</v>
      </c>
      <c r="Z49" s="331" t="s">
        <v>513</v>
      </c>
      <c r="AA49" s="333" t="s">
        <v>514</v>
      </c>
      <c r="AB49" s="332" t="s">
        <v>515</v>
      </c>
      <c r="AC49" s="332" t="s">
        <v>516</v>
      </c>
      <c r="AD49" s="331" t="s">
        <v>517</v>
      </c>
      <c r="AE49" s="333" t="s">
        <v>518</v>
      </c>
      <c r="AF49" s="332" t="s">
        <v>519</v>
      </c>
      <c r="AG49" s="332" t="s">
        <v>520</v>
      </c>
      <c r="AH49" s="331" t="s">
        <v>521</v>
      </c>
      <c r="AI49" s="333" t="s">
        <v>522</v>
      </c>
      <c r="AJ49" s="332" t="s">
        <v>523</v>
      </c>
      <c r="AK49" s="332" t="s">
        <v>524</v>
      </c>
      <c r="AL49" s="331" t="s">
        <v>525</v>
      </c>
      <c r="AM49" s="333" t="s">
        <v>526</v>
      </c>
      <c r="AN49" s="332" t="s">
        <v>527</v>
      </c>
      <c r="AO49" s="332" t="s">
        <v>528</v>
      </c>
      <c r="AP49" s="331" t="s">
        <v>529</v>
      </c>
      <c r="AQ49" s="333" t="s">
        <v>530</v>
      </c>
      <c r="AR49" s="334" t="s">
        <v>531</v>
      </c>
    </row>
    <row r="50" spans="1:44" ht="24" x14ac:dyDescent="0.2">
      <c r="A50" s="335"/>
      <c r="B50" s="358"/>
      <c r="C50" s="359" t="s">
        <v>542</v>
      </c>
      <c r="D50" s="360" t="s">
        <v>542</v>
      </c>
      <c r="E50" s="360" t="s">
        <v>542</v>
      </c>
      <c r="F50" s="361" t="s">
        <v>542</v>
      </c>
      <c r="G50" s="362" t="s">
        <v>542</v>
      </c>
      <c r="H50" s="360" t="s">
        <v>542</v>
      </c>
      <c r="I50" s="360" t="s">
        <v>542</v>
      </c>
      <c r="J50" s="361" t="s">
        <v>542</v>
      </c>
      <c r="K50" s="362" t="s">
        <v>542</v>
      </c>
      <c r="L50" s="360" t="s">
        <v>542</v>
      </c>
      <c r="M50" s="360" t="s">
        <v>542</v>
      </c>
      <c r="N50" s="361" t="s">
        <v>542</v>
      </c>
      <c r="O50" s="362" t="s">
        <v>542</v>
      </c>
      <c r="P50" s="360" t="s">
        <v>542</v>
      </c>
      <c r="Q50" s="360" t="s">
        <v>542</v>
      </c>
      <c r="R50" s="361" t="s">
        <v>542</v>
      </c>
      <c r="S50" s="362" t="s">
        <v>542</v>
      </c>
      <c r="T50" s="360" t="s">
        <v>542</v>
      </c>
      <c r="U50" s="360" t="s">
        <v>542</v>
      </c>
      <c r="V50" s="361" t="s">
        <v>542</v>
      </c>
      <c r="W50" s="362" t="s">
        <v>542</v>
      </c>
      <c r="X50" s="360" t="s">
        <v>542</v>
      </c>
      <c r="Y50" s="360" t="s">
        <v>542</v>
      </c>
      <c r="Z50" s="361" t="s">
        <v>542</v>
      </c>
      <c r="AA50" s="362" t="s">
        <v>542</v>
      </c>
      <c r="AB50" s="360" t="s">
        <v>542</v>
      </c>
      <c r="AC50" s="360" t="s">
        <v>542</v>
      </c>
      <c r="AD50" s="361" t="s">
        <v>542</v>
      </c>
      <c r="AE50" s="362" t="s">
        <v>542</v>
      </c>
      <c r="AF50" s="360" t="s">
        <v>542</v>
      </c>
      <c r="AG50" s="360" t="s">
        <v>542</v>
      </c>
      <c r="AH50" s="361" t="s">
        <v>542</v>
      </c>
      <c r="AI50" s="362" t="s">
        <v>542</v>
      </c>
      <c r="AJ50" s="360" t="s">
        <v>542</v>
      </c>
      <c r="AK50" s="360" t="s">
        <v>542</v>
      </c>
      <c r="AL50" s="361" t="s">
        <v>542</v>
      </c>
      <c r="AM50" s="362" t="s">
        <v>542</v>
      </c>
      <c r="AN50" s="360" t="s">
        <v>542</v>
      </c>
      <c r="AO50" s="360" t="s">
        <v>542</v>
      </c>
      <c r="AP50" s="361" t="s">
        <v>542</v>
      </c>
      <c r="AQ50" s="362" t="s">
        <v>542</v>
      </c>
      <c r="AR50" s="363" t="s">
        <v>542</v>
      </c>
    </row>
    <row r="51" spans="1:44" x14ac:dyDescent="0.2">
      <c r="A51" s="342" t="s">
        <v>263</v>
      </c>
      <c r="B51" s="326" t="s">
        <v>533</v>
      </c>
      <c r="C51" s="344">
        <v>32013</v>
      </c>
      <c r="D51" s="346">
        <v>5496</v>
      </c>
      <c r="E51" s="346">
        <v>920</v>
      </c>
      <c r="F51" s="345">
        <v>619</v>
      </c>
      <c r="G51" s="347">
        <v>541</v>
      </c>
      <c r="H51" s="346">
        <v>642</v>
      </c>
      <c r="I51" s="346">
        <v>875</v>
      </c>
      <c r="J51" s="345">
        <v>85</v>
      </c>
      <c r="K51" s="347">
        <v>567</v>
      </c>
      <c r="L51" s="346">
        <v>153</v>
      </c>
      <c r="M51" s="346">
        <v>1627</v>
      </c>
      <c r="N51" s="345">
        <v>689</v>
      </c>
      <c r="O51" s="347">
        <v>452</v>
      </c>
      <c r="P51" s="346">
        <v>119</v>
      </c>
      <c r="Q51" s="346">
        <v>716</v>
      </c>
      <c r="R51" s="345">
        <v>1569</v>
      </c>
      <c r="S51" s="347">
        <v>148</v>
      </c>
      <c r="T51" s="346">
        <v>368</v>
      </c>
      <c r="U51" s="346">
        <v>642</v>
      </c>
      <c r="V51" s="345">
        <v>806</v>
      </c>
      <c r="W51" s="347">
        <v>325</v>
      </c>
      <c r="X51" s="346">
        <v>1985</v>
      </c>
      <c r="Y51" s="346">
        <v>722</v>
      </c>
      <c r="Z51" s="345">
        <v>1460</v>
      </c>
      <c r="AA51" s="347">
        <v>4404</v>
      </c>
      <c r="AB51" s="346">
        <v>714</v>
      </c>
      <c r="AC51" s="346">
        <v>1642</v>
      </c>
      <c r="AD51" s="345">
        <v>459</v>
      </c>
      <c r="AE51" s="347">
        <v>569</v>
      </c>
      <c r="AF51" s="346">
        <v>705</v>
      </c>
      <c r="AG51" s="346">
        <v>251</v>
      </c>
      <c r="AH51" s="345">
        <v>328</v>
      </c>
      <c r="AI51" s="347">
        <v>473</v>
      </c>
      <c r="AJ51" s="346">
        <v>0</v>
      </c>
      <c r="AK51" s="346">
        <v>130</v>
      </c>
      <c r="AL51" s="345">
        <v>126</v>
      </c>
      <c r="AM51" s="347">
        <v>71</v>
      </c>
      <c r="AN51" s="346">
        <v>0</v>
      </c>
      <c r="AO51" s="346">
        <v>320</v>
      </c>
      <c r="AP51" s="345">
        <v>671</v>
      </c>
      <c r="AQ51" s="347">
        <v>635</v>
      </c>
      <c r="AR51" s="348">
        <v>664</v>
      </c>
    </row>
    <row r="52" spans="1:44" x14ac:dyDescent="0.2">
      <c r="A52" s="342" t="s">
        <v>219</v>
      </c>
      <c r="B52" s="326" t="s">
        <v>445</v>
      </c>
      <c r="C52" s="344">
        <v>924</v>
      </c>
      <c r="D52" s="346">
        <f t="shared" ref="D52:D86" si="2">C52-SUM(E52:AR52)</f>
        <v>52</v>
      </c>
      <c r="E52" s="346">
        <v>56</v>
      </c>
      <c r="F52" s="345">
        <v>0</v>
      </c>
      <c r="G52" s="347">
        <v>0</v>
      </c>
      <c r="H52" s="346">
        <v>7</v>
      </c>
      <c r="I52" s="346">
        <v>0</v>
      </c>
      <c r="J52" s="345">
        <v>0</v>
      </c>
      <c r="K52" s="347">
        <v>0</v>
      </c>
      <c r="L52" s="346">
        <v>0</v>
      </c>
      <c r="M52" s="346">
        <v>86</v>
      </c>
      <c r="N52" s="345">
        <v>0</v>
      </c>
      <c r="O52" s="347">
        <v>0</v>
      </c>
      <c r="P52" s="346">
        <v>6</v>
      </c>
      <c r="Q52" s="346">
        <v>0</v>
      </c>
      <c r="R52" s="345">
        <v>0</v>
      </c>
      <c r="S52" s="347">
        <v>0</v>
      </c>
      <c r="T52" s="346">
        <v>0</v>
      </c>
      <c r="U52" s="346">
        <v>0</v>
      </c>
      <c r="V52" s="345">
        <v>6</v>
      </c>
      <c r="W52" s="347">
        <v>0</v>
      </c>
      <c r="X52" s="346">
        <v>5</v>
      </c>
      <c r="Y52" s="346">
        <v>106</v>
      </c>
      <c r="Z52" s="345">
        <v>85</v>
      </c>
      <c r="AA52" s="347">
        <v>0</v>
      </c>
      <c r="AB52" s="346">
        <v>78</v>
      </c>
      <c r="AC52" s="346">
        <v>0</v>
      </c>
      <c r="AD52" s="345">
        <v>246</v>
      </c>
      <c r="AE52" s="347">
        <v>0</v>
      </c>
      <c r="AF52" s="346">
        <v>4</v>
      </c>
      <c r="AG52" s="346">
        <v>0</v>
      </c>
      <c r="AH52" s="345">
        <v>59</v>
      </c>
      <c r="AI52" s="347">
        <v>0</v>
      </c>
      <c r="AJ52" s="346">
        <v>0</v>
      </c>
      <c r="AK52" s="346">
        <v>0</v>
      </c>
      <c r="AL52" s="345">
        <v>14</v>
      </c>
      <c r="AM52" s="347">
        <v>47</v>
      </c>
      <c r="AN52" s="346">
        <v>0</v>
      </c>
      <c r="AO52" s="346">
        <v>2</v>
      </c>
      <c r="AP52" s="345">
        <v>7</v>
      </c>
      <c r="AQ52" s="347">
        <v>46</v>
      </c>
      <c r="AR52" s="348">
        <v>12</v>
      </c>
    </row>
    <row r="53" spans="1:44" x14ac:dyDescent="0.2">
      <c r="A53" s="342" t="s">
        <v>220</v>
      </c>
      <c r="B53" s="326" t="s">
        <v>249</v>
      </c>
      <c r="C53" s="344">
        <v>3104</v>
      </c>
      <c r="D53" s="346">
        <f t="shared" si="2"/>
        <v>252</v>
      </c>
      <c r="E53" s="346">
        <v>41</v>
      </c>
      <c r="F53" s="345">
        <v>0</v>
      </c>
      <c r="G53" s="347">
        <v>431</v>
      </c>
      <c r="H53" s="346">
        <v>0</v>
      </c>
      <c r="I53" s="346">
        <v>0</v>
      </c>
      <c r="J53" s="345">
        <v>0</v>
      </c>
      <c r="K53" s="347">
        <v>0</v>
      </c>
      <c r="L53" s="346">
        <v>52</v>
      </c>
      <c r="M53" s="346">
        <v>101</v>
      </c>
      <c r="N53" s="345">
        <v>0</v>
      </c>
      <c r="O53" s="347">
        <v>32</v>
      </c>
      <c r="P53" s="346">
        <v>0</v>
      </c>
      <c r="Q53" s="346">
        <v>0</v>
      </c>
      <c r="R53" s="345">
        <v>0</v>
      </c>
      <c r="S53" s="347">
        <v>18</v>
      </c>
      <c r="T53" s="346">
        <v>0</v>
      </c>
      <c r="U53" s="346">
        <v>0</v>
      </c>
      <c r="V53" s="345">
        <v>0</v>
      </c>
      <c r="W53" s="347">
        <v>0</v>
      </c>
      <c r="X53" s="346">
        <v>0</v>
      </c>
      <c r="Y53" s="346">
        <v>0</v>
      </c>
      <c r="Z53" s="345">
        <v>0</v>
      </c>
      <c r="AA53" s="347">
        <v>312</v>
      </c>
      <c r="AB53" s="346">
        <v>5</v>
      </c>
      <c r="AC53" s="346">
        <v>1208</v>
      </c>
      <c r="AD53" s="345">
        <v>11</v>
      </c>
      <c r="AE53" s="347">
        <v>0</v>
      </c>
      <c r="AF53" s="346">
        <v>155</v>
      </c>
      <c r="AG53" s="346">
        <v>0</v>
      </c>
      <c r="AH53" s="345">
        <v>0</v>
      </c>
      <c r="AI53" s="347">
        <v>0</v>
      </c>
      <c r="AJ53" s="346">
        <v>0</v>
      </c>
      <c r="AK53" s="346">
        <v>0</v>
      </c>
      <c r="AL53" s="345">
        <v>0</v>
      </c>
      <c r="AM53" s="347">
        <v>0</v>
      </c>
      <c r="AN53" s="346">
        <v>0</v>
      </c>
      <c r="AO53" s="346">
        <v>0</v>
      </c>
      <c r="AP53" s="345">
        <v>0</v>
      </c>
      <c r="AQ53" s="347">
        <v>347</v>
      </c>
      <c r="AR53" s="348">
        <v>139</v>
      </c>
    </row>
    <row r="54" spans="1:44" x14ac:dyDescent="0.2">
      <c r="A54" s="342" t="s">
        <v>221</v>
      </c>
      <c r="B54" s="326" t="s">
        <v>27</v>
      </c>
      <c r="C54" s="344">
        <v>240</v>
      </c>
      <c r="D54" s="346">
        <f t="shared" si="2"/>
        <v>17</v>
      </c>
      <c r="E54" s="346">
        <v>77</v>
      </c>
      <c r="F54" s="345">
        <v>15</v>
      </c>
      <c r="G54" s="347">
        <v>0</v>
      </c>
      <c r="H54" s="346">
        <v>4</v>
      </c>
      <c r="I54" s="346">
        <v>2</v>
      </c>
      <c r="J54" s="345">
        <v>0</v>
      </c>
      <c r="K54" s="347">
        <v>0</v>
      </c>
      <c r="L54" s="346">
        <v>3</v>
      </c>
      <c r="M54" s="346">
        <v>0</v>
      </c>
      <c r="N54" s="345">
        <v>0</v>
      </c>
      <c r="O54" s="347">
        <v>19</v>
      </c>
      <c r="P54" s="346">
        <v>1</v>
      </c>
      <c r="Q54" s="346">
        <v>0</v>
      </c>
      <c r="R54" s="345">
        <v>0</v>
      </c>
      <c r="S54" s="347">
        <v>3</v>
      </c>
      <c r="T54" s="346">
        <v>0</v>
      </c>
      <c r="U54" s="346">
        <v>0</v>
      </c>
      <c r="V54" s="345">
        <v>0</v>
      </c>
      <c r="W54" s="347">
        <v>4</v>
      </c>
      <c r="X54" s="346">
        <v>0</v>
      </c>
      <c r="Y54" s="346">
        <v>24</v>
      </c>
      <c r="Z54" s="345">
        <v>9</v>
      </c>
      <c r="AA54" s="347">
        <v>3</v>
      </c>
      <c r="AB54" s="346">
        <v>7</v>
      </c>
      <c r="AC54" s="346">
        <v>0</v>
      </c>
      <c r="AD54" s="345">
        <v>0</v>
      </c>
      <c r="AE54" s="347">
        <v>36</v>
      </c>
      <c r="AF54" s="346">
        <v>3</v>
      </c>
      <c r="AG54" s="346">
        <v>0</v>
      </c>
      <c r="AH54" s="345">
        <v>0</v>
      </c>
      <c r="AI54" s="347">
        <v>0</v>
      </c>
      <c r="AJ54" s="346">
        <v>0</v>
      </c>
      <c r="AK54" s="346">
        <v>0</v>
      </c>
      <c r="AL54" s="345">
        <v>0</v>
      </c>
      <c r="AM54" s="347">
        <v>7</v>
      </c>
      <c r="AN54" s="346">
        <v>0</v>
      </c>
      <c r="AO54" s="346">
        <v>0</v>
      </c>
      <c r="AP54" s="345">
        <v>0</v>
      </c>
      <c r="AQ54" s="347">
        <v>6</v>
      </c>
      <c r="AR54" s="348">
        <v>0</v>
      </c>
    </row>
    <row r="55" spans="1:44" x14ac:dyDescent="0.2">
      <c r="A55" s="342" t="s">
        <v>222</v>
      </c>
      <c r="B55" s="326" t="s">
        <v>190</v>
      </c>
      <c r="C55" s="344">
        <v>73039</v>
      </c>
      <c r="D55" s="346">
        <f t="shared" si="2"/>
        <v>21268</v>
      </c>
      <c r="E55" s="346">
        <v>6547</v>
      </c>
      <c r="F55" s="345">
        <v>2250</v>
      </c>
      <c r="G55" s="347">
        <v>2300</v>
      </c>
      <c r="H55" s="346">
        <v>6230</v>
      </c>
      <c r="I55" s="346">
        <v>139</v>
      </c>
      <c r="J55" s="345">
        <v>189</v>
      </c>
      <c r="K55" s="347">
        <v>4443</v>
      </c>
      <c r="L55" s="346">
        <v>517</v>
      </c>
      <c r="M55" s="346">
        <v>992</v>
      </c>
      <c r="N55" s="345">
        <v>4385</v>
      </c>
      <c r="O55" s="347">
        <v>220</v>
      </c>
      <c r="P55" s="346">
        <v>148</v>
      </c>
      <c r="Q55" s="346">
        <v>1953</v>
      </c>
      <c r="R55" s="345">
        <v>1548</v>
      </c>
      <c r="S55" s="347">
        <v>1051</v>
      </c>
      <c r="T55" s="346">
        <v>229</v>
      </c>
      <c r="U55" s="346">
        <v>2183</v>
      </c>
      <c r="V55" s="345">
        <v>1264</v>
      </c>
      <c r="W55" s="347">
        <v>743</v>
      </c>
      <c r="X55" s="346">
        <v>568</v>
      </c>
      <c r="Y55" s="346">
        <v>235</v>
      </c>
      <c r="Z55" s="345">
        <v>1012</v>
      </c>
      <c r="AA55" s="347">
        <v>787</v>
      </c>
      <c r="AB55" s="346">
        <v>638</v>
      </c>
      <c r="AC55" s="346">
        <v>833</v>
      </c>
      <c r="AD55" s="345">
        <v>1671</v>
      </c>
      <c r="AE55" s="347">
        <v>825</v>
      </c>
      <c r="AF55" s="346">
        <v>3111</v>
      </c>
      <c r="AG55" s="346">
        <v>18</v>
      </c>
      <c r="AH55" s="345">
        <v>345</v>
      </c>
      <c r="AI55" s="347">
        <v>1977</v>
      </c>
      <c r="AJ55" s="346">
        <v>19</v>
      </c>
      <c r="AK55" s="346">
        <v>15</v>
      </c>
      <c r="AL55" s="345">
        <v>204</v>
      </c>
      <c r="AM55" s="347">
        <v>329</v>
      </c>
      <c r="AN55" s="346">
        <v>210</v>
      </c>
      <c r="AO55" s="346">
        <v>178</v>
      </c>
      <c r="AP55" s="345">
        <v>169</v>
      </c>
      <c r="AQ55" s="347">
        <v>785</v>
      </c>
      <c r="AR55" s="348">
        <v>511</v>
      </c>
    </row>
    <row r="56" spans="1:44" x14ac:dyDescent="0.2">
      <c r="A56" s="342" t="s">
        <v>223</v>
      </c>
      <c r="B56" s="326" t="s">
        <v>28</v>
      </c>
      <c r="C56" s="344">
        <v>11242</v>
      </c>
      <c r="D56" s="346">
        <f t="shared" si="2"/>
        <v>536</v>
      </c>
      <c r="E56" s="346">
        <v>1898</v>
      </c>
      <c r="F56" s="345">
        <v>273</v>
      </c>
      <c r="G56" s="347">
        <v>63</v>
      </c>
      <c r="H56" s="346">
        <v>261</v>
      </c>
      <c r="I56" s="346">
        <v>189</v>
      </c>
      <c r="J56" s="345">
        <v>65</v>
      </c>
      <c r="K56" s="347">
        <v>385</v>
      </c>
      <c r="L56" s="346">
        <v>38</v>
      </c>
      <c r="M56" s="346">
        <v>324</v>
      </c>
      <c r="N56" s="345">
        <v>1291</v>
      </c>
      <c r="O56" s="347">
        <v>314</v>
      </c>
      <c r="P56" s="346">
        <v>1376</v>
      </c>
      <c r="Q56" s="346">
        <v>256</v>
      </c>
      <c r="R56" s="345">
        <v>109</v>
      </c>
      <c r="S56" s="347">
        <v>199</v>
      </c>
      <c r="T56" s="346">
        <v>61</v>
      </c>
      <c r="U56" s="346">
        <v>412</v>
      </c>
      <c r="V56" s="345">
        <v>37</v>
      </c>
      <c r="W56" s="347">
        <v>227</v>
      </c>
      <c r="X56" s="346">
        <v>40</v>
      </c>
      <c r="Y56" s="346">
        <v>131</v>
      </c>
      <c r="Z56" s="345">
        <v>470</v>
      </c>
      <c r="AA56" s="347">
        <v>76</v>
      </c>
      <c r="AB56" s="346">
        <v>369</v>
      </c>
      <c r="AC56" s="346">
        <v>66</v>
      </c>
      <c r="AD56" s="345">
        <v>132</v>
      </c>
      <c r="AE56" s="347">
        <v>235</v>
      </c>
      <c r="AF56" s="346">
        <v>165</v>
      </c>
      <c r="AG56" s="346">
        <v>0</v>
      </c>
      <c r="AH56" s="345">
        <v>608</v>
      </c>
      <c r="AI56" s="347">
        <v>77</v>
      </c>
      <c r="AJ56" s="346">
        <v>150</v>
      </c>
      <c r="AK56" s="346">
        <v>58</v>
      </c>
      <c r="AL56" s="345">
        <v>48</v>
      </c>
      <c r="AM56" s="347">
        <v>39</v>
      </c>
      <c r="AN56" s="346">
        <v>14</v>
      </c>
      <c r="AO56" s="346">
        <v>10</v>
      </c>
      <c r="AP56" s="345">
        <v>65</v>
      </c>
      <c r="AQ56" s="347">
        <v>132</v>
      </c>
      <c r="AR56" s="348">
        <v>43</v>
      </c>
    </row>
    <row r="57" spans="1:44" x14ac:dyDescent="0.2">
      <c r="A57" s="342" t="s">
        <v>224</v>
      </c>
      <c r="B57" s="326" t="s">
        <v>267</v>
      </c>
      <c r="C57" s="344">
        <v>14078</v>
      </c>
      <c r="D57" s="346">
        <f t="shared" si="2"/>
        <v>1405</v>
      </c>
      <c r="E57" s="346">
        <v>1471</v>
      </c>
      <c r="F57" s="345">
        <v>1325</v>
      </c>
      <c r="G57" s="347">
        <v>635</v>
      </c>
      <c r="H57" s="346">
        <v>290</v>
      </c>
      <c r="I57" s="346">
        <v>62</v>
      </c>
      <c r="J57" s="345">
        <v>6</v>
      </c>
      <c r="K57" s="347">
        <v>810</v>
      </c>
      <c r="L57" s="346">
        <v>63</v>
      </c>
      <c r="M57" s="346">
        <v>367</v>
      </c>
      <c r="N57" s="345">
        <v>499</v>
      </c>
      <c r="O57" s="347">
        <v>86</v>
      </c>
      <c r="P57" s="346">
        <v>99</v>
      </c>
      <c r="Q57" s="346">
        <v>21</v>
      </c>
      <c r="R57" s="345">
        <v>438</v>
      </c>
      <c r="S57" s="347">
        <v>639</v>
      </c>
      <c r="T57" s="346">
        <v>71</v>
      </c>
      <c r="U57" s="346">
        <v>419</v>
      </c>
      <c r="V57" s="345">
        <v>369</v>
      </c>
      <c r="W57" s="347">
        <v>728</v>
      </c>
      <c r="X57" s="346">
        <v>245</v>
      </c>
      <c r="Y57" s="346">
        <v>68</v>
      </c>
      <c r="Z57" s="345">
        <v>1123</v>
      </c>
      <c r="AA57" s="347">
        <v>67</v>
      </c>
      <c r="AB57" s="346">
        <v>80</v>
      </c>
      <c r="AC57" s="346">
        <v>13</v>
      </c>
      <c r="AD57" s="345">
        <v>548</v>
      </c>
      <c r="AE57" s="347">
        <v>612</v>
      </c>
      <c r="AF57" s="346">
        <v>570</v>
      </c>
      <c r="AG57" s="346">
        <v>7</v>
      </c>
      <c r="AH57" s="345">
        <v>91</v>
      </c>
      <c r="AI57" s="347">
        <v>233</v>
      </c>
      <c r="AJ57" s="346">
        <v>62</v>
      </c>
      <c r="AK57" s="346">
        <v>41</v>
      </c>
      <c r="AL57" s="345">
        <v>244</v>
      </c>
      <c r="AM57" s="347">
        <v>125</v>
      </c>
      <c r="AN57" s="346">
        <v>73</v>
      </c>
      <c r="AO57" s="346">
        <v>24</v>
      </c>
      <c r="AP57" s="345">
        <v>36</v>
      </c>
      <c r="AQ57" s="347">
        <v>11</v>
      </c>
      <c r="AR57" s="348">
        <v>2</v>
      </c>
    </row>
    <row r="58" spans="1:44" x14ac:dyDescent="0.2">
      <c r="A58" s="342" t="s">
        <v>225</v>
      </c>
      <c r="B58" s="326" t="s">
        <v>29</v>
      </c>
      <c r="C58" s="344">
        <v>24748</v>
      </c>
      <c r="D58" s="346">
        <f t="shared" si="2"/>
        <v>3256</v>
      </c>
      <c r="E58" s="346">
        <v>3897</v>
      </c>
      <c r="F58" s="345">
        <v>3715</v>
      </c>
      <c r="G58" s="347">
        <v>652</v>
      </c>
      <c r="H58" s="346">
        <v>744</v>
      </c>
      <c r="I58" s="346">
        <v>55</v>
      </c>
      <c r="J58" s="345">
        <v>205</v>
      </c>
      <c r="K58" s="347">
        <v>855</v>
      </c>
      <c r="L58" s="346">
        <v>128</v>
      </c>
      <c r="M58" s="346">
        <v>154</v>
      </c>
      <c r="N58" s="345">
        <v>526</v>
      </c>
      <c r="O58" s="347">
        <v>1762</v>
      </c>
      <c r="P58" s="346">
        <v>10</v>
      </c>
      <c r="Q58" s="346">
        <v>71</v>
      </c>
      <c r="R58" s="345">
        <v>341</v>
      </c>
      <c r="S58" s="347">
        <v>1689</v>
      </c>
      <c r="T58" s="346">
        <v>140</v>
      </c>
      <c r="U58" s="346">
        <v>554</v>
      </c>
      <c r="V58" s="345">
        <v>1404</v>
      </c>
      <c r="W58" s="347">
        <v>53</v>
      </c>
      <c r="X58" s="346">
        <v>455</v>
      </c>
      <c r="Y58" s="346">
        <v>92</v>
      </c>
      <c r="Z58" s="345">
        <v>733</v>
      </c>
      <c r="AA58" s="347">
        <v>0</v>
      </c>
      <c r="AB58" s="346">
        <v>116</v>
      </c>
      <c r="AC58" s="346">
        <v>99</v>
      </c>
      <c r="AD58" s="345">
        <v>31</v>
      </c>
      <c r="AE58" s="347">
        <v>547</v>
      </c>
      <c r="AF58" s="346">
        <v>802</v>
      </c>
      <c r="AG58" s="346">
        <v>42</v>
      </c>
      <c r="AH58" s="345">
        <v>3</v>
      </c>
      <c r="AI58" s="347">
        <v>120</v>
      </c>
      <c r="AJ58" s="346">
        <v>754</v>
      </c>
      <c r="AK58" s="346">
        <v>56</v>
      </c>
      <c r="AL58" s="345">
        <v>624</v>
      </c>
      <c r="AM58" s="347">
        <v>15</v>
      </c>
      <c r="AN58" s="346">
        <v>0</v>
      </c>
      <c r="AO58" s="346">
        <v>48</v>
      </c>
      <c r="AP58" s="345">
        <v>0</v>
      </c>
      <c r="AQ58" s="347">
        <v>0</v>
      </c>
      <c r="AR58" s="348">
        <v>0</v>
      </c>
    </row>
    <row r="59" spans="1:44" x14ac:dyDescent="0.2">
      <c r="A59" s="342" t="s">
        <v>226</v>
      </c>
      <c r="B59" s="326" t="s">
        <v>30</v>
      </c>
      <c r="C59" s="344">
        <v>1425</v>
      </c>
      <c r="D59" s="346">
        <f t="shared" si="2"/>
        <v>363</v>
      </c>
      <c r="E59" s="346">
        <v>71</v>
      </c>
      <c r="F59" s="345">
        <v>274</v>
      </c>
      <c r="G59" s="347">
        <v>23</v>
      </c>
      <c r="H59" s="346">
        <v>25</v>
      </c>
      <c r="I59" s="346">
        <v>2</v>
      </c>
      <c r="J59" s="345">
        <v>0</v>
      </c>
      <c r="K59" s="347">
        <v>10</v>
      </c>
      <c r="L59" s="346">
        <v>0</v>
      </c>
      <c r="M59" s="346">
        <v>0</v>
      </c>
      <c r="N59" s="345">
        <v>398</v>
      </c>
      <c r="O59" s="347">
        <v>69</v>
      </c>
      <c r="P59" s="346">
        <v>6</v>
      </c>
      <c r="Q59" s="346">
        <v>10</v>
      </c>
      <c r="R59" s="345">
        <v>19</v>
      </c>
      <c r="S59" s="347">
        <v>0</v>
      </c>
      <c r="T59" s="346">
        <v>0</v>
      </c>
      <c r="U59" s="346">
        <v>28</v>
      </c>
      <c r="V59" s="345">
        <v>41</v>
      </c>
      <c r="W59" s="347">
        <v>0</v>
      </c>
      <c r="X59" s="346">
        <v>0</v>
      </c>
      <c r="Y59" s="346">
        <v>3</v>
      </c>
      <c r="Z59" s="345">
        <v>20</v>
      </c>
      <c r="AA59" s="347">
        <v>0</v>
      </c>
      <c r="AB59" s="346">
        <v>8</v>
      </c>
      <c r="AC59" s="346">
        <v>4</v>
      </c>
      <c r="AD59" s="345">
        <v>16</v>
      </c>
      <c r="AE59" s="347">
        <v>9</v>
      </c>
      <c r="AF59" s="346">
        <v>1</v>
      </c>
      <c r="AG59" s="346">
        <v>0</v>
      </c>
      <c r="AH59" s="345">
        <v>0</v>
      </c>
      <c r="AI59" s="347">
        <v>0</v>
      </c>
      <c r="AJ59" s="346">
        <v>0</v>
      </c>
      <c r="AK59" s="346">
        <v>0</v>
      </c>
      <c r="AL59" s="345">
        <v>0</v>
      </c>
      <c r="AM59" s="347">
        <v>10</v>
      </c>
      <c r="AN59" s="346">
        <v>15</v>
      </c>
      <c r="AO59" s="346">
        <v>0</v>
      </c>
      <c r="AP59" s="345">
        <v>0</v>
      </c>
      <c r="AQ59" s="347">
        <v>0</v>
      </c>
      <c r="AR59" s="348">
        <v>0</v>
      </c>
    </row>
    <row r="60" spans="1:44" x14ac:dyDescent="0.2">
      <c r="A60" s="342" t="s">
        <v>2</v>
      </c>
      <c r="B60" s="326" t="s">
        <v>534</v>
      </c>
      <c r="C60" s="344">
        <v>23900</v>
      </c>
      <c r="D60" s="346">
        <f t="shared" si="2"/>
        <v>6083</v>
      </c>
      <c r="E60" s="346">
        <v>2050</v>
      </c>
      <c r="F60" s="345">
        <v>1659</v>
      </c>
      <c r="G60" s="347">
        <v>965</v>
      </c>
      <c r="H60" s="346">
        <v>280</v>
      </c>
      <c r="I60" s="346">
        <v>24</v>
      </c>
      <c r="J60" s="345">
        <v>23</v>
      </c>
      <c r="K60" s="347">
        <v>935</v>
      </c>
      <c r="L60" s="346">
        <v>55</v>
      </c>
      <c r="M60" s="346">
        <v>884</v>
      </c>
      <c r="N60" s="345">
        <v>1371</v>
      </c>
      <c r="O60" s="347">
        <v>186</v>
      </c>
      <c r="P60" s="346">
        <v>247</v>
      </c>
      <c r="Q60" s="346">
        <v>174</v>
      </c>
      <c r="R60" s="345">
        <v>407</v>
      </c>
      <c r="S60" s="347">
        <v>210</v>
      </c>
      <c r="T60" s="346">
        <v>33</v>
      </c>
      <c r="U60" s="346">
        <v>690</v>
      </c>
      <c r="V60" s="345">
        <v>1016</v>
      </c>
      <c r="W60" s="347">
        <v>817</v>
      </c>
      <c r="X60" s="346">
        <v>513</v>
      </c>
      <c r="Y60" s="346">
        <v>30</v>
      </c>
      <c r="Z60" s="345">
        <v>981</v>
      </c>
      <c r="AA60" s="347">
        <v>83</v>
      </c>
      <c r="AB60" s="346">
        <v>192</v>
      </c>
      <c r="AC60" s="346">
        <v>35</v>
      </c>
      <c r="AD60" s="345">
        <v>232</v>
      </c>
      <c r="AE60" s="347">
        <v>730</v>
      </c>
      <c r="AF60" s="346">
        <v>1365</v>
      </c>
      <c r="AG60" s="346">
        <v>0</v>
      </c>
      <c r="AH60" s="345">
        <v>195</v>
      </c>
      <c r="AI60" s="347">
        <v>495</v>
      </c>
      <c r="AJ60" s="346">
        <v>114</v>
      </c>
      <c r="AK60" s="346">
        <v>174</v>
      </c>
      <c r="AL60" s="345">
        <v>409</v>
      </c>
      <c r="AM60" s="347">
        <v>12</v>
      </c>
      <c r="AN60" s="346">
        <v>29</v>
      </c>
      <c r="AO60" s="346">
        <v>164</v>
      </c>
      <c r="AP60" s="345">
        <v>36</v>
      </c>
      <c r="AQ60" s="347">
        <v>1</v>
      </c>
      <c r="AR60" s="348">
        <v>1</v>
      </c>
    </row>
    <row r="61" spans="1:44" x14ac:dyDescent="0.2">
      <c r="A61" s="342" t="s">
        <v>3</v>
      </c>
      <c r="B61" s="326" t="s">
        <v>31</v>
      </c>
      <c r="C61" s="344">
        <v>10398</v>
      </c>
      <c r="D61" s="346">
        <f t="shared" si="2"/>
        <v>701</v>
      </c>
      <c r="E61" s="346">
        <v>1236</v>
      </c>
      <c r="F61" s="345">
        <v>1421</v>
      </c>
      <c r="G61" s="347">
        <v>296</v>
      </c>
      <c r="H61" s="346">
        <v>186</v>
      </c>
      <c r="I61" s="346">
        <v>6</v>
      </c>
      <c r="J61" s="345">
        <v>9</v>
      </c>
      <c r="K61" s="347">
        <v>183</v>
      </c>
      <c r="L61" s="346">
        <v>32</v>
      </c>
      <c r="M61" s="346">
        <v>207</v>
      </c>
      <c r="N61" s="345">
        <v>125</v>
      </c>
      <c r="O61" s="347">
        <v>891</v>
      </c>
      <c r="P61" s="346">
        <v>156</v>
      </c>
      <c r="Q61" s="346">
        <v>8</v>
      </c>
      <c r="R61" s="345">
        <v>95</v>
      </c>
      <c r="S61" s="347">
        <v>1560</v>
      </c>
      <c r="T61" s="346">
        <v>50</v>
      </c>
      <c r="U61" s="346">
        <v>287</v>
      </c>
      <c r="V61" s="345">
        <v>23</v>
      </c>
      <c r="W61" s="347">
        <v>250</v>
      </c>
      <c r="X61" s="346">
        <v>99</v>
      </c>
      <c r="Y61" s="346">
        <v>98</v>
      </c>
      <c r="Z61" s="345">
        <v>313</v>
      </c>
      <c r="AA61" s="347">
        <v>683</v>
      </c>
      <c r="AB61" s="346">
        <v>46</v>
      </c>
      <c r="AC61" s="346">
        <v>136</v>
      </c>
      <c r="AD61" s="345">
        <v>51</v>
      </c>
      <c r="AE61" s="347">
        <v>321</v>
      </c>
      <c r="AF61" s="346">
        <v>111</v>
      </c>
      <c r="AG61" s="346">
        <v>32</v>
      </c>
      <c r="AH61" s="345">
        <v>46</v>
      </c>
      <c r="AI61" s="347">
        <v>31</v>
      </c>
      <c r="AJ61" s="346">
        <v>345</v>
      </c>
      <c r="AK61" s="346">
        <v>90</v>
      </c>
      <c r="AL61" s="345">
        <v>53</v>
      </c>
      <c r="AM61" s="347">
        <v>44</v>
      </c>
      <c r="AN61" s="346">
        <v>4</v>
      </c>
      <c r="AO61" s="346">
        <v>5</v>
      </c>
      <c r="AP61" s="345">
        <v>105</v>
      </c>
      <c r="AQ61" s="347">
        <v>34</v>
      </c>
      <c r="AR61" s="348">
        <v>29</v>
      </c>
    </row>
    <row r="62" spans="1:44" x14ac:dyDescent="0.2">
      <c r="A62" s="342" t="s">
        <v>4</v>
      </c>
      <c r="B62" s="326" t="s">
        <v>32</v>
      </c>
      <c r="C62" s="344">
        <v>26698</v>
      </c>
      <c r="D62" s="346">
        <f t="shared" si="2"/>
        <v>4907</v>
      </c>
      <c r="E62" s="346">
        <v>7310</v>
      </c>
      <c r="F62" s="345">
        <v>3667</v>
      </c>
      <c r="G62" s="347">
        <v>57</v>
      </c>
      <c r="H62" s="346">
        <v>280</v>
      </c>
      <c r="I62" s="346">
        <v>13</v>
      </c>
      <c r="J62" s="345">
        <v>0</v>
      </c>
      <c r="K62" s="347">
        <v>1442</v>
      </c>
      <c r="L62" s="346">
        <v>88</v>
      </c>
      <c r="M62" s="346">
        <v>26</v>
      </c>
      <c r="N62" s="345">
        <v>5882</v>
      </c>
      <c r="O62" s="347">
        <v>12</v>
      </c>
      <c r="P62" s="346">
        <v>67</v>
      </c>
      <c r="Q62" s="346">
        <v>3</v>
      </c>
      <c r="R62" s="345">
        <v>155</v>
      </c>
      <c r="S62" s="347">
        <v>149</v>
      </c>
      <c r="T62" s="346">
        <v>163</v>
      </c>
      <c r="U62" s="346">
        <v>811</v>
      </c>
      <c r="V62" s="345">
        <v>69</v>
      </c>
      <c r="W62" s="347">
        <v>515</v>
      </c>
      <c r="X62" s="346">
        <v>61</v>
      </c>
      <c r="Y62" s="346">
        <v>18</v>
      </c>
      <c r="Z62" s="345">
        <v>42</v>
      </c>
      <c r="AA62" s="347">
        <v>7</v>
      </c>
      <c r="AB62" s="346">
        <v>121</v>
      </c>
      <c r="AC62" s="346">
        <v>21</v>
      </c>
      <c r="AD62" s="345">
        <v>2</v>
      </c>
      <c r="AE62" s="347">
        <v>55</v>
      </c>
      <c r="AF62" s="346">
        <v>100</v>
      </c>
      <c r="AG62" s="346">
        <v>11</v>
      </c>
      <c r="AH62" s="345">
        <v>90</v>
      </c>
      <c r="AI62" s="347">
        <v>119</v>
      </c>
      <c r="AJ62" s="346">
        <v>186</v>
      </c>
      <c r="AK62" s="346">
        <v>17</v>
      </c>
      <c r="AL62" s="345">
        <v>43</v>
      </c>
      <c r="AM62" s="347">
        <v>0</v>
      </c>
      <c r="AN62" s="346">
        <v>100</v>
      </c>
      <c r="AO62" s="346">
        <v>0</v>
      </c>
      <c r="AP62" s="345">
        <v>89</v>
      </c>
      <c r="AQ62" s="347">
        <v>0</v>
      </c>
      <c r="AR62" s="348">
        <v>0</v>
      </c>
    </row>
    <row r="63" spans="1:44" x14ac:dyDescent="0.2">
      <c r="A63" s="342" t="s">
        <v>5</v>
      </c>
      <c r="B63" s="326" t="s">
        <v>33</v>
      </c>
      <c r="C63" s="344">
        <v>7261</v>
      </c>
      <c r="D63" s="346">
        <f t="shared" si="2"/>
        <v>970</v>
      </c>
      <c r="E63" s="346">
        <v>736</v>
      </c>
      <c r="F63" s="345">
        <v>2042</v>
      </c>
      <c r="G63" s="347">
        <v>441</v>
      </c>
      <c r="H63" s="346">
        <v>53</v>
      </c>
      <c r="I63" s="346">
        <v>3</v>
      </c>
      <c r="J63" s="345">
        <v>4</v>
      </c>
      <c r="K63" s="347">
        <v>116</v>
      </c>
      <c r="L63" s="346">
        <v>72</v>
      </c>
      <c r="M63" s="346">
        <v>382</v>
      </c>
      <c r="N63" s="345">
        <v>309</v>
      </c>
      <c r="O63" s="347">
        <v>98</v>
      </c>
      <c r="P63" s="346">
        <v>0</v>
      </c>
      <c r="Q63" s="346">
        <v>64</v>
      </c>
      <c r="R63" s="345">
        <v>109</v>
      </c>
      <c r="S63" s="347">
        <v>184</v>
      </c>
      <c r="T63" s="346">
        <v>43</v>
      </c>
      <c r="U63" s="346">
        <v>78</v>
      </c>
      <c r="V63" s="345">
        <v>424</v>
      </c>
      <c r="W63" s="347">
        <v>62</v>
      </c>
      <c r="X63" s="346">
        <v>8</v>
      </c>
      <c r="Y63" s="346">
        <v>4</v>
      </c>
      <c r="Z63" s="345">
        <v>261</v>
      </c>
      <c r="AA63" s="347">
        <v>0</v>
      </c>
      <c r="AB63" s="346">
        <v>71</v>
      </c>
      <c r="AC63" s="346">
        <v>5</v>
      </c>
      <c r="AD63" s="345">
        <v>32</v>
      </c>
      <c r="AE63" s="347">
        <v>156</v>
      </c>
      <c r="AF63" s="346">
        <v>49</v>
      </c>
      <c r="AG63" s="346">
        <v>0</v>
      </c>
      <c r="AH63" s="345">
        <v>154</v>
      </c>
      <c r="AI63" s="347">
        <v>30</v>
      </c>
      <c r="AJ63" s="346">
        <v>195</v>
      </c>
      <c r="AK63" s="346">
        <v>4</v>
      </c>
      <c r="AL63" s="345">
        <v>44</v>
      </c>
      <c r="AM63" s="347">
        <v>13</v>
      </c>
      <c r="AN63" s="346">
        <v>0</v>
      </c>
      <c r="AO63" s="346">
        <v>0</v>
      </c>
      <c r="AP63" s="345">
        <v>38</v>
      </c>
      <c r="AQ63" s="347">
        <v>7</v>
      </c>
      <c r="AR63" s="348">
        <v>0</v>
      </c>
    </row>
    <row r="64" spans="1:44" x14ac:dyDescent="0.2">
      <c r="A64" s="342" t="s">
        <v>6</v>
      </c>
      <c r="B64" s="326" t="s">
        <v>34</v>
      </c>
      <c r="C64" s="344">
        <v>33535</v>
      </c>
      <c r="D64" s="346">
        <f t="shared" si="2"/>
        <v>3722</v>
      </c>
      <c r="E64" s="346">
        <v>3519</v>
      </c>
      <c r="F64" s="345">
        <v>5011</v>
      </c>
      <c r="G64" s="347">
        <v>4119</v>
      </c>
      <c r="H64" s="346">
        <v>282</v>
      </c>
      <c r="I64" s="346">
        <v>147</v>
      </c>
      <c r="J64" s="345">
        <v>4</v>
      </c>
      <c r="K64" s="347">
        <v>1420</v>
      </c>
      <c r="L64" s="346">
        <v>237</v>
      </c>
      <c r="M64" s="346">
        <v>589</v>
      </c>
      <c r="N64" s="345">
        <v>1091</v>
      </c>
      <c r="O64" s="347">
        <v>416</v>
      </c>
      <c r="P64" s="346">
        <v>344</v>
      </c>
      <c r="Q64" s="346">
        <v>182</v>
      </c>
      <c r="R64" s="345">
        <v>2042</v>
      </c>
      <c r="S64" s="347">
        <v>733</v>
      </c>
      <c r="T64" s="346">
        <v>344</v>
      </c>
      <c r="U64" s="346">
        <v>1259</v>
      </c>
      <c r="V64" s="345">
        <v>260</v>
      </c>
      <c r="W64" s="347">
        <v>1539</v>
      </c>
      <c r="X64" s="346">
        <v>314</v>
      </c>
      <c r="Y64" s="346">
        <v>135</v>
      </c>
      <c r="Z64" s="345">
        <v>683</v>
      </c>
      <c r="AA64" s="347">
        <v>68</v>
      </c>
      <c r="AB64" s="346">
        <v>1284</v>
      </c>
      <c r="AC64" s="346">
        <v>37</v>
      </c>
      <c r="AD64" s="345">
        <v>183</v>
      </c>
      <c r="AE64" s="347">
        <v>519</v>
      </c>
      <c r="AF64" s="346">
        <v>476</v>
      </c>
      <c r="AG64" s="346">
        <v>91</v>
      </c>
      <c r="AH64" s="345">
        <v>239</v>
      </c>
      <c r="AI64" s="347">
        <v>391</v>
      </c>
      <c r="AJ64" s="346">
        <v>486</v>
      </c>
      <c r="AK64" s="346">
        <v>549</v>
      </c>
      <c r="AL64" s="345">
        <v>488</v>
      </c>
      <c r="AM64" s="347">
        <v>1</v>
      </c>
      <c r="AN64" s="346">
        <v>72</v>
      </c>
      <c r="AO64" s="346">
        <v>69</v>
      </c>
      <c r="AP64" s="345">
        <v>150</v>
      </c>
      <c r="AQ64" s="347">
        <v>20</v>
      </c>
      <c r="AR64" s="348">
        <v>20</v>
      </c>
    </row>
    <row r="65" spans="1:44" x14ac:dyDescent="0.2">
      <c r="A65" s="342" t="s">
        <v>7</v>
      </c>
      <c r="B65" s="326" t="s">
        <v>268</v>
      </c>
      <c r="C65" s="344">
        <v>32705</v>
      </c>
      <c r="D65" s="346">
        <f t="shared" si="2"/>
        <v>9957</v>
      </c>
      <c r="E65" s="346">
        <v>2904</v>
      </c>
      <c r="F65" s="345">
        <v>2197</v>
      </c>
      <c r="G65" s="347">
        <v>496</v>
      </c>
      <c r="H65" s="346">
        <v>171</v>
      </c>
      <c r="I65" s="346">
        <v>173</v>
      </c>
      <c r="J65" s="345">
        <v>17</v>
      </c>
      <c r="K65" s="347">
        <v>635</v>
      </c>
      <c r="L65" s="346">
        <v>780</v>
      </c>
      <c r="M65" s="346">
        <v>169</v>
      </c>
      <c r="N65" s="345">
        <v>1287</v>
      </c>
      <c r="O65" s="347">
        <v>20</v>
      </c>
      <c r="P65" s="346">
        <v>91</v>
      </c>
      <c r="Q65" s="346">
        <v>66</v>
      </c>
      <c r="R65" s="345">
        <v>259</v>
      </c>
      <c r="S65" s="347">
        <v>8441</v>
      </c>
      <c r="T65" s="346">
        <v>118</v>
      </c>
      <c r="U65" s="346">
        <v>256</v>
      </c>
      <c r="V65" s="345">
        <v>51</v>
      </c>
      <c r="W65" s="347">
        <v>1686</v>
      </c>
      <c r="X65" s="346">
        <v>190</v>
      </c>
      <c r="Y65" s="346">
        <v>34</v>
      </c>
      <c r="Z65" s="345">
        <v>28</v>
      </c>
      <c r="AA65" s="347">
        <v>76</v>
      </c>
      <c r="AB65" s="346">
        <v>132</v>
      </c>
      <c r="AC65" s="346">
        <v>13</v>
      </c>
      <c r="AD65" s="345">
        <v>42</v>
      </c>
      <c r="AE65" s="347">
        <v>835</v>
      </c>
      <c r="AF65" s="346">
        <v>597</v>
      </c>
      <c r="AG65" s="346">
        <v>8</v>
      </c>
      <c r="AH65" s="345">
        <v>104</v>
      </c>
      <c r="AI65" s="347">
        <v>116</v>
      </c>
      <c r="AJ65" s="346">
        <v>624</v>
      </c>
      <c r="AK65" s="346">
        <v>10</v>
      </c>
      <c r="AL65" s="345">
        <v>44</v>
      </c>
      <c r="AM65" s="347">
        <v>4</v>
      </c>
      <c r="AN65" s="346">
        <v>45</v>
      </c>
      <c r="AO65" s="346">
        <v>0</v>
      </c>
      <c r="AP65" s="345">
        <v>7</v>
      </c>
      <c r="AQ65" s="347">
        <v>19</v>
      </c>
      <c r="AR65" s="348">
        <v>3</v>
      </c>
    </row>
    <row r="66" spans="1:44" x14ac:dyDescent="0.2">
      <c r="A66" s="342" t="s">
        <v>8</v>
      </c>
      <c r="B66" s="326" t="s">
        <v>269</v>
      </c>
      <c r="C66" s="344">
        <v>30021</v>
      </c>
      <c r="D66" s="346">
        <f t="shared" si="2"/>
        <v>5521</v>
      </c>
      <c r="E66" s="346">
        <v>1688</v>
      </c>
      <c r="F66" s="345">
        <v>5051</v>
      </c>
      <c r="G66" s="347">
        <v>4993</v>
      </c>
      <c r="H66" s="346">
        <v>574</v>
      </c>
      <c r="I66" s="346">
        <v>626</v>
      </c>
      <c r="J66" s="345">
        <v>12</v>
      </c>
      <c r="K66" s="347">
        <v>1314</v>
      </c>
      <c r="L66" s="346">
        <v>38</v>
      </c>
      <c r="M66" s="346">
        <v>187</v>
      </c>
      <c r="N66" s="345">
        <v>1544</v>
      </c>
      <c r="O66" s="347">
        <v>111</v>
      </c>
      <c r="P66" s="346">
        <v>243</v>
      </c>
      <c r="Q66" s="346">
        <v>114</v>
      </c>
      <c r="R66" s="345">
        <v>1045</v>
      </c>
      <c r="S66" s="347">
        <v>215</v>
      </c>
      <c r="T66" s="346">
        <v>690</v>
      </c>
      <c r="U66" s="346">
        <v>245</v>
      </c>
      <c r="V66" s="345">
        <v>220</v>
      </c>
      <c r="W66" s="347">
        <v>890</v>
      </c>
      <c r="X66" s="346">
        <v>155</v>
      </c>
      <c r="Y66" s="346">
        <v>249</v>
      </c>
      <c r="Z66" s="345">
        <v>208</v>
      </c>
      <c r="AA66" s="347">
        <v>222</v>
      </c>
      <c r="AB66" s="346">
        <v>221</v>
      </c>
      <c r="AC66" s="346">
        <v>91</v>
      </c>
      <c r="AD66" s="345">
        <v>55</v>
      </c>
      <c r="AE66" s="347">
        <v>620</v>
      </c>
      <c r="AF66" s="346">
        <v>212</v>
      </c>
      <c r="AG66" s="346">
        <v>0</v>
      </c>
      <c r="AH66" s="345">
        <v>157</v>
      </c>
      <c r="AI66" s="347">
        <v>905</v>
      </c>
      <c r="AJ66" s="346">
        <v>1298</v>
      </c>
      <c r="AK66" s="346">
        <v>46</v>
      </c>
      <c r="AL66" s="345">
        <v>133</v>
      </c>
      <c r="AM66" s="347">
        <v>5</v>
      </c>
      <c r="AN66" s="346">
        <v>15</v>
      </c>
      <c r="AO66" s="346">
        <v>23</v>
      </c>
      <c r="AP66" s="345">
        <v>7</v>
      </c>
      <c r="AQ66" s="347">
        <v>21</v>
      </c>
      <c r="AR66" s="348">
        <v>57</v>
      </c>
    </row>
    <row r="67" spans="1:44" x14ac:dyDescent="0.2">
      <c r="A67" s="342" t="s">
        <v>9</v>
      </c>
      <c r="B67" s="326" t="s">
        <v>270</v>
      </c>
      <c r="C67" s="344">
        <v>10683</v>
      </c>
      <c r="D67" s="346">
        <f t="shared" si="2"/>
        <v>2738</v>
      </c>
      <c r="E67" s="346">
        <v>2533</v>
      </c>
      <c r="F67" s="345">
        <v>569</v>
      </c>
      <c r="G67" s="347">
        <v>736</v>
      </c>
      <c r="H67" s="346">
        <v>666</v>
      </c>
      <c r="I67" s="346">
        <v>0</v>
      </c>
      <c r="J67" s="345">
        <v>52</v>
      </c>
      <c r="K67" s="347">
        <v>216</v>
      </c>
      <c r="L67" s="346">
        <v>25</v>
      </c>
      <c r="M67" s="346">
        <v>190</v>
      </c>
      <c r="N67" s="345">
        <v>270</v>
      </c>
      <c r="O67" s="347">
        <v>0</v>
      </c>
      <c r="P67" s="346">
        <v>11</v>
      </c>
      <c r="Q67" s="346">
        <v>636</v>
      </c>
      <c r="R67" s="345">
        <v>132</v>
      </c>
      <c r="S67" s="347">
        <v>47</v>
      </c>
      <c r="T67" s="346">
        <v>68</v>
      </c>
      <c r="U67" s="346">
        <v>0</v>
      </c>
      <c r="V67" s="345">
        <v>45</v>
      </c>
      <c r="W67" s="347">
        <v>152</v>
      </c>
      <c r="X67" s="346">
        <v>112</v>
      </c>
      <c r="Y67" s="346">
        <v>7</v>
      </c>
      <c r="Z67" s="345">
        <v>8</v>
      </c>
      <c r="AA67" s="347">
        <v>63</v>
      </c>
      <c r="AB67" s="346">
        <v>0</v>
      </c>
      <c r="AC67" s="346">
        <v>7</v>
      </c>
      <c r="AD67" s="345">
        <v>68</v>
      </c>
      <c r="AE67" s="347">
        <v>4</v>
      </c>
      <c r="AF67" s="346">
        <v>115</v>
      </c>
      <c r="AG67" s="346">
        <v>2</v>
      </c>
      <c r="AH67" s="345">
        <v>235</v>
      </c>
      <c r="AI67" s="347">
        <v>8</v>
      </c>
      <c r="AJ67" s="346">
        <v>73</v>
      </c>
      <c r="AK67" s="346">
        <v>207</v>
      </c>
      <c r="AL67" s="345">
        <v>548</v>
      </c>
      <c r="AM67" s="347">
        <v>0</v>
      </c>
      <c r="AN67" s="346">
        <v>0</v>
      </c>
      <c r="AO67" s="346">
        <v>9</v>
      </c>
      <c r="AP67" s="345">
        <v>104</v>
      </c>
      <c r="AQ67" s="347">
        <v>27</v>
      </c>
      <c r="AR67" s="348">
        <v>0</v>
      </c>
    </row>
    <row r="68" spans="1:44" x14ac:dyDescent="0.2">
      <c r="A68" s="342" t="s">
        <v>10</v>
      </c>
      <c r="B68" s="326" t="s">
        <v>280</v>
      </c>
      <c r="C68" s="344">
        <v>10590</v>
      </c>
      <c r="D68" s="346">
        <f t="shared" si="2"/>
        <v>960</v>
      </c>
      <c r="E68" s="346">
        <v>1440</v>
      </c>
      <c r="F68" s="345">
        <v>1410</v>
      </c>
      <c r="G68" s="347">
        <v>489</v>
      </c>
      <c r="H68" s="346">
        <v>139</v>
      </c>
      <c r="I68" s="346">
        <v>12</v>
      </c>
      <c r="J68" s="345">
        <v>7</v>
      </c>
      <c r="K68" s="347">
        <v>1220</v>
      </c>
      <c r="L68" s="346">
        <v>46</v>
      </c>
      <c r="M68" s="346">
        <v>260</v>
      </c>
      <c r="N68" s="345">
        <v>137</v>
      </c>
      <c r="O68" s="347">
        <v>193</v>
      </c>
      <c r="P68" s="346">
        <v>80</v>
      </c>
      <c r="Q68" s="346">
        <v>100</v>
      </c>
      <c r="R68" s="345">
        <v>51</v>
      </c>
      <c r="S68" s="347">
        <v>7</v>
      </c>
      <c r="T68" s="346">
        <v>60</v>
      </c>
      <c r="U68" s="346">
        <v>138</v>
      </c>
      <c r="V68" s="345">
        <v>131</v>
      </c>
      <c r="W68" s="347">
        <v>80</v>
      </c>
      <c r="X68" s="346">
        <v>155</v>
      </c>
      <c r="Y68" s="346">
        <v>24</v>
      </c>
      <c r="Z68" s="345">
        <v>359</v>
      </c>
      <c r="AA68" s="347">
        <v>7</v>
      </c>
      <c r="AB68" s="346">
        <v>100</v>
      </c>
      <c r="AC68" s="346">
        <v>0</v>
      </c>
      <c r="AD68" s="345">
        <v>8</v>
      </c>
      <c r="AE68" s="347">
        <v>424</v>
      </c>
      <c r="AF68" s="346">
        <v>244</v>
      </c>
      <c r="AG68" s="346">
        <v>311</v>
      </c>
      <c r="AH68" s="345">
        <v>160</v>
      </c>
      <c r="AI68" s="347">
        <v>0</v>
      </c>
      <c r="AJ68" s="346">
        <v>1</v>
      </c>
      <c r="AK68" s="346">
        <v>6</v>
      </c>
      <c r="AL68" s="345">
        <v>1</v>
      </c>
      <c r="AM68" s="347">
        <v>0</v>
      </c>
      <c r="AN68" s="346">
        <v>1561</v>
      </c>
      <c r="AO68" s="346">
        <v>17</v>
      </c>
      <c r="AP68" s="345">
        <v>156</v>
      </c>
      <c r="AQ68" s="347">
        <v>96</v>
      </c>
      <c r="AR68" s="348">
        <v>0</v>
      </c>
    </row>
    <row r="69" spans="1:44" x14ac:dyDescent="0.2">
      <c r="A69" s="342" t="s">
        <v>11</v>
      </c>
      <c r="B69" s="326" t="s">
        <v>35</v>
      </c>
      <c r="C69" s="344">
        <v>41425</v>
      </c>
      <c r="D69" s="346">
        <f t="shared" si="2"/>
        <v>7463</v>
      </c>
      <c r="E69" s="346">
        <v>11420</v>
      </c>
      <c r="F69" s="345">
        <v>3323</v>
      </c>
      <c r="G69" s="347">
        <v>1442</v>
      </c>
      <c r="H69" s="346">
        <v>580</v>
      </c>
      <c r="I69" s="346">
        <v>1443</v>
      </c>
      <c r="J69" s="345">
        <v>31</v>
      </c>
      <c r="K69" s="347">
        <v>1061</v>
      </c>
      <c r="L69" s="346">
        <v>51</v>
      </c>
      <c r="M69" s="346">
        <v>256</v>
      </c>
      <c r="N69" s="345">
        <v>1236</v>
      </c>
      <c r="O69" s="347">
        <v>792</v>
      </c>
      <c r="P69" s="346">
        <v>100</v>
      </c>
      <c r="Q69" s="346">
        <v>323</v>
      </c>
      <c r="R69" s="345">
        <v>135</v>
      </c>
      <c r="S69" s="347">
        <v>607</v>
      </c>
      <c r="T69" s="346">
        <v>308</v>
      </c>
      <c r="U69" s="346">
        <v>93</v>
      </c>
      <c r="V69" s="345">
        <v>1625</v>
      </c>
      <c r="W69" s="347">
        <v>1572</v>
      </c>
      <c r="X69" s="346">
        <v>260</v>
      </c>
      <c r="Y69" s="346">
        <v>339</v>
      </c>
      <c r="Z69" s="345">
        <v>1491</v>
      </c>
      <c r="AA69" s="347">
        <v>876</v>
      </c>
      <c r="AB69" s="346">
        <v>12</v>
      </c>
      <c r="AC69" s="346">
        <v>380</v>
      </c>
      <c r="AD69" s="345">
        <v>605</v>
      </c>
      <c r="AE69" s="347">
        <v>470</v>
      </c>
      <c r="AF69" s="346">
        <v>858</v>
      </c>
      <c r="AG69" s="346">
        <v>2</v>
      </c>
      <c r="AH69" s="345">
        <v>121</v>
      </c>
      <c r="AI69" s="347">
        <v>138</v>
      </c>
      <c r="AJ69" s="346">
        <v>101</v>
      </c>
      <c r="AK69" s="346">
        <v>119</v>
      </c>
      <c r="AL69" s="345">
        <v>1010</v>
      </c>
      <c r="AM69" s="347">
        <v>22</v>
      </c>
      <c r="AN69" s="346">
        <v>146</v>
      </c>
      <c r="AO69" s="346">
        <v>398</v>
      </c>
      <c r="AP69" s="345">
        <v>192</v>
      </c>
      <c r="AQ69" s="347">
        <v>0</v>
      </c>
      <c r="AR69" s="348">
        <v>24</v>
      </c>
    </row>
    <row r="70" spans="1:44" x14ac:dyDescent="0.2">
      <c r="A70" s="342" t="s">
        <v>12</v>
      </c>
      <c r="B70" s="326" t="s">
        <v>365</v>
      </c>
      <c r="C70" s="344">
        <v>15837</v>
      </c>
      <c r="D70" s="346">
        <f t="shared" si="2"/>
        <v>3725</v>
      </c>
      <c r="E70" s="346">
        <v>547</v>
      </c>
      <c r="F70" s="345">
        <v>4055</v>
      </c>
      <c r="G70" s="347">
        <v>602</v>
      </c>
      <c r="H70" s="346">
        <v>994</v>
      </c>
      <c r="I70" s="346">
        <v>0</v>
      </c>
      <c r="J70" s="345">
        <v>0</v>
      </c>
      <c r="K70" s="347">
        <v>862</v>
      </c>
      <c r="L70" s="346">
        <v>0</v>
      </c>
      <c r="M70" s="346">
        <v>9</v>
      </c>
      <c r="N70" s="345">
        <v>49</v>
      </c>
      <c r="O70" s="347">
        <v>0</v>
      </c>
      <c r="P70" s="346">
        <v>112</v>
      </c>
      <c r="Q70" s="346">
        <v>173</v>
      </c>
      <c r="R70" s="345">
        <v>511</v>
      </c>
      <c r="S70" s="347">
        <v>0</v>
      </c>
      <c r="T70" s="346">
        <v>34</v>
      </c>
      <c r="U70" s="346">
        <v>5</v>
      </c>
      <c r="V70" s="345">
        <v>2749</v>
      </c>
      <c r="W70" s="347">
        <v>24</v>
      </c>
      <c r="X70" s="346">
        <v>237</v>
      </c>
      <c r="Y70" s="346">
        <v>0</v>
      </c>
      <c r="Z70" s="345">
        <v>13</v>
      </c>
      <c r="AA70" s="347">
        <v>0</v>
      </c>
      <c r="AB70" s="346">
        <v>0</v>
      </c>
      <c r="AC70" s="346">
        <v>101</v>
      </c>
      <c r="AD70" s="345">
        <v>0</v>
      </c>
      <c r="AE70" s="347">
        <v>778</v>
      </c>
      <c r="AF70" s="346">
        <v>7</v>
      </c>
      <c r="AG70" s="346">
        <v>18</v>
      </c>
      <c r="AH70" s="345">
        <v>0</v>
      </c>
      <c r="AI70" s="347">
        <v>95</v>
      </c>
      <c r="AJ70" s="346">
        <v>0</v>
      </c>
      <c r="AK70" s="346">
        <v>3</v>
      </c>
      <c r="AL70" s="345">
        <v>125</v>
      </c>
      <c r="AM70" s="347">
        <v>0</v>
      </c>
      <c r="AN70" s="346">
        <v>0</v>
      </c>
      <c r="AO70" s="346">
        <v>0</v>
      </c>
      <c r="AP70" s="345">
        <v>0</v>
      </c>
      <c r="AQ70" s="347">
        <v>9</v>
      </c>
      <c r="AR70" s="348">
        <v>0</v>
      </c>
    </row>
    <row r="71" spans="1:44" x14ac:dyDescent="0.2">
      <c r="A71" s="342" t="s">
        <v>13</v>
      </c>
      <c r="B71" s="326" t="s">
        <v>191</v>
      </c>
      <c r="C71" s="344">
        <v>32143</v>
      </c>
      <c r="D71" s="346">
        <f t="shared" si="2"/>
        <v>10049</v>
      </c>
      <c r="E71" s="346">
        <v>2853</v>
      </c>
      <c r="F71" s="345">
        <v>1803</v>
      </c>
      <c r="G71" s="347">
        <v>6937</v>
      </c>
      <c r="H71" s="346">
        <v>689</v>
      </c>
      <c r="I71" s="346">
        <v>92</v>
      </c>
      <c r="J71" s="345">
        <v>13</v>
      </c>
      <c r="K71" s="347">
        <v>338</v>
      </c>
      <c r="L71" s="346">
        <v>907</v>
      </c>
      <c r="M71" s="346">
        <v>274</v>
      </c>
      <c r="N71" s="345">
        <v>416</v>
      </c>
      <c r="O71" s="347">
        <v>64</v>
      </c>
      <c r="P71" s="346">
        <v>161</v>
      </c>
      <c r="Q71" s="346">
        <v>185</v>
      </c>
      <c r="R71" s="345">
        <v>541</v>
      </c>
      <c r="S71" s="347">
        <v>448</v>
      </c>
      <c r="T71" s="346">
        <v>376</v>
      </c>
      <c r="U71" s="346">
        <v>729</v>
      </c>
      <c r="V71" s="345">
        <v>703</v>
      </c>
      <c r="W71" s="347">
        <v>538</v>
      </c>
      <c r="X71" s="346">
        <v>244</v>
      </c>
      <c r="Y71" s="346">
        <v>80</v>
      </c>
      <c r="Z71" s="345">
        <v>684</v>
      </c>
      <c r="AA71" s="347">
        <v>107</v>
      </c>
      <c r="AB71" s="346">
        <v>68</v>
      </c>
      <c r="AC71" s="346">
        <v>185</v>
      </c>
      <c r="AD71" s="345">
        <v>175</v>
      </c>
      <c r="AE71" s="347">
        <v>207</v>
      </c>
      <c r="AF71" s="346">
        <v>317</v>
      </c>
      <c r="AG71" s="346">
        <v>0</v>
      </c>
      <c r="AH71" s="345">
        <v>286</v>
      </c>
      <c r="AI71" s="347">
        <v>515</v>
      </c>
      <c r="AJ71" s="346">
        <v>147</v>
      </c>
      <c r="AK71" s="346">
        <v>21</v>
      </c>
      <c r="AL71" s="345">
        <v>682</v>
      </c>
      <c r="AM71" s="347">
        <v>59</v>
      </c>
      <c r="AN71" s="346">
        <v>18</v>
      </c>
      <c r="AO71" s="346">
        <v>0</v>
      </c>
      <c r="AP71" s="345">
        <v>74</v>
      </c>
      <c r="AQ71" s="347">
        <v>130</v>
      </c>
      <c r="AR71" s="348">
        <v>28</v>
      </c>
    </row>
    <row r="72" spans="1:44" x14ac:dyDescent="0.2">
      <c r="A72" s="342" t="s">
        <v>14</v>
      </c>
      <c r="B72" s="326" t="s">
        <v>50</v>
      </c>
      <c r="C72" s="344">
        <v>25566</v>
      </c>
      <c r="D72" s="346">
        <f t="shared" si="2"/>
        <v>6274</v>
      </c>
      <c r="E72" s="346">
        <v>3478</v>
      </c>
      <c r="F72" s="345">
        <v>1048</v>
      </c>
      <c r="G72" s="347">
        <v>482</v>
      </c>
      <c r="H72" s="346">
        <v>582</v>
      </c>
      <c r="I72" s="346">
        <v>152</v>
      </c>
      <c r="J72" s="345">
        <v>114</v>
      </c>
      <c r="K72" s="347">
        <v>440</v>
      </c>
      <c r="L72" s="346">
        <v>12</v>
      </c>
      <c r="M72" s="346">
        <v>2094</v>
      </c>
      <c r="N72" s="345">
        <v>377</v>
      </c>
      <c r="O72" s="347">
        <v>120</v>
      </c>
      <c r="P72" s="346">
        <v>597</v>
      </c>
      <c r="Q72" s="346">
        <v>88</v>
      </c>
      <c r="R72" s="345">
        <v>457</v>
      </c>
      <c r="S72" s="347">
        <v>244</v>
      </c>
      <c r="T72" s="346">
        <v>102</v>
      </c>
      <c r="U72" s="346">
        <v>245</v>
      </c>
      <c r="V72" s="345">
        <v>283</v>
      </c>
      <c r="W72" s="347">
        <v>366</v>
      </c>
      <c r="X72" s="346">
        <v>336</v>
      </c>
      <c r="Y72" s="346">
        <v>277</v>
      </c>
      <c r="Z72" s="345">
        <v>876</v>
      </c>
      <c r="AA72" s="347">
        <v>106</v>
      </c>
      <c r="AB72" s="346">
        <v>135</v>
      </c>
      <c r="AC72" s="346">
        <v>585</v>
      </c>
      <c r="AD72" s="345">
        <v>265</v>
      </c>
      <c r="AE72" s="347">
        <v>1956</v>
      </c>
      <c r="AF72" s="346">
        <v>2323</v>
      </c>
      <c r="AG72" s="346">
        <v>16</v>
      </c>
      <c r="AH72" s="345">
        <v>48</v>
      </c>
      <c r="AI72" s="347">
        <v>215</v>
      </c>
      <c r="AJ72" s="346">
        <v>13</v>
      </c>
      <c r="AK72" s="346">
        <v>88</v>
      </c>
      <c r="AL72" s="345">
        <v>517</v>
      </c>
      <c r="AM72" s="347">
        <v>43</v>
      </c>
      <c r="AN72" s="346">
        <v>106</v>
      </c>
      <c r="AO72" s="346">
        <v>58</v>
      </c>
      <c r="AP72" s="345">
        <v>19</v>
      </c>
      <c r="AQ72" s="347">
        <v>17</v>
      </c>
      <c r="AR72" s="348">
        <v>12</v>
      </c>
    </row>
    <row r="73" spans="1:44" x14ac:dyDescent="0.2">
      <c r="A73" s="342" t="s">
        <v>15</v>
      </c>
      <c r="B73" s="326" t="s">
        <v>36</v>
      </c>
      <c r="C73" s="344">
        <v>116652</v>
      </c>
      <c r="D73" s="346">
        <f t="shared" si="2"/>
        <v>30572</v>
      </c>
      <c r="E73" s="346">
        <v>19186</v>
      </c>
      <c r="F73" s="345">
        <v>12619</v>
      </c>
      <c r="G73" s="347">
        <v>3885</v>
      </c>
      <c r="H73" s="346">
        <v>6121</v>
      </c>
      <c r="I73" s="346">
        <v>1183</v>
      </c>
      <c r="J73" s="345">
        <v>674</v>
      </c>
      <c r="K73" s="347">
        <v>3561</v>
      </c>
      <c r="L73" s="346">
        <v>935</v>
      </c>
      <c r="M73" s="346">
        <v>2961</v>
      </c>
      <c r="N73" s="345">
        <v>6712</v>
      </c>
      <c r="O73" s="347">
        <v>859</v>
      </c>
      <c r="P73" s="346">
        <v>737</v>
      </c>
      <c r="Q73" s="346">
        <v>2498</v>
      </c>
      <c r="R73" s="345">
        <v>1594</v>
      </c>
      <c r="S73" s="347">
        <v>3227</v>
      </c>
      <c r="T73" s="346">
        <v>1863</v>
      </c>
      <c r="U73" s="346">
        <v>688</v>
      </c>
      <c r="V73" s="345">
        <v>1113</v>
      </c>
      <c r="W73" s="347">
        <v>781</v>
      </c>
      <c r="X73" s="346">
        <v>578</v>
      </c>
      <c r="Y73" s="346">
        <v>735</v>
      </c>
      <c r="Z73" s="345">
        <v>1438</v>
      </c>
      <c r="AA73" s="347">
        <v>1356</v>
      </c>
      <c r="AB73" s="346">
        <v>880</v>
      </c>
      <c r="AC73" s="346">
        <v>981</v>
      </c>
      <c r="AD73" s="345">
        <v>1027</v>
      </c>
      <c r="AE73" s="347">
        <v>827</v>
      </c>
      <c r="AF73" s="346">
        <v>1521</v>
      </c>
      <c r="AG73" s="346">
        <v>321</v>
      </c>
      <c r="AH73" s="345">
        <v>288</v>
      </c>
      <c r="AI73" s="347">
        <v>687</v>
      </c>
      <c r="AJ73" s="346">
        <v>558</v>
      </c>
      <c r="AK73" s="346">
        <v>185</v>
      </c>
      <c r="AL73" s="345">
        <v>337</v>
      </c>
      <c r="AM73" s="347">
        <v>220</v>
      </c>
      <c r="AN73" s="346">
        <v>749</v>
      </c>
      <c r="AO73" s="346">
        <v>207</v>
      </c>
      <c r="AP73" s="345">
        <v>616</v>
      </c>
      <c r="AQ73" s="347">
        <v>619</v>
      </c>
      <c r="AR73" s="348">
        <v>753</v>
      </c>
    </row>
    <row r="74" spans="1:44" x14ac:dyDescent="0.2">
      <c r="A74" s="342" t="s">
        <v>16</v>
      </c>
      <c r="B74" s="326" t="s">
        <v>192</v>
      </c>
      <c r="C74" s="344">
        <v>6284</v>
      </c>
      <c r="D74" s="346">
        <f t="shared" si="2"/>
        <v>1812</v>
      </c>
      <c r="E74" s="346">
        <v>1730</v>
      </c>
      <c r="F74" s="345">
        <v>668</v>
      </c>
      <c r="G74" s="347">
        <v>155</v>
      </c>
      <c r="H74" s="346">
        <v>23</v>
      </c>
      <c r="I74" s="346">
        <v>171</v>
      </c>
      <c r="J74" s="345">
        <v>7</v>
      </c>
      <c r="K74" s="347">
        <v>0</v>
      </c>
      <c r="L74" s="346">
        <v>366</v>
      </c>
      <c r="M74" s="346">
        <v>167</v>
      </c>
      <c r="N74" s="345">
        <v>164</v>
      </c>
      <c r="O74" s="347">
        <v>218</v>
      </c>
      <c r="P74" s="346">
        <v>2</v>
      </c>
      <c r="Q74" s="346">
        <v>26</v>
      </c>
      <c r="R74" s="345">
        <v>6</v>
      </c>
      <c r="S74" s="347">
        <v>137</v>
      </c>
      <c r="T74" s="346">
        <v>0</v>
      </c>
      <c r="U74" s="346">
        <v>0</v>
      </c>
      <c r="V74" s="345">
        <v>191</v>
      </c>
      <c r="W74" s="347">
        <v>0</v>
      </c>
      <c r="X74" s="346">
        <v>14</v>
      </c>
      <c r="Y74" s="346">
        <v>3</v>
      </c>
      <c r="Z74" s="345">
        <v>20</v>
      </c>
      <c r="AA74" s="347">
        <v>1</v>
      </c>
      <c r="AB74" s="346">
        <v>195</v>
      </c>
      <c r="AC74" s="346">
        <v>4</v>
      </c>
      <c r="AD74" s="345">
        <v>15</v>
      </c>
      <c r="AE74" s="347">
        <v>125</v>
      </c>
      <c r="AF74" s="346">
        <v>3</v>
      </c>
      <c r="AG74" s="346">
        <v>11</v>
      </c>
      <c r="AH74" s="345">
        <v>0</v>
      </c>
      <c r="AI74" s="347">
        <v>0</v>
      </c>
      <c r="AJ74" s="346">
        <v>0</v>
      </c>
      <c r="AK74" s="346">
        <v>0</v>
      </c>
      <c r="AL74" s="345">
        <v>11</v>
      </c>
      <c r="AM74" s="347">
        <v>29</v>
      </c>
      <c r="AN74" s="346">
        <v>0</v>
      </c>
      <c r="AO74" s="346">
        <v>0</v>
      </c>
      <c r="AP74" s="345">
        <v>0</v>
      </c>
      <c r="AQ74" s="347">
        <v>10</v>
      </c>
      <c r="AR74" s="348">
        <v>0</v>
      </c>
    </row>
    <row r="75" spans="1:44" x14ac:dyDescent="0.2">
      <c r="A75" s="342" t="s">
        <v>17</v>
      </c>
      <c r="B75" s="326" t="s">
        <v>272</v>
      </c>
      <c r="C75" s="344">
        <v>5038</v>
      </c>
      <c r="D75" s="346">
        <f t="shared" si="2"/>
        <v>1764</v>
      </c>
      <c r="E75" s="346">
        <v>566</v>
      </c>
      <c r="F75" s="345">
        <v>576</v>
      </c>
      <c r="G75" s="347">
        <v>191</v>
      </c>
      <c r="H75" s="346">
        <v>396</v>
      </c>
      <c r="I75" s="346">
        <v>17</v>
      </c>
      <c r="J75" s="345">
        <v>97</v>
      </c>
      <c r="K75" s="347">
        <v>66</v>
      </c>
      <c r="L75" s="346">
        <v>57</v>
      </c>
      <c r="M75" s="346">
        <v>54</v>
      </c>
      <c r="N75" s="345">
        <v>197</v>
      </c>
      <c r="O75" s="347">
        <v>82</v>
      </c>
      <c r="P75" s="346">
        <v>9</v>
      </c>
      <c r="Q75" s="346">
        <v>108</v>
      </c>
      <c r="R75" s="345">
        <v>17</v>
      </c>
      <c r="S75" s="347">
        <v>179</v>
      </c>
      <c r="T75" s="346">
        <v>87</v>
      </c>
      <c r="U75" s="346">
        <v>69</v>
      </c>
      <c r="V75" s="345">
        <v>68</v>
      </c>
      <c r="W75" s="347">
        <v>11</v>
      </c>
      <c r="X75" s="346">
        <v>40</v>
      </c>
      <c r="Y75" s="346">
        <v>4</v>
      </c>
      <c r="Z75" s="345">
        <v>32</v>
      </c>
      <c r="AA75" s="347">
        <v>50</v>
      </c>
      <c r="AB75" s="346">
        <v>13</v>
      </c>
      <c r="AC75" s="346">
        <v>35</v>
      </c>
      <c r="AD75" s="345">
        <v>50</v>
      </c>
      <c r="AE75" s="347">
        <v>16</v>
      </c>
      <c r="AF75" s="346">
        <v>20</v>
      </c>
      <c r="AG75" s="346">
        <v>8</v>
      </c>
      <c r="AH75" s="345">
        <v>21</v>
      </c>
      <c r="AI75" s="347">
        <v>5</v>
      </c>
      <c r="AJ75" s="346">
        <v>17</v>
      </c>
      <c r="AK75" s="346">
        <v>7</v>
      </c>
      <c r="AL75" s="345">
        <v>9</v>
      </c>
      <c r="AM75" s="347">
        <v>12</v>
      </c>
      <c r="AN75" s="346">
        <v>6</v>
      </c>
      <c r="AO75" s="346">
        <v>59</v>
      </c>
      <c r="AP75" s="345">
        <v>12</v>
      </c>
      <c r="AQ75" s="347">
        <v>11</v>
      </c>
      <c r="AR75" s="348">
        <v>0</v>
      </c>
    </row>
    <row r="76" spans="1:44" x14ac:dyDescent="0.2">
      <c r="A76" s="342" t="s">
        <v>18</v>
      </c>
      <c r="B76" s="326" t="s">
        <v>281</v>
      </c>
      <c r="C76" s="344">
        <v>11062</v>
      </c>
      <c r="D76" s="346">
        <f t="shared" si="2"/>
        <v>3158</v>
      </c>
      <c r="E76" s="346">
        <v>1899</v>
      </c>
      <c r="F76" s="345">
        <v>1210</v>
      </c>
      <c r="G76" s="347">
        <v>413</v>
      </c>
      <c r="H76" s="346">
        <v>644</v>
      </c>
      <c r="I76" s="346">
        <v>141</v>
      </c>
      <c r="J76" s="345">
        <v>100</v>
      </c>
      <c r="K76" s="347">
        <v>192</v>
      </c>
      <c r="L76" s="346">
        <v>286</v>
      </c>
      <c r="M76" s="346">
        <v>185</v>
      </c>
      <c r="N76" s="345">
        <v>345</v>
      </c>
      <c r="O76" s="347">
        <v>238</v>
      </c>
      <c r="P76" s="346">
        <v>60</v>
      </c>
      <c r="Q76" s="346">
        <v>217</v>
      </c>
      <c r="R76" s="345">
        <v>95</v>
      </c>
      <c r="S76" s="347">
        <v>347</v>
      </c>
      <c r="T76" s="346">
        <v>157</v>
      </c>
      <c r="U76" s="346">
        <v>70</v>
      </c>
      <c r="V76" s="345">
        <v>203</v>
      </c>
      <c r="W76" s="347">
        <v>27</v>
      </c>
      <c r="X76" s="346">
        <v>69</v>
      </c>
      <c r="Y76" s="346">
        <v>41</v>
      </c>
      <c r="Z76" s="345">
        <v>93</v>
      </c>
      <c r="AA76" s="347">
        <v>88</v>
      </c>
      <c r="AB76" s="346">
        <v>78</v>
      </c>
      <c r="AC76" s="346">
        <v>59</v>
      </c>
      <c r="AD76" s="345">
        <v>45</v>
      </c>
      <c r="AE76" s="347">
        <v>97</v>
      </c>
      <c r="AF76" s="346">
        <v>122</v>
      </c>
      <c r="AG76" s="346">
        <v>40</v>
      </c>
      <c r="AH76" s="345">
        <v>0</v>
      </c>
      <c r="AI76" s="347">
        <v>27</v>
      </c>
      <c r="AJ76" s="346">
        <v>25</v>
      </c>
      <c r="AK76" s="346">
        <v>25</v>
      </c>
      <c r="AL76" s="345">
        <v>32</v>
      </c>
      <c r="AM76" s="347">
        <v>31</v>
      </c>
      <c r="AN76" s="346">
        <v>32</v>
      </c>
      <c r="AO76" s="346">
        <v>36</v>
      </c>
      <c r="AP76" s="345">
        <v>37</v>
      </c>
      <c r="AQ76" s="347">
        <v>38</v>
      </c>
      <c r="AR76" s="348">
        <v>60</v>
      </c>
    </row>
    <row r="77" spans="1:44" x14ac:dyDescent="0.2">
      <c r="A77" s="342" t="s">
        <v>19</v>
      </c>
      <c r="B77" s="326" t="s">
        <v>384</v>
      </c>
      <c r="C77" s="344">
        <v>340314</v>
      </c>
      <c r="D77" s="346">
        <f t="shared" si="2"/>
        <v>118742</v>
      </c>
      <c r="E77" s="346">
        <v>40756</v>
      </c>
      <c r="F77" s="345">
        <v>24654</v>
      </c>
      <c r="G77" s="347">
        <v>14407</v>
      </c>
      <c r="H77" s="346">
        <v>25405</v>
      </c>
      <c r="I77" s="346">
        <v>2780</v>
      </c>
      <c r="J77" s="345">
        <v>3880</v>
      </c>
      <c r="K77" s="347">
        <v>10580</v>
      </c>
      <c r="L77" s="346">
        <v>1383</v>
      </c>
      <c r="M77" s="346">
        <v>5924</v>
      </c>
      <c r="N77" s="345">
        <v>15110</v>
      </c>
      <c r="O77" s="347">
        <v>2627</v>
      </c>
      <c r="P77" s="346">
        <v>2599</v>
      </c>
      <c r="Q77" s="346">
        <v>8190</v>
      </c>
      <c r="R77" s="345">
        <v>5986</v>
      </c>
      <c r="S77" s="347">
        <v>4379</v>
      </c>
      <c r="T77" s="346">
        <v>6890</v>
      </c>
      <c r="U77" s="346">
        <v>3017</v>
      </c>
      <c r="V77" s="345">
        <v>5926</v>
      </c>
      <c r="W77" s="347">
        <v>2486</v>
      </c>
      <c r="X77" s="346">
        <v>2337</v>
      </c>
      <c r="Y77" s="346">
        <v>1231</v>
      </c>
      <c r="Z77" s="345">
        <v>3279</v>
      </c>
      <c r="AA77" s="347">
        <v>2862</v>
      </c>
      <c r="AB77" s="346">
        <v>2096</v>
      </c>
      <c r="AC77" s="346">
        <v>2179</v>
      </c>
      <c r="AD77" s="345">
        <v>1874</v>
      </c>
      <c r="AE77" s="347">
        <v>2370</v>
      </c>
      <c r="AF77" s="346">
        <v>4130</v>
      </c>
      <c r="AG77" s="346">
        <v>1603</v>
      </c>
      <c r="AH77" s="345">
        <v>717</v>
      </c>
      <c r="AI77" s="347">
        <v>1855</v>
      </c>
      <c r="AJ77" s="346">
        <v>997</v>
      </c>
      <c r="AK77" s="346">
        <v>350</v>
      </c>
      <c r="AL77" s="345">
        <v>1586</v>
      </c>
      <c r="AM77" s="347">
        <v>434</v>
      </c>
      <c r="AN77" s="346">
        <v>1988</v>
      </c>
      <c r="AO77" s="346">
        <v>626</v>
      </c>
      <c r="AP77" s="345">
        <v>740</v>
      </c>
      <c r="AQ77" s="347">
        <v>674</v>
      </c>
      <c r="AR77" s="348">
        <v>665</v>
      </c>
    </row>
    <row r="78" spans="1:44" x14ac:dyDescent="0.2">
      <c r="A78" s="342" t="s">
        <v>20</v>
      </c>
      <c r="B78" s="326" t="s">
        <v>37</v>
      </c>
      <c r="C78" s="344">
        <v>46842</v>
      </c>
      <c r="D78" s="346">
        <f t="shared" si="2"/>
        <v>17383</v>
      </c>
      <c r="E78" s="346">
        <v>6892</v>
      </c>
      <c r="F78" s="345">
        <v>3398</v>
      </c>
      <c r="G78" s="347">
        <v>2645</v>
      </c>
      <c r="H78" s="346">
        <v>2819</v>
      </c>
      <c r="I78" s="346">
        <v>661</v>
      </c>
      <c r="J78" s="345">
        <v>712</v>
      </c>
      <c r="K78" s="347">
        <v>997</v>
      </c>
      <c r="L78" s="346">
        <v>208</v>
      </c>
      <c r="M78" s="346">
        <v>1131</v>
      </c>
      <c r="N78" s="345">
        <v>1870</v>
      </c>
      <c r="O78" s="347">
        <v>310</v>
      </c>
      <c r="P78" s="346">
        <v>391</v>
      </c>
      <c r="Q78" s="346">
        <v>813</v>
      </c>
      <c r="R78" s="345">
        <v>448</v>
      </c>
      <c r="S78" s="347">
        <v>554</v>
      </c>
      <c r="T78" s="346">
        <v>1001</v>
      </c>
      <c r="U78" s="346">
        <v>284</v>
      </c>
      <c r="V78" s="345">
        <v>689</v>
      </c>
      <c r="W78" s="347">
        <v>271</v>
      </c>
      <c r="X78" s="346">
        <v>232</v>
      </c>
      <c r="Y78" s="346">
        <v>151</v>
      </c>
      <c r="Z78" s="345">
        <v>287</v>
      </c>
      <c r="AA78" s="347">
        <v>326</v>
      </c>
      <c r="AB78" s="346">
        <v>244</v>
      </c>
      <c r="AC78" s="346">
        <v>314</v>
      </c>
      <c r="AD78" s="345">
        <v>295</v>
      </c>
      <c r="AE78" s="347">
        <v>178</v>
      </c>
      <c r="AF78" s="346">
        <v>369</v>
      </c>
      <c r="AG78" s="346">
        <v>69</v>
      </c>
      <c r="AH78" s="345">
        <v>63</v>
      </c>
      <c r="AI78" s="347">
        <v>72</v>
      </c>
      <c r="AJ78" s="346">
        <v>68</v>
      </c>
      <c r="AK78" s="346">
        <v>23</v>
      </c>
      <c r="AL78" s="345">
        <v>186</v>
      </c>
      <c r="AM78" s="347">
        <v>46</v>
      </c>
      <c r="AN78" s="346">
        <v>135</v>
      </c>
      <c r="AO78" s="346">
        <v>48</v>
      </c>
      <c r="AP78" s="345">
        <v>66</v>
      </c>
      <c r="AQ78" s="347">
        <v>98</v>
      </c>
      <c r="AR78" s="348">
        <v>95</v>
      </c>
    </row>
    <row r="79" spans="1:44" x14ac:dyDescent="0.2">
      <c r="A79" s="342" t="s">
        <v>21</v>
      </c>
      <c r="B79" s="326" t="s">
        <v>38</v>
      </c>
      <c r="C79" s="344">
        <v>26548</v>
      </c>
      <c r="D79" s="346">
        <f t="shared" si="2"/>
        <v>11246</v>
      </c>
      <c r="E79" s="346">
        <v>2409</v>
      </c>
      <c r="F79" s="345">
        <v>2829</v>
      </c>
      <c r="G79" s="347">
        <v>1077</v>
      </c>
      <c r="H79" s="346">
        <v>3066</v>
      </c>
      <c r="I79" s="346">
        <v>73</v>
      </c>
      <c r="J79" s="345">
        <v>927</v>
      </c>
      <c r="K79" s="347">
        <v>786</v>
      </c>
      <c r="L79" s="346">
        <v>34</v>
      </c>
      <c r="M79" s="346">
        <v>125</v>
      </c>
      <c r="N79" s="345">
        <v>834</v>
      </c>
      <c r="O79" s="347">
        <v>71</v>
      </c>
      <c r="P79" s="346">
        <v>28</v>
      </c>
      <c r="Q79" s="346">
        <v>1102</v>
      </c>
      <c r="R79" s="345">
        <v>150</v>
      </c>
      <c r="S79" s="347">
        <v>209</v>
      </c>
      <c r="T79" s="346">
        <v>470</v>
      </c>
      <c r="U79" s="346">
        <v>67</v>
      </c>
      <c r="V79" s="345">
        <v>359</v>
      </c>
      <c r="W79" s="347">
        <v>44</v>
      </c>
      <c r="X79" s="346">
        <v>37</v>
      </c>
      <c r="Y79" s="346">
        <v>10</v>
      </c>
      <c r="Z79" s="345">
        <v>60</v>
      </c>
      <c r="AA79" s="347">
        <v>48</v>
      </c>
      <c r="AB79" s="346">
        <v>18</v>
      </c>
      <c r="AC79" s="346">
        <v>44</v>
      </c>
      <c r="AD79" s="345">
        <v>17</v>
      </c>
      <c r="AE79" s="347">
        <v>95</v>
      </c>
      <c r="AF79" s="346">
        <v>63</v>
      </c>
      <c r="AG79" s="346">
        <v>64</v>
      </c>
      <c r="AH79" s="345">
        <v>12</v>
      </c>
      <c r="AI79" s="347">
        <v>33</v>
      </c>
      <c r="AJ79" s="346">
        <v>46</v>
      </c>
      <c r="AK79" s="346">
        <v>1</v>
      </c>
      <c r="AL79" s="345">
        <v>18</v>
      </c>
      <c r="AM79" s="347">
        <v>0</v>
      </c>
      <c r="AN79" s="346">
        <v>52</v>
      </c>
      <c r="AO79" s="346">
        <v>18</v>
      </c>
      <c r="AP79" s="345">
        <v>2</v>
      </c>
      <c r="AQ79" s="347">
        <v>3</v>
      </c>
      <c r="AR79" s="348">
        <v>1</v>
      </c>
    </row>
    <row r="80" spans="1:44" x14ac:dyDescent="0.2">
      <c r="A80" s="342" t="s">
        <v>22</v>
      </c>
      <c r="B80" s="326" t="s">
        <v>535</v>
      </c>
      <c r="C80" s="344">
        <v>136212</v>
      </c>
      <c r="D80" s="346">
        <f t="shared" si="2"/>
        <v>54185</v>
      </c>
      <c r="E80" s="346">
        <v>14874</v>
      </c>
      <c r="F80" s="345">
        <v>13132</v>
      </c>
      <c r="G80" s="347">
        <v>4586</v>
      </c>
      <c r="H80" s="346">
        <v>10185</v>
      </c>
      <c r="I80" s="346">
        <v>632</v>
      </c>
      <c r="J80" s="345">
        <v>707</v>
      </c>
      <c r="K80" s="347">
        <v>4350</v>
      </c>
      <c r="L80" s="346">
        <v>468</v>
      </c>
      <c r="M80" s="346">
        <v>1062</v>
      </c>
      <c r="N80" s="345">
        <v>5172</v>
      </c>
      <c r="O80" s="347">
        <v>805</v>
      </c>
      <c r="P80" s="346">
        <v>909</v>
      </c>
      <c r="Q80" s="346">
        <v>2132</v>
      </c>
      <c r="R80" s="345">
        <v>1840</v>
      </c>
      <c r="S80" s="347">
        <v>1649</v>
      </c>
      <c r="T80" s="346">
        <v>1720</v>
      </c>
      <c r="U80" s="346">
        <v>1276</v>
      </c>
      <c r="V80" s="345">
        <v>1541</v>
      </c>
      <c r="W80" s="347">
        <v>1828</v>
      </c>
      <c r="X80" s="346">
        <v>771</v>
      </c>
      <c r="Y80" s="346">
        <v>529</v>
      </c>
      <c r="Z80" s="345">
        <v>1318</v>
      </c>
      <c r="AA80" s="347">
        <v>774</v>
      </c>
      <c r="AB80" s="346">
        <v>598</v>
      </c>
      <c r="AC80" s="346">
        <v>692</v>
      </c>
      <c r="AD80" s="345">
        <v>484</v>
      </c>
      <c r="AE80" s="347">
        <v>1315</v>
      </c>
      <c r="AF80" s="346">
        <v>1832</v>
      </c>
      <c r="AG80" s="346">
        <v>332</v>
      </c>
      <c r="AH80" s="345">
        <v>254</v>
      </c>
      <c r="AI80" s="347">
        <v>1077</v>
      </c>
      <c r="AJ80" s="346">
        <v>625</v>
      </c>
      <c r="AK80" s="346">
        <v>153</v>
      </c>
      <c r="AL80" s="345">
        <v>905</v>
      </c>
      <c r="AM80" s="347">
        <v>284</v>
      </c>
      <c r="AN80" s="346">
        <v>715</v>
      </c>
      <c r="AO80" s="346">
        <v>141</v>
      </c>
      <c r="AP80" s="345">
        <v>136</v>
      </c>
      <c r="AQ80" s="347">
        <v>109</v>
      </c>
      <c r="AR80" s="348">
        <v>115</v>
      </c>
    </row>
    <row r="81" spans="1:45" x14ac:dyDescent="0.2">
      <c r="A81" s="342" t="s">
        <v>23</v>
      </c>
      <c r="B81" s="326" t="s">
        <v>193</v>
      </c>
      <c r="C81" s="344">
        <v>33345</v>
      </c>
      <c r="D81" s="346">
        <f t="shared" si="2"/>
        <v>17011</v>
      </c>
      <c r="E81" s="346">
        <v>3055</v>
      </c>
      <c r="F81" s="345">
        <v>3823</v>
      </c>
      <c r="G81" s="347">
        <v>1660</v>
      </c>
      <c r="H81" s="346">
        <v>2095</v>
      </c>
      <c r="I81" s="346">
        <v>122</v>
      </c>
      <c r="J81" s="345">
        <v>233</v>
      </c>
      <c r="K81" s="347">
        <v>933</v>
      </c>
      <c r="L81" s="346">
        <v>63</v>
      </c>
      <c r="M81" s="346">
        <v>290</v>
      </c>
      <c r="N81" s="345">
        <v>926</v>
      </c>
      <c r="O81" s="347">
        <v>35</v>
      </c>
      <c r="P81" s="346">
        <v>57</v>
      </c>
      <c r="Q81" s="346">
        <v>491</v>
      </c>
      <c r="R81" s="345">
        <v>59</v>
      </c>
      <c r="S81" s="347">
        <v>695</v>
      </c>
      <c r="T81" s="346">
        <v>160</v>
      </c>
      <c r="U81" s="346">
        <v>38</v>
      </c>
      <c r="V81" s="345">
        <v>929</v>
      </c>
      <c r="W81" s="347">
        <v>26</v>
      </c>
      <c r="X81" s="346">
        <v>57</v>
      </c>
      <c r="Y81" s="346">
        <v>51</v>
      </c>
      <c r="Z81" s="345">
        <v>75</v>
      </c>
      <c r="AA81" s="347">
        <v>40</v>
      </c>
      <c r="AB81" s="346">
        <v>36</v>
      </c>
      <c r="AC81" s="346">
        <v>21</v>
      </c>
      <c r="AD81" s="345">
        <v>15</v>
      </c>
      <c r="AE81" s="347">
        <v>59</v>
      </c>
      <c r="AF81" s="346">
        <v>51</v>
      </c>
      <c r="AG81" s="346">
        <v>28</v>
      </c>
      <c r="AH81" s="345">
        <v>10</v>
      </c>
      <c r="AI81" s="347">
        <v>35</v>
      </c>
      <c r="AJ81" s="346">
        <v>29</v>
      </c>
      <c r="AK81" s="346">
        <v>0</v>
      </c>
      <c r="AL81" s="345">
        <v>17</v>
      </c>
      <c r="AM81" s="347">
        <v>16</v>
      </c>
      <c r="AN81" s="346">
        <v>48</v>
      </c>
      <c r="AO81" s="346">
        <v>0</v>
      </c>
      <c r="AP81" s="345">
        <v>22</v>
      </c>
      <c r="AQ81" s="347">
        <v>12</v>
      </c>
      <c r="AR81" s="348">
        <v>22</v>
      </c>
    </row>
    <row r="82" spans="1:45" x14ac:dyDescent="0.2">
      <c r="A82" s="342" t="s">
        <v>24</v>
      </c>
      <c r="B82" s="326" t="s">
        <v>39</v>
      </c>
      <c r="C82" s="344">
        <v>83827</v>
      </c>
      <c r="D82" s="346">
        <f t="shared" si="2"/>
        <v>27092</v>
      </c>
      <c r="E82" s="346">
        <v>7174</v>
      </c>
      <c r="F82" s="345">
        <v>4731</v>
      </c>
      <c r="G82" s="347">
        <v>4020</v>
      </c>
      <c r="H82" s="346">
        <v>4702</v>
      </c>
      <c r="I82" s="346">
        <v>1144</v>
      </c>
      <c r="J82" s="345">
        <v>1467</v>
      </c>
      <c r="K82" s="347">
        <v>6407</v>
      </c>
      <c r="L82" s="346">
        <v>592</v>
      </c>
      <c r="M82" s="346">
        <v>1844</v>
      </c>
      <c r="N82" s="345">
        <v>3590</v>
      </c>
      <c r="O82" s="347">
        <v>674</v>
      </c>
      <c r="P82" s="346">
        <v>658</v>
      </c>
      <c r="Q82" s="346">
        <v>2209</v>
      </c>
      <c r="R82" s="345">
        <v>966</v>
      </c>
      <c r="S82" s="347">
        <v>1027</v>
      </c>
      <c r="T82" s="346">
        <v>1520</v>
      </c>
      <c r="U82" s="346">
        <v>1086</v>
      </c>
      <c r="V82" s="345">
        <v>1237</v>
      </c>
      <c r="W82" s="347">
        <v>643</v>
      </c>
      <c r="X82" s="346">
        <v>746</v>
      </c>
      <c r="Y82" s="346">
        <v>518</v>
      </c>
      <c r="Z82" s="345">
        <v>1141</v>
      </c>
      <c r="AA82" s="347">
        <v>643</v>
      </c>
      <c r="AB82" s="346">
        <v>656</v>
      </c>
      <c r="AC82" s="346">
        <v>698</v>
      </c>
      <c r="AD82" s="345">
        <v>712</v>
      </c>
      <c r="AE82" s="347">
        <v>1075</v>
      </c>
      <c r="AF82" s="346">
        <v>1151</v>
      </c>
      <c r="AG82" s="346">
        <v>331</v>
      </c>
      <c r="AH82" s="345">
        <v>298</v>
      </c>
      <c r="AI82" s="347">
        <v>289</v>
      </c>
      <c r="AJ82" s="346">
        <v>236</v>
      </c>
      <c r="AK82" s="346">
        <v>131</v>
      </c>
      <c r="AL82" s="345">
        <v>330</v>
      </c>
      <c r="AM82" s="347">
        <v>188</v>
      </c>
      <c r="AN82" s="346">
        <v>265</v>
      </c>
      <c r="AO82" s="346">
        <v>444</v>
      </c>
      <c r="AP82" s="345">
        <v>386</v>
      </c>
      <c r="AQ82" s="347">
        <v>436</v>
      </c>
      <c r="AR82" s="348">
        <v>370</v>
      </c>
    </row>
    <row r="83" spans="1:45" x14ac:dyDescent="0.2">
      <c r="A83" s="342" t="s">
        <v>25</v>
      </c>
      <c r="B83" s="326" t="s">
        <v>40</v>
      </c>
      <c r="C83" s="344">
        <v>84687</v>
      </c>
      <c r="D83" s="346">
        <f t="shared" si="2"/>
        <v>26984</v>
      </c>
      <c r="E83" s="346">
        <v>7939</v>
      </c>
      <c r="F83" s="345">
        <v>4721</v>
      </c>
      <c r="G83" s="347">
        <v>3322</v>
      </c>
      <c r="H83" s="346">
        <v>9802</v>
      </c>
      <c r="I83" s="346">
        <v>683</v>
      </c>
      <c r="J83" s="345">
        <v>1713</v>
      </c>
      <c r="K83" s="347">
        <v>2416</v>
      </c>
      <c r="L83" s="346">
        <v>506</v>
      </c>
      <c r="M83" s="346">
        <v>1391</v>
      </c>
      <c r="N83" s="345">
        <v>3096</v>
      </c>
      <c r="O83" s="347">
        <v>764</v>
      </c>
      <c r="P83" s="346">
        <v>602</v>
      </c>
      <c r="Q83" s="346">
        <v>2810</v>
      </c>
      <c r="R83" s="345">
        <v>1006</v>
      </c>
      <c r="S83" s="347">
        <v>984</v>
      </c>
      <c r="T83" s="346">
        <v>1562</v>
      </c>
      <c r="U83" s="346">
        <v>592</v>
      </c>
      <c r="V83" s="345">
        <v>2234</v>
      </c>
      <c r="W83" s="347">
        <v>682</v>
      </c>
      <c r="X83" s="346">
        <v>744</v>
      </c>
      <c r="Y83" s="346">
        <v>370</v>
      </c>
      <c r="Z83" s="345">
        <v>1172</v>
      </c>
      <c r="AA83" s="347">
        <v>609</v>
      </c>
      <c r="AB83" s="346">
        <v>528</v>
      </c>
      <c r="AC83" s="346">
        <v>626</v>
      </c>
      <c r="AD83" s="345">
        <v>599</v>
      </c>
      <c r="AE83" s="347">
        <v>890</v>
      </c>
      <c r="AF83" s="346">
        <v>1234</v>
      </c>
      <c r="AG83" s="346">
        <v>487</v>
      </c>
      <c r="AH83" s="345">
        <v>395</v>
      </c>
      <c r="AI83" s="347">
        <v>467</v>
      </c>
      <c r="AJ83" s="346">
        <v>490</v>
      </c>
      <c r="AK83" s="346">
        <v>170</v>
      </c>
      <c r="AL83" s="345">
        <v>353</v>
      </c>
      <c r="AM83" s="347">
        <v>152</v>
      </c>
      <c r="AN83" s="346">
        <v>321</v>
      </c>
      <c r="AO83" s="346">
        <v>390</v>
      </c>
      <c r="AP83" s="345">
        <v>258</v>
      </c>
      <c r="AQ83" s="347">
        <v>383</v>
      </c>
      <c r="AR83" s="348">
        <v>240</v>
      </c>
    </row>
    <row r="84" spans="1:45" x14ac:dyDescent="0.2">
      <c r="A84" s="342" t="s">
        <v>26</v>
      </c>
      <c r="B84" s="326" t="s">
        <v>481</v>
      </c>
      <c r="C84" s="344">
        <v>281131</v>
      </c>
      <c r="D84" s="346">
        <f t="shared" si="2"/>
        <v>83885</v>
      </c>
      <c r="E84" s="346">
        <v>28334</v>
      </c>
      <c r="F84" s="345">
        <v>22023</v>
      </c>
      <c r="G84" s="347">
        <v>14967</v>
      </c>
      <c r="H84" s="346">
        <v>22311</v>
      </c>
      <c r="I84" s="346">
        <v>3211</v>
      </c>
      <c r="J84" s="345">
        <v>3924</v>
      </c>
      <c r="K84" s="347">
        <v>8559</v>
      </c>
      <c r="L84" s="346">
        <v>1862</v>
      </c>
      <c r="M84" s="346">
        <v>4567</v>
      </c>
      <c r="N84" s="345">
        <v>12271</v>
      </c>
      <c r="O84" s="347">
        <v>3173</v>
      </c>
      <c r="P84" s="346">
        <v>2320</v>
      </c>
      <c r="Q84" s="346">
        <v>10390</v>
      </c>
      <c r="R84" s="345">
        <v>4137</v>
      </c>
      <c r="S84" s="347">
        <v>3586</v>
      </c>
      <c r="T84" s="346">
        <v>7564</v>
      </c>
      <c r="U84" s="346">
        <v>3269</v>
      </c>
      <c r="V84" s="345">
        <v>5696</v>
      </c>
      <c r="W84" s="347">
        <v>2147</v>
      </c>
      <c r="X84" s="346">
        <v>2164</v>
      </c>
      <c r="Y84" s="346">
        <v>1899</v>
      </c>
      <c r="Z84" s="345">
        <v>3337</v>
      </c>
      <c r="AA84" s="347">
        <v>2215</v>
      </c>
      <c r="AB84" s="346">
        <v>1791</v>
      </c>
      <c r="AC84" s="346">
        <v>2394</v>
      </c>
      <c r="AD84" s="345">
        <v>1881</v>
      </c>
      <c r="AE84" s="347">
        <v>1766</v>
      </c>
      <c r="AF84" s="346">
        <v>4065</v>
      </c>
      <c r="AG84" s="346">
        <v>1386</v>
      </c>
      <c r="AH84" s="345">
        <v>1095</v>
      </c>
      <c r="AI84" s="347">
        <v>1561</v>
      </c>
      <c r="AJ84" s="346">
        <v>972</v>
      </c>
      <c r="AK84" s="346">
        <v>315</v>
      </c>
      <c r="AL84" s="345">
        <v>992</v>
      </c>
      <c r="AM84" s="347">
        <v>643</v>
      </c>
      <c r="AN84" s="346">
        <v>995</v>
      </c>
      <c r="AO84" s="346">
        <v>706</v>
      </c>
      <c r="AP84" s="345">
        <v>1465</v>
      </c>
      <c r="AQ84" s="347">
        <v>694</v>
      </c>
      <c r="AR84" s="348">
        <v>599</v>
      </c>
    </row>
    <row r="85" spans="1:45" x14ac:dyDescent="0.2">
      <c r="A85" s="342" t="s">
        <v>51</v>
      </c>
      <c r="B85" s="326" t="s">
        <v>536</v>
      </c>
      <c r="C85" s="344">
        <v>20319</v>
      </c>
      <c r="D85" s="346">
        <f t="shared" si="2"/>
        <v>6081</v>
      </c>
      <c r="E85" s="346">
        <v>2395</v>
      </c>
      <c r="F85" s="345">
        <v>689</v>
      </c>
      <c r="G85" s="347">
        <v>799</v>
      </c>
      <c r="H85" s="346">
        <v>1199</v>
      </c>
      <c r="I85" s="346">
        <v>286</v>
      </c>
      <c r="J85" s="345">
        <v>163</v>
      </c>
      <c r="K85" s="347">
        <v>454</v>
      </c>
      <c r="L85" s="346">
        <v>167</v>
      </c>
      <c r="M85" s="346">
        <v>558</v>
      </c>
      <c r="N85" s="345">
        <v>792</v>
      </c>
      <c r="O85" s="347">
        <v>257</v>
      </c>
      <c r="P85" s="346">
        <v>310</v>
      </c>
      <c r="Q85" s="346">
        <v>507</v>
      </c>
      <c r="R85" s="345">
        <v>312</v>
      </c>
      <c r="S85" s="347">
        <v>246</v>
      </c>
      <c r="T85" s="346">
        <v>244</v>
      </c>
      <c r="U85" s="346">
        <v>227</v>
      </c>
      <c r="V85" s="345">
        <v>369</v>
      </c>
      <c r="W85" s="347">
        <v>242</v>
      </c>
      <c r="X85" s="346">
        <v>208</v>
      </c>
      <c r="Y85" s="346">
        <v>185</v>
      </c>
      <c r="Z85" s="345">
        <v>481</v>
      </c>
      <c r="AA85" s="347">
        <v>413</v>
      </c>
      <c r="AB85" s="346">
        <v>180</v>
      </c>
      <c r="AC85" s="346">
        <v>349</v>
      </c>
      <c r="AD85" s="345">
        <v>318</v>
      </c>
      <c r="AE85" s="347">
        <v>297</v>
      </c>
      <c r="AF85" s="346">
        <v>458</v>
      </c>
      <c r="AG85" s="346">
        <v>53</v>
      </c>
      <c r="AH85" s="345">
        <v>150</v>
      </c>
      <c r="AI85" s="347">
        <v>88</v>
      </c>
      <c r="AJ85" s="346">
        <v>82</v>
      </c>
      <c r="AK85" s="346">
        <v>50</v>
      </c>
      <c r="AL85" s="345">
        <v>95</v>
      </c>
      <c r="AM85" s="347">
        <v>85</v>
      </c>
      <c r="AN85" s="346">
        <v>58</v>
      </c>
      <c r="AO85" s="346">
        <v>91</v>
      </c>
      <c r="AP85" s="345">
        <v>104</v>
      </c>
      <c r="AQ85" s="347">
        <v>156</v>
      </c>
      <c r="AR85" s="348">
        <v>121</v>
      </c>
    </row>
    <row r="86" spans="1:45" x14ac:dyDescent="0.2">
      <c r="A86" s="342" t="s">
        <v>194</v>
      </c>
      <c r="B86" s="326" t="s">
        <v>41</v>
      </c>
      <c r="C86" s="344">
        <v>178642</v>
      </c>
      <c r="D86" s="346">
        <f t="shared" si="2"/>
        <v>67088</v>
      </c>
      <c r="E86" s="346">
        <v>19699</v>
      </c>
      <c r="F86" s="345">
        <v>16420</v>
      </c>
      <c r="G86" s="347">
        <v>8274</v>
      </c>
      <c r="H86" s="346">
        <v>10064</v>
      </c>
      <c r="I86" s="346">
        <v>1149</v>
      </c>
      <c r="J86" s="345">
        <v>2817</v>
      </c>
      <c r="K86" s="347">
        <v>3790</v>
      </c>
      <c r="L86" s="346">
        <v>755</v>
      </c>
      <c r="M86" s="346">
        <v>2644</v>
      </c>
      <c r="N86" s="345">
        <v>6778</v>
      </c>
      <c r="O86" s="347">
        <v>873</v>
      </c>
      <c r="P86" s="346">
        <v>1213</v>
      </c>
      <c r="Q86" s="346">
        <v>3960</v>
      </c>
      <c r="R86" s="345">
        <v>1378</v>
      </c>
      <c r="S86" s="347">
        <v>9166</v>
      </c>
      <c r="T86" s="346">
        <v>2622</v>
      </c>
      <c r="U86" s="346">
        <v>891</v>
      </c>
      <c r="V86" s="345">
        <v>2608</v>
      </c>
      <c r="W86" s="347">
        <v>1332</v>
      </c>
      <c r="X86" s="346">
        <v>754</v>
      </c>
      <c r="Y86" s="346">
        <v>555</v>
      </c>
      <c r="Z86" s="345">
        <v>1498</v>
      </c>
      <c r="AA86" s="347">
        <v>634</v>
      </c>
      <c r="AB86" s="346">
        <v>953</v>
      </c>
      <c r="AC86" s="346">
        <v>592</v>
      </c>
      <c r="AD86" s="345">
        <v>785</v>
      </c>
      <c r="AE86" s="347">
        <v>922</v>
      </c>
      <c r="AF86" s="346">
        <v>2165</v>
      </c>
      <c r="AG86" s="346">
        <v>395</v>
      </c>
      <c r="AH86" s="345">
        <v>314</v>
      </c>
      <c r="AI86" s="347">
        <v>587</v>
      </c>
      <c r="AJ86" s="346">
        <v>1253</v>
      </c>
      <c r="AK86" s="346">
        <v>141</v>
      </c>
      <c r="AL86" s="345">
        <v>369</v>
      </c>
      <c r="AM86" s="347">
        <v>79</v>
      </c>
      <c r="AN86" s="346">
        <v>449</v>
      </c>
      <c r="AO86" s="346">
        <v>513</v>
      </c>
      <c r="AP86" s="345">
        <v>1480</v>
      </c>
      <c r="AQ86" s="347">
        <v>233</v>
      </c>
      <c r="AR86" s="348">
        <v>450</v>
      </c>
    </row>
    <row r="87" spans="1:45" x14ac:dyDescent="0.2">
      <c r="A87" s="342" t="s">
        <v>200</v>
      </c>
      <c r="B87" s="326" t="s">
        <v>42</v>
      </c>
      <c r="C87" s="344">
        <v>248513</v>
      </c>
      <c r="D87" s="346">
        <f>C87-SUM(E87:AR87)</f>
        <v>85307</v>
      </c>
      <c r="E87" s="346">
        <v>25729</v>
      </c>
      <c r="F87" s="345">
        <v>19860</v>
      </c>
      <c r="G87" s="347">
        <v>11336</v>
      </c>
      <c r="H87" s="346">
        <v>20092</v>
      </c>
      <c r="I87" s="346">
        <v>2625</v>
      </c>
      <c r="J87" s="345">
        <v>3461</v>
      </c>
      <c r="K87" s="347">
        <v>7279</v>
      </c>
      <c r="L87" s="346">
        <v>1072</v>
      </c>
      <c r="M87" s="346">
        <v>5170</v>
      </c>
      <c r="N87" s="345">
        <v>10373</v>
      </c>
      <c r="O87" s="347">
        <v>2026</v>
      </c>
      <c r="P87" s="346">
        <v>1817</v>
      </c>
      <c r="Q87" s="346">
        <v>6944</v>
      </c>
      <c r="R87" s="345">
        <v>3891</v>
      </c>
      <c r="S87" s="347">
        <v>2902</v>
      </c>
      <c r="T87" s="346">
        <v>4658</v>
      </c>
      <c r="U87" s="346">
        <v>2095</v>
      </c>
      <c r="V87" s="345">
        <v>5198</v>
      </c>
      <c r="W87" s="347">
        <v>1616</v>
      </c>
      <c r="X87" s="346">
        <v>2162</v>
      </c>
      <c r="Y87" s="346">
        <v>780</v>
      </c>
      <c r="Z87" s="345">
        <v>2113</v>
      </c>
      <c r="AA87" s="347">
        <v>1968</v>
      </c>
      <c r="AB87" s="346">
        <v>1192</v>
      </c>
      <c r="AC87" s="346">
        <v>2512</v>
      </c>
      <c r="AD87" s="345">
        <v>1140</v>
      </c>
      <c r="AE87" s="347">
        <v>2603</v>
      </c>
      <c r="AF87" s="346">
        <v>2520</v>
      </c>
      <c r="AG87" s="346">
        <v>743</v>
      </c>
      <c r="AH87" s="345">
        <v>586</v>
      </c>
      <c r="AI87" s="347">
        <v>996</v>
      </c>
      <c r="AJ87" s="346">
        <v>847</v>
      </c>
      <c r="AK87" s="346">
        <v>282</v>
      </c>
      <c r="AL87" s="345">
        <v>868</v>
      </c>
      <c r="AM87" s="347">
        <v>290</v>
      </c>
      <c r="AN87" s="346">
        <v>996</v>
      </c>
      <c r="AO87" s="346">
        <v>423</v>
      </c>
      <c r="AP87" s="345">
        <v>642</v>
      </c>
      <c r="AQ87" s="347">
        <v>549</v>
      </c>
      <c r="AR87" s="348">
        <v>850</v>
      </c>
    </row>
    <row r="88" spans="1:45" x14ac:dyDescent="0.2">
      <c r="A88" s="342" t="s">
        <v>201</v>
      </c>
      <c r="B88" s="326" t="s">
        <v>282</v>
      </c>
      <c r="C88" s="344">
        <v>0</v>
      </c>
      <c r="D88" s="346">
        <v>0</v>
      </c>
      <c r="E88" s="346">
        <v>0</v>
      </c>
      <c r="F88" s="345">
        <v>0</v>
      </c>
      <c r="G88" s="347">
        <v>0</v>
      </c>
      <c r="H88" s="346">
        <v>0</v>
      </c>
      <c r="I88" s="346">
        <v>0</v>
      </c>
      <c r="J88" s="345">
        <v>0</v>
      </c>
      <c r="K88" s="347">
        <v>0</v>
      </c>
      <c r="L88" s="346">
        <v>0</v>
      </c>
      <c r="M88" s="346">
        <v>0</v>
      </c>
      <c r="N88" s="345">
        <v>0</v>
      </c>
      <c r="O88" s="347">
        <v>0</v>
      </c>
      <c r="P88" s="346">
        <v>0</v>
      </c>
      <c r="Q88" s="346">
        <v>0</v>
      </c>
      <c r="R88" s="345">
        <v>0</v>
      </c>
      <c r="S88" s="347">
        <v>0</v>
      </c>
      <c r="T88" s="346">
        <v>0</v>
      </c>
      <c r="U88" s="346">
        <v>0</v>
      </c>
      <c r="V88" s="345">
        <v>0</v>
      </c>
      <c r="W88" s="347">
        <v>0</v>
      </c>
      <c r="X88" s="346">
        <v>0</v>
      </c>
      <c r="Y88" s="346">
        <v>0</v>
      </c>
      <c r="Z88" s="345">
        <v>0</v>
      </c>
      <c r="AA88" s="347">
        <v>0</v>
      </c>
      <c r="AB88" s="346">
        <v>0</v>
      </c>
      <c r="AC88" s="346">
        <v>0</v>
      </c>
      <c r="AD88" s="345">
        <v>0</v>
      </c>
      <c r="AE88" s="347">
        <v>0</v>
      </c>
      <c r="AF88" s="346">
        <v>0</v>
      </c>
      <c r="AG88" s="346">
        <v>0</v>
      </c>
      <c r="AH88" s="345">
        <v>0</v>
      </c>
      <c r="AI88" s="347">
        <v>0</v>
      </c>
      <c r="AJ88" s="346">
        <v>0</v>
      </c>
      <c r="AK88" s="346">
        <v>0</v>
      </c>
      <c r="AL88" s="345">
        <v>0</v>
      </c>
      <c r="AM88" s="347">
        <v>0</v>
      </c>
      <c r="AN88" s="346">
        <v>0</v>
      </c>
      <c r="AO88" s="346">
        <v>0</v>
      </c>
      <c r="AP88" s="345">
        <v>0</v>
      </c>
      <c r="AQ88" s="347">
        <v>0</v>
      </c>
      <c r="AR88" s="348">
        <v>0</v>
      </c>
    </row>
    <row r="89" spans="1:45" x14ac:dyDescent="0.2">
      <c r="A89" s="342" t="s">
        <v>202</v>
      </c>
      <c r="B89" s="326" t="s">
        <v>283</v>
      </c>
      <c r="C89" s="344">
        <v>1210</v>
      </c>
      <c r="D89" s="346">
        <f>C89-SUM(E89:AR89)</f>
        <v>307</v>
      </c>
      <c r="E89" s="346">
        <v>120</v>
      </c>
      <c r="F89" s="345">
        <v>52</v>
      </c>
      <c r="G89" s="347">
        <v>61</v>
      </c>
      <c r="H89" s="346">
        <v>140</v>
      </c>
      <c r="I89" s="346">
        <v>7</v>
      </c>
      <c r="J89" s="345">
        <v>39</v>
      </c>
      <c r="K89" s="347">
        <v>37</v>
      </c>
      <c r="L89" s="346">
        <v>6</v>
      </c>
      <c r="M89" s="346">
        <v>23</v>
      </c>
      <c r="N89" s="345">
        <v>67</v>
      </c>
      <c r="O89" s="347">
        <v>6</v>
      </c>
      <c r="P89" s="346">
        <v>9</v>
      </c>
      <c r="Q89" s="346">
        <v>39</v>
      </c>
      <c r="R89" s="345">
        <v>15</v>
      </c>
      <c r="S89" s="347">
        <v>21</v>
      </c>
      <c r="T89" s="346">
        <v>33</v>
      </c>
      <c r="U89" s="346">
        <v>10</v>
      </c>
      <c r="V89" s="345">
        <v>31</v>
      </c>
      <c r="W89" s="347">
        <v>13</v>
      </c>
      <c r="X89" s="346">
        <v>14</v>
      </c>
      <c r="Y89" s="346">
        <v>4</v>
      </c>
      <c r="Z89" s="345">
        <v>17</v>
      </c>
      <c r="AA89" s="347">
        <v>15</v>
      </c>
      <c r="AB89" s="346">
        <v>5</v>
      </c>
      <c r="AC89" s="346">
        <v>13</v>
      </c>
      <c r="AD89" s="345">
        <v>10</v>
      </c>
      <c r="AE89" s="347">
        <v>14</v>
      </c>
      <c r="AF89" s="346">
        <v>21</v>
      </c>
      <c r="AG89" s="346">
        <v>9</v>
      </c>
      <c r="AH89" s="345">
        <v>6</v>
      </c>
      <c r="AI89" s="347">
        <v>6</v>
      </c>
      <c r="AJ89" s="346">
        <v>8</v>
      </c>
      <c r="AK89" s="346">
        <v>1</v>
      </c>
      <c r="AL89" s="345">
        <v>7</v>
      </c>
      <c r="AM89" s="347">
        <v>2</v>
      </c>
      <c r="AN89" s="346">
        <v>4</v>
      </c>
      <c r="AO89" s="346">
        <v>5</v>
      </c>
      <c r="AP89" s="345">
        <v>3</v>
      </c>
      <c r="AQ89" s="347">
        <v>7</v>
      </c>
      <c r="AR89" s="348">
        <v>3</v>
      </c>
    </row>
    <row r="90" spans="1:45" x14ac:dyDescent="0.2">
      <c r="A90" s="349"/>
      <c r="B90" s="364" t="s">
        <v>538</v>
      </c>
      <c r="C90" s="351">
        <f>SUM(C51:C89)</f>
        <v>2082201</v>
      </c>
      <c r="D90" s="353">
        <f>SUM(D51:D89)</f>
        <v>648332</v>
      </c>
      <c r="E90" s="353">
        <f t="shared" ref="E90:AR90" si="3">SUM(E51:E89)</f>
        <v>239449</v>
      </c>
      <c r="F90" s="352">
        <f t="shared" si="3"/>
        <v>173132</v>
      </c>
      <c r="G90" s="354">
        <f t="shared" si="3"/>
        <v>98498</v>
      </c>
      <c r="H90" s="353">
        <f t="shared" si="3"/>
        <v>132743</v>
      </c>
      <c r="I90" s="353">
        <f t="shared" si="3"/>
        <v>18900</v>
      </c>
      <c r="J90" s="352">
        <f t="shared" si="3"/>
        <v>21757</v>
      </c>
      <c r="K90" s="354">
        <f t="shared" si="3"/>
        <v>67659</v>
      </c>
      <c r="L90" s="353">
        <f t="shared" si="3"/>
        <v>12057</v>
      </c>
      <c r="M90" s="353">
        <f t="shared" si="3"/>
        <v>37274</v>
      </c>
      <c r="N90" s="352">
        <f t="shared" si="3"/>
        <v>90179</v>
      </c>
      <c r="O90" s="354">
        <f t="shared" si="3"/>
        <v>18875</v>
      </c>
      <c r="P90" s="353">
        <f t="shared" si="3"/>
        <v>15695</v>
      </c>
      <c r="Q90" s="353">
        <f t="shared" si="3"/>
        <v>47579</v>
      </c>
      <c r="R90" s="352">
        <f t="shared" si="3"/>
        <v>31863</v>
      </c>
      <c r="S90" s="354">
        <f t="shared" si="3"/>
        <v>45900</v>
      </c>
      <c r="T90" s="353">
        <f t="shared" si="3"/>
        <v>33809</v>
      </c>
      <c r="U90" s="353">
        <f t="shared" si="3"/>
        <v>22753</v>
      </c>
      <c r="V90" s="352">
        <f t="shared" si="3"/>
        <v>39918</v>
      </c>
      <c r="W90" s="354">
        <f t="shared" si="3"/>
        <v>22720</v>
      </c>
      <c r="X90" s="353">
        <f t="shared" si="3"/>
        <v>16909</v>
      </c>
      <c r="Y90" s="353">
        <f t="shared" si="3"/>
        <v>9742</v>
      </c>
      <c r="Z90" s="352">
        <f t="shared" si="3"/>
        <v>27220</v>
      </c>
      <c r="AA90" s="354">
        <f t="shared" si="3"/>
        <v>19989</v>
      </c>
      <c r="AB90" s="353">
        <f t="shared" si="3"/>
        <v>13860</v>
      </c>
      <c r="AC90" s="353">
        <f t="shared" si="3"/>
        <v>16974</v>
      </c>
      <c r="AD90" s="352">
        <f t="shared" si="3"/>
        <v>14099</v>
      </c>
      <c r="AE90" s="354">
        <f t="shared" si="3"/>
        <v>22557</v>
      </c>
      <c r="AF90" s="353">
        <f t="shared" si="3"/>
        <v>32015</v>
      </c>
      <c r="AG90" s="353">
        <f t="shared" si="3"/>
        <v>6689</v>
      </c>
      <c r="AH90" s="352">
        <f t="shared" si="3"/>
        <v>7478</v>
      </c>
      <c r="AI90" s="354">
        <f t="shared" si="3"/>
        <v>13723</v>
      </c>
      <c r="AJ90" s="353">
        <f t="shared" si="3"/>
        <v>10821</v>
      </c>
      <c r="AK90" s="353">
        <f t="shared" si="3"/>
        <v>3468</v>
      </c>
      <c r="AL90" s="352">
        <f t="shared" si="3"/>
        <v>11472</v>
      </c>
      <c r="AM90" s="354">
        <f t="shared" si="3"/>
        <v>3357</v>
      </c>
      <c r="AN90" s="353">
        <f t="shared" si="3"/>
        <v>9221</v>
      </c>
      <c r="AO90" s="353">
        <f t="shared" si="3"/>
        <v>5032</v>
      </c>
      <c r="AP90" s="352">
        <f t="shared" si="3"/>
        <v>7894</v>
      </c>
      <c r="AQ90" s="354">
        <f t="shared" si="3"/>
        <v>6375</v>
      </c>
      <c r="AR90" s="355">
        <f t="shared" si="3"/>
        <v>5889</v>
      </c>
      <c r="AS90" s="356" t="s">
        <v>537</v>
      </c>
    </row>
    <row r="91" spans="1:45" x14ac:dyDescent="0.2">
      <c r="D91" s="357" t="s">
        <v>539</v>
      </c>
    </row>
  </sheetData>
  <mergeCells count="2">
    <mergeCell ref="A3:B3"/>
    <mergeCell ref="A49:B49"/>
  </mergeCells>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46"/>
  <sheetViews>
    <sheetView showGridLines="0" workbookViewId="0">
      <pane xSplit="2" ySplit="4" topLeftCell="C25" activePane="bottomRight" state="frozen"/>
      <selection activeCell="D62" sqref="D62"/>
      <selection pane="topRight" activeCell="D62" sqref="D62"/>
      <selection pane="bottomLeft" activeCell="D62" sqref="D62"/>
      <selection pane="bottomRight" activeCell="I41" sqref="I41"/>
    </sheetView>
  </sheetViews>
  <sheetFormatPr defaultColWidth="8.90625" defaultRowHeight="11" x14ac:dyDescent="0.2"/>
  <cols>
    <col min="1" max="1" width="3" style="3" customWidth="1"/>
    <col min="2" max="2" width="22.45312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305</v>
      </c>
      <c r="S2" s="3" t="s">
        <v>152</v>
      </c>
      <c r="U2" s="64" t="s">
        <v>209</v>
      </c>
      <c r="W2" s="3" t="s">
        <v>130</v>
      </c>
      <c r="Y2" s="3" t="s">
        <v>153</v>
      </c>
    </row>
    <row r="3" spans="1:25" ht="44" x14ac:dyDescent="0.2">
      <c r="B3" s="65"/>
      <c r="C3" s="66" t="s">
        <v>227</v>
      </c>
      <c r="D3" s="66" t="s">
        <v>306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75">
        <f>最終需要_まとめ!C6</f>
        <v>100</v>
      </c>
      <c r="D5" s="76">
        <f>投入係数表!C5</f>
        <v>0.14115749142972372</v>
      </c>
      <c r="E5" s="77">
        <f>$C$5*D5</f>
        <v>14.115749142972373</v>
      </c>
      <c r="F5" s="76">
        <f>分析係数表!C8</f>
        <v>0.54693596511361031</v>
      </c>
      <c r="G5" s="77">
        <f t="shared" ref="G5:G38" si="0">E5*F5</f>
        <v>7.7204108808132119</v>
      </c>
      <c r="H5" s="77">
        <f t="array" ref="H5:H43">MMULT(逆行列係数!C5:AO43,'1'!G5:G43)</f>
        <v>8.6235950392114944</v>
      </c>
      <c r="I5" s="77">
        <f t="shared" ref="I5:I38" si="1">C5+H5</f>
        <v>108.62359503921149</v>
      </c>
      <c r="J5" s="76">
        <f>分析係数表!G8</f>
        <v>0.11998386771526517</v>
      </c>
      <c r="K5" s="78">
        <f t="shared" ref="K5:K38" si="2">I5*J5</f>
        <v>13.033079057941286</v>
      </c>
      <c r="L5" s="79" t="s">
        <v>177</v>
      </c>
      <c r="M5" s="80" t="s">
        <v>177</v>
      </c>
      <c r="N5" s="81">
        <f>分析係数表!H8</f>
        <v>1.0437901581813021E-2</v>
      </c>
      <c r="O5" s="82">
        <f t="shared" ref="O5:O43" si="3">$M$44*N5</f>
        <v>0.10325441079385453</v>
      </c>
      <c r="P5" s="76">
        <f>分析係数表!C8</f>
        <v>0.54693596511361031</v>
      </c>
      <c r="Q5" s="82">
        <f t="shared" ref="Q5:Q38" si="4">O5*P5</f>
        <v>5.647355081977401E-2</v>
      </c>
      <c r="R5" s="83">
        <f t="array" ref="R5:R43">MMULT(逆行列係数!C5:AO43,'1'!Q5:Q43)</f>
        <v>8.2966088172715169E-2</v>
      </c>
      <c r="S5" s="84">
        <f t="shared" ref="S5:S38" si="5">I5+R5</f>
        <v>108.70656112738421</v>
      </c>
      <c r="T5" s="85">
        <f>分析係数表!F8</f>
        <v>0.45210727969348657</v>
      </c>
      <c r="U5" s="86">
        <f t="shared" ref="U5:U43" si="6">S5*T5</f>
        <v>49.147027636135384</v>
      </c>
      <c r="V5" s="87">
        <f>分析係数表!D8</f>
        <v>0.18995765275257109</v>
      </c>
      <c r="W5" s="167">
        <f t="shared" ref="W5:W43" si="7">ROUND(S5*V5,0)</f>
        <v>21</v>
      </c>
      <c r="X5" s="76">
        <f>分析係数表!E8</f>
        <v>0.14398064125831822</v>
      </c>
      <c r="Y5" s="166">
        <f t="shared" ref="Y5:Y43" si="8">ROUND(S5*X5,0)</f>
        <v>16</v>
      </c>
    </row>
    <row r="6" spans="1:25" x14ac:dyDescent="0.2">
      <c r="A6" s="6" t="s">
        <v>219</v>
      </c>
      <c r="B6" s="5" t="s">
        <v>265</v>
      </c>
      <c r="C6" s="90"/>
      <c r="D6" s="76">
        <f>投入係数表!C6</f>
        <v>2.0165355918531962E-4</v>
      </c>
      <c r="E6" s="77">
        <f t="shared" ref="E6:E38" si="9">$C$5*D6</f>
        <v>2.0165355918531962E-2</v>
      </c>
      <c r="F6" s="76">
        <f>分析係数表!C9</f>
        <v>1</v>
      </c>
      <c r="G6" s="77">
        <f t="shared" si="0"/>
        <v>2.0165355918531962E-2</v>
      </c>
      <c r="H6" s="77">
        <v>3.4220382156040736E-2</v>
      </c>
      <c r="I6" s="77">
        <f t="shared" si="1"/>
        <v>3.4220382156040736E-2</v>
      </c>
      <c r="J6" s="76">
        <f>分析係数表!G9</f>
        <v>0.24637681159420291</v>
      </c>
      <c r="K6" s="78">
        <f t="shared" si="2"/>
        <v>8.4311086471404711E-3</v>
      </c>
      <c r="L6" s="79"/>
      <c r="M6" s="80"/>
      <c r="N6" s="81">
        <f>分析係数表!H9</f>
        <v>5.4189353082342016E-4</v>
      </c>
      <c r="O6" s="82">
        <f t="shared" si="3"/>
        <v>5.3605503749590737E-3</v>
      </c>
      <c r="P6" s="76">
        <f>分析係数表!C9</f>
        <v>1</v>
      </c>
      <c r="Q6" s="82">
        <f t="shared" si="4"/>
        <v>5.3605503749590737E-3</v>
      </c>
      <c r="R6" s="83">
        <v>7.023863513764792E-3</v>
      </c>
      <c r="S6" s="84">
        <f t="shared" si="5"/>
        <v>4.1244245669805529E-2</v>
      </c>
      <c r="T6" s="85">
        <f>分析係数表!F9</f>
        <v>0.67101449275362324</v>
      </c>
      <c r="U6" s="86">
        <f t="shared" si="6"/>
        <v>2.7675486587130378E-2</v>
      </c>
      <c r="V6" s="87">
        <f>分析係数表!D9</f>
        <v>0.17826086956521739</v>
      </c>
      <c r="W6" s="167">
        <f t="shared" si="7"/>
        <v>0</v>
      </c>
      <c r="X6" s="76">
        <f>分析係数表!E9</f>
        <v>0.11304347826086956</v>
      </c>
      <c r="Y6" s="166">
        <f t="shared" si="8"/>
        <v>0</v>
      </c>
    </row>
    <row r="7" spans="1:25" x14ac:dyDescent="0.2">
      <c r="A7" s="6" t="s">
        <v>220</v>
      </c>
      <c r="B7" s="5" t="s">
        <v>266</v>
      </c>
      <c r="C7" s="90"/>
      <c r="D7" s="76">
        <f>投入係数表!C7</f>
        <v>0</v>
      </c>
      <c r="E7" s="77">
        <f t="shared" si="9"/>
        <v>0</v>
      </c>
      <c r="F7" s="76">
        <f>分析係数表!C10</f>
        <v>7.9037800687285276E-2</v>
      </c>
      <c r="G7" s="77">
        <f t="shared" si="0"/>
        <v>0</v>
      </c>
      <c r="H7" s="77">
        <v>6.1111258716282334E-3</v>
      </c>
      <c r="I7" s="77">
        <f t="shared" si="1"/>
        <v>6.1111258716282334E-3</v>
      </c>
      <c r="J7" s="76">
        <f>分析係数表!G10</f>
        <v>0.17857142857142858</v>
      </c>
      <c r="K7" s="78">
        <f t="shared" si="2"/>
        <v>1.0912724770764702E-3</v>
      </c>
      <c r="L7" s="79"/>
      <c r="M7" s="80"/>
      <c r="N7" s="81">
        <f>分析係数表!H10</f>
        <v>1.057982607798106E-3</v>
      </c>
      <c r="O7" s="82">
        <f t="shared" si="3"/>
        <v>1.0465836446348667E-2</v>
      </c>
      <c r="P7" s="76">
        <f>分析係数表!C10</f>
        <v>7.9037800687285276E-2</v>
      </c>
      <c r="Q7" s="82">
        <f t="shared" si="4"/>
        <v>8.2719669507223196E-4</v>
      </c>
      <c r="R7" s="83">
        <v>1.3729087418103815E-3</v>
      </c>
      <c r="S7" s="84">
        <f t="shared" si="5"/>
        <v>7.4840346134386147E-3</v>
      </c>
      <c r="T7" s="85">
        <f>分析係数表!F10</f>
        <v>0.5178571428571429</v>
      </c>
      <c r="U7" s="86">
        <f t="shared" si="6"/>
        <v>3.8756607819592829E-3</v>
      </c>
      <c r="V7" s="87">
        <f>分析係数表!D10</f>
        <v>0.10714285714285714</v>
      </c>
      <c r="W7" s="167">
        <f t="shared" si="7"/>
        <v>0</v>
      </c>
      <c r="X7" s="76">
        <f>分析係数表!E10</f>
        <v>8.9285714285714288E-2</v>
      </c>
      <c r="Y7" s="166">
        <f t="shared" si="8"/>
        <v>0</v>
      </c>
    </row>
    <row r="8" spans="1:25" x14ac:dyDescent="0.2">
      <c r="A8" s="6" t="s">
        <v>221</v>
      </c>
      <c r="B8" s="5" t="s">
        <v>27</v>
      </c>
      <c r="C8" s="90"/>
      <c r="D8" s="76">
        <f>投入係数表!C8</f>
        <v>0</v>
      </c>
      <c r="E8" s="77">
        <f t="shared" si="9"/>
        <v>0</v>
      </c>
      <c r="F8" s="76">
        <f>分析係数表!C11</f>
        <v>2.9201343261789914E-3</v>
      </c>
      <c r="G8" s="77">
        <f t="shared" si="0"/>
        <v>0</v>
      </c>
      <c r="H8" s="77">
        <v>1.1977596477102496E-3</v>
      </c>
      <c r="I8" s="77">
        <f t="shared" si="1"/>
        <v>1.1977596477102496E-3</v>
      </c>
      <c r="J8" s="76">
        <f>分析係数表!G11</f>
        <v>0.38709677419354838</v>
      </c>
      <c r="K8" s="78">
        <f t="shared" si="2"/>
        <v>4.6364889588783857E-4</v>
      </c>
      <c r="L8" s="79"/>
      <c r="M8" s="80"/>
      <c r="N8" s="81">
        <f>分析係数表!H11</f>
        <v>-1.2902226924367146E-5</v>
      </c>
      <c r="O8" s="82">
        <f t="shared" si="3"/>
        <v>-1.2763215178473983E-4</v>
      </c>
      <c r="P8" s="76">
        <f>分析係数表!C11</f>
        <v>2.9201343261789914E-3</v>
      </c>
      <c r="Q8" s="82">
        <f t="shared" si="4"/>
        <v>-3.7270302755070601E-7</v>
      </c>
      <c r="R8" s="83">
        <v>1.8400390192850437E-3</v>
      </c>
      <c r="S8" s="84">
        <f t="shared" si="5"/>
        <v>3.0377986669952936E-3</v>
      </c>
      <c r="T8" s="85">
        <f>分析係数表!F11</f>
        <v>0.64516129032258063</v>
      </c>
      <c r="U8" s="86">
        <f t="shared" si="6"/>
        <v>1.9598701077388992E-3</v>
      </c>
      <c r="V8" s="87">
        <f>分析係数表!D11</f>
        <v>0.25806451612903225</v>
      </c>
      <c r="W8" s="167">
        <f t="shared" si="7"/>
        <v>0</v>
      </c>
      <c r="X8" s="76">
        <f>分析係数表!E11</f>
        <v>0.22580645161290322</v>
      </c>
      <c r="Y8" s="166">
        <f t="shared" si="8"/>
        <v>0</v>
      </c>
    </row>
    <row r="9" spans="1:25" x14ac:dyDescent="0.2">
      <c r="A9" s="6" t="s">
        <v>222</v>
      </c>
      <c r="B9" s="5" t="s">
        <v>190</v>
      </c>
      <c r="C9" s="90"/>
      <c r="D9" s="76">
        <f>投入係数表!C9</f>
        <v>0.13188142770719904</v>
      </c>
      <c r="E9" s="77">
        <f t="shared" si="9"/>
        <v>13.188142770719905</v>
      </c>
      <c r="F9" s="76">
        <f>分析係数表!C12</f>
        <v>0.15436841164909776</v>
      </c>
      <c r="G9" s="77">
        <f t="shared" si="0"/>
        <v>2.0358326521175631</v>
      </c>
      <c r="H9" s="77">
        <v>2.2824020364432651</v>
      </c>
      <c r="I9" s="77">
        <f t="shared" si="1"/>
        <v>2.2824020364432651</v>
      </c>
      <c r="J9" s="76">
        <f>分析係数表!G12</f>
        <v>0.13865952540355575</v>
      </c>
      <c r="K9" s="78">
        <f t="shared" si="2"/>
        <v>0.31647678315333228</v>
      </c>
      <c r="L9" s="79"/>
      <c r="M9" s="80"/>
      <c r="N9" s="81">
        <f>分析係数表!H12</f>
        <v>8.1322736304286117E-2</v>
      </c>
      <c r="O9" s="82">
        <f t="shared" si="3"/>
        <v>0.8044654526992151</v>
      </c>
      <c r="P9" s="76">
        <f>分析係数表!C12</f>
        <v>0.15436841164909776</v>
      </c>
      <c r="Q9" s="82">
        <f t="shared" si="4"/>
        <v>0.12418405415975022</v>
      </c>
      <c r="R9" s="83">
        <v>0.14127521177993949</v>
      </c>
      <c r="S9" s="84">
        <f t="shared" si="5"/>
        <v>2.4236772482232047</v>
      </c>
      <c r="T9" s="85">
        <f>分析係数表!F12</f>
        <v>0.32507624786134048</v>
      </c>
      <c r="U9" s="86">
        <f t="shared" si="6"/>
        <v>0.78787990587929813</v>
      </c>
      <c r="V9" s="87">
        <f>分析係数表!D12</f>
        <v>4.5079223387636688E-2</v>
      </c>
      <c r="W9" s="167">
        <f t="shared" si="7"/>
        <v>0</v>
      </c>
      <c r="X9" s="76">
        <f>分析係数表!E12</f>
        <v>4.7459644424607601E-2</v>
      </c>
      <c r="Y9" s="166">
        <f t="shared" si="8"/>
        <v>0</v>
      </c>
    </row>
    <row r="10" spans="1:25" x14ac:dyDescent="0.2">
      <c r="A10" s="6" t="s">
        <v>223</v>
      </c>
      <c r="B10" s="5" t="s">
        <v>28</v>
      </c>
      <c r="C10" s="90"/>
      <c r="D10" s="76">
        <f>投入係数表!C10</f>
        <v>4.2347247428917122E-3</v>
      </c>
      <c r="E10" s="77">
        <f t="shared" si="9"/>
        <v>0.42347247428917123</v>
      </c>
      <c r="F10" s="76">
        <f>分析係数表!C13</f>
        <v>0</v>
      </c>
      <c r="G10" s="77">
        <f t="shared" si="0"/>
        <v>0</v>
      </c>
      <c r="H10" s="77">
        <v>0</v>
      </c>
      <c r="I10" s="77">
        <f t="shared" si="1"/>
        <v>0</v>
      </c>
      <c r="J10" s="76">
        <f>分析係数表!G13</f>
        <v>0.24519230769230768</v>
      </c>
      <c r="K10" s="78">
        <f t="shared" si="2"/>
        <v>0</v>
      </c>
      <c r="L10" s="79"/>
      <c r="M10" s="80"/>
      <c r="N10" s="81">
        <f>分析係数表!H13</f>
        <v>1.238613784739246E-2</v>
      </c>
      <c r="O10" s="82">
        <f t="shared" si="3"/>
        <v>0.12252686571335024</v>
      </c>
      <c r="P10" s="76">
        <f>分析係数表!C13</f>
        <v>0</v>
      </c>
      <c r="Q10" s="82">
        <f t="shared" si="4"/>
        <v>0</v>
      </c>
      <c r="R10" s="83">
        <v>0</v>
      </c>
      <c r="S10" s="84">
        <f t="shared" si="5"/>
        <v>0</v>
      </c>
      <c r="T10" s="85">
        <f>分析係数表!F13</f>
        <v>0.38350591715976329</v>
      </c>
      <c r="U10" s="86">
        <f t="shared" si="6"/>
        <v>0</v>
      </c>
      <c r="V10" s="87">
        <f>分析係数表!D13</f>
        <v>0.13609467455621302</v>
      </c>
      <c r="W10" s="167">
        <f t="shared" si="7"/>
        <v>0</v>
      </c>
      <c r="X10" s="76">
        <f>分析係数表!E13</f>
        <v>0.13646449704142011</v>
      </c>
      <c r="Y10" s="166">
        <f t="shared" si="8"/>
        <v>0</v>
      </c>
    </row>
    <row r="11" spans="1:25" x14ac:dyDescent="0.2">
      <c r="A11" s="6" t="s">
        <v>224</v>
      </c>
      <c r="B11" s="5" t="s">
        <v>267</v>
      </c>
      <c r="C11" s="90"/>
      <c r="D11" s="76">
        <f>投入係数表!C11</f>
        <v>2.681992337164751E-2</v>
      </c>
      <c r="E11" s="77">
        <f t="shared" si="9"/>
        <v>2.6819923371647509</v>
      </c>
      <c r="F11" s="76">
        <f>分析係数表!C14</f>
        <v>5.4896794027228801E-2</v>
      </c>
      <c r="G11" s="77">
        <f t="shared" si="0"/>
        <v>0.1472327809159393</v>
      </c>
      <c r="H11" s="77">
        <v>0.16837270725421602</v>
      </c>
      <c r="I11" s="77">
        <f t="shared" si="1"/>
        <v>0.16837270725421602</v>
      </c>
      <c r="J11" s="76">
        <f>分析係数表!G14</f>
        <v>0.21908893709327548</v>
      </c>
      <c r="K11" s="78">
        <f t="shared" si="2"/>
        <v>3.6888597467843419E-2</v>
      </c>
      <c r="L11" s="79"/>
      <c r="M11" s="80"/>
      <c r="N11" s="81">
        <f>分析係数表!H14</f>
        <v>1.0321781539493716E-3</v>
      </c>
      <c r="O11" s="82">
        <f t="shared" si="3"/>
        <v>1.0210572142779187E-2</v>
      </c>
      <c r="P11" s="76">
        <f>分析係数表!C14</f>
        <v>5.4896794027228801E-2</v>
      </c>
      <c r="Q11" s="82">
        <f t="shared" si="4"/>
        <v>5.6052767582230926E-4</v>
      </c>
      <c r="R11" s="83">
        <v>2.620038336261813E-3</v>
      </c>
      <c r="S11" s="84">
        <f t="shared" si="5"/>
        <v>0.17099274559047783</v>
      </c>
      <c r="T11" s="85">
        <f>分析係数表!F14</f>
        <v>0.36550976138828634</v>
      </c>
      <c r="U11" s="86">
        <f t="shared" si="6"/>
        <v>6.2499517639903503E-2</v>
      </c>
      <c r="V11" s="87">
        <f>分析係数表!D14</f>
        <v>0.11713665943600868</v>
      </c>
      <c r="W11" s="167">
        <f t="shared" si="7"/>
        <v>0</v>
      </c>
      <c r="X11" s="76">
        <f>分析係数表!E14</f>
        <v>8.6767895878524945E-2</v>
      </c>
      <c r="Y11" s="166">
        <f t="shared" si="8"/>
        <v>0</v>
      </c>
    </row>
    <row r="12" spans="1:25" x14ac:dyDescent="0.2">
      <c r="A12" s="6" t="s">
        <v>225</v>
      </c>
      <c r="B12" s="5" t="s">
        <v>29</v>
      </c>
      <c r="C12" s="90"/>
      <c r="D12" s="76">
        <f>投入係数表!C12</f>
        <v>6.7755595886267395E-2</v>
      </c>
      <c r="E12" s="77">
        <f t="shared" si="9"/>
        <v>6.7755595886267397</v>
      </c>
      <c r="F12" s="76">
        <f>分析係数表!C15</f>
        <v>0</v>
      </c>
      <c r="G12" s="77">
        <f t="shared" si="0"/>
        <v>0</v>
      </c>
      <c r="H12" s="77">
        <v>0</v>
      </c>
      <c r="I12" s="77">
        <f t="shared" si="1"/>
        <v>0</v>
      </c>
      <c r="J12" s="76">
        <f>分析係数表!G15</f>
        <v>9.5670602482591585E-2</v>
      </c>
      <c r="K12" s="78">
        <f t="shared" si="2"/>
        <v>0</v>
      </c>
      <c r="L12" s="79"/>
      <c r="M12" s="80"/>
      <c r="N12" s="81">
        <f>分析係数表!H15</f>
        <v>7.5090960699816791E-3</v>
      </c>
      <c r="O12" s="82">
        <f t="shared" si="3"/>
        <v>7.4281912338718586E-2</v>
      </c>
      <c r="P12" s="76">
        <f>分析係数表!C15</f>
        <v>0</v>
      </c>
      <c r="Q12" s="82">
        <f t="shared" si="4"/>
        <v>0</v>
      </c>
      <c r="R12" s="83">
        <v>0</v>
      </c>
      <c r="S12" s="84">
        <f t="shared" si="5"/>
        <v>0</v>
      </c>
      <c r="T12" s="85">
        <f>分析係数表!F15</f>
        <v>0.30426884650317892</v>
      </c>
      <c r="U12" s="86">
        <f t="shared" si="6"/>
        <v>0</v>
      </c>
      <c r="V12" s="87">
        <f>分析係数表!D15</f>
        <v>3.7844383893430214E-2</v>
      </c>
      <c r="W12" s="167">
        <f t="shared" si="7"/>
        <v>0</v>
      </c>
      <c r="X12" s="76">
        <f>分析係数表!E15</f>
        <v>3.511958825310324E-2</v>
      </c>
      <c r="Y12" s="166">
        <f t="shared" si="8"/>
        <v>0</v>
      </c>
    </row>
    <row r="13" spans="1:25" x14ac:dyDescent="0.2">
      <c r="A13" s="6" t="s">
        <v>226</v>
      </c>
      <c r="B13" s="5" t="s">
        <v>30</v>
      </c>
      <c r="C13" s="90"/>
      <c r="D13" s="76">
        <f>投入係数表!C13</f>
        <v>7.0578745714861869E-3</v>
      </c>
      <c r="E13" s="77">
        <f t="shared" si="9"/>
        <v>0.70578745714861868</v>
      </c>
      <c r="F13" s="76">
        <f>分析係数表!C16</f>
        <v>2.8164924506387967E-2</v>
      </c>
      <c r="G13" s="77">
        <f t="shared" si="0"/>
        <v>1.9878450448146377E-2</v>
      </c>
      <c r="H13" s="77">
        <v>2.5532581007702441E-2</v>
      </c>
      <c r="I13" s="77">
        <f t="shared" si="1"/>
        <v>2.5532581007702441E-2</v>
      </c>
      <c r="J13" s="76">
        <f>分析係数表!G16</f>
        <v>3.3175355450236969E-2</v>
      </c>
      <c r="K13" s="78">
        <f t="shared" si="2"/>
        <v>8.4705245049249817E-4</v>
      </c>
      <c r="L13" s="79"/>
      <c r="M13" s="80"/>
      <c r="N13" s="81">
        <f>分析係数表!H16</f>
        <v>1.4682734239929811E-2</v>
      </c>
      <c r="O13" s="82">
        <f t="shared" si="3"/>
        <v>0.14524538873103393</v>
      </c>
      <c r="P13" s="76">
        <f>分析係数表!C16</f>
        <v>2.8164924506387967E-2</v>
      </c>
      <c r="Q13" s="82">
        <f t="shared" si="4"/>
        <v>4.0908254085105442E-3</v>
      </c>
      <c r="R13" s="83">
        <v>7.8454242051413017E-3</v>
      </c>
      <c r="S13" s="84">
        <f t="shared" si="5"/>
        <v>3.3378005212843745E-2</v>
      </c>
      <c r="T13" s="85">
        <f>分析係数表!F16</f>
        <v>0.28436018957345971</v>
      </c>
      <c r="U13" s="86">
        <f t="shared" si="6"/>
        <v>9.491375889908173E-3</v>
      </c>
      <c r="V13" s="87">
        <f>分析係数表!D16</f>
        <v>3.7914691943127965E-2</v>
      </c>
      <c r="W13" s="167">
        <f t="shared" si="7"/>
        <v>0</v>
      </c>
      <c r="X13" s="76">
        <f>分析係数表!E16</f>
        <v>3.7914691943127965E-2</v>
      </c>
      <c r="Y13" s="166">
        <f t="shared" si="8"/>
        <v>0</v>
      </c>
    </row>
    <row r="14" spans="1:25" x14ac:dyDescent="0.2">
      <c r="A14" s="6" t="s">
        <v>2</v>
      </c>
      <c r="B14" s="5" t="s">
        <v>364</v>
      </c>
      <c r="C14" s="90"/>
      <c r="D14" s="76">
        <f>投入係数表!C14</f>
        <v>7.8644888082274652E-3</v>
      </c>
      <c r="E14" s="77">
        <f t="shared" si="9"/>
        <v>0.78644888082274655</v>
      </c>
      <c r="F14" s="76">
        <f>分析係数表!C17</f>
        <v>0.15651736285858076</v>
      </c>
      <c r="G14" s="77">
        <f t="shared" si="0"/>
        <v>0.12309290484945855</v>
      </c>
      <c r="H14" s="77">
        <v>0.15455429784703423</v>
      </c>
      <c r="I14" s="77">
        <f t="shared" si="1"/>
        <v>0.15455429784703423</v>
      </c>
      <c r="J14" s="76">
        <f>分析係数表!G17</f>
        <v>0.21787194841087057</v>
      </c>
      <c r="K14" s="78">
        <f t="shared" si="2"/>
        <v>3.3673046007207365E-2</v>
      </c>
      <c r="L14" s="79"/>
      <c r="M14" s="80"/>
      <c r="N14" s="81">
        <f>分析係数表!H17</f>
        <v>2.4901297964028592E-3</v>
      </c>
      <c r="O14" s="82">
        <f t="shared" si="3"/>
        <v>2.463300529445479E-2</v>
      </c>
      <c r="P14" s="76">
        <f>分析係数表!C17</f>
        <v>0.15651736285858076</v>
      </c>
      <c r="Q14" s="82">
        <f t="shared" si="4"/>
        <v>3.8554930279695214E-3</v>
      </c>
      <c r="R14" s="83">
        <v>7.2072215318323331E-3</v>
      </c>
      <c r="S14" s="84">
        <f t="shared" si="5"/>
        <v>0.16176151937886657</v>
      </c>
      <c r="T14" s="85">
        <f>分析係数表!F17</f>
        <v>0.3417779824965454</v>
      </c>
      <c r="U14" s="86">
        <f t="shared" si="6"/>
        <v>5.5286525738884845E-2</v>
      </c>
      <c r="V14" s="87">
        <f>分析係数表!D17</f>
        <v>8.7977890373099957E-2</v>
      </c>
      <c r="W14" s="167">
        <f t="shared" si="7"/>
        <v>0</v>
      </c>
      <c r="X14" s="76">
        <f>分析係数表!E17</f>
        <v>8.8438507600184249E-2</v>
      </c>
      <c r="Y14" s="166">
        <f t="shared" si="8"/>
        <v>0</v>
      </c>
    </row>
    <row r="15" spans="1:25" x14ac:dyDescent="0.2">
      <c r="A15" s="6" t="s">
        <v>3</v>
      </c>
      <c r="B15" s="5" t="s">
        <v>31</v>
      </c>
      <c r="C15" s="90"/>
      <c r="D15" s="76">
        <f>投入係数表!C15</f>
        <v>2.6214962694091552E-3</v>
      </c>
      <c r="E15" s="77">
        <f t="shared" si="9"/>
        <v>0.26214962694091554</v>
      </c>
      <c r="F15" s="76">
        <f>分析係数表!C18</f>
        <v>0.11725293132328307</v>
      </c>
      <c r="G15" s="77">
        <f t="shared" si="0"/>
        <v>3.0737812204127447E-2</v>
      </c>
      <c r="H15" s="77">
        <v>3.726224928529364E-2</v>
      </c>
      <c r="I15" s="77">
        <f t="shared" si="1"/>
        <v>3.726224928529364E-2</v>
      </c>
      <c r="J15" s="76">
        <f>分析係数表!G18</f>
        <v>0.21513002364066194</v>
      </c>
      <c r="K15" s="78">
        <f t="shared" si="2"/>
        <v>8.0162285696494598E-3</v>
      </c>
      <c r="L15" s="79"/>
      <c r="M15" s="80"/>
      <c r="N15" s="81">
        <f>分析係数表!H18</f>
        <v>3.999690346553815E-4</v>
      </c>
      <c r="O15" s="82">
        <f t="shared" si="3"/>
        <v>3.9565967053269346E-3</v>
      </c>
      <c r="P15" s="76">
        <f>分析係数表!C18</f>
        <v>0.11725293132328307</v>
      </c>
      <c r="Q15" s="82">
        <f t="shared" si="4"/>
        <v>4.6392256176362712E-4</v>
      </c>
      <c r="R15" s="83">
        <v>1.1081126187752952E-3</v>
      </c>
      <c r="S15" s="84">
        <f t="shared" si="5"/>
        <v>3.8370361904068936E-2</v>
      </c>
      <c r="T15" s="85">
        <f>分析係数表!F18</f>
        <v>0.45862884160756501</v>
      </c>
      <c r="U15" s="86">
        <f t="shared" si="6"/>
        <v>1.7597754632126178E-2</v>
      </c>
      <c r="V15" s="87">
        <f>分析係数表!D18</f>
        <v>6.6193853427895979E-2</v>
      </c>
      <c r="W15" s="167">
        <f t="shared" si="7"/>
        <v>0</v>
      </c>
      <c r="X15" s="76">
        <f>分析係数表!E18</f>
        <v>5.4373522458628844E-2</v>
      </c>
      <c r="Y15" s="166">
        <f t="shared" si="8"/>
        <v>0</v>
      </c>
    </row>
    <row r="16" spans="1:25" x14ac:dyDescent="0.2">
      <c r="A16" s="6" t="s">
        <v>4</v>
      </c>
      <c r="B16" s="5" t="s">
        <v>32</v>
      </c>
      <c r="C16" s="90"/>
      <c r="D16" s="76">
        <f>投入係数表!C16</f>
        <v>0</v>
      </c>
      <c r="E16" s="77">
        <f t="shared" si="9"/>
        <v>0</v>
      </c>
      <c r="F16" s="76">
        <f>分析係数表!C19</f>
        <v>0.16093535075653365</v>
      </c>
      <c r="G16" s="77">
        <f t="shared" si="0"/>
        <v>0</v>
      </c>
      <c r="H16" s="77">
        <v>9.2160295410668863E-3</v>
      </c>
      <c r="I16" s="77">
        <f t="shared" si="1"/>
        <v>9.2160295410668863E-3</v>
      </c>
      <c r="J16" s="76">
        <f>分析係数表!G19</f>
        <v>5.7622016770586967E-2</v>
      </c>
      <c r="K16" s="78">
        <f t="shared" si="2"/>
        <v>5.3104620877358108E-4</v>
      </c>
      <c r="L16" s="79"/>
      <c r="M16" s="80"/>
      <c r="N16" s="81">
        <f>分析係数表!H19</f>
        <v>-1.0321781539493717E-4</v>
      </c>
      <c r="O16" s="82">
        <f t="shared" si="3"/>
        <v>-1.0210572142779187E-3</v>
      </c>
      <c r="P16" s="76">
        <f>分析係数表!C19</f>
        <v>0.16093535075653365</v>
      </c>
      <c r="Q16" s="82">
        <f t="shared" si="4"/>
        <v>-1.6432420092230598E-4</v>
      </c>
      <c r="R16" s="83">
        <v>6.6196779343038331E-4</v>
      </c>
      <c r="S16" s="84">
        <f t="shared" si="5"/>
        <v>9.8779973344972696E-3</v>
      </c>
      <c r="T16" s="85">
        <f>分析係数表!F19</f>
        <v>0.23994839819393679</v>
      </c>
      <c r="U16" s="86">
        <f t="shared" si="6"/>
        <v>2.370209637776597E-3</v>
      </c>
      <c r="V16" s="87">
        <f>分析係数表!D19</f>
        <v>2.2575790152655342E-2</v>
      </c>
      <c r="W16" s="167">
        <f t="shared" si="7"/>
        <v>0</v>
      </c>
      <c r="X16" s="76">
        <f>分析係数表!E19</f>
        <v>2.6015910556869491E-2</v>
      </c>
      <c r="Y16" s="166">
        <f t="shared" si="8"/>
        <v>0</v>
      </c>
    </row>
    <row r="17" spans="1:25" x14ac:dyDescent="0.2">
      <c r="A17" s="6" t="s">
        <v>5</v>
      </c>
      <c r="B17" s="5" t="s">
        <v>33</v>
      </c>
      <c r="C17" s="90"/>
      <c r="D17" s="76">
        <f>投入係数表!C17</f>
        <v>0</v>
      </c>
      <c r="E17" s="77">
        <f t="shared" si="9"/>
        <v>0</v>
      </c>
      <c r="F17" s="76">
        <f>分析係数表!C20</f>
        <v>0.28691066997518611</v>
      </c>
      <c r="G17" s="77">
        <f t="shared" si="0"/>
        <v>0</v>
      </c>
      <c r="H17" s="77">
        <v>7.0703593954695174E-3</v>
      </c>
      <c r="I17" s="77">
        <f t="shared" si="1"/>
        <v>7.0703593954695174E-3</v>
      </c>
      <c r="J17" s="76">
        <f>分析係数表!G20</f>
        <v>9.991079393398751E-2</v>
      </c>
      <c r="K17" s="78">
        <f t="shared" si="2"/>
        <v>7.0640522059998751E-4</v>
      </c>
      <c r="L17" s="79"/>
      <c r="M17" s="80"/>
      <c r="N17" s="81">
        <f>分析係数表!H20</f>
        <v>4.9028462312595156E-4</v>
      </c>
      <c r="O17" s="82">
        <f t="shared" si="3"/>
        <v>4.8500217678201143E-3</v>
      </c>
      <c r="P17" s="76">
        <f>分析係数表!C20</f>
        <v>0.28691066997518611</v>
      </c>
      <c r="Q17" s="82">
        <f t="shared" si="4"/>
        <v>1.3915229947995054E-3</v>
      </c>
      <c r="R17" s="83">
        <v>2.7606792901441668E-3</v>
      </c>
      <c r="S17" s="84">
        <f t="shared" si="5"/>
        <v>9.8310386856136842E-3</v>
      </c>
      <c r="T17" s="85">
        <f>分析係数表!F20</f>
        <v>0.22279214986619089</v>
      </c>
      <c r="U17" s="86">
        <f t="shared" si="6"/>
        <v>2.1902782441855641E-3</v>
      </c>
      <c r="V17" s="87">
        <f>分析係数表!D20</f>
        <v>1.4942016057091882E-2</v>
      </c>
      <c r="W17" s="167">
        <f t="shared" si="7"/>
        <v>0</v>
      </c>
      <c r="X17" s="76">
        <f>分析係数表!E20</f>
        <v>1.5834076717216771E-2</v>
      </c>
      <c r="Y17" s="166">
        <f t="shared" si="8"/>
        <v>0</v>
      </c>
    </row>
    <row r="18" spans="1:25" x14ac:dyDescent="0.2">
      <c r="A18" s="6" t="s">
        <v>6</v>
      </c>
      <c r="B18" s="5" t="s">
        <v>34</v>
      </c>
      <c r="C18" s="90"/>
      <c r="D18" s="76">
        <f>投入係数表!C18</f>
        <v>1.4115749142972374E-3</v>
      </c>
      <c r="E18" s="77">
        <f t="shared" si="9"/>
        <v>0.14115749142972372</v>
      </c>
      <c r="F18" s="76">
        <f>分析係数表!C21</f>
        <v>0.60911510312707917</v>
      </c>
      <c r="G18" s="77">
        <f t="shared" si="0"/>
        <v>8.5981159949375954E-2</v>
      </c>
      <c r="H18" s="77">
        <v>0.14700862573759127</v>
      </c>
      <c r="I18" s="77">
        <f t="shared" si="1"/>
        <v>0.14700862573759127</v>
      </c>
      <c r="J18" s="76">
        <f>分析係数表!G21</f>
        <v>0.2851761577664525</v>
      </c>
      <c r="K18" s="78">
        <f t="shared" si="2"/>
        <v>4.19233550463727E-2</v>
      </c>
      <c r="L18" s="79"/>
      <c r="M18" s="80"/>
      <c r="N18" s="81">
        <f>分析係数表!H21</f>
        <v>8.1284029623513018E-4</v>
      </c>
      <c r="O18" s="82">
        <f t="shared" si="3"/>
        <v>8.0408255624386093E-3</v>
      </c>
      <c r="P18" s="76">
        <f>分析係数表!C21</f>
        <v>0.60911510312707917</v>
      </c>
      <c r="Q18" s="82">
        <f t="shared" si="4"/>
        <v>4.8977882916916475E-3</v>
      </c>
      <c r="R18" s="83">
        <v>1.2327555130738303E-2</v>
      </c>
      <c r="S18" s="84">
        <f t="shared" si="5"/>
        <v>0.15933618086832957</v>
      </c>
      <c r="T18" s="85">
        <f>分析係数表!F21</f>
        <v>0.42588078883226238</v>
      </c>
      <c r="U18" s="86">
        <f t="shared" si="6"/>
        <v>6.7858218397724226E-2</v>
      </c>
      <c r="V18" s="87">
        <f>分析係数表!D21</f>
        <v>0.10037668956348327</v>
      </c>
      <c r="W18" s="167">
        <f t="shared" si="7"/>
        <v>0</v>
      </c>
      <c r="X18" s="76">
        <f>分析係数表!E21</f>
        <v>9.4837137159317533E-2</v>
      </c>
      <c r="Y18" s="166">
        <f t="shared" si="8"/>
        <v>0</v>
      </c>
    </row>
    <row r="19" spans="1:25" x14ac:dyDescent="0.2">
      <c r="A19" s="6" t="s">
        <v>7</v>
      </c>
      <c r="B19" s="5" t="s">
        <v>268</v>
      </c>
      <c r="C19" s="90"/>
      <c r="D19" s="76">
        <f>投入係数表!C19</f>
        <v>0</v>
      </c>
      <c r="E19" s="77">
        <f t="shared" si="9"/>
        <v>0</v>
      </c>
      <c r="F19" s="76">
        <f>分析係数表!C22</f>
        <v>5.1505016722408037E-2</v>
      </c>
      <c r="G19" s="77">
        <f t="shared" si="0"/>
        <v>0</v>
      </c>
      <c r="H19" s="77">
        <v>7.730672869566762E-4</v>
      </c>
      <c r="I19" s="77">
        <f t="shared" si="1"/>
        <v>7.730672869566762E-4</v>
      </c>
      <c r="J19" s="76">
        <f>分析係数表!G22</f>
        <v>0.19433198380566802</v>
      </c>
      <c r="K19" s="78">
        <f t="shared" si="2"/>
        <v>1.5023169948955652E-4</v>
      </c>
      <c r="L19" s="79"/>
      <c r="M19" s="80"/>
      <c r="N19" s="81">
        <f>分析係数表!H22</f>
        <v>3.8706680773101437E-5</v>
      </c>
      <c r="O19" s="82">
        <f t="shared" si="3"/>
        <v>3.8289645535421953E-4</v>
      </c>
      <c r="P19" s="76">
        <f>分析係数表!C22</f>
        <v>5.1505016722408037E-2</v>
      </c>
      <c r="Q19" s="82">
        <f t="shared" si="4"/>
        <v>1.9721088335969839E-5</v>
      </c>
      <c r="R19" s="83">
        <v>1.9592554485307469E-4</v>
      </c>
      <c r="S19" s="84">
        <f t="shared" si="5"/>
        <v>9.6899283180975086E-4</v>
      </c>
      <c r="T19" s="85">
        <f>分析係数表!F22</f>
        <v>0.41295546558704455</v>
      </c>
      <c r="U19" s="86">
        <f t="shared" si="6"/>
        <v>4.0015088601050443E-4</v>
      </c>
      <c r="V19" s="87">
        <f>分析係数表!D22</f>
        <v>6.1740890688259109E-2</v>
      </c>
      <c r="W19" s="167">
        <f t="shared" si="7"/>
        <v>0</v>
      </c>
      <c r="X19" s="76">
        <f>分析係数表!E22</f>
        <v>6.6801619433198386E-2</v>
      </c>
      <c r="Y19" s="166">
        <f t="shared" si="8"/>
        <v>0</v>
      </c>
    </row>
    <row r="20" spans="1:25" x14ac:dyDescent="0.2">
      <c r="A20" s="6" t="s">
        <v>8</v>
      </c>
      <c r="B20" s="5" t="s">
        <v>269</v>
      </c>
      <c r="C20" s="90"/>
      <c r="D20" s="76">
        <f>投入係数表!C20</f>
        <v>0</v>
      </c>
      <c r="E20" s="77">
        <f t="shared" si="9"/>
        <v>0</v>
      </c>
      <c r="F20" s="76">
        <f>分析係数表!C23</f>
        <v>0</v>
      </c>
      <c r="G20" s="77">
        <f t="shared" si="0"/>
        <v>0</v>
      </c>
      <c r="H20" s="77">
        <v>0</v>
      </c>
      <c r="I20" s="77">
        <f t="shared" si="1"/>
        <v>0</v>
      </c>
      <c r="J20" s="76">
        <f>分析係数表!G23</f>
        <v>0.21569329989251165</v>
      </c>
      <c r="K20" s="78">
        <f t="shared" si="2"/>
        <v>0</v>
      </c>
      <c r="L20" s="79"/>
      <c r="M20" s="80"/>
      <c r="N20" s="81">
        <f>分析係数表!H23</f>
        <v>2.5804453848734292E-5</v>
      </c>
      <c r="O20" s="82">
        <f t="shared" si="3"/>
        <v>2.5526430356947967E-4</v>
      </c>
      <c r="P20" s="76">
        <f>分析係数表!C23</f>
        <v>0</v>
      </c>
      <c r="Q20" s="82">
        <f t="shared" si="4"/>
        <v>0</v>
      </c>
      <c r="R20" s="83">
        <v>0</v>
      </c>
      <c r="S20" s="84">
        <f t="shared" si="5"/>
        <v>0</v>
      </c>
      <c r="T20" s="85">
        <f>分析係数表!F23</f>
        <v>0.44070225725546397</v>
      </c>
      <c r="U20" s="86">
        <f t="shared" si="6"/>
        <v>0</v>
      </c>
      <c r="V20" s="87">
        <f>分析係数表!D23</f>
        <v>7.3450376209243995E-2</v>
      </c>
      <c r="W20" s="167">
        <f t="shared" si="7"/>
        <v>0</v>
      </c>
      <c r="X20" s="76">
        <f>分析係数表!E23</f>
        <v>7.9183088498745974E-2</v>
      </c>
      <c r="Y20" s="166">
        <f t="shared" si="8"/>
        <v>0</v>
      </c>
    </row>
    <row r="21" spans="1:25" x14ac:dyDescent="0.2">
      <c r="A21" s="6" t="s">
        <v>9</v>
      </c>
      <c r="B21" s="5" t="s">
        <v>270</v>
      </c>
      <c r="C21" s="90"/>
      <c r="D21" s="76">
        <f>投入係数表!C21</f>
        <v>4.0330711837063924E-4</v>
      </c>
      <c r="E21" s="77">
        <f t="shared" si="9"/>
        <v>4.0330711837063923E-2</v>
      </c>
      <c r="F21" s="76">
        <f>分析係数表!C24</f>
        <v>3.1029619181946355E-2</v>
      </c>
      <c r="G21" s="77">
        <f t="shared" si="0"/>
        <v>1.2514466296409097E-3</v>
      </c>
      <c r="H21" s="77">
        <v>1.6710485238445904E-3</v>
      </c>
      <c r="I21" s="77">
        <f t="shared" si="1"/>
        <v>1.6710485238445904E-3</v>
      </c>
      <c r="J21" s="76">
        <f>分析係数表!G24</f>
        <v>0.21333333333333335</v>
      </c>
      <c r="K21" s="78">
        <f t="shared" si="2"/>
        <v>3.5649035175351265E-4</v>
      </c>
      <c r="L21" s="79"/>
      <c r="M21" s="80"/>
      <c r="N21" s="81">
        <f>分析係数表!H24</f>
        <v>3.2255567310917867E-4</v>
      </c>
      <c r="O21" s="82">
        <f t="shared" si="3"/>
        <v>3.1908037946184963E-3</v>
      </c>
      <c r="P21" s="76">
        <f>分析係数表!C24</f>
        <v>3.1029619181946355E-2</v>
      </c>
      <c r="Q21" s="82">
        <f t="shared" si="4"/>
        <v>9.9009426631321308E-5</v>
      </c>
      <c r="R21" s="83">
        <v>2.9472154363560324E-4</v>
      </c>
      <c r="S21" s="84">
        <f t="shared" si="5"/>
        <v>1.9657700674801937E-3</v>
      </c>
      <c r="T21" s="85">
        <f>分析係数表!F24</f>
        <v>0.4</v>
      </c>
      <c r="U21" s="86">
        <f t="shared" si="6"/>
        <v>7.8630802699207751E-4</v>
      </c>
      <c r="V21" s="87">
        <f>分析係数表!D24</f>
        <v>0</v>
      </c>
      <c r="W21" s="167">
        <f t="shared" si="7"/>
        <v>0</v>
      </c>
      <c r="X21" s="76">
        <f>分析係数表!E24</f>
        <v>0</v>
      </c>
      <c r="Y21" s="166">
        <f t="shared" si="8"/>
        <v>0</v>
      </c>
    </row>
    <row r="22" spans="1:25" x14ac:dyDescent="0.2">
      <c r="A22" s="6" t="s">
        <v>10</v>
      </c>
      <c r="B22" s="5" t="s">
        <v>271</v>
      </c>
      <c r="C22" s="90"/>
      <c r="D22" s="76">
        <f>投入係数表!C22</f>
        <v>0</v>
      </c>
      <c r="E22" s="77">
        <f t="shared" si="9"/>
        <v>0</v>
      </c>
      <c r="F22" s="76">
        <f>分析係数表!C25</f>
        <v>0.19850187265917607</v>
      </c>
      <c r="G22" s="77">
        <f t="shared" si="0"/>
        <v>0</v>
      </c>
      <c r="H22" s="77">
        <v>5.2312979754059463E-3</v>
      </c>
      <c r="I22" s="77">
        <f t="shared" si="1"/>
        <v>5.2312979754059463E-3</v>
      </c>
      <c r="J22" s="76">
        <f>分析係数表!G25</f>
        <v>0.19720347155255544</v>
      </c>
      <c r="K22" s="78">
        <f t="shared" si="2"/>
        <v>1.0316301214759074E-3</v>
      </c>
      <c r="L22" s="79"/>
      <c r="M22" s="80"/>
      <c r="N22" s="81">
        <f>分析係数表!H25</f>
        <v>4.5157794235285009E-4</v>
      </c>
      <c r="O22" s="82">
        <f t="shared" si="3"/>
        <v>4.467125312465894E-3</v>
      </c>
      <c r="P22" s="76">
        <f>分析係数表!C25</f>
        <v>0.19850187265917607</v>
      </c>
      <c r="Q22" s="82">
        <f t="shared" si="4"/>
        <v>8.8673273992768704E-4</v>
      </c>
      <c r="R22" s="83">
        <v>2.1137200201913693E-3</v>
      </c>
      <c r="S22" s="84">
        <f t="shared" si="5"/>
        <v>7.3450179955973152E-3</v>
      </c>
      <c r="T22" s="85">
        <f>分析係数表!F25</f>
        <v>0.35053037608486015</v>
      </c>
      <c r="U22" s="86">
        <f t="shared" si="6"/>
        <v>2.5746519203467925E-3</v>
      </c>
      <c r="V22" s="87">
        <f>分析係数表!D25</f>
        <v>5.2073288331726135E-2</v>
      </c>
      <c r="W22" s="167">
        <f t="shared" si="7"/>
        <v>0</v>
      </c>
      <c r="X22" s="76">
        <f>分析係数表!E25</f>
        <v>4.8216007714561235E-2</v>
      </c>
      <c r="Y22" s="166">
        <f t="shared" si="8"/>
        <v>0</v>
      </c>
    </row>
    <row r="23" spans="1:25" x14ac:dyDescent="0.2">
      <c r="A23" s="6" t="s">
        <v>11</v>
      </c>
      <c r="B23" s="5" t="s">
        <v>35</v>
      </c>
      <c r="C23" s="90"/>
      <c r="D23" s="76">
        <f>投入係数表!C23</f>
        <v>0</v>
      </c>
      <c r="E23" s="77">
        <f t="shared" si="9"/>
        <v>0</v>
      </c>
      <c r="F23" s="76">
        <f>分析係数表!C26</f>
        <v>2.323462414578592E-2</v>
      </c>
      <c r="G23" s="77">
        <f t="shared" si="0"/>
        <v>0</v>
      </c>
      <c r="H23" s="77">
        <v>3.083904052874539E-4</v>
      </c>
      <c r="I23" s="77">
        <f t="shared" si="1"/>
        <v>3.083904052874539E-4</v>
      </c>
      <c r="J23" s="76">
        <f>分析係数表!G26</f>
        <v>0.20198675496688742</v>
      </c>
      <c r="K23" s="78">
        <f t="shared" si="2"/>
        <v>6.2290777226936051E-5</v>
      </c>
      <c r="L23" s="79"/>
      <c r="M23" s="80"/>
      <c r="N23" s="81">
        <f>分析係数表!H26</f>
        <v>9.637963512502257E-3</v>
      </c>
      <c r="O23" s="82">
        <f t="shared" si="3"/>
        <v>9.5341217383200644E-2</v>
      </c>
      <c r="P23" s="76">
        <f>分析係数表!C26</f>
        <v>2.323462414578592E-2</v>
      </c>
      <c r="Q23" s="82">
        <f t="shared" si="4"/>
        <v>2.2152173515003382E-3</v>
      </c>
      <c r="R23" s="83">
        <v>2.2933628705140226E-3</v>
      </c>
      <c r="S23" s="84">
        <f t="shared" si="5"/>
        <v>2.6017532758014763E-3</v>
      </c>
      <c r="T23" s="85">
        <f>分析係数表!F26</f>
        <v>0.3443708609271523</v>
      </c>
      <c r="U23" s="86">
        <f t="shared" si="6"/>
        <v>8.959680155077931E-4</v>
      </c>
      <c r="V23" s="87">
        <f>分析係数表!D26</f>
        <v>3.9735099337748346E-2</v>
      </c>
      <c r="W23" s="167">
        <f t="shared" si="7"/>
        <v>0</v>
      </c>
      <c r="X23" s="76">
        <f>分析係数表!E26</f>
        <v>3.9735099337748346E-2</v>
      </c>
      <c r="Y23" s="166">
        <f t="shared" si="8"/>
        <v>0</v>
      </c>
    </row>
    <row r="24" spans="1:25" x14ac:dyDescent="0.2">
      <c r="A24" s="6" t="s">
        <v>12</v>
      </c>
      <c r="B24" s="5" t="s">
        <v>366</v>
      </c>
      <c r="C24" s="90"/>
      <c r="D24" s="76">
        <f>投入係数表!C24</f>
        <v>0</v>
      </c>
      <c r="E24" s="77">
        <f t="shared" si="9"/>
        <v>0</v>
      </c>
      <c r="F24" s="76">
        <f>分析係数表!C27</f>
        <v>8.4880636604774962E-3</v>
      </c>
      <c r="G24" s="77">
        <f t="shared" si="0"/>
        <v>0</v>
      </c>
      <c r="H24" s="77">
        <v>2.6110996889709893E-5</v>
      </c>
      <c r="I24" s="77">
        <f t="shared" si="1"/>
        <v>2.6110996889709893E-5</v>
      </c>
      <c r="J24" s="76">
        <f>分析係数表!G27</f>
        <v>0.2</v>
      </c>
      <c r="K24" s="78">
        <f t="shared" si="2"/>
        <v>5.2221993779419789E-6</v>
      </c>
      <c r="L24" s="79"/>
      <c r="M24" s="80"/>
      <c r="N24" s="81">
        <f>分析係数表!H27</f>
        <v>9.6121590586535233E-3</v>
      </c>
      <c r="O24" s="82">
        <f t="shared" si="3"/>
        <v>9.5085953079631177E-2</v>
      </c>
      <c r="P24" s="76">
        <f>分析係数表!C27</f>
        <v>8.4880636604774962E-3</v>
      </c>
      <c r="Q24" s="82">
        <f t="shared" si="4"/>
        <v>8.0709562295708563E-4</v>
      </c>
      <c r="R24" s="83">
        <v>8.1391147233630761E-4</v>
      </c>
      <c r="S24" s="84">
        <f t="shared" si="5"/>
        <v>8.4002246922601747E-4</v>
      </c>
      <c r="T24" s="85">
        <f>分析係数表!F27</f>
        <v>0.35</v>
      </c>
      <c r="U24" s="86">
        <f t="shared" si="6"/>
        <v>2.9400786422910608E-4</v>
      </c>
      <c r="V24" s="87">
        <f>分析係数表!D27</f>
        <v>0</v>
      </c>
      <c r="W24" s="167">
        <f t="shared" si="7"/>
        <v>0</v>
      </c>
      <c r="X24" s="76">
        <f>分析係数表!E27</f>
        <v>0</v>
      </c>
      <c r="Y24" s="166">
        <f t="shared" si="8"/>
        <v>0</v>
      </c>
    </row>
    <row r="25" spans="1:25" x14ac:dyDescent="0.2">
      <c r="A25" s="6" t="s">
        <v>13</v>
      </c>
      <c r="B25" s="5" t="s">
        <v>191</v>
      </c>
      <c r="C25" s="90"/>
      <c r="D25" s="76">
        <f>投入係数表!C25</f>
        <v>0</v>
      </c>
      <c r="E25" s="77">
        <f t="shared" si="9"/>
        <v>0</v>
      </c>
      <c r="F25" s="76">
        <f>分析係数表!C28</f>
        <v>1.1669367909238226E-2</v>
      </c>
      <c r="G25" s="77">
        <f t="shared" si="0"/>
        <v>0</v>
      </c>
      <c r="H25" s="77">
        <v>4.7621596816027688E-4</v>
      </c>
      <c r="I25" s="77">
        <f t="shared" si="1"/>
        <v>4.7621596816027688E-4</v>
      </c>
      <c r="J25" s="76">
        <f>分析係数表!G28</f>
        <v>0.12720848056537101</v>
      </c>
      <c r="K25" s="78">
        <f t="shared" si="2"/>
        <v>6.0578709730635924E-5</v>
      </c>
      <c r="L25" s="79"/>
      <c r="M25" s="80"/>
      <c r="N25" s="81">
        <f>分析係数表!H28</f>
        <v>1.7972802105643435E-2</v>
      </c>
      <c r="O25" s="82">
        <f t="shared" si="3"/>
        <v>0.1777915874361426</v>
      </c>
      <c r="P25" s="76">
        <f>分析係数表!C28</f>
        <v>1.1669367909238226E-2</v>
      </c>
      <c r="Q25" s="82">
        <f t="shared" si="4"/>
        <v>2.0747154449598446E-3</v>
      </c>
      <c r="R25" s="83">
        <v>2.1971889854452025E-3</v>
      </c>
      <c r="S25" s="84">
        <f t="shared" si="5"/>
        <v>2.6734049536054792E-3</v>
      </c>
      <c r="T25" s="85">
        <f>分析係数表!F28</f>
        <v>0.21908127208480566</v>
      </c>
      <c r="U25" s="86">
        <f t="shared" si="6"/>
        <v>5.8569295803370918E-4</v>
      </c>
      <c r="V25" s="87">
        <f>分析係数表!D28</f>
        <v>0.24734982332155478</v>
      </c>
      <c r="W25" s="167">
        <f t="shared" si="7"/>
        <v>0</v>
      </c>
      <c r="X25" s="76">
        <f>分析係数表!E28</f>
        <v>0.24028268551236748</v>
      </c>
      <c r="Y25" s="166">
        <f t="shared" si="8"/>
        <v>0</v>
      </c>
    </row>
    <row r="26" spans="1:25" x14ac:dyDescent="0.2">
      <c r="A26" s="6" t="s">
        <v>14</v>
      </c>
      <c r="B26" s="5" t="s">
        <v>50</v>
      </c>
      <c r="C26" s="90"/>
      <c r="D26" s="76">
        <f>投入係数表!C26</f>
        <v>1.2099213551119178E-3</v>
      </c>
      <c r="E26" s="77">
        <f t="shared" si="9"/>
        <v>0.12099213551119178</v>
      </c>
      <c r="F26" s="76">
        <f>分析係数表!C29</f>
        <v>0.21585523481258073</v>
      </c>
      <c r="G26" s="77">
        <f t="shared" si="0"/>
        <v>2.6116785821243889E-2</v>
      </c>
      <c r="H26" s="77">
        <v>4.5336018671483957E-2</v>
      </c>
      <c r="I26" s="77">
        <f t="shared" si="1"/>
        <v>4.5336018671483957E-2</v>
      </c>
      <c r="J26" s="76">
        <f>分析係数表!G29</f>
        <v>0.26371215445370777</v>
      </c>
      <c r="K26" s="78">
        <f t="shared" si="2"/>
        <v>1.1955659158210556E-2</v>
      </c>
      <c r="L26" s="79"/>
      <c r="M26" s="80"/>
      <c r="N26" s="81">
        <f>分析係数表!H29</f>
        <v>8.6315898124016202E-3</v>
      </c>
      <c r="O26" s="82">
        <f t="shared" si="3"/>
        <v>8.5385909543990945E-2</v>
      </c>
      <c r="P26" s="76">
        <f>分析係数表!C29</f>
        <v>0.21585523481258073</v>
      </c>
      <c r="Q26" s="82">
        <f t="shared" si="4"/>
        <v>1.8430995554303945E-2</v>
      </c>
      <c r="R26" s="83">
        <v>2.8187001165058862E-2</v>
      </c>
      <c r="S26" s="84">
        <f t="shared" si="5"/>
        <v>7.3523019836542816E-2</v>
      </c>
      <c r="T26" s="85">
        <f>分析係数表!F29</f>
        <v>0.49363756033347961</v>
      </c>
      <c r="U26" s="86">
        <f t="shared" si="6"/>
        <v>3.6293724140461024E-2</v>
      </c>
      <c r="V26" s="87">
        <f>分析係数表!D29</f>
        <v>7.6788064940763498E-2</v>
      </c>
      <c r="W26" s="167">
        <f t="shared" si="7"/>
        <v>0</v>
      </c>
      <c r="X26" s="76">
        <f>分析係数表!E29</f>
        <v>5.9236507240017548E-2</v>
      </c>
      <c r="Y26" s="166">
        <f t="shared" si="8"/>
        <v>0</v>
      </c>
    </row>
    <row r="27" spans="1:25" x14ac:dyDescent="0.2">
      <c r="A27" s="6" t="s">
        <v>15</v>
      </c>
      <c r="B27" s="5" t="s">
        <v>36</v>
      </c>
      <c r="C27" s="90"/>
      <c r="D27" s="76">
        <f>投入係数表!C27</f>
        <v>2.6214962694091552E-3</v>
      </c>
      <c r="E27" s="77">
        <f t="shared" si="9"/>
        <v>0.26214962694091554</v>
      </c>
      <c r="F27" s="76">
        <f>分析係数表!C30</f>
        <v>1</v>
      </c>
      <c r="G27" s="77">
        <f t="shared" si="0"/>
        <v>0.26214962694091554</v>
      </c>
      <c r="H27" s="77">
        <v>0.32521113715762745</v>
      </c>
      <c r="I27" s="77">
        <f t="shared" si="1"/>
        <v>0.32521113715762745</v>
      </c>
      <c r="J27" s="76">
        <f>分析係数表!G30</f>
        <v>0.34449467473756801</v>
      </c>
      <c r="K27" s="78">
        <f t="shared" si="2"/>
        <v>0.11203350491615148</v>
      </c>
      <c r="L27" s="79"/>
      <c r="M27" s="80"/>
      <c r="N27" s="81">
        <f>分析係数表!H30</f>
        <v>0</v>
      </c>
      <c r="O27" s="82">
        <f t="shared" si="3"/>
        <v>0</v>
      </c>
      <c r="P27" s="76">
        <f>分析係数表!C30</f>
        <v>1</v>
      </c>
      <c r="Q27" s="82">
        <f t="shared" si="4"/>
        <v>0</v>
      </c>
      <c r="R27" s="83">
        <v>4.2827106774356465E-2</v>
      </c>
      <c r="S27" s="84">
        <f t="shared" si="5"/>
        <v>0.36803824393198392</v>
      </c>
      <c r="T27" s="85">
        <f>分析係数表!F30</f>
        <v>0.44057926595663166</v>
      </c>
      <c r="U27" s="86">
        <f t="shared" si="6"/>
        <v>0.16215001935552123</v>
      </c>
      <c r="V27" s="87">
        <f>分析係数表!D30</f>
        <v>9.4858631522488704E-2</v>
      </c>
      <c r="W27" s="167">
        <f t="shared" si="7"/>
        <v>0</v>
      </c>
      <c r="X27" s="76">
        <f>分析係数表!E30</f>
        <v>6.7427783311623635E-2</v>
      </c>
      <c r="Y27" s="166">
        <f t="shared" si="8"/>
        <v>0</v>
      </c>
    </row>
    <row r="28" spans="1:25" x14ac:dyDescent="0.2">
      <c r="A28" s="6" t="s">
        <v>16</v>
      </c>
      <c r="B28" s="5" t="s">
        <v>192</v>
      </c>
      <c r="C28" s="90"/>
      <c r="D28" s="76">
        <f>投入係数表!C28</f>
        <v>9.8810244000806617E-3</v>
      </c>
      <c r="E28" s="77">
        <f t="shared" si="9"/>
        <v>0.98810244000806613</v>
      </c>
      <c r="F28" s="76">
        <f>分析係数表!C31</f>
        <v>0.96551367561139545</v>
      </c>
      <c r="G28" s="77">
        <f t="shared" si="0"/>
        <v>0.95402641873277627</v>
      </c>
      <c r="H28" s="77">
        <v>1.2910431860824083</v>
      </c>
      <c r="I28" s="77">
        <f t="shared" si="1"/>
        <v>1.2910431860824083</v>
      </c>
      <c r="J28" s="76">
        <f>分析係数表!G31</f>
        <v>7.0877864624873721E-2</v>
      </c>
      <c r="K28" s="78">
        <f t="shared" si="2"/>
        <v>9.1506384168014585E-2</v>
      </c>
      <c r="L28" s="79"/>
      <c r="M28" s="80"/>
      <c r="N28" s="81">
        <f>分析係数表!H31</f>
        <v>0.19122390524604546</v>
      </c>
      <c r="O28" s="82">
        <f t="shared" si="3"/>
        <v>1.8916361216016291</v>
      </c>
      <c r="P28" s="76">
        <f>分析係数表!C31</f>
        <v>0.96551367561139545</v>
      </c>
      <c r="Q28" s="82">
        <f t="shared" si="4"/>
        <v>1.8264005446868734</v>
      </c>
      <c r="R28" s="83">
        <v>2.0790663672185619</v>
      </c>
      <c r="S28" s="84">
        <f t="shared" si="5"/>
        <v>3.3701095533009702</v>
      </c>
      <c r="T28" s="85">
        <f>分析係数表!F31</f>
        <v>0.34460573190833199</v>
      </c>
      <c r="U28" s="86">
        <f t="shared" si="6"/>
        <v>1.1613590692265425</v>
      </c>
      <c r="V28" s="87">
        <f>分析係数表!D31</f>
        <v>1.1857287180305206E-2</v>
      </c>
      <c r="W28" s="167">
        <f t="shared" si="7"/>
        <v>0</v>
      </c>
      <c r="X28" s="76">
        <f>分析係数表!E31</f>
        <v>1.0368479821343117E-2</v>
      </c>
      <c r="Y28" s="166">
        <f t="shared" si="8"/>
        <v>0</v>
      </c>
    </row>
    <row r="29" spans="1:25" x14ac:dyDescent="0.2">
      <c r="A29" s="6" t="s">
        <v>17</v>
      </c>
      <c r="B29" s="5" t="s">
        <v>272</v>
      </c>
      <c r="C29" s="90"/>
      <c r="D29" s="76">
        <f>投入係数表!C29</f>
        <v>6.0496067755595891E-4</v>
      </c>
      <c r="E29" s="77">
        <f t="shared" si="9"/>
        <v>6.0496067755595892E-2</v>
      </c>
      <c r="F29" s="76">
        <f>分析係数表!C32</f>
        <v>0.58314087759815236</v>
      </c>
      <c r="G29" s="77">
        <f t="shared" si="0"/>
        <v>3.5277730042235479E-2</v>
      </c>
      <c r="H29" s="77">
        <v>5.0474496475586564E-2</v>
      </c>
      <c r="I29" s="77">
        <f t="shared" si="1"/>
        <v>5.0474496475586564E-2</v>
      </c>
      <c r="J29" s="76">
        <f>分析係数表!G32</f>
        <v>0.14173228346456693</v>
      </c>
      <c r="K29" s="78">
        <f t="shared" si="2"/>
        <v>7.1538656422091189E-3</v>
      </c>
      <c r="L29" s="79"/>
      <c r="M29" s="80"/>
      <c r="N29" s="81">
        <f>分析係数表!H32</f>
        <v>5.74149098134338E-3</v>
      </c>
      <c r="O29" s="82">
        <f t="shared" si="3"/>
        <v>5.6796307544209231E-2</v>
      </c>
      <c r="P29" s="76">
        <f>分析係数表!C32</f>
        <v>0.58314087759815236</v>
      </c>
      <c r="Q29" s="82">
        <f t="shared" si="4"/>
        <v>3.3120248625664733E-2</v>
      </c>
      <c r="R29" s="83">
        <v>4.1901023591356897E-2</v>
      </c>
      <c r="S29" s="84">
        <f t="shared" si="5"/>
        <v>9.2375520066943467E-2</v>
      </c>
      <c r="T29" s="85">
        <f>分析係数表!F32</f>
        <v>0.48425196850393698</v>
      </c>
      <c r="U29" s="86">
        <f t="shared" si="6"/>
        <v>4.4733027433992309E-2</v>
      </c>
      <c r="V29" s="87">
        <f>分析係数表!D32</f>
        <v>1.7716535433070866E-2</v>
      </c>
      <c r="W29" s="167">
        <f t="shared" si="7"/>
        <v>0</v>
      </c>
      <c r="X29" s="76">
        <f>分析係数表!E32</f>
        <v>2.5590551181102362E-2</v>
      </c>
      <c r="Y29" s="166">
        <f t="shared" si="8"/>
        <v>0</v>
      </c>
    </row>
    <row r="30" spans="1:25" x14ac:dyDescent="0.2">
      <c r="A30" s="6" t="s">
        <v>18</v>
      </c>
      <c r="B30" s="5" t="s">
        <v>273</v>
      </c>
      <c r="C30" s="90"/>
      <c r="D30" s="76">
        <f>投入係数表!C30</f>
        <v>4.0330711837063924E-4</v>
      </c>
      <c r="E30" s="77">
        <f t="shared" si="9"/>
        <v>4.0330711837063923E-2</v>
      </c>
      <c r="F30" s="76">
        <f>分析係数表!C33</f>
        <v>0.65671641791044777</v>
      </c>
      <c r="G30" s="77">
        <f t="shared" si="0"/>
        <v>2.6485840609415116E-2</v>
      </c>
      <c r="H30" s="77">
        <v>4.8145418593285166E-2</v>
      </c>
      <c r="I30" s="77">
        <f t="shared" si="1"/>
        <v>4.8145418593285166E-2</v>
      </c>
      <c r="J30" s="76">
        <f>分析係数表!G33</f>
        <v>0.50780141843971627</v>
      </c>
      <c r="K30" s="78">
        <f t="shared" si="2"/>
        <v>2.4448311853044098E-2</v>
      </c>
      <c r="L30" s="79"/>
      <c r="M30" s="80"/>
      <c r="N30" s="81">
        <f>分析係数表!H33</f>
        <v>8.515469770082316E-4</v>
      </c>
      <c r="O30" s="82">
        <f t="shared" si="3"/>
        <v>8.4237220177928295E-3</v>
      </c>
      <c r="P30" s="76">
        <f>分析係数表!C33</f>
        <v>0.65671641791044777</v>
      </c>
      <c r="Q30" s="82">
        <f t="shared" si="4"/>
        <v>5.5319965489982765E-3</v>
      </c>
      <c r="R30" s="83">
        <v>3.1599709127724057E-2</v>
      </c>
      <c r="S30" s="84">
        <f t="shared" si="5"/>
        <v>7.9745127721009224E-2</v>
      </c>
      <c r="T30" s="85">
        <f>分析係数表!F33</f>
        <v>0.64539007092198586</v>
      </c>
      <c r="U30" s="86">
        <f t="shared" si="6"/>
        <v>5.1466713635544961E-2</v>
      </c>
      <c r="V30" s="87">
        <f>分析係数表!D33</f>
        <v>0.13049645390070921</v>
      </c>
      <c r="W30" s="167">
        <f t="shared" si="7"/>
        <v>0</v>
      </c>
      <c r="X30" s="76">
        <f>分析係数表!E33</f>
        <v>0.11063829787234042</v>
      </c>
      <c r="Y30" s="166">
        <f t="shared" si="8"/>
        <v>0</v>
      </c>
    </row>
    <row r="31" spans="1:25" x14ac:dyDescent="0.2">
      <c r="A31" s="6" t="s">
        <v>19</v>
      </c>
      <c r="B31" s="5" t="s">
        <v>274</v>
      </c>
      <c r="C31" s="90"/>
      <c r="D31" s="76">
        <f>投入係数表!C31</f>
        <v>7.2595281306715068E-2</v>
      </c>
      <c r="E31" s="77">
        <f t="shared" si="9"/>
        <v>7.2595281306715069</v>
      </c>
      <c r="F31" s="76">
        <f>分析係数表!C34</f>
        <v>0.31694321814583648</v>
      </c>
      <c r="G31" s="77">
        <f t="shared" si="0"/>
        <v>2.300858207955256</v>
      </c>
      <c r="H31" s="77">
        <v>2.6122594657521319</v>
      </c>
      <c r="I31" s="77">
        <f t="shared" si="1"/>
        <v>2.6122594657521319</v>
      </c>
      <c r="J31" s="76">
        <f>分析係数表!G34</f>
        <v>0.42500730922911995</v>
      </c>
      <c r="K31" s="78">
        <f t="shared" si="2"/>
        <v>1.110229366547612</v>
      </c>
      <c r="L31" s="79"/>
      <c r="M31" s="80"/>
      <c r="N31" s="81">
        <f>分析係数表!H34</f>
        <v>0.1424405852450133</v>
      </c>
      <c r="O31" s="82">
        <f t="shared" si="3"/>
        <v>1.4090589557035278</v>
      </c>
      <c r="P31" s="76">
        <f>分析係数表!C34</f>
        <v>0.31694321814583648</v>
      </c>
      <c r="Q31" s="82">
        <f t="shared" si="4"/>
        <v>0.44659167997788773</v>
      </c>
      <c r="R31" s="83">
        <v>0.49237711635670262</v>
      </c>
      <c r="S31" s="84">
        <f t="shared" si="5"/>
        <v>3.1046365821088346</v>
      </c>
      <c r="T31" s="85">
        <f>分析係数表!F34</f>
        <v>0.69993178052821359</v>
      </c>
      <c r="U31" s="86">
        <f t="shared" si="6"/>
        <v>2.1730338108084641</v>
      </c>
      <c r="V31" s="87">
        <f>分析係数表!D34</f>
        <v>0.29461066172887634</v>
      </c>
      <c r="W31" s="167">
        <f t="shared" si="7"/>
        <v>1</v>
      </c>
      <c r="X31" s="76">
        <f>分析係数表!E34</f>
        <v>0.2042685898060618</v>
      </c>
      <c r="Y31" s="166">
        <f t="shared" si="8"/>
        <v>1</v>
      </c>
    </row>
    <row r="32" spans="1:25" x14ac:dyDescent="0.2">
      <c r="A32" s="6" t="s">
        <v>20</v>
      </c>
      <c r="B32" s="5" t="s">
        <v>37</v>
      </c>
      <c r="C32" s="90"/>
      <c r="D32" s="76">
        <f>投入係数表!C32</f>
        <v>5.0413389796329904E-3</v>
      </c>
      <c r="E32" s="77">
        <f t="shared" si="9"/>
        <v>0.50413389796329899</v>
      </c>
      <c r="F32" s="76">
        <f>分析係数表!C35</f>
        <v>0.30004594884362079</v>
      </c>
      <c r="G32" s="77">
        <f t="shared" si="0"/>
        <v>0.15126333375863116</v>
      </c>
      <c r="H32" s="77">
        <v>0.20721443943308832</v>
      </c>
      <c r="I32" s="77">
        <f t="shared" si="1"/>
        <v>0.20721443943308832</v>
      </c>
      <c r="J32" s="76">
        <f>分析係数表!G35</f>
        <v>0.31483253588516746</v>
      </c>
      <c r="K32" s="78">
        <f t="shared" si="2"/>
        <v>6.5237847438742641E-2</v>
      </c>
      <c r="L32" s="79"/>
      <c r="M32" s="80"/>
      <c r="N32" s="81">
        <f>分析係数表!H35</f>
        <v>5.3595850643821122E-2</v>
      </c>
      <c r="O32" s="82">
        <f t="shared" si="3"/>
        <v>0.53018395851380928</v>
      </c>
      <c r="P32" s="76">
        <f>分析係数表!C35</f>
        <v>0.30004594884362079</v>
      </c>
      <c r="Q32" s="82">
        <f t="shared" si="4"/>
        <v>0.1590795488939428</v>
      </c>
      <c r="R32" s="83">
        <v>0.19900581342688473</v>
      </c>
      <c r="S32" s="84">
        <f t="shared" si="5"/>
        <v>0.40622025285997304</v>
      </c>
      <c r="T32" s="85">
        <f>分析係数表!F35</f>
        <v>0.64593301435406703</v>
      </c>
      <c r="U32" s="86">
        <f t="shared" si="6"/>
        <v>0.26239107242151372</v>
      </c>
      <c r="V32" s="87">
        <f>分析係数表!D35</f>
        <v>0.12870813397129185</v>
      </c>
      <c r="W32" s="167">
        <f t="shared" si="7"/>
        <v>0</v>
      </c>
      <c r="X32" s="76">
        <f>分析係数表!E35</f>
        <v>0.11674641148325358</v>
      </c>
      <c r="Y32" s="166">
        <f t="shared" si="8"/>
        <v>0</v>
      </c>
    </row>
    <row r="33" spans="1:25" x14ac:dyDescent="0.2">
      <c r="A33" s="6" t="s">
        <v>21</v>
      </c>
      <c r="B33" s="5" t="s">
        <v>38</v>
      </c>
      <c r="C33" s="90"/>
      <c r="D33" s="76">
        <f>投入係数表!C33</f>
        <v>2.0165355918531961E-3</v>
      </c>
      <c r="E33" s="77">
        <f t="shared" si="9"/>
        <v>0.2016535591853196</v>
      </c>
      <c r="F33" s="76">
        <f>分析係数表!C36</f>
        <v>0.65263261684085982</v>
      </c>
      <c r="G33" s="77">
        <f t="shared" si="0"/>
        <v>0.13160569002638833</v>
      </c>
      <c r="H33" s="77">
        <v>0.21805587199200435</v>
      </c>
      <c r="I33" s="77">
        <f t="shared" si="1"/>
        <v>0.21805587199200435</v>
      </c>
      <c r="J33" s="76">
        <f>分析係数表!G36</f>
        <v>1.8993066023515224E-2</v>
      </c>
      <c r="K33" s="78">
        <f t="shared" si="2"/>
        <v>4.1415495735593229E-3</v>
      </c>
      <c r="L33" s="79"/>
      <c r="M33" s="80"/>
      <c r="N33" s="81">
        <f>分析係数表!H36</f>
        <v>0.10937217763786029</v>
      </c>
      <c r="O33" s="82">
        <f t="shared" si="3"/>
        <v>1.0819377506792396</v>
      </c>
      <c r="P33" s="76">
        <f>分析係数表!C36</f>
        <v>0.65263261684085982</v>
      </c>
      <c r="Q33" s="82">
        <f t="shared" si="4"/>
        <v>0.70610786548470594</v>
      </c>
      <c r="R33" s="83">
        <v>0.73966552761560489</v>
      </c>
      <c r="S33" s="84">
        <f t="shared" si="5"/>
        <v>0.95772139960760927</v>
      </c>
      <c r="T33" s="85">
        <f>分析係数表!F36</f>
        <v>0.88362978595116071</v>
      </c>
      <c r="U33" s="86">
        <f t="shared" si="6"/>
        <v>0.84627115533611785</v>
      </c>
      <c r="V33" s="87">
        <f>分析係数表!D36</f>
        <v>1.4320168827253543E-2</v>
      </c>
      <c r="W33" s="167">
        <f t="shared" si="7"/>
        <v>0</v>
      </c>
      <c r="X33" s="76">
        <f>分析係数表!E36</f>
        <v>2.7132951462164605E-3</v>
      </c>
      <c r="Y33" s="166">
        <f t="shared" si="8"/>
        <v>0</v>
      </c>
    </row>
    <row r="34" spans="1:25" x14ac:dyDescent="0.2">
      <c r="A34" s="6" t="s">
        <v>22</v>
      </c>
      <c r="B34" s="5" t="s">
        <v>377</v>
      </c>
      <c r="C34" s="90"/>
      <c r="D34" s="76">
        <f>投入係数表!C34</f>
        <v>3.0046380318612623E-2</v>
      </c>
      <c r="E34" s="77">
        <f t="shared" si="9"/>
        <v>3.0046380318612624</v>
      </c>
      <c r="F34" s="76">
        <f>分析係数表!C37</f>
        <v>0.3125</v>
      </c>
      <c r="G34" s="77">
        <f t="shared" si="0"/>
        <v>0.93894938495664448</v>
      </c>
      <c r="H34" s="77">
        <v>1.104604261887399</v>
      </c>
      <c r="I34" s="77">
        <f t="shared" si="1"/>
        <v>1.104604261887399</v>
      </c>
      <c r="J34" s="76">
        <f>分析係数表!G37</f>
        <v>0.41284547738693467</v>
      </c>
      <c r="K34" s="78">
        <f t="shared" si="2"/>
        <v>0.45603087382254587</v>
      </c>
      <c r="L34" s="79"/>
      <c r="M34" s="80"/>
      <c r="N34" s="81">
        <f>分析係数表!H37</f>
        <v>4.2693468892730888E-2</v>
      </c>
      <c r="O34" s="82">
        <f t="shared" si="3"/>
        <v>0.42233479025570414</v>
      </c>
      <c r="P34" s="76">
        <f>分析係数表!C37</f>
        <v>0.3125</v>
      </c>
      <c r="Q34" s="82">
        <f t="shared" si="4"/>
        <v>0.13197962195490753</v>
      </c>
      <c r="R34" s="83">
        <v>0.17286916196320526</v>
      </c>
      <c r="S34" s="84">
        <f t="shared" si="5"/>
        <v>1.2774734238506043</v>
      </c>
      <c r="T34" s="85">
        <f>分析係数表!F37</f>
        <v>0.69189698492462315</v>
      </c>
      <c r="U34" s="86">
        <f t="shared" si="6"/>
        <v>0.88388001028356822</v>
      </c>
      <c r="V34" s="87">
        <f>分析係数表!D37</f>
        <v>0.10128768844221106</v>
      </c>
      <c r="W34" s="167">
        <f t="shared" si="7"/>
        <v>0</v>
      </c>
      <c r="X34" s="76">
        <f>分析係数表!E37</f>
        <v>9.3907035175879394E-2</v>
      </c>
      <c r="Y34" s="166">
        <f t="shared" si="8"/>
        <v>0</v>
      </c>
    </row>
    <row r="35" spans="1:25" x14ac:dyDescent="0.2">
      <c r="A35" s="6" t="s">
        <v>23</v>
      </c>
      <c r="B35" s="5" t="s">
        <v>193</v>
      </c>
      <c r="C35" s="90"/>
      <c r="D35" s="76">
        <f>投入係数表!C35</f>
        <v>3.0248033877797943E-3</v>
      </c>
      <c r="E35" s="77">
        <f t="shared" si="9"/>
        <v>0.30248033877797942</v>
      </c>
      <c r="F35" s="76">
        <f>分析係数表!C38</f>
        <v>4.0005674563767912E-2</v>
      </c>
      <c r="G35" s="77">
        <f t="shared" si="0"/>
        <v>1.2100929995090113E-2</v>
      </c>
      <c r="H35" s="77">
        <v>2.0856566163516384E-2</v>
      </c>
      <c r="I35" s="77">
        <f t="shared" si="1"/>
        <v>2.0856566163516384E-2</v>
      </c>
      <c r="J35" s="76">
        <f>分析係数表!G38</f>
        <v>0.2442528735632184</v>
      </c>
      <c r="K35" s="78">
        <f t="shared" si="2"/>
        <v>5.0942762181002662E-3</v>
      </c>
      <c r="L35" s="79"/>
      <c r="M35" s="80"/>
      <c r="N35" s="81">
        <f>分析係数表!H38</f>
        <v>3.7571284803757127E-2</v>
      </c>
      <c r="O35" s="82">
        <f t="shared" si="3"/>
        <v>0.37166482599716238</v>
      </c>
      <c r="P35" s="76">
        <f>分析係数表!C38</f>
        <v>4.0005674563767912E-2</v>
      </c>
      <c r="Q35" s="82">
        <f t="shared" si="4"/>
        <v>1.4868702075641907E-2</v>
      </c>
      <c r="R35" s="83">
        <v>1.8417698082168862E-2</v>
      </c>
      <c r="S35" s="84">
        <f t="shared" si="5"/>
        <v>3.9274264245685246E-2</v>
      </c>
      <c r="T35" s="85">
        <f>分析係数表!F38</f>
        <v>0.42528735632183906</v>
      </c>
      <c r="U35" s="86">
        <f t="shared" si="6"/>
        <v>1.6702848012532804E-2</v>
      </c>
      <c r="V35" s="87">
        <f>分析係数表!D38</f>
        <v>0.11494252873563218</v>
      </c>
      <c r="W35" s="167">
        <f t="shared" si="7"/>
        <v>0</v>
      </c>
      <c r="X35" s="76">
        <f>分析係数表!E38</f>
        <v>0.10344827586206896</v>
      </c>
      <c r="Y35" s="166">
        <f t="shared" si="8"/>
        <v>0</v>
      </c>
    </row>
    <row r="36" spans="1:25" x14ac:dyDescent="0.2">
      <c r="A36" s="6" t="s">
        <v>24</v>
      </c>
      <c r="B36" s="5" t="s">
        <v>39</v>
      </c>
      <c r="C36" s="90"/>
      <c r="D36" s="76">
        <f>投入係数表!C36</f>
        <v>0</v>
      </c>
      <c r="E36" s="77">
        <f t="shared" si="9"/>
        <v>0</v>
      </c>
      <c r="F36" s="76">
        <f>分析係数表!C39</f>
        <v>1</v>
      </c>
      <c r="G36" s="77">
        <f t="shared" si="0"/>
        <v>0</v>
      </c>
      <c r="H36" s="77">
        <v>1.7391523836853589E-2</v>
      </c>
      <c r="I36" s="77">
        <f t="shared" si="1"/>
        <v>1.7391523836853589E-2</v>
      </c>
      <c r="J36" s="76">
        <f>分析係数表!G39</f>
        <v>0.35369632580787957</v>
      </c>
      <c r="K36" s="78">
        <f t="shared" si="2"/>
        <v>6.1513180812952711E-3</v>
      </c>
      <c r="L36" s="79"/>
      <c r="M36" s="80"/>
      <c r="N36" s="81">
        <f>分析係数表!H39</f>
        <v>3.3932856811085595E-3</v>
      </c>
      <c r="O36" s="82">
        <f t="shared" si="3"/>
        <v>3.3567255919386578E-2</v>
      </c>
      <c r="P36" s="76">
        <f>分析係数表!C39</f>
        <v>1</v>
      </c>
      <c r="Q36" s="82">
        <f t="shared" si="4"/>
        <v>3.3567255919386578E-2</v>
      </c>
      <c r="R36" s="83">
        <v>4.10898244861123E-2</v>
      </c>
      <c r="S36" s="84">
        <f t="shared" si="5"/>
        <v>5.8481348322965893E-2</v>
      </c>
      <c r="T36" s="85">
        <f>分析係数表!F39</f>
        <v>0.70440460380699421</v>
      </c>
      <c r="U36" s="86">
        <f t="shared" si="6"/>
        <v>4.1194530995537618E-2</v>
      </c>
      <c r="V36" s="87">
        <f>分析係数表!D39</f>
        <v>6.0314298362107124E-2</v>
      </c>
      <c r="W36" s="167">
        <f t="shared" si="7"/>
        <v>0</v>
      </c>
      <c r="X36" s="76">
        <f>分析係数表!E39</f>
        <v>7.2598494909251882E-2</v>
      </c>
      <c r="Y36" s="166">
        <f t="shared" si="8"/>
        <v>0</v>
      </c>
    </row>
    <row r="37" spans="1:25" x14ac:dyDescent="0.2">
      <c r="A37" s="6" t="s">
        <v>25</v>
      </c>
      <c r="B37" s="5" t="s">
        <v>40</v>
      </c>
      <c r="C37" s="90"/>
      <c r="D37" s="76">
        <f>投入係数表!C37</f>
        <v>0</v>
      </c>
      <c r="E37" s="77">
        <f t="shared" si="9"/>
        <v>0</v>
      </c>
      <c r="F37" s="76">
        <f>分析係数表!C40</f>
        <v>0.6708495079895278</v>
      </c>
      <c r="G37" s="77">
        <f t="shared" si="0"/>
        <v>0</v>
      </c>
      <c r="H37" s="77">
        <v>5.3373545424443669E-4</v>
      </c>
      <c r="I37" s="77">
        <f t="shared" si="1"/>
        <v>5.3373545424443669E-4</v>
      </c>
      <c r="J37" s="76">
        <f>分析係数表!G40</f>
        <v>0.531269582654468</v>
      </c>
      <c r="K37" s="78">
        <f t="shared" si="2"/>
        <v>2.8355741202433477E-4</v>
      </c>
      <c r="L37" s="79"/>
      <c r="M37" s="80"/>
      <c r="N37" s="81">
        <f>分析係数表!H40</f>
        <v>2.5210951410213404E-2</v>
      </c>
      <c r="O37" s="82">
        <f t="shared" si="3"/>
        <v>0.24939322458738164</v>
      </c>
      <c r="P37" s="76">
        <f>分析係数表!C40</f>
        <v>0.6708495079895278</v>
      </c>
      <c r="Q37" s="82">
        <f t="shared" si="4"/>
        <v>0.16730532201036677</v>
      </c>
      <c r="R37" s="83">
        <v>0.167541083308512</v>
      </c>
      <c r="S37" s="84">
        <f t="shared" si="5"/>
        <v>0.16807481876275643</v>
      </c>
      <c r="T37" s="85">
        <f>分析係数表!F40</f>
        <v>0.72803609474871533</v>
      </c>
      <c r="U37" s="86">
        <f t="shared" si="6"/>
        <v>0.12236453467763529</v>
      </c>
      <c r="V37" s="87">
        <f>分析係数表!D40</f>
        <v>0.11505201153026695</v>
      </c>
      <c r="W37" s="167">
        <f t="shared" si="7"/>
        <v>0</v>
      </c>
      <c r="X37" s="76">
        <f>分析係数表!E40</f>
        <v>6.6173705978192762E-2</v>
      </c>
      <c r="Y37" s="166">
        <f t="shared" si="8"/>
        <v>0</v>
      </c>
    </row>
    <row r="38" spans="1:25" x14ac:dyDescent="0.2">
      <c r="A38" s="6" t="s">
        <v>26</v>
      </c>
      <c r="B38" s="5" t="s">
        <v>276</v>
      </c>
      <c r="C38" s="90"/>
      <c r="D38" s="76">
        <f>投入係数表!C38</f>
        <v>4.0330711837063924E-4</v>
      </c>
      <c r="E38" s="77">
        <f t="shared" si="9"/>
        <v>4.0330711837063923E-2</v>
      </c>
      <c r="F38" s="76">
        <f>分析係数表!C41</f>
        <v>0.63576075285795497</v>
      </c>
      <c r="G38" s="77">
        <f t="shared" si="0"/>
        <v>2.5640683720828995E-2</v>
      </c>
      <c r="H38" s="77">
        <v>2.8840275507177125E-2</v>
      </c>
      <c r="I38" s="77">
        <f t="shared" si="1"/>
        <v>2.8840275507177125E-2</v>
      </c>
      <c r="J38" s="76">
        <f>分析係数表!G41</f>
        <v>0.45993746335743602</v>
      </c>
      <c r="K38" s="78">
        <f t="shared" si="2"/>
        <v>1.3264723159300638E-2</v>
      </c>
      <c r="L38" s="79"/>
      <c r="M38" s="80"/>
      <c r="N38" s="81">
        <f>分析係数表!H41</f>
        <v>4.510618532758754E-2</v>
      </c>
      <c r="O38" s="82">
        <f t="shared" si="3"/>
        <v>0.44620200263945048</v>
      </c>
      <c r="P38" s="76">
        <f>分析係数表!C41</f>
        <v>0.63576075285795497</v>
      </c>
      <c r="Q38" s="82">
        <f t="shared" si="4"/>
        <v>0.28367772112478423</v>
      </c>
      <c r="R38" s="83">
        <v>0.28766329921054479</v>
      </c>
      <c r="S38" s="84">
        <f t="shared" si="5"/>
        <v>0.31650357471772189</v>
      </c>
      <c r="T38" s="85">
        <f>分析係数表!F41</f>
        <v>0.5626343560680086</v>
      </c>
      <c r="U38" s="86">
        <f t="shared" si="6"/>
        <v>0.1780757849545283</v>
      </c>
      <c r="V38" s="87">
        <f>分析係数表!D41</f>
        <v>0.18145397693961304</v>
      </c>
      <c r="W38" s="167">
        <f t="shared" si="7"/>
        <v>0</v>
      </c>
      <c r="X38" s="76">
        <f>分析係数表!E41</f>
        <v>0.17500488567520031</v>
      </c>
      <c r="Y38" s="166">
        <f t="shared" si="8"/>
        <v>0</v>
      </c>
    </row>
    <row r="39" spans="1:25" x14ac:dyDescent="0.2">
      <c r="A39" s="6" t="s">
        <v>51</v>
      </c>
      <c r="B39" s="5" t="s">
        <v>367</v>
      </c>
      <c r="C39" s="90"/>
      <c r="D39" s="76">
        <f>投入係数表!C39</f>
        <v>2.0165355918531962E-4</v>
      </c>
      <c r="E39" s="77">
        <f>$C$5*D39</f>
        <v>2.0165355918531962E-2</v>
      </c>
      <c r="F39" s="76">
        <f>分析係数表!C42</f>
        <v>1</v>
      </c>
      <c r="G39" s="77">
        <f>E39*F39</f>
        <v>2.0165355918531962E-2</v>
      </c>
      <c r="H39" s="77">
        <v>2.9869873495003581E-2</v>
      </c>
      <c r="I39" s="77">
        <f>C39+H39</f>
        <v>2.9869873495003581E-2</v>
      </c>
      <c r="J39" s="76">
        <f>分析係数表!G42</f>
        <v>0.48586118251928023</v>
      </c>
      <c r="K39" s="78">
        <f>I39*J39</f>
        <v>1.4512612057983746E-2</v>
      </c>
      <c r="L39" s="79"/>
      <c r="M39" s="80"/>
      <c r="N39" s="81">
        <f>分析係数表!H42</f>
        <v>1.2011973266585813E-2</v>
      </c>
      <c r="O39" s="82">
        <f t="shared" si="3"/>
        <v>0.11882553331159279</v>
      </c>
      <c r="P39" s="76">
        <f>分析係数表!C42</f>
        <v>1</v>
      </c>
      <c r="Q39" s="82">
        <f>O39*P39</f>
        <v>0.11882553331159279</v>
      </c>
      <c r="R39" s="83">
        <v>0.12348980197907002</v>
      </c>
      <c r="S39" s="84">
        <f>I39+R39</f>
        <v>0.15335967547407359</v>
      </c>
      <c r="T39" s="85">
        <f>分析係数表!F42</f>
        <v>0.55826906598114823</v>
      </c>
      <c r="U39" s="86">
        <f t="shared" si="6"/>
        <v>8.5615962786083064E-2</v>
      </c>
      <c r="V39" s="87">
        <f>分析係数表!D42</f>
        <v>0.12296486718080549</v>
      </c>
      <c r="W39" s="167">
        <f t="shared" si="7"/>
        <v>0</v>
      </c>
      <c r="X39" s="76">
        <f>分析係数表!E42</f>
        <v>7.7120822622107968E-2</v>
      </c>
      <c r="Y39" s="166">
        <f t="shared" si="8"/>
        <v>0</v>
      </c>
    </row>
    <row r="40" spans="1:25" x14ac:dyDescent="0.2">
      <c r="A40" s="6" t="s">
        <v>194</v>
      </c>
      <c r="B40" s="5" t="s">
        <v>41</v>
      </c>
      <c r="C40" s="90"/>
      <c r="D40" s="76">
        <f>投入係数表!C40</f>
        <v>1.9963702359346643E-2</v>
      </c>
      <c r="E40" s="77">
        <f>$C$5*D40</f>
        <v>1.9963702359346642</v>
      </c>
      <c r="F40" s="76">
        <f>分析係数表!C43</f>
        <v>0.35275161130391675</v>
      </c>
      <c r="G40" s="77">
        <f>E40*F40</f>
        <v>0.70422281748513327</v>
      </c>
      <c r="H40" s="77">
        <v>1.0168587102452076</v>
      </c>
      <c r="I40" s="77">
        <f>C40+H40</f>
        <v>1.0168587102452076</v>
      </c>
      <c r="J40" s="76">
        <f>分析係数表!G43</f>
        <v>0.36383347788378145</v>
      </c>
      <c r="K40" s="78">
        <f>I40*J40</f>
        <v>0.36996724106493029</v>
      </c>
      <c r="L40" s="79"/>
      <c r="M40" s="80"/>
      <c r="N40" s="81">
        <f>分析係数表!H43</f>
        <v>3.2462002941707736E-2</v>
      </c>
      <c r="O40" s="82">
        <f t="shared" si="3"/>
        <v>0.32112249389040542</v>
      </c>
      <c r="P40" s="76">
        <f>分析係数表!C43</f>
        <v>0.35275161130391675</v>
      </c>
      <c r="Q40" s="82">
        <f>O40*P40</f>
        <v>0.11327647714577267</v>
      </c>
      <c r="R40" s="83">
        <v>0.23305891061295494</v>
      </c>
      <c r="S40" s="84">
        <f>I40+R40</f>
        <v>1.2499176208581626</v>
      </c>
      <c r="T40" s="85">
        <f>分析係数表!F43</f>
        <v>0.62185602775368609</v>
      </c>
      <c r="U40" s="86">
        <f t="shared" si="6"/>
        <v>0.77726880672619481</v>
      </c>
      <c r="V40" s="87">
        <f>分析係数表!D43</f>
        <v>0.24869904596704251</v>
      </c>
      <c r="W40" s="167">
        <f t="shared" si="7"/>
        <v>0</v>
      </c>
      <c r="X40" s="76">
        <f>分析係数表!E43</f>
        <v>0.20663486556808325</v>
      </c>
      <c r="Y40" s="166">
        <f t="shared" si="8"/>
        <v>0</v>
      </c>
    </row>
    <row r="41" spans="1:25" x14ac:dyDescent="0.2">
      <c r="A41" s="6" t="s">
        <v>340</v>
      </c>
      <c r="B41" s="5" t="s">
        <v>345</v>
      </c>
      <c r="C41" s="90"/>
      <c r="D41" s="76">
        <f>投入係数表!C41</f>
        <v>0</v>
      </c>
      <c r="E41" s="77">
        <f>$C$5*D41</f>
        <v>0</v>
      </c>
      <c r="F41" s="76">
        <f>分析係数表!C44</f>
        <v>0.44216182048040453</v>
      </c>
      <c r="G41" s="77">
        <f>E41*F41</f>
        <v>0</v>
      </c>
      <c r="H41" s="77">
        <v>1.9837478766192413E-3</v>
      </c>
      <c r="I41" s="77">
        <f>C41+H41</f>
        <v>1.9837478766192413E-3</v>
      </c>
      <c r="J41" s="76">
        <f>分析係数表!G44</f>
        <v>0.26698361065932691</v>
      </c>
      <c r="K41" s="78">
        <f>I41*J41</f>
        <v>5.2962817073757803E-4</v>
      </c>
      <c r="L41" s="79"/>
      <c r="M41" s="80"/>
      <c r="N41" s="81">
        <f>分析係数表!H44</f>
        <v>9.8960080509896006E-2</v>
      </c>
      <c r="O41" s="82">
        <f t="shared" si="3"/>
        <v>0.97893860418895451</v>
      </c>
      <c r="P41" s="76">
        <f>分析係数表!C44</f>
        <v>0.44216182048040453</v>
      </c>
      <c r="Q41" s="82">
        <f>O41*P41</f>
        <v>0.43284927536673429</v>
      </c>
      <c r="R41" s="83">
        <v>0.43863013244065741</v>
      </c>
      <c r="S41" s="84">
        <f>I41+R41</f>
        <v>0.44061388031727666</v>
      </c>
      <c r="T41" s="85">
        <f>分析係数表!F44</f>
        <v>0.48855248342299512</v>
      </c>
      <c r="U41" s="86">
        <f t="shared" si="6"/>
        <v>0.21526300545964785</v>
      </c>
      <c r="V41" s="87">
        <f>分析係数表!D44</f>
        <v>0.23645689978731391</v>
      </c>
      <c r="W41" s="167">
        <f t="shared" si="7"/>
        <v>0</v>
      </c>
      <c r="X41" s="76">
        <f>分析係数表!E44</f>
        <v>0.14913048917803079</v>
      </c>
      <c r="Y41" s="166">
        <f t="shared" si="8"/>
        <v>0</v>
      </c>
    </row>
    <row r="42" spans="1:25" x14ac:dyDescent="0.2">
      <c r="A42" s="6" t="s">
        <v>341</v>
      </c>
      <c r="B42" s="5" t="s">
        <v>278</v>
      </c>
      <c r="C42" s="90"/>
      <c r="D42" s="76">
        <f>投入係数表!C42</f>
        <v>6.0496067755595891E-4</v>
      </c>
      <c r="E42" s="77">
        <f>$C$5*D42</f>
        <v>6.0496067755595892E-2</v>
      </c>
      <c r="F42" s="76">
        <f>分析係数表!C45</f>
        <v>1</v>
      </c>
      <c r="G42" s="77">
        <f>E42*F42</f>
        <v>6.0496067755595892E-2</v>
      </c>
      <c r="H42" s="77">
        <v>7.5809552392511456E-2</v>
      </c>
      <c r="I42" s="77">
        <f>C42+H42</f>
        <v>7.5809552392511456E-2</v>
      </c>
      <c r="J42" s="76">
        <f>分析係数表!G45</f>
        <v>0</v>
      </c>
      <c r="K42" s="78">
        <f>I42*J42</f>
        <v>0</v>
      </c>
      <c r="L42" s="79"/>
      <c r="M42" s="80"/>
      <c r="N42" s="81">
        <f>分析係数表!H45</f>
        <v>0</v>
      </c>
      <c r="O42" s="82">
        <f t="shared" si="3"/>
        <v>0</v>
      </c>
      <c r="P42" s="76">
        <f>分析係数表!C45</f>
        <v>1</v>
      </c>
      <c r="Q42" s="82">
        <f>O42*P42</f>
        <v>0</v>
      </c>
      <c r="R42" s="83">
        <v>4.3710317524715313E-3</v>
      </c>
      <c r="S42" s="84">
        <f>I42+R42</f>
        <v>8.0180584144982983E-2</v>
      </c>
      <c r="T42" s="85">
        <f>分析係数表!F45</f>
        <v>0</v>
      </c>
      <c r="U42" s="86">
        <f t="shared" si="6"/>
        <v>0</v>
      </c>
      <c r="V42" s="87">
        <f>分析係数表!D45</f>
        <v>0</v>
      </c>
      <c r="W42" s="167">
        <f t="shared" si="7"/>
        <v>0</v>
      </c>
      <c r="X42" s="76">
        <f>分析係数表!E45</f>
        <v>0</v>
      </c>
      <c r="Y42" s="166">
        <f t="shared" si="8"/>
        <v>0</v>
      </c>
    </row>
    <row r="43" spans="1:25" x14ac:dyDescent="0.2">
      <c r="A43" s="6" t="s">
        <v>342</v>
      </c>
      <c r="B43" s="5" t="s">
        <v>279</v>
      </c>
      <c r="C43" s="90"/>
      <c r="D43" s="76">
        <f>投入係数表!C43</f>
        <v>4.0330711837063922E-3</v>
      </c>
      <c r="E43" s="77">
        <f>$C$5*D43</f>
        <v>0.40330711837063921</v>
      </c>
      <c r="F43" s="76">
        <f>分析係数表!C46</f>
        <v>0.17935833011209901</v>
      </c>
      <c r="G43" s="77">
        <f>E43*F43</f>
        <v>7.2336491273280498E-2</v>
      </c>
      <c r="H43" s="77">
        <v>9.1898393001555889E-2</v>
      </c>
      <c r="I43" s="77">
        <f>C43+H43</f>
        <v>9.1898393001555889E-2</v>
      </c>
      <c r="J43" s="76">
        <f>分析係数表!G46</f>
        <v>8.6021505376344086E-3</v>
      </c>
      <c r="K43" s="78">
        <f>I43*J43</f>
        <v>7.9052381076607212E-4</v>
      </c>
      <c r="L43" s="79"/>
      <c r="M43" s="80"/>
      <c r="N43" s="81">
        <f>分析係数表!H46</f>
        <v>1.9624287151962429E-2</v>
      </c>
      <c r="O43" s="82">
        <f t="shared" si="3"/>
        <v>0.1941285028645893</v>
      </c>
      <c r="P43" s="76">
        <f>分析係数表!C46</f>
        <v>0.17935833011209901</v>
      </c>
      <c r="Q43" s="82">
        <f>O43*P43</f>
        <v>3.4818564100954567E-2</v>
      </c>
      <c r="R43" s="83">
        <v>3.9749936176448425E-2</v>
      </c>
      <c r="S43" s="84">
        <f>I43+R43</f>
        <v>0.13164832917800431</v>
      </c>
      <c r="T43" s="85">
        <f>分析係数表!F46</f>
        <v>0.31182795698924731</v>
      </c>
      <c r="U43" s="86">
        <f t="shared" si="6"/>
        <v>4.1051629528625004E-2</v>
      </c>
      <c r="V43" s="87">
        <f>分析係数表!D46</f>
        <v>4.3010752688172043E-3</v>
      </c>
      <c r="W43" s="167">
        <f t="shared" si="7"/>
        <v>0</v>
      </c>
      <c r="X43" s="76">
        <f>分析係数表!E46</f>
        <v>1.0752688172043012E-2</v>
      </c>
      <c r="Y43" s="166">
        <f t="shared" si="8"/>
        <v>0</v>
      </c>
    </row>
    <row r="44" spans="1:25" x14ac:dyDescent="0.2">
      <c r="A44" s="192">
        <v>40</v>
      </c>
      <c r="B44" s="14" t="s">
        <v>150</v>
      </c>
      <c r="C44" s="197">
        <f>SUM(C5:C43)</f>
        <v>100</v>
      </c>
      <c r="D44" s="92">
        <f>投入係数表!C44</f>
        <v>0.54406130268199238</v>
      </c>
      <c r="E44" s="91">
        <f>SUM(E5:E43)</f>
        <v>54.406130268199234</v>
      </c>
      <c r="F44" s="92">
        <f>分析係数表!C47</f>
        <v>0.45205734847213674</v>
      </c>
      <c r="G44" s="91">
        <f>SUM(G5:G43)</f>
        <v>15.906278808837968</v>
      </c>
      <c r="H44" s="91">
        <f>SUM(H5:H43)</f>
        <v>18.691415998572758</v>
      </c>
      <c r="I44" s="91">
        <f>SUM(I5:I43)</f>
        <v>118.69141599857272</v>
      </c>
      <c r="J44" s="92">
        <f>分析係数表!G47</f>
        <v>0.25945463001493158</v>
      </c>
      <c r="K44" s="93">
        <f>SUM(K5:K43)</f>
        <v>15.777125289039946</v>
      </c>
      <c r="L44" s="94">
        <f>最終需要_まとめ!$L$33</f>
        <v>0.627</v>
      </c>
      <c r="M44" s="91">
        <f>K44*L44</f>
        <v>9.8922575562280457</v>
      </c>
      <c r="N44" s="95">
        <f>分析係数表!H47</f>
        <v>1</v>
      </c>
      <c r="O44" s="96">
        <f>SUM(O5:O43)</f>
        <v>9.8922575562280457</v>
      </c>
      <c r="P44" s="92">
        <f>分析係数表!C47</f>
        <v>0.45205734847213674</v>
      </c>
      <c r="Q44" s="96">
        <f>SUM(Q5:Q43)</f>
        <v>4.7344745795629928</v>
      </c>
      <c r="R44" s="91">
        <f>SUM(R5:R43)</f>
        <v>5.4584284858592103</v>
      </c>
      <c r="S44" s="97">
        <f>SUM(S5:S43)</f>
        <v>124.14984448443198</v>
      </c>
      <c r="T44" s="98">
        <f>分析係数表!F47</f>
        <v>0.49393557388686266</v>
      </c>
      <c r="U44" s="99">
        <f>SUM(U5:U43)</f>
        <v>57.290364925125665</v>
      </c>
      <c r="V44" s="100">
        <f>分析係数表!D47</f>
        <v>0.10430078574400901</v>
      </c>
      <c r="W44" s="164">
        <f>SUM(W5:W43)</f>
        <v>22</v>
      </c>
      <c r="X44" s="92">
        <f>分析係数表!E47</f>
        <v>8.4816292561133821E-2</v>
      </c>
      <c r="Y44" s="165">
        <f>SUM(Y5:Y43)</f>
        <v>17</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46" sqref="K4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265</v>
      </c>
      <c r="S2" s="3" t="s">
        <v>152</v>
      </c>
      <c r="U2" s="64" t="s">
        <v>209</v>
      </c>
      <c r="W2" s="3" t="s">
        <v>130</v>
      </c>
      <c r="Y2" s="3" t="s">
        <v>153</v>
      </c>
    </row>
    <row r="3" spans="1:25" ht="44" x14ac:dyDescent="0.2">
      <c r="B3" s="65"/>
      <c r="C3" s="66" t="s">
        <v>227</v>
      </c>
      <c r="D3" s="66" t="s">
        <v>307</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投入係数表!D5</f>
        <v>2.8985507246376812E-3</v>
      </c>
      <c r="E5" s="77">
        <f t="shared" ref="E5:E38" si="0">$C$6*D5</f>
        <v>0.28985507246376813</v>
      </c>
      <c r="F5" s="76">
        <f>分析係数表!C8</f>
        <v>0.54693596511361031</v>
      </c>
      <c r="G5" s="77">
        <f t="shared" ref="G5:G38" si="1">E5*F5</f>
        <v>0.15853216380104648</v>
      </c>
      <c r="H5" s="77">
        <f t="array" ref="H5:H43">MMULT(逆行列係数!C5:AO43,'2'!G5:G43)</f>
        <v>0.26599198628179566</v>
      </c>
      <c r="I5" s="77">
        <f t="shared" ref="I5:I38" si="2">C5+H5</f>
        <v>0.26599198628179566</v>
      </c>
      <c r="J5" s="76">
        <f>分析係数表!G8</f>
        <v>0.11998386771526517</v>
      </c>
      <c r="K5" s="78">
        <f t="shared" ref="K5:K38" si="3">I5*J5</f>
        <v>3.1914747295355601E-2</v>
      </c>
      <c r="L5" s="79" t="s">
        <v>181</v>
      </c>
      <c r="M5" s="80" t="s">
        <v>181</v>
      </c>
      <c r="N5" s="81">
        <f>分析係数表!H8</f>
        <v>1.0437901581813021E-2</v>
      </c>
      <c r="O5" s="82">
        <f t="shared" ref="O5:O43" si="4">$M$44*N5</f>
        <v>0.19850327824509262</v>
      </c>
      <c r="P5" s="76">
        <f>分析係数表!C8</f>
        <v>0.54693596511361031</v>
      </c>
      <c r="Q5" s="82">
        <f t="shared" ref="Q5:Q38" si="5">O5*P5</f>
        <v>0.10856858206519526</v>
      </c>
      <c r="R5" s="83">
        <f t="array" ref="R5:R43">MMULT(逆行列係数!C5:AO43,'2'!Q5:Q43)</f>
        <v>0.15949963162673503</v>
      </c>
      <c r="S5" s="84">
        <f t="shared" ref="S5:S38" si="6">I5+R5</f>
        <v>0.42549161790853068</v>
      </c>
      <c r="T5" s="85">
        <f>分析係数表!F8</f>
        <v>0.45210727969348657</v>
      </c>
      <c r="U5" s="86">
        <f t="shared" ref="U5:U43" si="7">S5*T5</f>
        <v>0.19236785790500621</v>
      </c>
      <c r="V5" s="87">
        <f>分析係数表!D8</f>
        <v>0.18995765275257109</v>
      </c>
      <c r="W5" s="167">
        <f t="shared" ref="W5:W43" si="8">ROUND(S5*V5,0)</f>
        <v>0</v>
      </c>
      <c r="X5" s="76">
        <f>分析係数表!E8</f>
        <v>0.14398064125831822</v>
      </c>
      <c r="Y5" s="166">
        <f t="shared" ref="Y5:Y43" si="9">ROUND(S5*X5,0)</f>
        <v>0</v>
      </c>
    </row>
    <row r="6" spans="1:25" x14ac:dyDescent="0.2">
      <c r="A6" s="6" t="s">
        <v>219</v>
      </c>
      <c r="B6" s="5" t="s">
        <v>265</v>
      </c>
      <c r="C6" s="75">
        <f>最終需要_まとめ!$C$7</f>
        <v>100</v>
      </c>
      <c r="D6" s="76">
        <f>投入係数表!D6</f>
        <v>0.13188405797101449</v>
      </c>
      <c r="E6" s="77">
        <f t="shared" si="0"/>
        <v>13.188405797101449</v>
      </c>
      <c r="F6" s="76">
        <f>分析係数表!C9</f>
        <v>1</v>
      </c>
      <c r="G6" s="77">
        <f t="shared" si="1"/>
        <v>13.188405797101449</v>
      </c>
      <c r="H6" s="77">
        <v>15.196103679961828</v>
      </c>
      <c r="I6" s="77">
        <f t="shared" si="2"/>
        <v>115.19610367996182</v>
      </c>
      <c r="J6" s="76">
        <f>分析係数表!G9</f>
        <v>0.24637681159420291</v>
      </c>
      <c r="K6" s="78">
        <f t="shared" si="3"/>
        <v>28.381648732744218</v>
      </c>
      <c r="L6" s="79"/>
      <c r="M6" s="80"/>
      <c r="N6" s="81">
        <f>分析係数表!H9</f>
        <v>5.4189353082342016E-4</v>
      </c>
      <c r="O6" s="82">
        <f t="shared" si="4"/>
        <v>1.0305485397149433E-2</v>
      </c>
      <c r="P6" s="76">
        <f>分析係数表!C9</f>
        <v>1</v>
      </c>
      <c r="Q6" s="82">
        <f t="shared" si="5"/>
        <v>1.0305485397149433E-2</v>
      </c>
      <c r="R6" s="83">
        <v>1.3503151320208689E-2</v>
      </c>
      <c r="S6" s="84">
        <f t="shared" si="6"/>
        <v>115.20960683128203</v>
      </c>
      <c r="T6" s="85">
        <f>分析係数表!F9</f>
        <v>0.67101449275362324</v>
      </c>
      <c r="U6" s="86">
        <f t="shared" si="7"/>
        <v>77.307315888237085</v>
      </c>
      <c r="V6" s="87">
        <f>分析係数表!D9</f>
        <v>0.17826086956521739</v>
      </c>
      <c r="W6" s="167">
        <f t="shared" si="8"/>
        <v>21</v>
      </c>
      <c r="X6" s="76">
        <f>分析係数表!E9</f>
        <v>0.11304347826086956</v>
      </c>
      <c r="Y6" s="166">
        <f t="shared" si="9"/>
        <v>13</v>
      </c>
    </row>
    <row r="7" spans="1:25" x14ac:dyDescent="0.2">
      <c r="A7" s="6" t="s">
        <v>220</v>
      </c>
      <c r="B7" s="5" t="s">
        <v>266</v>
      </c>
      <c r="C7" s="90"/>
      <c r="D7" s="76">
        <f>投入係数表!D7</f>
        <v>0</v>
      </c>
      <c r="E7" s="77">
        <f t="shared" si="0"/>
        <v>0</v>
      </c>
      <c r="F7" s="76">
        <f>分析係数表!C10</f>
        <v>7.9037800687285276E-2</v>
      </c>
      <c r="G7" s="77">
        <f t="shared" si="1"/>
        <v>0</v>
      </c>
      <c r="H7" s="77">
        <v>1.6008440078546357E-3</v>
      </c>
      <c r="I7" s="77">
        <f t="shared" si="2"/>
        <v>1.6008440078546357E-3</v>
      </c>
      <c r="J7" s="76">
        <f>分析係数表!G10</f>
        <v>0.17857142857142858</v>
      </c>
      <c r="K7" s="78">
        <f t="shared" si="3"/>
        <v>2.8586500140261354E-4</v>
      </c>
      <c r="L7" s="79"/>
      <c r="M7" s="80"/>
      <c r="N7" s="81">
        <f>分析係数表!H10</f>
        <v>1.057982607798106E-3</v>
      </c>
      <c r="O7" s="82">
        <f t="shared" si="4"/>
        <v>2.0120233394434604E-2</v>
      </c>
      <c r="P7" s="76">
        <f>分析係数表!C10</f>
        <v>7.9037800687285276E-2</v>
      </c>
      <c r="Q7" s="82">
        <f t="shared" si="5"/>
        <v>1.5902589968109836E-3</v>
      </c>
      <c r="R7" s="83">
        <v>2.6393728256781292E-3</v>
      </c>
      <c r="S7" s="84">
        <f t="shared" si="6"/>
        <v>4.2402168335327652E-3</v>
      </c>
      <c r="T7" s="85">
        <f>分析係数表!F10</f>
        <v>0.5178571428571429</v>
      </c>
      <c r="U7" s="86">
        <f t="shared" si="7"/>
        <v>2.1958265745080393E-3</v>
      </c>
      <c r="V7" s="87">
        <f>分析係数表!D10</f>
        <v>0.10714285714285714</v>
      </c>
      <c r="W7" s="167">
        <f t="shared" si="8"/>
        <v>0</v>
      </c>
      <c r="X7" s="76">
        <f>分析係数表!E10</f>
        <v>8.9285714285714288E-2</v>
      </c>
      <c r="Y7" s="166">
        <f t="shared" si="9"/>
        <v>0</v>
      </c>
    </row>
    <row r="8" spans="1:25" x14ac:dyDescent="0.2">
      <c r="A8" s="6" t="s">
        <v>221</v>
      </c>
      <c r="B8" s="5" t="s">
        <v>27</v>
      </c>
      <c r="C8" s="90"/>
      <c r="D8" s="76">
        <f>投入係数表!D8</f>
        <v>0</v>
      </c>
      <c r="E8" s="77">
        <f t="shared" si="0"/>
        <v>0</v>
      </c>
      <c r="F8" s="76">
        <f>分析係数表!C11</f>
        <v>2.9201343261789914E-3</v>
      </c>
      <c r="G8" s="77">
        <f t="shared" si="1"/>
        <v>0</v>
      </c>
      <c r="H8" s="77">
        <v>9.3257403036200689E-4</v>
      </c>
      <c r="I8" s="77">
        <f t="shared" si="2"/>
        <v>9.3257403036200689E-4</v>
      </c>
      <c r="J8" s="76">
        <f>分析係数表!G11</f>
        <v>0.38709677419354838</v>
      </c>
      <c r="K8" s="78">
        <f t="shared" si="3"/>
        <v>3.6099639884980912E-4</v>
      </c>
      <c r="L8" s="79"/>
      <c r="M8" s="80"/>
      <c r="N8" s="81">
        <f>分析係数表!H11</f>
        <v>-1.2902226924367146E-5</v>
      </c>
      <c r="O8" s="82">
        <f t="shared" si="4"/>
        <v>-2.4536869993212933E-4</v>
      </c>
      <c r="P8" s="76">
        <f>分析係数表!C11</f>
        <v>2.9201343261789914E-3</v>
      </c>
      <c r="Q8" s="82">
        <f t="shared" si="5"/>
        <v>-7.1650956324172362E-7</v>
      </c>
      <c r="R8" s="83">
        <v>3.5374157347736806E-3</v>
      </c>
      <c r="S8" s="84">
        <f t="shared" si="6"/>
        <v>4.4699897651356872E-3</v>
      </c>
      <c r="T8" s="85">
        <f>分析係数表!F11</f>
        <v>0.64516129032258063</v>
      </c>
      <c r="U8" s="86">
        <f t="shared" si="7"/>
        <v>2.8838643646036692E-3</v>
      </c>
      <c r="V8" s="87">
        <f>分析係数表!D11</f>
        <v>0.25806451612903225</v>
      </c>
      <c r="W8" s="167">
        <f t="shared" si="8"/>
        <v>0</v>
      </c>
      <c r="X8" s="76">
        <f>分析係数表!E11</f>
        <v>0.22580645161290322</v>
      </c>
      <c r="Y8" s="166">
        <f t="shared" si="9"/>
        <v>0</v>
      </c>
    </row>
    <row r="9" spans="1:25" x14ac:dyDescent="0.2">
      <c r="A9" s="6" t="s">
        <v>222</v>
      </c>
      <c r="B9" s="5" t="s">
        <v>190</v>
      </c>
      <c r="C9" s="90"/>
      <c r="D9" s="76">
        <f>投入係数表!D9</f>
        <v>3.1884057971014491E-2</v>
      </c>
      <c r="E9" s="77">
        <f t="shared" si="0"/>
        <v>3.1884057971014492</v>
      </c>
      <c r="F9" s="76">
        <f>分析係数表!C12</f>
        <v>0.15436841164909776</v>
      </c>
      <c r="G9" s="77">
        <f t="shared" si="1"/>
        <v>0.49218913859132618</v>
      </c>
      <c r="H9" s="77">
        <v>0.59081856869869953</v>
      </c>
      <c r="I9" s="77">
        <f t="shared" si="2"/>
        <v>0.59081856869869953</v>
      </c>
      <c r="J9" s="76">
        <f>分析係数表!G12</f>
        <v>0.13865952540355575</v>
      </c>
      <c r="K9" s="78">
        <f t="shared" si="3"/>
        <v>8.1922622335369774E-2</v>
      </c>
      <c r="L9" s="79"/>
      <c r="M9" s="80"/>
      <c r="N9" s="81">
        <f>分析係数表!H12</f>
        <v>8.1322736304286117E-2</v>
      </c>
      <c r="O9" s="82">
        <f t="shared" si="4"/>
        <v>1.546558915672211</v>
      </c>
      <c r="P9" s="76">
        <f>分析係数表!C12</f>
        <v>0.15436841164909776</v>
      </c>
      <c r="Q9" s="82">
        <f t="shared" si="5"/>
        <v>0.23873984333407014</v>
      </c>
      <c r="R9" s="83">
        <v>0.27159704323988848</v>
      </c>
      <c r="S9" s="84">
        <f t="shared" si="6"/>
        <v>0.86241561193858796</v>
      </c>
      <c r="T9" s="85">
        <f>分析係数表!F12</f>
        <v>0.32507624786134048</v>
      </c>
      <c r="U9" s="86">
        <f t="shared" si="7"/>
        <v>0.28035083122603804</v>
      </c>
      <c r="V9" s="87">
        <f>分析係数表!D12</f>
        <v>4.5079223387636688E-2</v>
      </c>
      <c r="W9" s="167">
        <f t="shared" si="8"/>
        <v>0</v>
      </c>
      <c r="X9" s="76">
        <f>分析係数表!E12</f>
        <v>4.7459644424607601E-2</v>
      </c>
      <c r="Y9" s="166">
        <f t="shared" si="9"/>
        <v>0</v>
      </c>
    </row>
    <row r="10" spans="1:25" x14ac:dyDescent="0.2">
      <c r="A10" s="6" t="s">
        <v>223</v>
      </c>
      <c r="B10" s="5" t="s">
        <v>28</v>
      </c>
      <c r="C10" s="90"/>
      <c r="D10" s="76">
        <f>投入係数表!D10</f>
        <v>2.8985507246376812E-3</v>
      </c>
      <c r="E10" s="77">
        <f t="shared" si="0"/>
        <v>0.28985507246376813</v>
      </c>
      <c r="F10" s="76">
        <f>分析係数表!C13</f>
        <v>0</v>
      </c>
      <c r="G10" s="77">
        <f t="shared" si="1"/>
        <v>0</v>
      </c>
      <c r="H10" s="77">
        <v>0</v>
      </c>
      <c r="I10" s="77">
        <f t="shared" si="2"/>
        <v>0</v>
      </c>
      <c r="J10" s="76">
        <f>分析係数表!G13</f>
        <v>0.24519230769230768</v>
      </c>
      <c r="K10" s="78">
        <f t="shared" si="3"/>
        <v>0</v>
      </c>
      <c r="L10" s="79"/>
      <c r="M10" s="80"/>
      <c r="N10" s="81">
        <f>分析係数表!H13</f>
        <v>1.238613784739246E-2</v>
      </c>
      <c r="O10" s="82">
        <f t="shared" si="4"/>
        <v>0.23555395193484416</v>
      </c>
      <c r="P10" s="76">
        <f>分析係数表!C13</f>
        <v>0</v>
      </c>
      <c r="Q10" s="82">
        <f t="shared" si="5"/>
        <v>0</v>
      </c>
      <c r="R10" s="83">
        <v>0</v>
      </c>
      <c r="S10" s="84">
        <f t="shared" si="6"/>
        <v>0</v>
      </c>
      <c r="T10" s="85">
        <f>分析係数表!F13</f>
        <v>0.38350591715976329</v>
      </c>
      <c r="U10" s="86">
        <f t="shared" si="7"/>
        <v>0</v>
      </c>
      <c r="V10" s="87">
        <f>分析係数表!D13</f>
        <v>0.13609467455621302</v>
      </c>
      <c r="W10" s="167">
        <f t="shared" si="8"/>
        <v>0</v>
      </c>
      <c r="X10" s="76">
        <f>分析係数表!E13</f>
        <v>0.13646449704142011</v>
      </c>
      <c r="Y10" s="166">
        <f t="shared" si="9"/>
        <v>0</v>
      </c>
    </row>
    <row r="11" spans="1:25" x14ac:dyDescent="0.2">
      <c r="A11" s="6" t="s">
        <v>224</v>
      </c>
      <c r="B11" s="5" t="s">
        <v>267</v>
      </c>
      <c r="C11" s="90"/>
      <c r="D11" s="76">
        <f>投入係数表!D11</f>
        <v>1.1594202898550725E-2</v>
      </c>
      <c r="E11" s="77">
        <f t="shared" si="0"/>
        <v>1.1594202898550725</v>
      </c>
      <c r="F11" s="76">
        <f>分析係数表!C14</f>
        <v>5.4896794027228801E-2</v>
      </c>
      <c r="G11" s="77">
        <f t="shared" si="1"/>
        <v>6.3648456843163836E-2</v>
      </c>
      <c r="H11" s="77">
        <v>8.0428024636892498E-2</v>
      </c>
      <c r="I11" s="77">
        <f t="shared" si="2"/>
        <v>8.0428024636892498E-2</v>
      </c>
      <c r="J11" s="76">
        <f>分析係数表!G14</f>
        <v>0.21908893709327548</v>
      </c>
      <c r="K11" s="78">
        <f t="shared" si="3"/>
        <v>1.762089043020855E-2</v>
      </c>
      <c r="L11" s="79"/>
      <c r="M11" s="80"/>
      <c r="N11" s="81">
        <f>分析係数表!H14</f>
        <v>1.0321781539493716E-3</v>
      </c>
      <c r="O11" s="82">
        <f t="shared" si="4"/>
        <v>1.9629495994570346E-2</v>
      </c>
      <c r="P11" s="76">
        <f>分析係数表!C14</f>
        <v>5.4896794027228801E-2</v>
      </c>
      <c r="Q11" s="82">
        <f t="shared" si="5"/>
        <v>1.077596398472241E-3</v>
      </c>
      <c r="R11" s="83">
        <v>5.0369392927352074E-3</v>
      </c>
      <c r="S11" s="84">
        <f t="shared" si="6"/>
        <v>8.5464963929627699E-2</v>
      </c>
      <c r="T11" s="85">
        <f>分析係数表!F14</f>
        <v>0.36550976138828634</v>
      </c>
      <c r="U11" s="86">
        <f t="shared" si="7"/>
        <v>3.1238278572976719E-2</v>
      </c>
      <c r="V11" s="87">
        <f>分析係数表!D14</f>
        <v>0.11713665943600868</v>
      </c>
      <c r="W11" s="167">
        <f t="shared" si="8"/>
        <v>0</v>
      </c>
      <c r="X11" s="76">
        <f>分析係数表!E14</f>
        <v>8.6767895878524945E-2</v>
      </c>
      <c r="Y11" s="166">
        <f t="shared" si="9"/>
        <v>0</v>
      </c>
    </row>
    <row r="12" spans="1:25" x14ac:dyDescent="0.2">
      <c r="A12" s="6" t="s">
        <v>225</v>
      </c>
      <c r="B12" s="5" t="s">
        <v>29</v>
      </c>
      <c r="C12" s="90"/>
      <c r="D12" s="76">
        <f>投入係数表!D12</f>
        <v>0</v>
      </c>
      <c r="E12" s="77">
        <f t="shared" si="0"/>
        <v>0</v>
      </c>
      <c r="F12" s="76">
        <f>分析係数表!C15</f>
        <v>0</v>
      </c>
      <c r="G12" s="77">
        <f t="shared" si="1"/>
        <v>0</v>
      </c>
      <c r="H12" s="77">
        <v>0</v>
      </c>
      <c r="I12" s="77">
        <f t="shared" si="2"/>
        <v>0</v>
      </c>
      <c r="J12" s="76">
        <f>分析係数表!G15</f>
        <v>9.5670602482591585E-2</v>
      </c>
      <c r="K12" s="78">
        <f t="shared" si="3"/>
        <v>0</v>
      </c>
      <c r="L12" s="79"/>
      <c r="M12" s="80"/>
      <c r="N12" s="81">
        <f>分析係数表!H15</f>
        <v>7.5090960699816791E-3</v>
      </c>
      <c r="O12" s="82">
        <f t="shared" si="4"/>
        <v>0.14280458336049928</v>
      </c>
      <c r="P12" s="76">
        <f>分析係数表!C15</f>
        <v>0</v>
      </c>
      <c r="Q12" s="82">
        <f t="shared" si="5"/>
        <v>0</v>
      </c>
      <c r="R12" s="83">
        <v>0</v>
      </c>
      <c r="S12" s="84">
        <f t="shared" si="6"/>
        <v>0</v>
      </c>
      <c r="T12" s="85">
        <f>分析係数表!F15</f>
        <v>0.30426884650317892</v>
      </c>
      <c r="U12" s="86">
        <f t="shared" si="7"/>
        <v>0</v>
      </c>
      <c r="V12" s="87">
        <f>分析係数表!D15</f>
        <v>3.7844383893430214E-2</v>
      </c>
      <c r="W12" s="167">
        <f t="shared" si="8"/>
        <v>0</v>
      </c>
      <c r="X12" s="76">
        <f>分析係数表!E15</f>
        <v>3.511958825310324E-2</v>
      </c>
      <c r="Y12" s="166">
        <f t="shared" si="9"/>
        <v>0</v>
      </c>
    </row>
    <row r="13" spans="1:25" x14ac:dyDescent="0.2">
      <c r="A13" s="6" t="s">
        <v>226</v>
      </c>
      <c r="B13" s="5" t="s">
        <v>30</v>
      </c>
      <c r="C13" s="90"/>
      <c r="D13" s="76">
        <f>投入係数表!D13</f>
        <v>1.1594202898550725E-2</v>
      </c>
      <c r="E13" s="77">
        <f t="shared" si="0"/>
        <v>1.1594202898550725</v>
      </c>
      <c r="F13" s="76">
        <f>分析係数表!C16</f>
        <v>2.8164924506387967E-2</v>
      </c>
      <c r="G13" s="77">
        <f t="shared" si="1"/>
        <v>3.2654984934942573E-2</v>
      </c>
      <c r="H13" s="77">
        <v>4.0901739698555616E-2</v>
      </c>
      <c r="I13" s="77">
        <f t="shared" si="2"/>
        <v>4.0901739698555616E-2</v>
      </c>
      <c r="J13" s="76">
        <f>分析係数表!G16</f>
        <v>3.3175355450236969E-2</v>
      </c>
      <c r="K13" s="78">
        <f t="shared" si="3"/>
        <v>1.3569297530326508E-3</v>
      </c>
      <c r="L13" s="79"/>
      <c r="M13" s="80"/>
      <c r="N13" s="81">
        <f>分析係数表!H16</f>
        <v>1.4682734239929811E-2</v>
      </c>
      <c r="O13" s="82">
        <f t="shared" si="4"/>
        <v>0.2792295805227632</v>
      </c>
      <c r="P13" s="76">
        <f>分析係数表!C16</f>
        <v>2.8164924506387967E-2</v>
      </c>
      <c r="Q13" s="82">
        <f t="shared" si="5"/>
        <v>7.8644800553740058E-3</v>
      </c>
      <c r="R13" s="83">
        <v>1.508257528148752E-2</v>
      </c>
      <c r="S13" s="84">
        <f t="shared" si="6"/>
        <v>5.5984314980043137E-2</v>
      </c>
      <c r="T13" s="85">
        <f>分析係数表!F16</f>
        <v>0.28436018957345971</v>
      </c>
      <c r="U13" s="86">
        <f t="shared" si="7"/>
        <v>1.5919710420865346E-2</v>
      </c>
      <c r="V13" s="87">
        <f>分析係数表!D16</f>
        <v>3.7914691943127965E-2</v>
      </c>
      <c r="W13" s="167">
        <f t="shared" si="8"/>
        <v>0</v>
      </c>
      <c r="X13" s="76">
        <f>分析係数表!E16</f>
        <v>3.7914691943127965E-2</v>
      </c>
      <c r="Y13" s="166">
        <f t="shared" si="9"/>
        <v>0</v>
      </c>
    </row>
    <row r="14" spans="1:25" x14ac:dyDescent="0.2">
      <c r="A14" s="6" t="s">
        <v>2</v>
      </c>
      <c r="B14" s="5" t="s">
        <v>364</v>
      </c>
      <c r="C14" s="90"/>
      <c r="D14" s="76">
        <f>投入係数表!D14</f>
        <v>1.3043478260869565E-2</v>
      </c>
      <c r="E14" s="77">
        <f t="shared" si="0"/>
        <v>1.3043478260869565</v>
      </c>
      <c r="F14" s="76">
        <f>分析係数表!C17</f>
        <v>0.15651736285858076</v>
      </c>
      <c r="G14" s="77">
        <f t="shared" si="1"/>
        <v>0.20415308198945317</v>
      </c>
      <c r="H14" s="77">
        <v>0.25550499778150682</v>
      </c>
      <c r="I14" s="77">
        <f t="shared" si="2"/>
        <v>0.25550499778150682</v>
      </c>
      <c r="J14" s="76">
        <f>分析係数表!G17</f>
        <v>0.21787194841087057</v>
      </c>
      <c r="K14" s="78">
        <f t="shared" si="3"/>
        <v>5.5667371695372052E-2</v>
      </c>
      <c r="L14" s="79"/>
      <c r="M14" s="80"/>
      <c r="N14" s="81">
        <f>分析係数表!H17</f>
        <v>2.4901297964028592E-3</v>
      </c>
      <c r="O14" s="82">
        <f t="shared" si="4"/>
        <v>4.735615908690096E-2</v>
      </c>
      <c r="P14" s="76">
        <f>分析係数表!C17</f>
        <v>0.15651736285858076</v>
      </c>
      <c r="Q14" s="82">
        <f t="shared" si="5"/>
        <v>7.4120611353931543E-3</v>
      </c>
      <c r="R14" s="83">
        <v>1.3855651202771537E-2</v>
      </c>
      <c r="S14" s="84">
        <f t="shared" si="6"/>
        <v>0.26936064898427836</v>
      </c>
      <c r="T14" s="85">
        <f>分析係数表!F17</f>
        <v>0.3417779824965454</v>
      </c>
      <c r="U14" s="86">
        <f t="shared" si="7"/>
        <v>9.20615391738068E-2</v>
      </c>
      <c r="V14" s="87">
        <f>分析係数表!D17</f>
        <v>8.7977890373099957E-2</v>
      </c>
      <c r="W14" s="167">
        <f t="shared" si="8"/>
        <v>0</v>
      </c>
      <c r="X14" s="76">
        <f>分析係数表!E17</f>
        <v>8.8438507600184249E-2</v>
      </c>
      <c r="Y14" s="166">
        <f t="shared" si="9"/>
        <v>0</v>
      </c>
    </row>
    <row r="15" spans="1:25" x14ac:dyDescent="0.2">
      <c r="A15" s="6" t="s">
        <v>3</v>
      </c>
      <c r="B15" s="5" t="s">
        <v>31</v>
      </c>
      <c r="C15" s="90"/>
      <c r="D15" s="76">
        <f>投入係数表!D15</f>
        <v>0</v>
      </c>
      <c r="E15" s="77">
        <f t="shared" si="0"/>
        <v>0</v>
      </c>
      <c r="F15" s="76">
        <f>分析係数表!C18</f>
        <v>0.11725293132328307</v>
      </c>
      <c r="G15" s="77">
        <f t="shared" si="1"/>
        <v>0</v>
      </c>
      <c r="H15" s="77">
        <v>3.3531117610704235E-3</v>
      </c>
      <c r="I15" s="77">
        <f t="shared" si="2"/>
        <v>3.3531117610704235E-3</v>
      </c>
      <c r="J15" s="76">
        <f>分析係数表!G18</f>
        <v>0.21513002364066194</v>
      </c>
      <c r="K15" s="78">
        <f t="shared" si="3"/>
        <v>7.2135501242886178E-4</v>
      </c>
      <c r="L15" s="79"/>
      <c r="M15" s="80"/>
      <c r="N15" s="81">
        <f>分析係数表!H18</f>
        <v>3.999690346553815E-4</v>
      </c>
      <c r="O15" s="82">
        <f t="shared" si="4"/>
        <v>7.6064296978960088E-3</v>
      </c>
      <c r="P15" s="76">
        <f>分析係数表!C18</f>
        <v>0.11725293132328307</v>
      </c>
      <c r="Q15" s="82">
        <f t="shared" si="5"/>
        <v>8.918761789827815E-4</v>
      </c>
      <c r="R15" s="83">
        <v>2.1303108099740612E-3</v>
      </c>
      <c r="S15" s="84">
        <f t="shared" si="6"/>
        <v>5.4834225710444842E-3</v>
      </c>
      <c r="T15" s="85">
        <f>分析係数表!F18</f>
        <v>0.45862884160756501</v>
      </c>
      <c r="U15" s="86">
        <f t="shared" si="7"/>
        <v>2.5148557418029076E-3</v>
      </c>
      <c r="V15" s="87">
        <f>分析係数表!D18</f>
        <v>6.6193853427895979E-2</v>
      </c>
      <c r="W15" s="167">
        <f t="shared" si="8"/>
        <v>0</v>
      </c>
      <c r="X15" s="76">
        <f>分析係数表!E18</f>
        <v>5.4373522458628844E-2</v>
      </c>
      <c r="Y15" s="166">
        <f t="shared" si="9"/>
        <v>0</v>
      </c>
    </row>
    <row r="16" spans="1:25" x14ac:dyDescent="0.2">
      <c r="A16" s="6" t="s">
        <v>4</v>
      </c>
      <c r="B16" s="5" t="s">
        <v>32</v>
      </c>
      <c r="C16" s="90"/>
      <c r="D16" s="76">
        <f>投入係数表!D16</f>
        <v>0</v>
      </c>
      <c r="E16" s="77">
        <f t="shared" si="0"/>
        <v>0</v>
      </c>
      <c r="F16" s="76">
        <f>分析係数表!C19</f>
        <v>0.16093535075653365</v>
      </c>
      <c r="G16" s="77">
        <f t="shared" si="1"/>
        <v>0</v>
      </c>
      <c r="H16" s="77">
        <v>4.1615140126159429E-3</v>
      </c>
      <c r="I16" s="77">
        <f t="shared" si="2"/>
        <v>4.1615140126159429E-3</v>
      </c>
      <c r="J16" s="76">
        <f>分析係数表!G19</f>
        <v>5.7622016770586967E-2</v>
      </c>
      <c r="K16" s="78">
        <f t="shared" si="3"/>
        <v>2.3979483022598853E-4</v>
      </c>
      <c r="L16" s="79"/>
      <c r="M16" s="80"/>
      <c r="N16" s="81">
        <f>分析係数表!H19</f>
        <v>-1.0321781539493717E-4</v>
      </c>
      <c r="O16" s="82">
        <f t="shared" si="4"/>
        <v>-1.9629495994570346E-3</v>
      </c>
      <c r="P16" s="76">
        <f>分析係数表!C19</f>
        <v>0.16093535075653365</v>
      </c>
      <c r="Q16" s="82">
        <f t="shared" si="5"/>
        <v>-3.159079823060151E-4</v>
      </c>
      <c r="R16" s="83">
        <v>1.2726117565180291E-3</v>
      </c>
      <c r="S16" s="84">
        <f t="shared" si="6"/>
        <v>5.4341257691339715E-3</v>
      </c>
      <c r="T16" s="85">
        <f>分析係数表!F19</f>
        <v>0.23994839819393679</v>
      </c>
      <c r="U16" s="86">
        <f t="shared" si="7"/>
        <v>1.3039097738880912E-3</v>
      </c>
      <c r="V16" s="87">
        <f>分析係数表!D19</f>
        <v>2.2575790152655342E-2</v>
      </c>
      <c r="W16" s="167">
        <f t="shared" si="8"/>
        <v>0</v>
      </c>
      <c r="X16" s="76">
        <f>分析係数表!E19</f>
        <v>2.6015910556869491E-2</v>
      </c>
      <c r="Y16" s="166">
        <f t="shared" si="9"/>
        <v>0</v>
      </c>
    </row>
    <row r="17" spans="1:25" x14ac:dyDescent="0.2">
      <c r="A17" s="6" t="s">
        <v>5</v>
      </c>
      <c r="B17" s="5" t="s">
        <v>33</v>
      </c>
      <c r="C17" s="90"/>
      <c r="D17" s="76">
        <f>投入係数表!D17</f>
        <v>0</v>
      </c>
      <c r="E17" s="77">
        <f t="shared" si="0"/>
        <v>0</v>
      </c>
      <c r="F17" s="76">
        <f>分析係数表!C20</f>
        <v>0.28691066997518611</v>
      </c>
      <c r="G17" s="77">
        <f t="shared" si="1"/>
        <v>0</v>
      </c>
      <c r="H17" s="77">
        <v>3.9794190490348809E-3</v>
      </c>
      <c r="I17" s="77">
        <f t="shared" si="2"/>
        <v>3.9794190490348809E-3</v>
      </c>
      <c r="J17" s="76">
        <f>分析係数表!G20</f>
        <v>9.991079393398751E-2</v>
      </c>
      <c r="K17" s="78">
        <f t="shared" si="3"/>
        <v>3.975869165851085E-4</v>
      </c>
      <c r="L17" s="79"/>
      <c r="M17" s="80"/>
      <c r="N17" s="81">
        <f>分析係数表!H20</f>
        <v>4.9028462312595156E-4</v>
      </c>
      <c r="O17" s="82">
        <f t="shared" si="4"/>
        <v>9.3240105974209155E-3</v>
      </c>
      <c r="P17" s="76">
        <f>分析係数表!C20</f>
        <v>0.28691066997518611</v>
      </c>
      <c r="Q17" s="82">
        <f t="shared" si="5"/>
        <v>2.67515812736177E-3</v>
      </c>
      <c r="R17" s="83">
        <v>5.3073169956006222E-3</v>
      </c>
      <c r="S17" s="84">
        <f t="shared" si="6"/>
        <v>9.2867360446355039E-3</v>
      </c>
      <c r="T17" s="85">
        <f>分析係数表!F20</f>
        <v>0.22279214986619089</v>
      </c>
      <c r="U17" s="86">
        <f t="shared" si="7"/>
        <v>2.0690118886241902E-3</v>
      </c>
      <c r="V17" s="87">
        <f>分析係数表!D20</f>
        <v>1.4942016057091882E-2</v>
      </c>
      <c r="W17" s="167">
        <f t="shared" si="8"/>
        <v>0</v>
      </c>
      <c r="X17" s="76">
        <f>分析係数表!E20</f>
        <v>1.5834076717216771E-2</v>
      </c>
      <c r="Y17" s="166">
        <f t="shared" si="9"/>
        <v>0</v>
      </c>
    </row>
    <row r="18" spans="1:25" x14ac:dyDescent="0.2">
      <c r="A18" s="6" t="s">
        <v>6</v>
      </c>
      <c r="B18" s="5" t="s">
        <v>34</v>
      </c>
      <c r="C18" s="90"/>
      <c r="D18" s="76">
        <f>投入係数表!D18</f>
        <v>0</v>
      </c>
      <c r="E18" s="77">
        <f t="shared" si="0"/>
        <v>0</v>
      </c>
      <c r="F18" s="76">
        <f>分析係数表!C21</f>
        <v>0.60911510312707917</v>
      </c>
      <c r="G18" s="77">
        <f t="shared" si="1"/>
        <v>0</v>
      </c>
      <c r="H18" s="77">
        <v>3.661927908632559E-2</v>
      </c>
      <c r="I18" s="77">
        <f t="shared" si="2"/>
        <v>3.661927908632559E-2</v>
      </c>
      <c r="J18" s="76">
        <f>分析係数表!G21</f>
        <v>0.2851761577664525</v>
      </c>
      <c r="K18" s="78">
        <f t="shared" si="3"/>
        <v>1.0442945310015741E-2</v>
      </c>
      <c r="L18" s="79"/>
      <c r="M18" s="80"/>
      <c r="N18" s="81">
        <f>分析係数表!H21</f>
        <v>8.1284029623513018E-4</v>
      </c>
      <c r="O18" s="82">
        <f t="shared" si="4"/>
        <v>1.5458228095724148E-2</v>
      </c>
      <c r="P18" s="76">
        <f>分析係数表!C21</f>
        <v>0.60911510312707917</v>
      </c>
      <c r="Q18" s="82">
        <f t="shared" si="5"/>
        <v>9.4158402006889273E-3</v>
      </c>
      <c r="R18" s="83">
        <v>2.369932758692676E-2</v>
      </c>
      <c r="S18" s="84">
        <f t="shared" si="6"/>
        <v>6.0318606673252353E-2</v>
      </c>
      <c r="T18" s="85">
        <f>分析係数表!F21</f>
        <v>0.42588078883226238</v>
      </c>
      <c r="U18" s="86">
        <f t="shared" si="7"/>
        <v>2.5688535791267678E-2</v>
      </c>
      <c r="V18" s="87">
        <f>分析係数表!D21</f>
        <v>0.10037668956348327</v>
      </c>
      <c r="W18" s="167">
        <f t="shared" si="8"/>
        <v>0</v>
      </c>
      <c r="X18" s="76">
        <f>分析係数表!E21</f>
        <v>9.4837137159317533E-2</v>
      </c>
      <c r="Y18" s="166">
        <f t="shared" si="9"/>
        <v>0</v>
      </c>
    </row>
    <row r="19" spans="1:25" x14ac:dyDescent="0.2">
      <c r="A19" s="6" t="s">
        <v>7</v>
      </c>
      <c r="B19" s="5" t="s">
        <v>268</v>
      </c>
      <c r="C19" s="90"/>
      <c r="D19" s="76">
        <f>投入係数表!D19</f>
        <v>0</v>
      </c>
      <c r="E19" s="77">
        <f t="shared" si="0"/>
        <v>0</v>
      </c>
      <c r="F19" s="76">
        <f>分析係数表!C22</f>
        <v>5.1505016722408037E-2</v>
      </c>
      <c r="G19" s="77">
        <f t="shared" si="1"/>
        <v>0</v>
      </c>
      <c r="H19" s="77">
        <v>7.9788564291443655E-4</v>
      </c>
      <c r="I19" s="77">
        <f t="shared" si="2"/>
        <v>7.9788564291443655E-4</v>
      </c>
      <c r="J19" s="76">
        <f>分析係数表!G22</f>
        <v>0.19433198380566802</v>
      </c>
      <c r="K19" s="78">
        <f t="shared" si="3"/>
        <v>1.550546998376233E-4</v>
      </c>
      <c r="L19" s="79"/>
      <c r="M19" s="80"/>
      <c r="N19" s="81">
        <f>分析係数表!H22</f>
        <v>3.8706680773101437E-5</v>
      </c>
      <c r="O19" s="82">
        <f t="shared" si="4"/>
        <v>7.3610609979638799E-4</v>
      </c>
      <c r="P19" s="76">
        <f>分析係数表!C22</f>
        <v>5.1505016722408037E-2</v>
      </c>
      <c r="Q19" s="82">
        <f t="shared" si="5"/>
        <v>3.7913156979479519E-5</v>
      </c>
      <c r="R19" s="83">
        <v>3.7666054792504828E-4</v>
      </c>
      <c r="S19" s="84">
        <f t="shared" si="6"/>
        <v>1.1745461908394849E-3</v>
      </c>
      <c r="T19" s="85">
        <f>分析係数表!F22</f>
        <v>0.41295546558704455</v>
      </c>
      <c r="U19" s="86">
        <f t="shared" si="7"/>
        <v>4.8503526909160916E-4</v>
      </c>
      <c r="V19" s="87">
        <f>分析係数表!D22</f>
        <v>6.1740890688259109E-2</v>
      </c>
      <c r="W19" s="167">
        <f t="shared" si="8"/>
        <v>0</v>
      </c>
      <c r="X19" s="76">
        <f>分析係数表!E22</f>
        <v>6.6801619433198386E-2</v>
      </c>
      <c r="Y19" s="166">
        <f t="shared" si="9"/>
        <v>0</v>
      </c>
    </row>
    <row r="20" spans="1:25" x14ac:dyDescent="0.2">
      <c r="A20" s="6" t="s">
        <v>8</v>
      </c>
      <c r="B20" s="5" t="s">
        <v>269</v>
      </c>
      <c r="C20" s="90"/>
      <c r="D20" s="76">
        <f>投入係数表!D20</f>
        <v>0</v>
      </c>
      <c r="E20" s="77">
        <f t="shared" si="0"/>
        <v>0</v>
      </c>
      <c r="F20" s="76">
        <f>分析係数表!C23</f>
        <v>0</v>
      </c>
      <c r="G20" s="77">
        <f t="shared" si="1"/>
        <v>0</v>
      </c>
      <c r="H20" s="77">
        <v>0</v>
      </c>
      <c r="I20" s="77">
        <f t="shared" si="2"/>
        <v>0</v>
      </c>
      <c r="J20" s="76">
        <f>分析係数表!G23</f>
        <v>0.21569329989251165</v>
      </c>
      <c r="K20" s="78">
        <f t="shared" si="3"/>
        <v>0</v>
      </c>
      <c r="L20" s="79"/>
      <c r="M20" s="80"/>
      <c r="N20" s="81">
        <f>分析係数表!H23</f>
        <v>2.5804453848734292E-5</v>
      </c>
      <c r="O20" s="82">
        <f t="shared" si="4"/>
        <v>4.9073739986425866E-4</v>
      </c>
      <c r="P20" s="76">
        <f>分析係数表!C23</f>
        <v>0</v>
      </c>
      <c r="Q20" s="82">
        <f t="shared" si="5"/>
        <v>0</v>
      </c>
      <c r="R20" s="83">
        <v>0</v>
      </c>
      <c r="S20" s="84">
        <f t="shared" si="6"/>
        <v>0</v>
      </c>
      <c r="T20" s="85">
        <f>分析係数表!F23</f>
        <v>0.44070225725546397</v>
      </c>
      <c r="U20" s="86">
        <f t="shared" si="7"/>
        <v>0</v>
      </c>
      <c r="V20" s="87">
        <f>分析係数表!D23</f>
        <v>7.3450376209243995E-2</v>
      </c>
      <c r="W20" s="167">
        <f t="shared" si="8"/>
        <v>0</v>
      </c>
      <c r="X20" s="76">
        <f>分析係数表!E23</f>
        <v>7.9183088498745974E-2</v>
      </c>
      <c r="Y20" s="166">
        <f t="shared" si="9"/>
        <v>0</v>
      </c>
    </row>
    <row r="21" spans="1:25" x14ac:dyDescent="0.2">
      <c r="A21" s="6" t="s">
        <v>9</v>
      </c>
      <c r="B21" s="5" t="s">
        <v>270</v>
      </c>
      <c r="C21" s="90"/>
      <c r="D21" s="76">
        <f>投入係数表!D21</f>
        <v>0</v>
      </c>
      <c r="E21" s="77">
        <f t="shared" si="0"/>
        <v>0</v>
      </c>
      <c r="F21" s="76">
        <f>分析係数表!C24</f>
        <v>3.1029619181946355E-2</v>
      </c>
      <c r="G21" s="77">
        <f t="shared" si="1"/>
        <v>0</v>
      </c>
      <c r="H21" s="77">
        <v>2.6698126283138628E-4</v>
      </c>
      <c r="I21" s="77">
        <f t="shared" si="2"/>
        <v>2.6698126283138628E-4</v>
      </c>
      <c r="J21" s="76">
        <f>分析係数表!G24</f>
        <v>0.21333333333333335</v>
      </c>
      <c r="K21" s="78">
        <f t="shared" si="3"/>
        <v>5.6956002737362408E-5</v>
      </c>
      <c r="L21" s="79"/>
      <c r="M21" s="80"/>
      <c r="N21" s="81">
        <f>分析係数表!H24</f>
        <v>3.2255567310917867E-4</v>
      </c>
      <c r="O21" s="82">
        <f t="shared" si="4"/>
        <v>6.1342174983032337E-3</v>
      </c>
      <c r="P21" s="76">
        <f>分析係数表!C24</f>
        <v>3.1029619181946355E-2</v>
      </c>
      <c r="Q21" s="82">
        <f t="shared" si="5"/>
        <v>1.90342432951581E-4</v>
      </c>
      <c r="R21" s="83">
        <v>5.6659267271324501E-4</v>
      </c>
      <c r="S21" s="84">
        <f t="shared" si="6"/>
        <v>8.3357393554463134E-4</v>
      </c>
      <c r="T21" s="85">
        <f>分析係数表!F24</f>
        <v>0.4</v>
      </c>
      <c r="U21" s="86">
        <f t="shared" si="7"/>
        <v>3.3342957421785257E-4</v>
      </c>
      <c r="V21" s="87">
        <f>分析係数表!D24</f>
        <v>0</v>
      </c>
      <c r="W21" s="167">
        <f t="shared" si="8"/>
        <v>0</v>
      </c>
      <c r="X21" s="76">
        <f>分析係数表!E24</f>
        <v>0</v>
      </c>
      <c r="Y21" s="166">
        <f t="shared" si="9"/>
        <v>0</v>
      </c>
    </row>
    <row r="22" spans="1:25" x14ac:dyDescent="0.2">
      <c r="A22" s="6" t="s">
        <v>10</v>
      </c>
      <c r="B22" s="5" t="s">
        <v>271</v>
      </c>
      <c r="C22" s="90"/>
      <c r="D22" s="76">
        <f>投入係数表!D22</f>
        <v>0</v>
      </c>
      <c r="E22" s="77">
        <f t="shared" si="0"/>
        <v>0</v>
      </c>
      <c r="F22" s="76">
        <f>分析係数表!C25</f>
        <v>0.19850187265917607</v>
      </c>
      <c r="G22" s="77">
        <f t="shared" si="1"/>
        <v>0</v>
      </c>
      <c r="H22" s="77">
        <v>7.468842480065639E-3</v>
      </c>
      <c r="I22" s="77">
        <f t="shared" si="2"/>
        <v>7.468842480065639E-3</v>
      </c>
      <c r="J22" s="76">
        <f>分析係数表!G25</f>
        <v>0.19720347155255544</v>
      </c>
      <c r="K22" s="78">
        <f t="shared" si="3"/>
        <v>1.4728816655481419E-3</v>
      </c>
      <c r="L22" s="79"/>
      <c r="M22" s="80"/>
      <c r="N22" s="81">
        <f>分析係数表!H25</f>
        <v>4.5157794235285009E-4</v>
      </c>
      <c r="O22" s="82">
        <f t="shared" si="4"/>
        <v>8.587904497624527E-3</v>
      </c>
      <c r="P22" s="76">
        <f>分析係数表!C25</f>
        <v>0.19850187265917607</v>
      </c>
      <c r="Q22" s="82">
        <f t="shared" si="5"/>
        <v>1.7047151249966292E-3</v>
      </c>
      <c r="R22" s="83">
        <v>4.0635586419446468E-3</v>
      </c>
      <c r="S22" s="84">
        <f t="shared" si="6"/>
        <v>1.1532401122010285E-2</v>
      </c>
      <c r="T22" s="85">
        <f>分析係数表!F25</f>
        <v>0.35053037608486015</v>
      </c>
      <c r="U22" s="86">
        <f t="shared" si="7"/>
        <v>4.0424569024597283E-3</v>
      </c>
      <c r="V22" s="87">
        <f>分析係数表!D25</f>
        <v>5.2073288331726135E-2</v>
      </c>
      <c r="W22" s="167">
        <f t="shared" si="8"/>
        <v>0</v>
      </c>
      <c r="X22" s="76">
        <f>分析係数表!E25</f>
        <v>4.8216007714561235E-2</v>
      </c>
      <c r="Y22" s="166">
        <f t="shared" si="9"/>
        <v>0</v>
      </c>
    </row>
    <row r="23" spans="1:25" x14ac:dyDescent="0.2">
      <c r="A23" s="6" t="s">
        <v>11</v>
      </c>
      <c r="B23" s="5" t="s">
        <v>35</v>
      </c>
      <c r="C23" s="90"/>
      <c r="D23" s="76">
        <f>投入係数表!D23</f>
        <v>0</v>
      </c>
      <c r="E23" s="77">
        <f t="shared" si="0"/>
        <v>0</v>
      </c>
      <c r="F23" s="76">
        <f>分析係数表!C26</f>
        <v>2.323462414578592E-2</v>
      </c>
      <c r="G23" s="77">
        <f t="shared" si="1"/>
        <v>0</v>
      </c>
      <c r="H23" s="77">
        <v>3.31972860184377E-4</v>
      </c>
      <c r="I23" s="77">
        <f t="shared" si="2"/>
        <v>3.31972860184377E-4</v>
      </c>
      <c r="J23" s="76">
        <f>分析係数表!G26</f>
        <v>0.20198675496688742</v>
      </c>
      <c r="K23" s="78">
        <f t="shared" si="3"/>
        <v>6.7054120765718537E-5</v>
      </c>
      <c r="L23" s="79"/>
      <c r="M23" s="80"/>
      <c r="N23" s="81">
        <f>分析係数表!H26</f>
        <v>9.637963512502257E-3</v>
      </c>
      <c r="O23" s="82">
        <f t="shared" si="4"/>
        <v>0.18329041884930058</v>
      </c>
      <c r="P23" s="76">
        <f>分析係数表!C26</f>
        <v>2.323462414578592E-2</v>
      </c>
      <c r="Q23" s="82">
        <f t="shared" si="5"/>
        <v>4.2586839914871746E-3</v>
      </c>
      <c r="R23" s="83">
        <v>4.4089162342080199E-3</v>
      </c>
      <c r="S23" s="84">
        <f t="shared" si="6"/>
        <v>4.7408890943923965E-3</v>
      </c>
      <c r="T23" s="85">
        <f>分析係数表!F26</f>
        <v>0.3443708609271523</v>
      </c>
      <c r="U23" s="86">
        <f t="shared" si="7"/>
        <v>1.632624058996057E-3</v>
      </c>
      <c r="V23" s="87">
        <f>分析係数表!D26</f>
        <v>3.9735099337748346E-2</v>
      </c>
      <c r="W23" s="167">
        <f t="shared" si="8"/>
        <v>0</v>
      </c>
      <c r="X23" s="76">
        <f>分析係数表!E26</f>
        <v>3.9735099337748346E-2</v>
      </c>
      <c r="Y23" s="166">
        <f t="shared" si="9"/>
        <v>0</v>
      </c>
    </row>
    <row r="24" spans="1:25" x14ac:dyDescent="0.2">
      <c r="A24" s="6" t="s">
        <v>12</v>
      </c>
      <c r="B24" s="5" t="s">
        <v>365</v>
      </c>
      <c r="C24" s="90"/>
      <c r="D24" s="76">
        <f>投入係数表!D24</f>
        <v>0</v>
      </c>
      <c r="E24" s="77">
        <f t="shared" si="0"/>
        <v>0</v>
      </c>
      <c r="F24" s="76">
        <f>分析係数表!C27</f>
        <v>8.4880636604774962E-3</v>
      </c>
      <c r="G24" s="77">
        <f t="shared" si="1"/>
        <v>0</v>
      </c>
      <c r="H24" s="77">
        <v>2.450304391445945E-5</v>
      </c>
      <c r="I24" s="77">
        <f t="shared" si="2"/>
        <v>2.450304391445945E-5</v>
      </c>
      <c r="J24" s="76">
        <f>分析係数表!G27</f>
        <v>0.2</v>
      </c>
      <c r="K24" s="78">
        <f t="shared" si="3"/>
        <v>4.9006087828918901E-6</v>
      </c>
      <c r="L24" s="79"/>
      <c r="M24" s="80"/>
      <c r="N24" s="81">
        <f>分析係数表!H27</f>
        <v>9.6121590586535233E-3</v>
      </c>
      <c r="O24" s="82">
        <f t="shared" si="4"/>
        <v>0.18279968144943634</v>
      </c>
      <c r="P24" s="76">
        <f>分析係数表!C27</f>
        <v>8.4880636604774962E-3</v>
      </c>
      <c r="Q24" s="82">
        <f t="shared" si="5"/>
        <v>1.5516153332578229E-3</v>
      </c>
      <c r="R24" s="83">
        <v>1.5647185841058809E-3</v>
      </c>
      <c r="S24" s="84">
        <f t="shared" si="6"/>
        <v>1.5892216280203404E-3</v>
      </c>
      <c r="T24" s="85">
        <f>分析係数表!F27</f>
        <v>0.35</v>
      </c>
      <c r="U24" s="86">
        <f t="shared" si="7"/>
        <v>5.5622756980711909E-4</v>
      </c>
      <c r="V24" s="87">
        <f>分析係数表!D27</f>
        <v>0</v>
      </c>
      <c r="W24" s="167">
        <f t="shared" si="8"/>
        <v>0</v>
      </c>
      <c r="X24" s="76">
        <f>分析係数表!E27</f>
        <v>0</v>
      </c>
      <c r="Y24" s="166">
        <f t="shared" si="9"/>
        <v>0</v>
      </c>
    </row>
    <row r="25" spans="1:25" x14ac:dyDescent="0.2">
      <c r="A25" s="6" t="s">
        <v>13</v>
      </c>
      <c r="B25" s="5" t="s">
        <v>191</v>
      </c>
      <c r="C25" s="90"/>
      <c r="D25" s="76">
        <f>投入係数表!D25</f>
        <v>0</v>
      </c>
      <c r="E25" s="77">
        <f t="shared" si="0"/>
        <v>0</v>
      </c>
      <c r="F25" s="76">
        <f>分析係数表!C28</f>
        <v>1.1669367909238226E-2</v>
      </c>
      <c r="G25" s="77">
        <f t="shared" si="1"/>
        <v>0</v>
      </c>
      <c r="H25" s="77">
        <v>5.2895608374785134E-4</v>
      </c>
      <c r="I25" s="77">
        <f t="shared" si="2"/>
        <v>5.2895608374785134E-4</v>
      </c>
      <c r="J25" s="76">
        <f>分析係数表!G28</f>
        <v>0.12720848056537101</v>
      </c>
      <c r="K25" s="78">
        <f t="shared" si="3"/>
        <v>6.7287699699373305E-5</v>
      </c>
      <c r="L25" s="79"/>
      <c r="M25" s="80"/>
      <c r="N25" s="81">
        <f>分析係数表!H28</f>
        <v>1.7972802105643435E-2</v>
      </c>
      <c r="O25" s="82">
        <f t="shared" si="4"/>
        <v>0.34179859900545617</v>
      </c>
      <c r="P25" s="76">
        <f>分析係数表!C28</f>
        <v>1.1669367909238226E-2</v>
      </c>
      <c r="Q25" s="82">
        <f t="shared" si="5"/>
        <v>3.9885736026568546E-3</v>
      </c>
      <c r="R25" s="83">
        <v>4.2240250385588421E-3</v>
      </c>
      <c r="S25" s="84">
        <f t="shared" si="6"/>
        <v>4.7529811223066933E-3</v>
      </c>
      <c r="T25" s="85">
        <f>分析係数表!F28</f>
        <v>0.21908127208480566</v>
      </c>
      <c r="U25" s="86">
        <f t="shared" si="7"/>
        <v>1.0412891504700177E-3</v>
      </c>
      <c r="V25" s="87">
        <f>分析係数表!D28</f>
        <v>0.24734982332155478</v>
      </c>
      <c r="W25" s="167">
        <f t="shared" si="8"/>
        <v>0</v>
      </c>
      <c r="X25" s="76">
        <f>分析係数表!E28</f>
        <v>0.24028268551236748</v>
      </c>
      <c r="Y25" s="166">
        <f t="shared" si="9"/>
        <v>0</v>
      </c>
    </row>
    <row r="26" spans="1:25" x14ac:dyDescent="0.2">
      <c r="A26" s="6" t="s">
        <v>14</v>
      </c>
      <c r="B26" s="5" t="s">
        <v>50</v>
      </c>
      <c r="C26" s="90"/>
      <c r="D26" s="76">
        <f>投入係数表!D26</f>
        <v>7.246376811594203E-3</v>
      </c>
      <c r="E26" s="77">
        <f t="shared" si="0"/>
        <v>0.72463768115942029</v>
      </c>
      <c r="F26" s="76">
        <f>分析係数表!C29</f>
        <v>0.21585523481258073</v>
      </c>
      <c r="G26" s="77">
        <f t="shared" si="1"/>
        <v>0.15641683682071067</v>
      </c>
      <c r="H26" s="77">
        <v>0.19301906760433307</v>
      </c>
      <c r="I26" s="77">
        <f t="shared" si="2"/>
        <v>0.19301906760433307</v>
      </c>
      <c r="J26" s="76">
        <f>分析係数表!G29</f>
        <v>0.26371215445370777</v>
      </c>
      <c r="K26" s="78">
        <f t="shared" si="3"/>
        <v>5.0901474168584544E-2</v>
      </c>
      <c r="L26" s="79"/>
      <c r="M26" s="80"/>
      <c r="N26" s="81">
        <f>分析係数表!H29</f>
        <v>8.6315898124016202E-3</v>
      </c>
      <c r="O26" s="82">
        <f t="shared" si="4"/>
        <v>0.16415166025459452</v>
      </c>
      <c r="P26" s="76">
        <f>分析係数表!C29</f>
        <v>0.21585523481258073</v>
      </c>
      <c r="Q26" s="82">
        <f t="shared" si="5"/>
        <v>3.5432995169130475E-2</v>
      </c>
      <c r="R26" s="83">
        <v>5.4188601650472464E-2</v>
      </c>
      <c r="S26" s="84">
        <f t="shared" si="6"/>
        <v>0.24720766925480553</v>
      </c>
      <c r="T26" s="85">
        <f>分析係数表!F29</f>
        <v>0.49363756033347961</v>
      </c>
      <c r="U26" s="86">
        <f t="shared" si="7"/>
        <v>0.12203099074666794</v>
      </c>
      <c r="V26" s="87">
        <f>分析係数表!D29</f>
        <v>7.6788064940763498E-2</v>
      </c>
      <c r="W26" s="167">
        <f t="shared" si="8"/>
        <v>0</v>
      </c>
      <c r="X26" s="76">
        <f>分析係数表!E29</f>
        <v>5.9236507240017548E-2</v>
      </c>
      <c r="Y26" s="166">
        <f t="shared" si="9"/>
        <v>0</v>
      </c>
    </row>
    <row r="27" spans="1:25" x14ac:dyDescent="0.2">
      <c r="A27" s="6" t="s">
        <v>15</v>
      </c>
      <c r="B27" s="5" t="s">
        <v>36</v>
      </c>
      <c r="C27" s="90"/>
      <c r="D27" s="76">
        <f>投入係数表!D27</f>
        <v>2.8985507246376812E-3</v>
      </c>
      <c r="E27" s="77">
        <f t="shared" si="0"/>
        <v>0.28985507246376813</v>
      </c>
      <c r="F27" s="76">
        <f>分析係数表!C30</f>
        <v>1</v>
      </c>
      <c r="G27" s="77">
        <f t="shared" si="1"/>
        <v>0.28985507246376813</v>
      </c>
      <c r="H27" s="77">
        <v>0.36267227705692079</v>
      </c>
      <c r="I27" s="77">
        <f t="shared" si="2"/>
        <v>0.36267227705692079</v>
      </c>
      <c r="J27" s="76">
        <f>分析係数表!G30</f>
        <v>0.34449467473756801</v>
      </c>
      <c r="K27" s="78">
        <f t="shared" si="3"/>
        <v>0.12493866812105707</v>
      </c>
      <c r="L27" s="79"/>
      <c r="M27" s="80"/>
      <c r="N27" s="81">
        <f>分析係数表!H30</f>
        <v>0</v>
      </c>
      <c r="O27" s="82">
        <f t="shared" si="4"/>
        <v>0</v>
      </c>
      <c r="P27" s="76">
        <f>分析係数表!C30</f>
        <v>1</v>
      </c>
      <c r="Q27" s="82">
        <f t="shared" si="5"/>
        <v>0</v>
      </c>
      <c r="R27" s="83">
        <v>8.2333733029914827E-2</v>
      </c>
      <c r="S27" s="84">
        <f t="shared" si="6"/>
        <v>0.4450060100868356</v>
      </c>
      <c r="T27" s="85">
        <f>分析係数表!F30</f>
        <v>0.44057926595663166</v>
      </c>
      <c r="U27" s="86">
        <f t="shared" si="7"/>
        <v>0.19606042127034745</v>
      </c>
      <c r="V27" s="87">
        <f>分析係数表!D30</f>
        <v>9.4858631522488704E-2</v>
      </c>
      <c r="W27" s="167">
        <f t="shared" si="8"/>
        <v>0</v>
      </c>
      <c r="X27" s="76">
        <f>分析係数表!E30</f>
        <v>6.7427783311623635E-2</v>
      </c>
      <c r="Y27" s="166">
        <f t="shared" si="9"/>
        <v>0</v>
      </c>
    </row>
    <row r="28" spans="1:25" x14ac:dyDescent="0.2">
      <c r="A28" s="6" t="s">
        <v>16</v>
      </c>
      <c r="B28" s="5" t="s">
        <v>192</v>
      </c>
      <c r="C28" s="90"/>
      <c r="D28" s="76">
        <f>投入係数表!D28</f>
        <v>7.246376811594203E-3</v>
      </c>
      <c r="E28" s="77">
        <f t="shared" si="0"/>
        <v>0.72463768115942029</v>
      </c>
      <c r="F28" s="76">
        <f>分析係数表!C31</f>
        <v>0.96551367561139545</v>
      </c>
      <c r="G28" s="77">
        <f t="shared" si="1"/>
        <v>0.69964759102275031</v>
      </c>
      <c r="H28" s="77">
        <v>0.97087762102224029</v>
      </c>
      <c r="I28" s="77">
        <f t="shared" si="2"/>
        <v>0.97087762102224029</v>
      </c>
      <c r="J28" s="76">
        <f>分析係数表!G31</f>
        <v>7.0877864624873721E-2</v>
      </c>
      <c r="K28" s="78">
        <f t="shared" si="3"/>
        <v>6.8813732590133805E-2</v>
      </c>
      <c r="L28" s="79"/>
      <c r="M28" s="80"/>
      <c r="N28" s="81">
        <f>分析係数表!H31</f>
        <v>0.19122390524604546</v>
      </c>
      <c r="O28" s="82">
        <f t="shared" si="4"/>
        <v>3.6366095016940889</v>
      </c>
      <c r="P28" s="76">
        <f>分析係数表!C31</f>
        <v>0.96551367561139545</v>
      </c>
      <c r="Q28" s="82">
        <f t="shared" si="5"/>
        <v>3.511196206743985</v>
      </c>
      <c r="R28" s="83">
        <v>3.996938110527315</v>
      </c>
      <c r="S28" s="84">
        <f t="shared" si="6"/>
        <v>4.967815731549555</v>
      </c>
      <c r="T28" s="85">
        <f>分析係数表!F31</f>
        <v>0.34460573190833199</v>
      </c>
      <c r="U28" s="86">
        <f t="shared" si="7"/>
        <v>1.7119377761563601</v>
      </c>
      <c r="V28" s="87">
        <f>分析係数表!D31</f>
        <v>1.1857287180305206E-2</v>
      </c>
      <c r="W28" s="167">
        <f t="shared" si="8"/>
        <v>0</v>
      </c>
      <c r="X28" s="76">
        <f>分析係数表!E31</f>
        <v>1.0368479821343117E-2</v>
      </c>
      <c r="Y28" s="166">
        <f t="shared" si="9"/>
        <v>0</v>
      </c>
    </row>
    <row r="29" spans="1:25" x14ac:dyDescent="0.2">
      <c r="A29" s="6" t="s">
        <v>17</v>
      </c>
      <c r="B29" s="5" t="s">
        <v>272</v>
      </c>
      <c r="C29" s="90"/>
      <c r="D29" s="76">
        <f>投入係数表!D29</f>
        <v>0</v>
      </c>
      <c r="E29" s="77">
        <f t="shared" si="0"/>
        <v>0</v>
      </c>
      <c r="F29" s="76">
        <f>分析係数表!C32</f>
        <v>0.58314087759815236</v>
      </c>
      <c r="G29" s="77">
        <f t="shared" si="1"/>
        <v>0</v>
      </c>
      <c r="H29" s="77">
        <v>5.7794958118402955E-3</v>
      </c>
      <c r="I29" s="77">
        <f t="shared" si="2"/>
        <v>5.7794958118402955E-3</v>
      </c>
      <c r="J29" s="76">
        <f>分析係数表!G32</f>
        <v>0.14173228346456693</v>
      </c>
      <c r="K29" s="78">
        <f t="shared" si="3"/>
        <v>8.1914113868602611E-4</v>
      </c>
      <c r="L29" s="79"/>
      <c r="M29" s="80"/>
      <c r="N29" s="81">
        <f>分析係数表!H32</f>
        <v>5.74149098134338E-3</v>
      </c>
      <c r="O29" s="82">
        <f t="shared" si="4"/>
        <v>0.10918907146979756</v>
      </c>
      <c r="P29" s="76">
        <f>分析係数表!C32</f>
        <v>0.58314087759815236</v>
      </c>
      <c r="Q29" s="82">
        <f t="shared" si="5"/>
        <v>6.3672610961025125E-2</v>
      </c>
      <c r="R29" s="83">
        <v>8.0553367945849969E-2</v>
      </c>
      <c r="S29" s="84">
        <f t="shared" si="6"/>
        <v>8.6332863757690267E-2</v>
      </c>
      <c r="T29" s="85">
        <f>分析係数表!F32</f>
        <v>0.48425196850393698</v>
      </c>
      <c r="U29" s="86">
        <f t="shared" si="7"/>
        <v>4.1806859221243713E-2</v>
      </c>
      <c r="V29" s="87">
        <f>分析係数表!D32</f>
        <v>1.7716535433070866E-2</v>
      </c>
      <c r="W29" s="167">
        <f t="shared" si="8"/>
        <v>0</v>
      </c>
      <c r="X29" s="76">
        <f>分析係数表!E32</f>
        <v>2.5590551181102362E-2</v>
      </c>
      <c r="Y29" s="166">
        <f t="shared" si="9"/>
        <v>0</v>
      </c>
    </row>
    <row r="30" spans="1:25" x14ac:dyDescent="0.2">
      <c r="A30" s="6" t="s">
        <v>18</v>
      </c>
      <c r="B30" s="5" t="s">
        <v>273</v>
      </c>
      <c r="C30" s="90"/>
      <c r="D30" s="76">
        <f>投入係数表!D30</f>
        <v>0</v>
      </c>
      <c r="E30" s="77">
        <f t="shared" si="0"/>
        <v>0</v>
      </c>
      <c r="F30" s="76">
        <f>分析係数表!C33</f>
        <v>0.65671641791044777</v>
      </c>
      <c r="G30" s="77">
        <f t="shared" si="1"/>
        <v>0</v>
      </c>
      <c r="H30" s="77">
        <v>1.4946407750338678E-2</v>
      </c>
      <c r="I30" s="77">
        <f t="shared" si="2"/>
        <v>1.4946407750338678E-2</v>
      </c>
      <c r="J30" s="76">
        <f>分析係数表!G33</f>
        <v>0.50780141843971627</v>
      </c>
      <c r="K30" s="78">
        <f t="shared" si="3"/>
        <v>7.5898070562003496E-3</v>
      </c>
      <c r="L30" s="79"/>
      <c r="M30" s="80"/>
      <c r="N30" s="81">
        <f>分析係数表!H33</f>
        <v>8.515469770082316E-4</v>
      </c>
      <c r="O30" s="82">
        <f t="shared" si="4"/>
        <v>1.6194334195520535E-2</v>
      </c>
      <c r="P30" s="76">
        <f>分析係数表!C33</f>
        <v>0.65671641791044777</v>
      </c>
      <c r="Q30" s="82">
        <f t="shared" si="5"/>
        <v>1.0635085143326919E-2</v>
      </c>
      <c r="R30" s="83">
        <v>6.0749422762847609E-2</v>
      </c>
      <c r="S30" s="84">
        <f t="shared" si="6"/>
        <v>7.5695830513186291E-2</v>
      </c>
      <c r="T30" s="85">
        <f>分析係数表!F33</f>
        <v>0.64539007092198586</v>
      </c>
      <c r="U30" s="86">
        <f t="shared" si="7"/>
        <v>4.885333742340392E-2</v>
      </c>
      <c r="V30" s="87">
        <f>分析係数表!D33</f>
        <v>0.13049645390070921</v>
      </c>
      <c r="W30" s="167">
        <f t="shared" si="8"/>
        <v>0</v>
      </c>
      <c r="X30" s="76">
        <f>分析係数表!E33</f>
        <v>0.11063829787234042</v>
      </c>
      <c r="Y30" s="166">
        <f t="shared" si="9"/>
        <v>0</v>
      </c>
    </row>
    <row r="31" spans="1:25" x14ac:dyDescent="0.2">
      <c r="A31" s="6" t="s">
        <v>19</v>
      </c>
      <c r="B31" s="5" t="s">
        <v>274</v>
      </c>
      <c r="C31" s="90"/>
      <c r="D31" s="76">
        <f>投入係数表!D31</f>
        <v>2.753623188405797E-2</v>
      </c>
      <c r="E31" s="77">
        <f t="shared" si="0"/>
        <v>2.7536231884057969</v>
      </c>
      <c r="F31" s="76">
        <f>分析係数表!C34</f>
        <v>0.31694321814583648</v>
      </c>
      <c r="G31" s="77">
        <f t="shared" si="1"/>
        <v>0.87274219489433225</v>
      </c>
      <c r="H31" s="77">
        <v>1.0853447459055354</v>
      </c>
      <c r="I31" s="77">
        <f t="shared" si="2"/>
        <v>1.0853447459055354</v>
      </c>
      <c r="J31" s="76">
        <f>分析係数表!G34</f>
        <v>0.42500730922911995</v>
      </c>
      <c r="K31" s="78">
        <f t="shared" si="3"/>
        <v>0.46127945004327453</v>
      </c>
      <c r="L31" s="79"/>
      <c r="M31" s="80"/>
      <c r="N31" s="81">
        <f>分析係数表!H34</f>
        <v>0.1424405852450133</v>
      </c>
      <c r="O31" s="82">
        <f t="shared" si="4"/>
        <v>2.7088704472507081</v>
      </c>
      <c r="P31" s="76">
        <f>分析係数表!C34</f>
        <v>0.31694321814583648</v>
      </c>
      <c r="Q31" s="82">
        <f t="shared" si="5"/>
        <v>0.85855811709179086</v>
      </c>
      <c r="R31" s="83">
        <v>0.94657914347895411</v>
      </c>
      <c r="S31" s="84">
        <f t="shared" si="6"/>
        <v>2.0319238893844895</v>
      </c>
      <c r="T31" s="85">
        <f>分析係数表!F34</f>
        <v>0.69993178052821359</v>
      </c>
      <c r="U31" s="86">
        <f t="shared" si="7"/>
        <v>1.4222081057946987</v>
      </c>
      <c r="V31" s="87">
        <f>分析係数表!D34</f>
        <v>0.29461066172887634</v>
      </c>
      <c r="W31" s="167">
        <f t="shared" si="8"/>
        <v>1</v>
      </c>
      <c r="X31" s="76">
        <f>分析係数表!E34</f>
        <v>0.2042685898060618</v>
      </c>
      <c r="Y31" s="166">
        <f t="shared" si="9"/>
        <v>0</v>
      </c>
    </row>
    <row r="32" spans="1:25" x14ac:dyDescent="0.2">
      <c r="A32" s="6" t="s">
        <v>20</v>
      </c>
      <c r="B32" s="5" t="s">
        <v>37</v>
      </c>
      <c r="C32" s="90"/>
      <c r="D32" s="76">
        <f>投入係数表!D32</f>
        <v>8.6956521739130436E-3</v>
      </c>
      <c r="E32" s="77">
        <f t="shared" si="0"/>
        <v>0.86956521739130432</v>
      </c>
      <c r="F32" s="76">
        <f>分析係数表!C35</f>
        <v>0.30004594884362079</v>
      </c>
      <c r="G32" s="77">
        <f t="shared" si="1"/>
        <v>0.26090952073358331</v>
      </c>
      <c r="H32" s="77">
        <v>0.32878405333572552</v>
      </c>
      <c r="I32" s="77">
        <f t="shared" si="2"/>
        <v>0.32878405333572552</v>
      </c>
      <c r="J32" s="76">
        <f>分析係数表!G35</f>
        <v>0.31483253588516746</v>
      </c>
      <c r="K32" s="78">
        <f t="shared" si="3"/>
        <v>0.10351191727029062</v>
      </c>
      <c r="L32" s="79"/>
      <c r="M32" s="80"/>
      <c r="N32" s="81">
        <f>分析係数表!H35</f>
        <v>5.3595850643821122E-2</v>
      </c>
      <c r="O32" s="82">
        <f t="shared" si="4"/>
        <v>1.0192615795180653</v>
      </c>
      <c r="P32" s="76">
        <f>分析係数表!C35</f>
        <v>0.30004594884362079</v>
      </c>
      <c r="Q32" s="82">
        <f t="shared" si="5"/>
        <v>0.30582530774634553</v>
      </c>
      <c r="R32" s="83">
        <v>0.38258226502241632</v>
      </c>
      <c r="S32" s="84">
        <f t="shared" si="6"/>
        <v>0.71136631835814179</v>
      </c>
      <c r="T32" s="85">
        <f>分析係数表!F35</f>
        <v>0.64593301435406703</v>
      </c>
      <c r="U32" s="86">
        <f t="shared" si="7"/>
        <v>0.4594949903270294</v>
      </c>
      <c r="V32" s="87">
        <f>分析係数表!D35</f>
        <v>0.12870813397129185</v>
      </c>
      <c r="W32" s="167">
        <f t="shared" si="8"/>
        <v>0</v>
      </c>
      <c r="X32" s="76">
        <f>分析係数表!E35</f>
        <v>0.11674641148325358</v>
      </c>
      <c r="Y32" s="166">
        <f t="shared" si="9"/>
        <v>0</v>
      </c>
    </row>
    <row r="33" spans="1:25" x14ac:dyDescent="0.2">
      <c r="A33" s="6" t="s">
        <v>21</v>
      </c>
      <c r="B33" s="5" t="s">
        <v>38</v>
      </c>
      <c r="C33" s="90"/>
      <c r="D33" s="76">
        <f>投入係数表!D33</f>
        <v>0</v>
      </c>
      <c r="E33" s="77">
        <f t="shared" si="0"/>
        <v>0</v>
      </c>
      <c r="F33" s="76">
        <f>分析係数表!C36</f>
        <v>0.65263261684085982</v>
      </c>
      <c r="G33" s="77">
        <f t="shared" si="1"/>
        <v>0</v>
      </c>
      <c r="H33" s="77">
        <v>4.6363310335628426E-2</v>
      </c>
      <c r="I33" s="77">
        <f t="shared" si="2"/>
        <v>4.6363310335628426E-2</v>
      </c>
      <c r="J33" s="76">
        <f>分析係数表!G36</f>
        <v>1.8993066023515224E-2</v>
      </c>
      <c r="K33" s="78">
        <f t="shared" si="3"/>
        <v>8.8058141427331646E-4</v>
      </c>
      <c r="L33" s="79"/>
      <c r="M33" s="80"/>
      <c r="N33" s="81">
        <f>分析係数表!H36</f>
        <v>0.10937217763786029</v>
      </c>
      <c r="O33" s="82">
        <f t="shared" si="4"/>
        <v>2.0799904693246605</v>
      </c>
      <c r="P33" s="76">
        <f>分析係数表!C36</f>
        <v>0.65263261684085982</v>
      </c>
      <c r="Q33" s="82">
        <f t="shared" si="5"/>
        <v>1.3574696229994014</v>
      </c>
      <c r="R33" s="83">
        <v>1.4219831473322637</v>
      </c>
      <c r="S33" s="84">
        <f t="shared" si="6"/>
        <v>1.4683464576678922</v>
      </c>
      <c r="T33" s="85">
        <f>分析係数表!F36</f>
        <v>0.88362978595116071</v>
      </c>
      <c r="U33" s="86">
        <f t="shared" si="7"/>
        <v>1.2974746660912246</v>
      </c>
      <c r="V33" s="87">
        <f>分析係数表!D36</f>
        <v>1.4320168827253543E-2</v>
      </c>
      <c r="W33" s="167">
        <f t="shared" si="8"/>
        <v>0</v>
      </c>
      <c r="X33" s="76">
        <f>分析係数表!E36</f>
        <v>2.7132951462164605E-3</v>
      </c>
      <c r="Y33" s="166">
        <f t="shared" si="9"/>
        <v>0</v>
      </c>
    </row>
    <row r="34" spans="1:25" x14ac:dyDescent="0.2">
      <c r="A34" s="6" t="s">
        <v>22</v>
      </c>
      <c r="B34" s="5" t="s">
        <v>377</v>
      </c>
      <c r="C34" s="90"/>
      <c r="D34" s="76">
        <f>投入係数表!D34</f>
        <v>3.1884057971014491E-2</v>
      </c>
      <c r="E34" s="77">
        <f t="shared" si="0"/>
        <v>3.1884057971014492</v>
      </c>
      <c r="F34" s="76">
        <f>分析係数表!C37</f>
        <v>0.3125</v>
      </c>
      <c r="G34" s="77">
        <f t="shared" si="1"/>
        <v>0.99637681159420288</v>
      </c>
      <c r="H34" s="77">
        <v>1.2143775147316693</v>
      </c>
      <c r="I34" s="77">
        <f t="shared" si="2"/>
        <v>1.2143775147316693</v>
      </c>
      <c r="J34" s="76">
        <f>分析係数表!G37</f>
        <v>0.41284547738693467</v>
      </c>
      <c r="K34" s="78">
        <f t="shared" si="3"/>
        <v>0.50135026479735534</v>
      </c>
      <c r="L34" s="79"/>
      <c r="M34" s="80"/>
      <c r="N34" s="81">
        <f>分析係数表!H37</f>
        <v>4.2693468892730888E-2</v>
      </c>
      <c r="O34" s="82">
        <f t="shared" si="4"/>
        <v>0.811925028075416</v>
      </c>
      <c r="P34" s="76">
        <f>分析係数表!C37</f>
        <v>0.3125</v>
      </c>
      <c r="Q34" s="82">
        <f t="shared" si="5"/>
        <v>0.25372657127356751</v>
      </c>
      <c r="R34" s="83">
        <v>0.33233539461754863</v>
      </c>
      <c r="S34" s="84">
        <f t="shared" si="6"/>
        <v>1.546712909349218</v>
      </c>
      <c r="T34" s="85">
        <f>分析係数表!F37</f>
        <v>0.69189698492462315</v>
      </c>
      <c r="U34" s="86">
        <f t="shared" si="7"/>
        <v>1.0701659985227159</v>
      </c>
      <c r="V34" s="87">
        <f>分析係数表!D37</f>
        <v>0.10128768844221106</v>
      </c>
      <c r="W34" s="167">
        <f t="shared" si="8"/>
        <v>0</v>
      </c>
      <c r="X34" s="76">
        <f>分析係数表!E37</f>
        <v>9.3907035175879394E-2</v>
      </c>
      <c r="Y34" s="166">
        <f t="shared" si="9"/>
        <v>0</v>
      </c>
    </row>
    <row r="35" spans="1:25" x14ac:dyDescent="0.2">
      <c r="A35" s="6" t="s">
        <v>23</v>
      </c>
      <c r="B35" s="5" t="s">
        <v>193</v>
      </c>
      <c r="C35" s="90"/>
      <c r="D35" s="76">
        <f>投入係数表!D35</f>
        <v>0</v>
      </c>
      <c r="E35" s="77">
        <f t="shared" si="0"/>
        <v>0</v>
      </c>
      <c r="F35" s="76">
        <f>分析係数表!C38</f>
        <v>4.0005674563767912E-2</v>
      </c>
      <c r="G35" s="77">
        <f t="shared" si="1"/>
        <v>0</v>
      </c>
      <c r="H35" s="77">
        <v>5.23818678774536E-3</v>
      </c>
      <c r="I35" s="77">
        <f t="shared" si="2"/>
        <v>5.23818678774536E-3</v>
      </c>
      <c r="J35" s="76">
        <f>分析係数表!G38</f>
        <v>0.2442528735632184</v>
      </c>
      <c r="K35" s="78">
        <f t="shared" si="3"/>
        <v>1.2794421751676885E-3</v>
      </c>
      <c r="L35" s="79"/>
      <c r="M35" s="80"/>
      <c r="N35" s="81">
        <f>分析係数表!H38</f>
        <v>3.7571284803757127E-2</v>
      </c>
      <c r="O35" s="82">
        <f t="shared" si="4"/>
        <v>0.71451365420236057</v>
      </c>
      <c r="P35" s="76">
        <f>分析係数表!C38</f>
        <v>4.0005674563767912E-2</v>
      </c>
      <c r="Q35" s="82">
        <f t="shared" si="5"/>
        <v>2.8584600721388239E-2</v>
      </c>
      <c r="R35" s="83">
        <v>3.5407431207350126E-2</v>
      </c>
      <c r="S35" s="84">
        <f t="shared" si="6"/>
        <v>4.0645617995095487E-2</v>
      </c>
      <c r="T35" s="85">
        <f>分析係数表!F38</f>
        <v>0.42528735632183906</v>
      </c>
      <c r="U35" s="86">
        <f t="shared" si="7"/>
        <v>1.7286067423201528E-2</v>
      </c>
      <c r="V35" s="87">
        <f>分析係数表!D38</f>
        <v>0.11494252873563218</v>
      </c>
      <c r="W35" s="167">
        <f t="shared" si="8"/>
        <v>0</v>
      </c>
      <c r="X35" s="76">
        <f>分析係数表!E38</f>
        <v>0.10344827586206896</v>
      </c>
      <c r="Y35" s="166">
        <f t="shared" si="9"/>
        <v>0</v>
      </c>
    </row>
    <row r="36" spans="1:25" x14ac:dyDescent="0.2">
      <c r="A36" s="6" t="s">
        <v>24</v>
      </c>
      <c r="B36" s="5" t="s">
        <v>39</v>
      </c>
      <c r="C36" s="90"/>
      <c r="D36" s="76">
        <f>投入係数表!D36</f>
        <v>0</v>
      </c>
      <c r="E36" s="77">
        <f t="shared" si="0"/>
        <v>0</v>
      </c>
      <c r="F36" s="76">
        <f>分析係数表!C39</f>
        <v>1</v>
      </c>
      <c r="G36" s="77">
        <f t="shared" si="1"/>
        <v>0</v>
      </c>
      <c r="H36" s="77">
        <v>1.8707752562080165E-2</v>
      </c>
      <c r="I36" s="77">
        <f t="shared" si="2"/>
        <v>1.8707752562080165E-2</v>
      </c>
      <c r="J36" s="76">
        <f>分析係数表!G39</f>
        <v>0.35369632580787957</v>
      </c>
      <c r="K36" s="78">
        <f t="shared" si="3"/>
        <v>6.6168633453306995E-3</v>
      </c>
      <c r="L36" s="79"/>
      <c r="M36" s="80"/>
      <c r="N36" s="81">
        <f>分析係数表!H39</f>
        <v>3.3932856811085595E-3</v>
      </c>
      <c r="O36" s="82">
        <f t="shared" si="4"/>
        <v>6.4531968082150018E-2</v>
      </c>
      <c r="P36" s="76">
        <f>分析係数表!C39</f>
        <v>1</v>
      </c>
      <c r="Q36" s="82">
        <f t="shared" si="5"/>
        <v>6.4531968082150018E-2</v>
      </c>
      <c r="R36" s="83">
        <v>7.8993863800094696E-2</v>
      </c>
      <c r="S36" s="84">
        <f t="shared" si="6"/>
        <v>9.7701616362174865E-2</v>
      </c>
      <c r="T36" s="85">
        <f>分析係数表!F39</f>
        <v>0.70440460380699421</v>
      </c>
      <c r="U36" s="86">
        <f t="shared" si="7"/>
        <v>6.8821468364900731E-2</v>
      </c>
      <c r="V36" s="87">
        <f>分析係数表!D39</f>
        <v>6.0314298362107124E-2</v>
      </c>
      <c r="W36" s="167">
        <f t="shared" si="8"/>
        <v>0</v>
      </c>
      <c r="X36" s="76">
        <f>分析係数表!E39</f>
        <v>7.2598494909251882E-2</v>
      </c>
      <c r="Y36" s="166">
        <f t="shared" si="9"/>
        <v>0</v>
      </c>
    </row>
    <row r="37" spans="1:25" x14ac:dyDescent="0.2">
      <c r="A37" s="6" t="s">
        <v>25</v>
      </c>
      <c r="B37" s="5" t="s">
        <v>40</v>
      </c>
      <c r="C37" s="90"/>
      <c r="D37" s="76">
        <f>投入係数表!D37</f>
        <v>0</v>
      </c>
      <c r="E37" s="77">
        <f t="shared" si="0"/>
        <v>0</v>
      </c>
      <c r="F37" s="76">
        <f>分析係数表!C40</f>
        <v>0.6708495079895278</v>
      </c>
      <c r="G37" s="77">
        <f t="shared" si="1"/>
        <v>0</v>
      </c>
      <c r="H37" s="77">
        <v>4.1841907709416705E-4</v>
      </c>
      <c r="I37" s="77">
        <f t="shared" si="2"/>
        <v>4.1841907709416705E-4</v>
      </c>
      <c r="J37" s="76">
        <f>分析係数表!G40</f>
        <v>0.531269582654468</v>
      </c>
      <c r="K37" s="78">
        <f t="shared" si="3"/>
        <v>2.2229332846248579E-4</v>
      </c>
      <c r="L37" s="79"/>
      <c r="M37" s="80"/>
      <c r="N37" s="81">
        <f>分析係数表!H40</f>
        <v>2.5210951410213404E-2</v>
      </c>
      <c r="O37" s="82">
        <f t="shared" si="4"/>
        <v>0.47945043966738071</v>
      </c>
      <c r="P37" s="76">
        <f>分析係数表!C40</f>
        <v>0.6708495079895278</v>
      </c>
      <c r="Q37" s="82">
        <f t="shared" si="5"/>
        <v>0.32163909155622511</v>
      </c>
      <c r="R37" s="83">
        <v>0.32209233505648172</v>
      </c>
      <c r="S37" s="84">
        <f t="shared" si="6"/>
        <v>0.32251075413357588</v>
      </c>
      <c r="T37" s="85">
        <f>分析係数表!F40</f>
        <v>0.72803609474871533</v>
      </c>
      <c r="U37" s="86">
        <f t="shared" si="7"/>
        <v>0.23479946995387169</v>
      </c>
      <c r="V37" s="87">
        <f>分析係数表!D40</f>
        <v>0.11505201153026695</v>
      </c>
      <c r="W37" s="167">
        <f t="shared" si="8"/>
        <v>0</v>
      </c>
      <c r="X37" s="76">
        <f>分析係数表!E40</f>
        <v>6.6173705978192762E-2</v>
      </c>
      <c r="Y37" s="166">
        <f t="shared" si="9"/>
        <v>0</v>
      </c>
    </row>
    <row r="38" spans="1:25" x14ac:dyDescent="0.2">
      <c r="A38" s="6" t="s">
        <v>26</v>
      </c>
      <c r="B38" s="5" t="s">
        <v>276</v>
      </c>
      <c r="C38" s="90"/>
      <c r="D38" s="76">
        <f>投入係数表!D38</f>
        <v>0</v>
      </c>
      <c r="E38" s="77">
        <f t="shared" si="0"/>
        <v>0</v>
      </c>
      <c r="F38" s="76">
        <f>分析係数表!C41</f>
        <v>0.63576075285795497</v>
      </c>
      <c r="G38" s="77">
        <f t="shared" si="1"/>
        <v>0</v>
      </c>
      <c r="H38" s="77">
        <v>7.307136784921723E-4</v>
      </c>
      <c r="I38" s="77">
        <f t="shared" si="2"/>
        <v>7.307136784921723E-4</v>
      </c>
      <c r="J38" s="76">
        <f>分析係数表!G41</f>
        <v>0.45993746335743602</v>
      </c>
      <c r="K38" s="78">
        <f t="shared" si="3"/>
        <v>3.360825957262708E-4</v>
      </c>
      <c r="L38" s="79"/>
      <c r="M38" s="80"/>
      <c r="N38" s="81">
        <f>分析係数表!H41</f>
        <v>4.510618532758754E-2</v>
      </c>
      <c r="O38" s="82">
        <f t="shared" si="4"/>
        <v>0.85780897496272412</v>
      </c>
      <c r="P38" s="76">
        <f>分析係数表!C41</f>
        <v>0.63576075285795497</v>
      </c>
      <c r="Q38" s="82">
        <f t="shared" si="5"/>
        <v>0.5453612797306121</v>
      </c>
      <c r="R38" s="83">
        <v>0.55302342519871017</v>
      </c>
      <c r="S38" s="84">
        <f t="shared" si="6"/>
        <v>0.55375413887720237</v>
      </c>
      <c r="T38" s="85">
        <f>分析係数表!F41</f>
        <v>0.5626343560680086</v>
      </c>
      <c r="U38" s="86">
        <f t="shared" si="7"/>
        <v>0.31156110334716935</v>
      </c>
      <c r="V38" s="87">
        <f>分析係数表!D41</f>
        <v>0.18145397693961304</v>
      </c>
      <c r="W38" s="167">
        <f t="shared" si="8"/>
        <v>0</v>
      </c>
      <c r="X38" s="76">
        <f>分析係数表!E41</f>
        <v>0.17500488567520031</v>
      </c>
      <c r="Y38" s="166">
        <f t="shared" si="9"/>
        <v>0</v>
      </c>
    </row>
    <row r="39" spans="1:25" x14ac:dyDescent="0.2">
      <c r="A39" s="6" t="s">
        <v>51</v>
      </c>
      <c r="B39" s="5" t="s">
        <v>367</v>
      </c>
      <c r="C39" s="90"/>
      <c r="D39" s="76">
        <f>投入係数表!D39</f>
        <v>0</v>
      </c>
      <c r="E39" s="77">
        <f>$C$6*D39</f>
        <v>0</v>
      </c>
      <c r="F39" s="76">
        <f>分析係数表!C42</f>
        <v>1</v>
      </c>
      <c r="G39" s="77">
        <f>E39*F39</f>
        <v>0</v>
      </c>
      <c r="H39" s="77">
        <v>6.7554098284210145E-3</v>
      </c>
      <c r="I39" s="77">
        <f>C39+H39</f>
        <v>6.7554098284210145E-3</v>
      </c>
      <c r="J39" s="76">
        <f>分析係数表!G42</f>
        <v>0.48586118251928023</v>
      </c>
      <c r="K39" s="78">
        <f>I39*J39</f>
        <v>3.2821914076390023E-3</v>
      </c>
      <c r="L39" s="79"/>
      <c r="M39" s="80"/>
      <c r="N39" s="81">
        <f>分析係数表!H42</f>
        <v>1.2011973266585813E-2</v>
      </c>
      <c r="O39" s="82">
        <f t="shared" si="4"/>
        <v>0.22843825963681241</v>
      </c>
      <c r="P39" s="76">
        <f>分析係数表!C42</f>
        <v>1</v>
      </c>
      <c r="Q39" s="82">
        <f>O39*P39</f>
        <v>0.22843825963681241</v>
      </c>
      <c r="R39" s="83">
        <v>0.23740516588315755</v>
      </c>
      <c r="S39" s="84">
        <f>I39+R39</f>
        <v>0.24416057571157856</v>
      </c>
      <c r="T39" s="85">
        <f>分析係数表!F42</f>
        <v>0.55826906598114823</v>
      </c>
      <c r="U39" s="86">
        <f t="shared" si="7"/>
        <v>0.13630729655192239</v>
      </c>
      <c r="V39" s="87">
        <f>分析係数表!D42</f>
        <v>0.12296486718080549</v>
      </c>
      <c r="W39" s="167">
        <f t="shared" si="8"/>
        <v>0</v>
      </c>
      <c r="X39" s="76">
        <f>分析係数表!E42</f>
        <v>7.7120822622107968E-2</v>
      </c>
      <c r="Y39" s="166">
        <f t="shared" si="9"/>
        <v>0</v>
      </c>
    </row>
    <row r="40" spans="1:25" x14ac:dyDescent="0.2">
      <c r="A40" s="6" t="s">
        <v>194</v>
      </c>
      <c r="B40" s="5" t="s">
        <v>41</v>
      </c>
      <c r="C40" s="90"/>
      <c r="D40" s="76">
        <f>投入係数表!D40</f>
        <v>2.318840579710145E-2</v>
      </c>
      <c r="E40" s="77">
        <f>$C$6*D40</f>
        <v>2.318840579710145</v>
      </c>
      <c r="F40" s="76">
        <f>分析係数表!C43</f>
        <v>0.35275161130391675</v>
      </c>
      <c r="G40" s="77">
        <f>E40*F40</f>
        <v>0.81797475084966209</v>
      </c>
      <c r="H40" s="77">
        <v>1.1369239754893359</v>
      </c>
      <c r="I40" s="77">
        <f>C40+H40</f>
        <v>1.1369239754893359</v>
      </c>
      <c r="J40" s="76">
        <f>分析係数表!G43</f>
        <v>0.36383347788378145</v>
      </c>
      <c r="K40" s="78">
        <f>I40*J40</f>
        <v>0.41365100409174016</v>
      </c>
      <c r="L40" s="79"/>
      <c r="M40" s="80"/>
      <c r="N40" s="81">
        <f>分析係数表!H43</f>
        <v>3.2462002941707736E-2</v>
      </c>
      <c r="O40" s="82">
        <f t="shared" si="4"/>
        <v>0.61734764902923733</v>
      </c>
      <c r="P40" s="76">
        <f>分析係数表!C43</f>
        <v>0.35275161130391675</v>
      </c>
      <c r="Q40" s="82">
        <f>O40*P40</f>
        <v>0.21777037792974835</v>
      </c>
      <c r="R40" s="83">
        <v>0.44804824728761167</v>
      </c>
      <c r="S40" s="84">
        <f>I40+R40</f>
        <v>1.5849722227769476</v>
      </c>
      <c r="T40" s="85">
        <f>分析係数表!F43</f>
        <v>0.62185602775368609</v>
      </c>
      <c r="U40" s="86">
        <f t="shared" si="7"/>
        <v>0.98562453055600308</v>
      </c>
      <c r="V40" s="87">
        <f>分析係数表!D43</f>
        <v>0.24869904596704251</v>
      </c>
      <c r="W40" s="167">
        <f t="shared" si="8"/>
        <v>0</v>
      </c>
      <c r="X40" s="76">
        <f>分析係数表!E43</f>
        <v>0.20663486556808325</v>
      </c>
      <c r="Y40" s="166">
        <f t="shared" si="9"/>
        <v>0</v>
      </c>
    </row>
    <row r="41" spans="1:25" x14ac:dyDescent="0.2">
      <c r="A41" s="6" t="s">
        <v>340</v>
      </c>
      <c r="B41" s="5" t="s">
        <v>42</v>
      </c>
      <c r="C41" s="90"/>
      <c r="D41" s="76">
        <f>投入係数表!D41</f>
        <v>0</v>
      </c>
      <c r="E41" s="77">
        <f>$C$6*D41</f>
        <v>0</v>
      </c>
      <c r="F41" s="76">
        <f>分析係数表!C44</f>
        <v>0.44216182048040453</v>
      </c>
      <c r="G41" s="77">
        <f>E41*F41</f>
        <v>0</v>
      </c>
      <c r="H41" s="77">
        <v>1.0781350362699194E-3</v>
      </c>
      <c r="I41" s="77">
        <f>C41+H41</f>
        <v>1.0781350362699194E-3</v>
      </c>
      <c r="J41" s="76">
        <f>分析係数表!G44</f>
        <v>0.26698361065932691</v>
      </c>
      <c r="K41" s="78">
        <f>I41*J41</f>
        <v>2.8784438476166745E-4</v>
      </c>
      <c r="L41" s="79"/>
      <c r="M41" s="80"/>
      <c r="N41" s="81">
        <f>分析係数表!H44</f>
        <v>9.8960080509896006E-2</v>
      </c>
      <c r="O41" s="82">
        <f t="shared" si="4"/>
        <v>1.881977928479432</v>
      </c>
      <c r="P41" s="76">
        <f>分析係数表!C44</f>
        <v>0.44216182048040453</v>
      </c>
      <c r="Q41" s="82">
        <f>O41*P41</f>
        <v>0.83213878696040622</v>
      </c>
      <c r="R41" s="83">
        <v>0.84325229844546112</v>
      </c>
      <c r="S41" s="84">
        <f>I41+R41</f>
        <v>0.84433043348173109</v>
      </c>
      <c r="T41" s="85">
        <f>分析係数表!F44</f>
        <v>0.48855248342299512</v>
      </c>
      <c r="U41" s="86">
        <f t="shared" si="7"/>
        <v>0.41249973010711372</v>
      </c>
      <c r="V41" s="87">
        <f>分析係数表!D44</f>
        <v>0.23645689978731391</v>
      </c>
      <c r="W41" s="167">
        <f t="shared" si="8"/>
        <v>0</v>
      </c>
      <c r="X41" s="76">
        <f>分析係数表!E44</f>
        <v>0.14913048917803079</v>
      </c>
      <c r="Y41" s="166">
        <f t="shared" si="9"/>
        <v>0</v>
      </c>
    </row>
    <row r="42" spans="1:25" x14ac:dyDescent="0.2">
      <c r="A42" s="6" t="s">
        <v>341</v>
      </c>
      <c r="B42" s="5" t="s">
        <v>278</v>
      </c>
      <c r="C42" s="90"/>
      <c r="D42" s="76">
        <f>投入係数表!D42</f>
        <v>1.4492753623188406E-3</v>
      </c>
      <c r="E42" s="77">
        <f>$C$6*D42</f>
        <v>0.14492753623188406</v>
      </c>
      <c r="F42" s="76">
        <f>分析係数表!C45</f>
        <v>1</v>
      </c>
      <c r="G42" s="77">
        <f>E42*F42</f>
        <v>0.14492753623188406</v>
      </c>
      <c r="H42" s="77">
        <v>0.17381049483537883</v>
      </c>
      <c r="I42" s="77">
        <f>C42+H42</f>
        <v>0.17381049483537883</v>
      </c>
      <c r="J42" s="76">
        <f>分析係数表!G45</f>
        <v>0</v>
      </c>
      <c r="K42" s="78">
        <f>I42*J42</f>
        <v>0</v>
      </c>
      <c r="L42" s="79"/>
      <c r="M42" s="80"/>
      <c r="N42" s="81">
        <f>分析係数表!H45</f>
        <v>0</v>
      </c>
      <c r="O42" s="82">
        <f t="shared" si="4"/>
        <v>0</v>
      </c>
      <c r="P42" s="76">
        <f>分析係数表!C45</f>
        <v>1</v>
      </c>
      <c r="Q42" s="82">
        <f>O42*P42</f>
        <v>0</v>
      </c>
      <c r="R42" s="83">
        <v>8.4031677243431857E-3</v>
      </c>
      <c r="S42" s="84">
        <f>I42+R42</f>
        <v>0.18221366255972202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投入係数表!D43</f>
        <v>4.3478260869565218E-3</v>
      </c>
      <c r="E43" s="77">
        <f>$C$6*D43</f>
        <v>0.43478260869565216</v>
      </c>
      <c r="F43" s="76">
        <f>分析係数表!C46</f>
        <v>0.17935833011209901</v>
      </c>
      <c r="G43" s="77">
        <f>E43*F43</f>
        <v>7.7981882657434345E-2</v>
      </c>
      <c r="H43" s="77">
        <v>9.8853465242809954E-2</v>
      </c>
      <c r="I43" s="77">
        <f>C43+H43</f>
        <v>9.8853465242809954E-2</v>
      </c>
      <c r="J43" s="76">
        <f>分析係数表!G46</f>
        <v>8.6021505376344086E-3</v>
      </c>
      <c r="K43" s="78">
        <f>I43*J43</f>
        <v>8.5035238918546193E-4</v>
      </c>
      <c r="L43" s="79"/>
      <c r="M43" s="80"/>
      <c r="N43" s="81">
        <f>分析係数表!H46</f>
        <v>1.9624287151962429E-2</v>
      </c>
      <c r="O43" s="82">
        <f t="shared" si="4"/>
        <v>0.37320579259676873</v>
      </c>
      <c r="P43" s="76">
        <f>分析係数表!C46</f>
        <v>0.17935833011209901</v>
      </c>
      <c r="Q43" s="82">
        <f>O43*P43</f>
        <v>6.6937567748318799E-2</v>
      </c>
      <c r="R43" s="83">
        <v>7.6417971691412137E-2</v>
      </c>
      <c r="S43" s="84">
        <f>I43+R43</f>
        <v>0.17527143693422209</v>
      </c>
      <c r="T43" s="85">
        <f>分析係数表!F46</f>
        <v>0.31182795698924731</v>
      </c>
      <c r="U43" s="86">
        <f t="shared" si="7"/>
        <v>5.465453409776818E-2</v>
      </c>
      <c r="V43" s="87">
        <f>分析係数表!D46</f>
        <v>4.3010752688172043E-3</v>
      </c>
      <c r="W43" s="167">
        <f t="shared" si="8"/>
        <v>0</v>
      </c>
      <c r="X43" s="76">
        <f>分析係数表!E46</f>
        <v>1.0752688172043012E-2</v>
      </c>
      <c r="Y43" s="166">
        <f t="shared" si="9"/>
        <v>0</v>
      </c>
    </row>
    <row r="44" spans="1:25" x14ac:dyDescent="0.2">
      <c r="A44" s="192">
        <v>40</v>
      </c>
      <c r="B44" s="14" t="s">
        <v>150</v>
      </c>
      <c r="C44" s="197">
        <f>SUM(C5:C43)</f>
        <v>100</v>
      </c>
      <c r="D44" s="92">
        <f>投入係数表!D44</f>
        <v>0.32028985507246377</v>
      </c>
      <c r="E44" s="91">
        <f>SUM(E5:E43)</f>
        <v>32.028985507246382</v>
      </c>
      <c r="F44" s="92">
        <f>分析係数表!C47</f>
        <v>0.45205734847213674</v>
      </c>
      <c r="G44" s="91">
        <f>SUM(G5:G43)</f>
        <v>18.456415820529706</v>
      </c>
      <c r="H44" s="91">
        <f>SUM(H5:H43)</f>
        <v>22.154495926472059</v>
      </c>
      <c r="I44" s="91">
        <f>SUM(I5:I43)</f>
        <v>122.15449592647199</v>
      </c>
      <c r="J44" s="92">
        <f>分析係数表!G47</f>
        <v>0.25945463001493158</v>
      </c>
      <c r="K44" s="93">
        <f>SUM(K5:K43)</f>
        <v>30.331015082838302</v>
      </c>
      <c r="L44" s="94">
        <f>最終需要_まとめ!$L$33</f>
        <v>0.627</v>
      </c>
      <c r="M44" s="91">
        <f>K44*L44</f>
        <v>19.017546456939616</v>
      </c>
      <c r="N44" s="95">
        <f>分析係数表!H47</f>
        <v>1</v>
      </c>
      <c r="O44" s="96">
        <f>SUM(O5:O43)</f>
        <v>19.01754645693962</v>
      </c>
      <c r="P44" s="92">
        <f>分析係数表!C47</f>
        <v>0.45205734847213674</v>
      </c>
      <c r="Q44" s="96">
        <f>SUM(Q5:Q43)</f>
        <v>9.1018748505341929</v>
      </c>
      <c r="R44" s="91">
        <f>SUM(R5:R43)</f>
        <v>10.493652912054957</v>
      </c>
      <c r="S44" s="97">
        <f>SUM(S5:S43)</f>
        <v>132.64814883852702</v>
      </c>
      <c r="T44" s="98">
        <f>分析係数表!F47</f>
        <v>0.49393557388686266</v>
      </c>
      <c r="U44" s="99">
        <f>SUM(U5:U43)</f>
        <v>86.555588518151126</v>
      </c>
      <c r="V44" s="100">
        <f>分析係数表!D47</f>
        <v>0.10430078574400901</v>
      </c>
      <c r="W44" s="164">
        <f>SUM(W5:W43)</f>
        <v>22</v>
      </c>
      <c r="X44" s="92">
        <f>分析係数表!E47</f>
        <v>8.4816292561133821E-2</v>
      </c>
      <c r="Y44" s="165">
        <f>SUM(Y5:Y43)</f>
        <v>13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249</v>
      </c>
      <c r="S2" s="3" t="s">
        <v>152</v>
      </c>
      <c r="U2" s="64" t="s">
        <v>209</v>
      </c>
      <c r="W2" s="3" t="s">
        <v>130</v>
      </c>
      <c r="Y2" s="3" t="s">
        <v>153</v>
      </c>
    </row>
    <row r="3" spans="1:25" ht="44" x14ac:dyDescent="0.2">
      <c r="B3" s="65"/>
      <c r="C3" s="66" t="s">
        <v>227</v>
      </c>
      <c r="D3" s="66" t="s">
        <v>250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投入係数表!E5</f>
        <v>0</v>
      </c>
      <c r="E5" s="77">
        <f t="shared" ref="E5:E38" si="0">$C$7*D5</f>
        <v>0</v>
      </c>
      <c r="F5" s="76">
        <f>分析係数表!C8</f>
        <v>0.54693596511361031</v>
      </c>
      <c r="G5" s="77">
        <f t="shared" ref="G5:G38" si="1">E5*F5</f>
        <v>0</v>
      </c>
      <c r="H5" s="77">
        <f t="array" ref="H5:H43">MMULT(逆行列係数!C5:AO43,'3'!G5:G43)</f>
        <v>0.19446046558652544</v>
      </c>
      <c r="I5" s="77">
        <f t="shared" ref="I5:I38" si="2">C5+H5</f>
        <v>0.19446046558652544</v>
      </c>
      <c r="J5" s="76">
        <f>分析係数表!G8</f>
        <v>0.11998386771526517</v>
      </c>
      <c r="K5" s="78">
        <f t="shared" ref="K5:K38" si="3">I5*J5</f>
        <v>2.3332118778782544E-2</v>
      </c>
      <c r="L5" s="79" t="s">
        <v>181</v>
      </c>
      <c r="M5" s="80" t="s">
        <v>181</v>
      </c>
      <c r="N5" s="81">
        <f>分析係数表!H8</f>
        <v>1.0437901581813021E-2</v>
      </c>
      <c r="O5" s="82">
        <f t="shared" ref="O5:O44" si="4">$M$44*N5</f>
        <v>0.12976889152147489</v>
      </c>
      <c r="P5" s="76">
        <f>分析係数表!C8</f>
        <v>0.54693596511361031</v>
      </c>
      <c r="Q5" s="82">
        <f t="shared" ref="Q5:Q38" si="5">O5*P5</f>
        <v>7.0975273926021265E-2</v>
      </c>
      <c r="R5" s="83">
        <f t="array" ref="R5:R43">MMULT(逆行列係数!C5:AO43,'3'!Q5:Q43)</f>
        <v>0.10427077364802499</v>
      </c>
      <c r="S5" s="84">
        <f t="shared" ref="S5:S38" si="6">I5+R5</f>
        <v>0.29873123923455042</v>
      </c>
      <c r="T5" s="85">
        <f>分析係数表!F8</f>
        <v>0.45210727969348657</v>
      </c>
      <c r="U5" s="86">
        <f t="shared" ref="U5:U38" si="7">S5*T5</f>
        <v>0.13505856792979673</v>
      </c>
      <c r="V5" s="87">
        <f>分析係数表!D8</f>
        <v>0.18995765275257109</v>
      </c>
      <c r="W5" s="167">
        <f t="shared" ref="W5:W43" si="8">ROUND(S5*V5,0)</f>
        <v>0</v>
      </c>
      <c r="X5" s="76">
        <f>分析係数表!E8</f>
        <v>0.14398064125831822</v>
      </c>
      <c r="Y5" s="166">
        <f t="shared" ref="Y5:Y43" si="9">ROUND(S5*X5,0)</f>
        <v>0</v>
      </c>
    </row>
    <row r="6" spans="1:25" x14ac:dyDescent="0.2">
      <c r="A6" s="6" t="s">
        <v>219</v>
      </c>
      <c r="B6" s="5" t="s">
        <v>265</v>
      </c>
      <c r="C6" s="90"/>
      <c r="D6" s="76">
        <f>投入係数表!E6</f>
        <v>0</v>
      </c>
      <c r="E6" s="77">
        <f t="shared" si="0"/>
        <v>0</v>
      </c>
      <c r="F6" s="76">
        <f>分析係数表!C9</f>
        <v>1</v>
      </c>
      <c r="G6" s="77">
        <f t="shared" si="1"/>
        <v>0</v>
      </c>
      <c r="H6" s="77">
        <v>1.1997184876577874E-3</v>
      </c>
      <c r="I6" s="77">
        <f t="shared" si="2"/>
        <v>1.1997184876577874E-3</v>
      </c>
      <c r="J6" s="76">
        <f>分析係数表!G9</f>
        <v>0.24637681159420291</v>
      </c>
      <c r="K6" s="78">
        <f t="shared" si="3"/>
        <v>2.9558281579974472E-4</v>
      </c>
      <c r="L6" s="79"/>
      <c r="M6" s="80"/>
      <c r="N6" s="81">
        <f>分析係数表!H9</f>
        <v>5.4189353082342016E-4</v>
      </c>
      <c r="O6" s="82">
        <f t="shared" si="4"/>
        <v>6.7370747143410941E-3</v>
      </c>
      <c r="P6" s="76">
        <f>分析係数表!C9</f>
        <v>1</v>
      </c>
      <c r="Q6" s="82">
        <f t="shared" si="5"/>
        <v>6.7370747143410941E-3</v>
      </c>
      <c r="R6" s="83">
        <v>8.8275064994476557E-3</v>
      </c>
      <c r="S6" s="84">
        <f t="shared" si="6"/>
        <v>1.0027224987105444E-2</v>
      </c>
      <c r="T6" s="85">
        <f>分析係数表!F9</f>
        <v>0.67101449275362324</v>
      </c>
      <c r="U6" s="86">
        <f t="shared" si="7"/>
        <v>6.7284132884490155E-3</v>
      </c>
      <c r="V6" s="87">
        <f>分析係数表!D9</f>
        <v>0.17826086956521739</v>
      </c>
      <c r="W6" s="167">
        <f t="shared" si="8"/>
        <v>0</v>
      </c>
      <c r="X6" s="76">
        <f>分析係数表!E9</f>
        <v>0.11304347826086956</v>
      </c>
      <c r="Y6" s="166">
        <f t="shared" si="9"/>
        <v>0</v>
      </c>
    </row>
    <row r="7" spans="1:25" x14ac:dyDescent="0.2">
      <c r="A7" s="6" t="s">
        <v>220</v>
      </c>
      <c r="B7" s="5" t="s">
        <v>266</v>
      </c>
      <c r="C7" s="75">
        <f>最終需要_まとめ!$C$8</f>
        <v>100</v>
      </c>
      <c r="D7" s="76">
        <f>投入係数表!E7</f>
        <v>5.3571428571428568E-2</v>
      </c>
      <c r="E7" s="77">
        <f t="shared" si="0"/>
        <v>5.3571428571428568</v>
      </c>
      <c r="F7" s="76">
        <f>分析係数表!C10</f>
        <v>7.9037800687285276E-2</v>
      </c>
      <c r="G7" s="77">
        <f t="shared" si="1"/>
        <v>0.42341678939617111</v>
      </c>
      <c r="H7" s="77">
        <v>0.4298151163787961</v>
      </c>
      <c r="I7" s="77">
        <f t="shared" si="2"/>
        <v>100.42981511637879</v>
      </c>
      <c r="J7" s="76">
        <f>分析係数表!G10</f>
        <v>0.17857142857142858</v>
      </c>
      <c r="K7" s="78">
        <f t="shared" si="3"/>
        <v>17.933895556496214</v>
      </c>
      <c r="L7" s="79"/>
      <c r="M7" s="80"/>
      <c r="N7" s="81">
        <f>分析係数表!H10</f>
        <v>1.057982607798106E-3</v>
      </c>
      <c r="O7" s="82">
        <f t="shared" si="4"/>
        <v>1.3153336347046898E-2</v>
      </c>
      <c r="P7" s="76">
        <f>分析係数表!C10</f>
        <v>7.9037800687285276E-2</v>
      </c>
      <c r="Q7" s="82">
        <f t="shared" si="5"/>
        <v>1.0396107765707177E-3</v>
      </c>
      <c r="R7" s="83">
        <v>1.7254550601288182E-3</v>
      </c>
      <c r="S7" s="84">
        <f t="shared" si="6"/>
        <v>100.43154057143892</v>
      </c>
      <c r="T7" s="85">
        <f>分析係数表!F10</f>
        <v>0.5178571428571429</v>
      </c>
      <c r="U7" s="86">
        <f t="shared" si="7"/>
        <v>52.00919065306659</v>
      </c>
      <c r="V7" s="87">
        <f>分析係数表!D10</f>
        <v>0.10714285714285714</v>
      </c>
      <c r="W7" s="167">
        <f t="shared" si="8"/>
        <v>11</v>
      </c>
      <c r="X7" s="76">
        <f>分析係数表!E10</f>
        <v>8.9285714285714288E-2</v>
      </c>
      <c r="Y7" s="166">
        <f t="shared" si="9"/>
        <v>9</v>
      </c>
    </row>
    <row r="8" spans="1:25" x14ac:dyDescent="0.2">
      <c r="A8" s="6" t="s">
        <v>221</v>
      </c>
      <c r="B8" s="5" t="s">
        <v>27</v>
      </c>
      <c r="C8" s="90"/>
      <c r="D8" s="76">
        <f>投入係数表!E8</f>
        <v>0</v>
      </c>
      <c r="E8" s="77">
        <f t="shared" si="0"/>
        <v>0</v>
      </c>
      <c r="F8" s="76">
        <f>分析係数表!C11</f>
        <v>2.9201343261789914E-3</v>
      </c>
      <c r="G8" s="77">
        <f t="shared" si="1"/>
        <v>0</v>
      </c>
      <c r="H8" s="77">
        <v>3.6397691472233673E-4</v>
      </c>
      <c r="I8" s="77">
        <f t="shared" si="2"/>
        <v>3.6397691472233673E-4</v>
      </c>
      <c r="J8" s="76">
        <f>分析係数表!G11</f>
        <v>0.38709677419354838</v>
      </c>
      <c r="K8" s="78">
        <f t="shared" si="3"/>
        <v>1.4089428956993679E-4</v>
      </c>
      <c r="L8" s="79"/>
      <c r="M8" s="80"/>
      <c r="N8" s="81">
        <f>分析係数表!H11</f>
        <v>-1.2902226924367146E-5</v>
      </c>
      <c r="O8" s="82">
        <f t="shared" si="4"/>
        <v>-1.604065408176451E-4</v>
      </c>
      <c r="P8" s="76">
        <f>分析係数表!C11</f>
        <v>2.9201343261789914E-3</v>
      </c>
      <c r="Q8" s="82">
        <f t="shared" si="5"/>
        <v>-4.6840864598523697E-7</v>
      </c>
      <c r="R8" s="83">
        <v>2.3125387288839526E-3</v>
      </c>
      <c r="S8" s="84">
        <f t="shared" si="6"/>
        <v>2.6765156436062893E-3</v>
      </c>
      <c r="T8" s="85">
        <f>分析係数表!F11</f>
        <v>0.64516129032258063</v>
      </c>
      <c r="U8" s="86">
        <f t="shared" si="7"/>
        <v>1.7267842861976061E-3</v>
      </c>
      <c r="V8" s="87">
        <f>分析係数表!D11</f>
        <v>0.25806451612903225</v>
      </c>
      <c r="W8" s="167">
        <f t="shared" si="8"/>
        <v>0</v>
      </c>
      <c r="X8" s="76">
        <f>分析係数表!E11</f>
        <v>0.22580645161290322</v>
      </c>
      <c r="Y8" s="166">
        <f t="shared" si="9"/>
        <v>0</v>
      </c>
    </row>
    <row r="9" spans="1:25" x14ac:dyDescent="0.2">
      <c r="A9" s="6" t="s">
        <v>222</v>
      </c>
      <c r="B9" s="5" t="s">
        <v>190</v>
      </c>
      <c r="C9" s="90"/>
      <c r="D9" s="76">
        <f>投入係数表!E9</f>
        <v>0.10714285714285714</v>
      </c>
      <c r="E9" s="77">
        <f t="shared" si="0"/>
        <v>10.714285714285714</v>
      </c>
      <c r="F9" s="76">
        <f>分析係数表!C12</f>
        <v>0.15436841164909776</v>
      </c>
      <c r="G9" s="77">
        <f t="shared" si="1"/>
        <v>1.6539472676689044</v>
      </c>
      <c r="H9" s="77">
        <v>1.7183291145983843</v>
      </c>
      <c r="I9" s="77">
        <f t="shared" si="2"/>
        <v>1.7183291145983843</v>
      </c>
      <c r="J9" s="76">
        <f>分析係数表!G12</f>
        <v>0.13865952540355575</v>
      </c>
      <c r="K9" s="78">
        <f t="shared" si="3"/>
        <v>0.23826269951732412</v>
      </c>
      <c r="L9" s="79"/>
      <c r="M9" s="80"/>
      <c r="N9" s="81">
        <f>分析係数表!H12</f>
        <v>8.1322736304286117E-2</v>
      </c>
      <c r="O9" s="82">
        <f t="shared" si="4"/>
        <v>1.0110424267736171</v>
      </c>
      <c r="P9" s="76">
        <f>分析係数表!C12</f>
        <v>0.15436841164909776</v>
      </c>
      <c r="Q9" s="82">
        <f t="shared" si="5"/>
        <v>0.15607301353089251</v>
      </c>
      <c r="R9" s="83">
        <v>0.1775529731969136</v>
      </c>
      <c r="S9" s="84">
        <f t="shared" si="6"/>
        <v>1.895882087795298</v>
      </c>
      <c r="T9" s="85">
        <f>分析係数表!F12</f>
        <v>0.32507624786134048</v>
      </c>
      <c r="U9" s="86">
        <f t="shared" si="7"/>
        <v>0.61630623548801999</v>
      </c>
      <c r="V9" s="87">
        <f>分析係数表!D12</f>
        <v>4.5079223387636688E-2</v>
      </c>
      <c r="W9" s="167">
        <f t="shared" si="8"/>
        <v>0</v>
      </c>
      <c r="X9" s="76">
        <f>分析係数表!E12</f>
        <v>4.7459644424607601E-2</v>
      </c>
      <c r="Y9" s="166">
        <f t="shared" si="9"/>
        <v>0</v>
      </c>
    </row>
    <row r="10" spans="1:25" x14ac:dyDescent="0.2">
      <c r="A10" s="6" t="s">
        <v>223</v>
      </c>
      <c r="B10" s="5" t="s">
        <v>28</v>
      </c>
      <c r="C10" s="90"/>
      <c r="D10" s="76">
        <f>投入係数表!E10</f>
        <v>1.7857142857142856E-2</v>
      </c>
      <c r="E10" s="77">
        <f t="shared" si="0"/>
        <v>1.7857142857142856</v>
      </c>
      <c r="F10" s="76">
        <f>分析係数表!C13</f>
        <v>0</v>
      </c>
      <c r="G10" s="77">
        <f t="shared" si="1"/>
        <v>0</v>
      </c>
      <c r="H10" s="77">
        <v>0</v>
      </c>
      <c r="I10" s="77">
        <f t="shared" si="2"/>
        <v>0</v>
      </c>
      <c r="J10" s="76">
        <f>分析係数表!G13</f>
        <v>0.24519230769230768</v>
      </c>
      <c r="K10" s="78">
        <f t="shared" si="3"/>
        <v>0</v>
      </c>
      <c r="L10" s="79"/>
      <c r="M10" s="80"/>
      <c r="N10" s="81">
        <f>分析係数表!H13</f>
        <v>1.238613784739246E-2</v>
      </c>
      <c r="O10" s="82">
        <f t="shared" si="4"/>
        <v>0.15399027918493929</v>
      </c>
      <c r="P10" s="76">
        <f>分析係数表!C13</f>
        <v>0</v>
      </c>
      <c r="Q10" s="82">
        <f t="shared" si="5"/>
        <v>0</v>
      </c>
      <c r="R10" s="83">
        <v>0</v>
      </c>
      <c r="S10" s="84">
        <f t="shared" si="6"/>
        <v>0</v>
      </c>
      <c r="T10" s="85">
        <f>分析係数表!F13</f>
        <v>0.38350591715976329</v>
      </c>
      <c r="U10" s="86">
        <f t="shared" si="7"/>
        <v>0</v>
      </c>
      <c r="V10" s="87">
        <f>分析係数表!D13</f>
        <v>0.13609467455621302</v>
      </c>
      <c r="W10" s="167">
        <f t="shared" si="8"/>
        <v>0</v>
      </c>
      <c r="X10" s="76">
        <f>分析係数表!E13</f>
        <v>0.13646449704142011</v>
      </c>
      <c r="Y10" s="166">
        <f t="shared" si="9"/>
        <v>0</v>
      </c>
    </row>
    <row r="11" spans="1:25" x14ac:dyDescent="0.2">
      <c r="A11" s="6" t="s">
        <v>224</v>
      </c>
      <c r="B11" s="5" t="s">
        <v>267</v>
      </c>
      <c r="C11" s="90"/>
      <c r="D11" s="76">
        <f>投入係数表!E11</f>
        <v>0</v>
      </c>
      <c r="E11" s="77">
        <f t="shared" si="0"/>
        <v>0</v>
      </c>
      <c r="F11" s="76">
        <f>分析係数表!C14</f>
        <v>5.4896794027228801E-2</v>
      </c>
      <c r="G11" s="77">
        <f t="shared" si="1"/>
        <v>0</v>
      </c>
      <c r="H11" s="77">
        <v>5.7924304644568049E-3</v>
      </c>
      <c r="I11" s="77">
        <f t="shared" si="2"/>
        <v>5.7924304644568049E-3</v>
      </c>
      <c r="J11" s="76">
        <f>分析係数表!G14</f>
        <v>0.21908893709327548</v>
      </c>
      <c r="K11" s="78">
        <f t="shared" si="3"/>
        <v>1.2690574336445494E-3</v>
      </c>
      <c r="L11" s="79"/>
      <c r="M11" s="80"/>
      <c r="N11" s="81">
        <f>分析係数表!H14</f>
        <v>1.0321781539493716E-3</v>
      </c>
      <c r="O11" s="82">
        <f t="shared" si="4"/>
        <v>1.2832523265411608E-2</v>
      </c>
      <c r="P11" s="76">
        <f>分析係数表!C14</f>
        <v>5.4896794027228801E-2</v>
      </c>
      <c r="Q11" s="82">
        <f t="shared" si="5"/>
        <v>7.0446438655092259E-4</v>
      </c>
      <c r="R11" s="83">
        <v>3.2928324129345645E-3</v>
      </c>
      <c r="S11" s="84">
        <f t="shared" si="6"/>
        <v>9.0852628773913698E-3</v>
      </c>
      <c r="T11" s="85">
        <f>分析係数表!F14</f>
        <v>0.36550976138828634</v>
      </c>
      <c r="U11" s="86">
        <f t="shared" si="7"/>
        <v>3.3207522664651752E-3</v>
      </c>
      <c r="V11" s="87">
        <f>分析係数表!D14</f>
        <v>0.11713665943600868</v>
      </c>
      <c r="W11" s="167">
        <f t="shared" si="8"/>
        <v>0</v>
      </c>
      <c r="X11" s="76">
        <f>分析係数表!E14</f>
        <v>8.6767895878524945E-2</v>
      </c>
      <c r="Y11" s="166">
        <f t="shared" si="9"/>
        <v>0</v>
      </c>
    </row>
    <row r="12" spans="1:25" x14ac:dyDescent="0.2">
      <c r="A12" s="6" t="s">
        <v>225</v>
      </c>
      <c r="B12" s="5" t="s">
        <v>29</v>
      </c>
      <c r="C12" s="90"/>
      <c r="D12" s="76">
        <f>投入係数表!E12</f>
        <v>1.7857142857142856E-2</v>
      </c>
      <c r="E12" s="77">
        <f t="shared" si="0"/>
        <v>1.7857142857142856</v>
      </c>
      <c r="F12" s="76">
        <f>分析係数表!C15</f>
        <v>0</v>
      </c>
      <c r="G12" s="77">
        <f t="shared" si="1"/>
        <v>0</v>
      </c>
      <c r="H12" s="77">
        <v>0</v>
      </c>
      <c r="I12" s="77">
        <f t="shared" si="2"/>
        <v>0</v>
      </c>
      <c r="J12" s="76">
        <f>分析係数表!G15</f>
        <v>9.5670602482591585E-2</v>
      </c>
      <c r="K12" s="78">
        <f t="shared" si="3"/>
        <v>0</v>
      </c>
      <c r="L12" s="79"/>
      <c r="M12" s="80"/>
      <c r="N12" s="81">
        <f>分析係数表!H15</f>
        <v>7.5090960699816791E-3</v>
      </c>
      <c r="O12" s="82">
        <f t="shared" si="4"/>
        <v>9.3356606755869445E-2</v>
      </c>
      <c r="P12" s="76">
        <f>分析係数表!C15</f>
        <v>0</v>
      </c>
      <c r="Q12" s="82">
        <f t="shared" si="5"/>
        <v>0</v>
      </c>
      <c r="R12" s="83">
        <v>0</v>
      </c>
      <c r="S12" s="84">
        <f t="shared" si="6"/>
        <v>0</v>
      </c>
      <c r="T12" s="85">
        <f>分析係数表!F15</f>
        <v>0.30426884650317892</v>
      </c>
      <c r="U12" s="86">
        <f t="shared" si="7"/>
        <v>0</v>
      </c>
      <c r="V12" s="87">
        <f>分析係数表!D15</f>
        <v>3.7844383893430214E-2</v>
      </c>
      <c r="W12" s="167">
        <f t="shared" si="8"/>
        <v>0</v>
      </c>
      <c r="X12" s="76">
        <f>分析係数表!E15</f>
        <v>3.511958825310324E-2</v>
      </c>
      <c r="Y12" s="166">
        <f t="shared" si="9"/>
        <v>0</v>
      </c>
    </row>
    <row r="13" spans="1:25" x14ac:dyDescent="0.2">
      <c r="A13" s="6" t="s">
        <v>226</v>
      </c>
      <c r="B13" s="5" t="s">
        <v>30</v>
      </c>
      <c r="C13" s="90"/>
      <c r="D13" s="76">
        <f>投入係数表!E13</f>
        <v>5.3571428571428568E-2</v>
      </c>
      <c r="E13" s="77">
        <f t="shared" si="0"/>
        <v>5.3571428571428568</v>
      </c>
      <c r="F13" s="76">
        <f>分析係数表!C16</f>
        <v>2.8164924506387967E-2</v>
      </c>
      <c r="G13" s="77">
        <f t="shared" si="1"/>
        <v>0.15088352414136411</v>
      </c>
      <c r="H13" s="77">
        <v>0.15316328489509146</v>
      </c>
      <c r="I13" s="77">
        <f t="shared" si="2"/>
        <v>0.15316328489509146</v>
      </c>
      <c r="J13" s="76">
        <f>分析係数表!G16</f>
        <v>3.3175355450236969E-2</v>
      </c>
      <c r="K13" s="78">
        <f t="shared" si="3"/>
        <v>5.0812464183205702E-3</v>
      </c>
      <c r="L13" s="79"/>
      <c r="M13" s="80"/>
      <c r="N13" s="81">
        <f>分析係数表!H16</f>
        <v>1.4682734239929811E-2</v>
      </c>
      <c r="O13" s="82">
        <f t="shared" si="4"/>
        <v>0.1825426434504801</v>
      </c>
      <c r="P13" s="76">
        <f>分析係数表!C16</f>
        <v>2.8164924506387967E-2</v>
      </c>
      <c r="Q13" s="82">
        <f t="shared" si="5"/>
        <v>5.1412997719792681E-3</v>
      </c>
      <c r="R13" s="83">
        <v>9.8600340149103752E-3</v>
      </c>
      <c r="S13" s="84">
        <f t="shared" si="6"/>
        <v>0.16302331891000182</v>
      </c>
      <c r="T13" s="85">
        <f>分析係数表!F16</f>
        <v>0.28436018957345971</v>
      </c>
      <c r="U13" s="86">
        <f t="shared" si="7"/>
        <v>4.6357341870142697E-2</v>
      </c>
      <c r="V13" s="87">
        <f>分析係数表!D16</f>
        <v>3.7914691943127965E-2</v>
      </c>
      <c r="W13" s="167">
        <f t="shared" si="8"/>
        <v>0</v>
      </c>
      <c r="X13" s="76">
        <f>分析係数表!E16</f>
        <v>3.7914691943127965E-2</v>
      </c>
      <c r="Y13" s="166">
        <f t="shared" si="9"/>
        <v>0</v>
      </c>
    </row>
    <row r="14" spans="1:25" x14ac:dyDescent="0.2">
      <c r="A14" s="6" t="s">
        <v>2</v>
      </c>
      <c r="B14" s="5" t="s">
        <v>364</v>
      </c>
      <c r="C14" s="90"/>
      <c r="D14" s="76">
        <f>投入係数表!E14</f>
        <v>1.7857142857142856E-2</v>
      </c>
      <c r="E14" s="77">
        <f t="shared" si="0"/>
        <v>1.7857142857142856</v>
      </c>
      <c r="F14" s="76">
        <f>分析係数表!C17</f>
        <v>0.15651736285858076</v>
      </c>
      <c r="G14" s="77">
        <f t="shared" si="1"/>
        <v>0.27949529081889418</v>
      </c>
      <c r="H14" s="77">
        <v>0.30122216527717149</v>
      </c>
      <c r="I14" s="77">
        <f t="shared" si="2"/>
        <v>0.30122216527717149</v>
      </c>
      <c r="J14" s="76">
        <f>分析係数表!G17</f>
        <v>0.21787194841087057</v>
      </c>
      <c r="K14" s="78">
        <f t="shared" si="3"/>
        <v>6.5627860053478634E-2</v>
      </c>
      <c r="L14" s="79"/>
      <c r="M14" s="80"/>
      <c r="N14" s="81">
        <f>分析係数表!H17</f>
        <v>2.4901297964028592E-3</v>
      </c>
      <c r="O14" s="82">
        <f t="shared" si="4"/>
        <v>3.0958462377805505E-2</v>
      </c>
      <c r="P14" s="76">
        <f>分析係数表!C17</f>
        <v>0.15651736285858076</v>
      </c>
      <c r="Q14" s="82">
        <f t="shared" si="5"/>
        <v>4.8455368895307053E-3</v>
      </c>
      <c r="R14" s="83">
        <v>9.057948633330962E-3</v>
      </c>
      <c r="S14" s="84">
        <f t="shared" si="6"/>
        <v>0.31028011391050248</v>
      </c>
      <c r="T14" s="85">
        <f>分析係数表!F17</f>
        <v>0.3417779824965454</v>
      </c>
      <c r="U14" s="86">
        <f t="shared" si="7"/>
        <v>0.10604691134112983</v>
      </c>
      <c r="V14" s="87">
        <f>分析係数表!D17</f>
        <v>8.7977890373099957E-2</v>
      </c>
      <c r="W14" s="167">
        <f t="shared" si="8"/>
        <v>0</v>
      </c>
      <c r="X14" s="76">
        <f>分析係数表!E17</f>
        <v>8.8438507600184249E-2</v>
      </c>
      <c r="Y14" s="166">
        <f t="shared" si="9"/>
        <v>0</v>
      </c>
    </row>
    <row r="15" spans="1:25" x14ac:dyDescent="0.2">
      <c r="A15" s="6" t="s">
        <v>3</v>
      </c>
      <c r="B15" s="5" t="s">
        <v>31</v>
      </c>
      <c r="C15" s="90"/>
      <c r="D15" s="76">
        <f>投入係数表!E15</f>
        <v>0</v>
      </c>
      <c r="E15" s="77">
        <f t="shared" si="0"/>
        <v>0</v>
      </c>
      <c r="F15" s="76">
        <f>分析係数表!C18</f>
        <v>0.11725293132328307</v>
      </c>
      <c r="G15" s="77">
        <f t="shared" si="1"/>
        <v>0</v>
      </c>
      <c r="H15" s="77">
        <v>1.1052783506633745E-3</v>
      </c>
      <c r="I15" s="77">
        <f t="shared" si="2"/>
        <v>1.1052783506633745E-3</v>
      </c>
      <c r="J15" s="76">
        <f>分析係数表!G18</f>
        <v>0.21513002364066194</v>
      </c>
      <c r="K15" s="78">
        <f t="shared" si="3"/>
        <v>2.377785577077236E-4</v>
      </c>
      <c r="L15" s="79"/>
      <c r="M15" s="80"/>
      <c r="N15" s="81">
        <f>分析係数表!H18</f>
        <v>3.999690346553815E-4</v>
      </c>
      <c r="O15" s="82">
        <f t="shared" si="4"/>
        <v>4.972602765346998E-3</v>
      </c>
      <c r="P15" s="76">
        <f>分析係数表!C18</f>
        <v>0.11725293132328307</v>
      </c>
      <c r="Q15" s="82">
        <f t="shared" si="5"/>
        <v>5.8305225054319906E-4</v>
      </c>
      <c r="R15" s="83">
        <v>1.3926625033628811E-3</v>
      </c>
      <c r="S15" s="84">
        <f t="shared" si="6"/>
        <v>2.4979408540262557E-3</v>
      </c>
      <c r="T15" s="85">
        <f>分析係数表!F18</f>
        <v>0.45862884160756501</v>
      </c>
      <c r="U15" s="86">
        <f t="shared" si="7"/>
        <v>1.1456277202862733E-3</v>
      </c>
      <c r="V15" s="87">
        <f>分析係数表!D18</f>
        <v>6.6193853427895979E-2</v>
      </c>
      <c r="W15" s="167">
        <f t="shared" si="8"/>
        <v>0</v>
      </c>
      <c r="X15" s="76">
        <f>分析係数表!E18</f>
        <v>5.4373522458628844E-2</v>
      </c>
      <c r="Y15" s="166">
        <f t="shared" si="9"/>
        <v>0</v>
      </c>
    </row>
    <row r="16" spans="1:25" x14ac:dyDescent="0.2">
      <c r="A16" s="6" t="s">
        <v>4</v>
      </c>
      <c r="B16" s="5" t="s">
        <v>32</v>
      </c>
      <c r="C16" s="90"/>
      <c r="D16" s="76">
        <f>投入係数表!E16</f>
        <v>0</v>
      </c>
      <c r="E16" s="77">
        <f t="shared" si="0"/>
        <v>0</v>
      </c>
      <c r="F16" s="76">
        <f>分析係数表!C19</f>
        <v>0.16093535075653365</v>
      </c>
      <c r="G16" s="77">
        <f t="shared" si="1"/>
        <v>0</v>
      </c>
      <c r="H16" s="77">
        <v>2.0612482989103482E-3</v>
      </c>
      <c r="I16" s="77">
        <f t="shared" si="2"/>
        <v>2.0612482989103482E-3</v>
      </c>
      <c r="J16" s="76">
        <f>分析係数表!G19</f>
        <v>5.7622016770586967E-2</v>
      </c>
      <c r="K16" s="78">
        <f t="shared" si="3"/>
        <v>1.1877328404815594E-4</v>
      </c>
      <c r="L16" s="79"/>
      <c r="M16" s="80"/>
      <c r="N16" s="81">
        <f>分析係数表!H19</f>
        <v>-1.0321781539493717E-4</v>
      </c>
      <c r="O16" s="82">
        <f t="shared" si="4"/>
        <v>-1.2832523265411608E-3</v>
      </c>
      <c r="P16" s="76">
        <f>分析係数表!C19</f>
        <v>0.16093535075653365</v>
      </c>
      <c r="Q16" s="82">
        <f t="shared" si="5"/>
        <v>-2.0652066328103957E-4</v>
      </c>
      <c r="R16" s="83">
        <v>8.3195309639489269E-4</v>
      </c>
      <c r="S16" s="84">
        <f t="shared" si="6"/>
        <v>2.893201395305241E-3</v>
      </c>
      <c r="T16" s="85">
        <f>分析係数表!F19</f>
        <v>0.23994839819393679</v>
      </c>
      <c r="U16" s="86">
        <f t="shared" si="7"/>
        <v>6.9421904045595547E-4</v>
      </c>
      <c r="V16" s="87">
        <f>分析係数表!D19</f>
        <v>2.2575790152655342E-2</v>
      </c>
      <c r="W16" s="167">
        <f t="shared" si="8"/>
        <v>0</v>
      </c>
      <c r="X16" s="76">
        <f>分析係数表!E19</f>
        <v>2.6015910556869491E-2</v>
      </c>
      <c r="Y16" s="166">
        <f t="shared" si="9"/>
        <v>0</v>
      </c>
    </row>
    <row r="17" spans="1:25" x14ac:dyDescent="0.2">
      <c r="A17" s="6" t="s">
        <v>5</v>
      </c>
      <c r="B17" s="5" t="s">
        <v>33</v>
      </c>
      <c r="C17" s="90"/>
      <c r="D17" s="76">
        <f>投入係数表!E17</f>
        <v>0</v>
      </c>
      <c r="E17" s="77">
        <f t="shared" si="0"/>
        <v>0</v>
      </c>
      <c r="F17" s="76">
        <f>分析係数表!C20</f>
        <v>0.28691066997518611</v>
      </c>
      <c r="G17" s="77">
        <f t="shared" si="1"/>
        <v>0</v>
      </c>
      <c r="H17" s="77">
        <v>2.5436068583067567E-3</v>
      </c>
      <c r="I17" s="77">
        <f t="shared" si="2"/>
        <v>2.5436068583067567E-3</v>
      </c>
      <c r="J17" s="76">
        <f>分析係数表!G20</f>
        <v>9.991079393398751E-2</v>
      </c>
      <c r="K17" s="78">
        <f t="shared" si="3"/>
        <v>2.5413378066936376E-4</v>
      </c>
      <c r="L17" s="79"/>
      <c r="M17" s="80"/>
      <c r="N17" s="81">
        <f>分析係数表!H20</f>
        <v>4.9028462312595156E-4</v>
      </c>
      <c r="O17" s="82">
        <f t="shared" si="4"/>
        <v>6.0954485510705137E-3</v>
      </c>
      <c r="P17" s="76">
        <f>分析係数表!C20</f>
        <v>0.28691066997518611</v>
      </c>
      <c r="Q17" s="82">
        <f t="shared" si="5"/>
        <v>1.7488492275869185E-3</v>
      </c>
      <c r="R17" s="83">
        <v>3.4695882584961971E-3</v>
      </c>
      <c r="S17" s="84">
        <f t="shared" si="6"/>
        <v>6.0131951168029534E-3</v>
      </c>
      <c r="T17" s="85">
        <f>分析係数表!F20</f>
        <v>0.22279214986619089</v>
      </c>
      <c r="U17" s="86">
        <f t="shared" si="7"/>
        <v>1.3396926676374108E-3</v>
      </c>
      <c r="V17" s="87">
        <f>分析係数表!D20</f>
        <v>1.4942016057091882E-2</v>
      </c>
      <c r="W17" s="167">
        <f t="shared" si="8"/>
        <v>0</v>
      </c>
      <c r="X17" s="76">
        <f>分析係数表!E20</f>
        <v>1.5834076717216771E-2</v>
      </c>
      <c r="Y17" s="166">
        <f t="shared" si="9"/>
        <v>0</v>
      </c>
    </row>
    <row r="18" spans="1:25" x14ac:dyDescent="0.2">
      <c r="A18" s="6" t="s">
        <v>6</v>
      </c>
      <c r="B18" s="5" t="s">
        <v>34</v>
      </c>
      <c r="C18" s="90"/>
      <c r="D18" s="76">
        <f>投入係数表!E18</f>
        <v>0</v>
      </c>
      <c r="E18" s="77">
        <f t="shared" si="0"/>
        <v>0</v>
      </c>
      <c r="F18" s="76">
        <f>分析係数表!C21</f>
        <v>0.60911510312707917</v>
      </c>
      <c r="G18" s="77">
        <f t="shared" si="1"/>
        <v>0</v>
      </c>
      <c r="H18" s="77">
        <v>2.0398280059787586E-2</v>
      </c>
      <c r="I18" s="77">
        <f t="shared" si="2"/>
        <v>2.0398280059787586E-2</v>
      </c>
      <c r="J18" s="76">
        <f>分析係数表!G21</f>
        <v>0.2851761577664525</v>
      </c>
      <c r="K18" s="78">
        <f t="shared" si="3"/>
        <v>5.817103132494267E-3</v>
      </c>
      <c r="L18" s="79"/>
      <c r="M18" s="80"/>
      <c r="N18" s="81">
        <f>分析係数表!H21</f>
        <v>8.1284029623513018E-4</v>
      </c>
      <c r="O18" s="82">
        <f t="shared" si="4"/>
        <v>1.010561207151164E-2</v>
      </c>
      <c r="P18" s="76">
        <f>分析係数表!C21</f>
        <v>0.60911510312707917</v>
      </c>
      <c r="Q18" s="82">
        <f t="shared" si="5"/>
        <v>6.1554809391010691E-3</v>
      </c>
      <c r="R18" s="83">
        <v>1.5493121816167415E-2</v>
      </c>
      <c r="S18" s="84">
        <f t="shared" si="6"/>
        <v>3.5891401875954999E-2</v>
      </c>
      <c r="T18" s="85">
        <f>分析係数表!F21</f>
        <v>0.42588078883226238</v>
      </c>
      <c r="U18" s="86">
        <f t="shared" si="7"/>
        <v>1.5285458543227456E-2</v>
      </c>
      <c r="V18" s="87">
        <f>分析係数表!D21</f>
        <v>0.10037668956348327</v>
      </c>
      <c r="W18" s="167">
        <f t="shared" si="8"/>
        <v>0</v>
      </c>
      <c r="X18" s="76">
        <f>分析係数表!E21</f>
        <v>9.4837137159317533E-2</v>
      </c>
      <c r="Y18" s="166">
        <f t="shared" si="9"/>
        <v>0</v>
      </c>
    </row>
    <row r="19" spans="1:25" x14ac:dyDescent="0.2">
      <c r="A19" s="6" t="s">
        <v>7</v>
      </c>
      <c r="B19" s="5" t="s">
        <v>268</v>
      </c>
      <c r="C19" s="90"/>
      <c r="D19" s="76">
        <f>投入係数表!E19</f>
        <v>0</v>
      </c>
      <c r="E19" s="77">
        <f t="shared" si="0"/>
        <v>0</v>
      </c>
      <c r="F19" s="76">
        <f>分析係数表!C22</f>
        <v>5.1505016722408037E-2</v>
      </c>
      <c r="G19" s="77">
        <f t="shared" si="1"/>
        <v>0</v>
      </c>
      <c r="H19" s="77">
        <v>1.3609643321571476E-4</v>
      </c>
      <c r="I19" s="77">
        <f t="shared" si="2"/>
        <v>1.3609643321571476E-4</v>
      </c>
      <c r="J19" s="76">
        <f>分析係数表!G22</f>
        <v>0.19433198380566802</v>
      </c>
      <c r="K19" s="78">
        <f t="shared" si="3"/>
        <v>2.6447889855685458E-5</v>
      </c>
      <c r="L19" s="79"/>
      <c r="M19" s="80"/>
      <c r="N19" s="81">
        <f>分析係数表!H22</f>
        <v>3.8706680773101437E-5</v>
      </c>
      <c r="O19" s="82">
        <f t="shared" si="4"/>
        <v>4.8121962245293529E-4</v>
      </c>
      <c r="P19" s="76">
        <f>分析係数表!C22</f>
        <v>5.1505016722408037E-2</v>
      </c>
      <c r="Q19" s="82">
        <f t="shared" si="5"/>
        <v>2.4785224701589313E-5</v>
      </c>
      <c r="R19" s="83">
        <v>2.4623684916555405E-4</v>
      </c>
      <c r="S19" s="84">
        <f t="shared" si="6"/>
        <v>3.8233328238126881E-4</v>
      </c>
      <c r="T19" s="85">
        <f>分析係数表!F22</f>
        <v>0.41295546558704455</v>
      </c>
      <c r="U19" s="86">
        <f t="shared" si="7"/>
        <v>1.5788661863517983E-4</v>
      </c>
      <c r="V19" s="87">
        <f>分析係数表!D22</f>
        <v>6.1740890688259109E-2</v>
      </c>
      <c r="W19" s="167">
        <f t="shared" si="8"/>
        <v>0</v>
      </c>
      <c r="X19" s="76">
        <f>分析係数表!E22</f>
        <v>6.6801619433198386E-2</v>
      </c>
      <c r="Y19" s="166">
        <f t="shared" si="9"/>
        <v>0</v>
      </c>
    </row>
    <row r="20" spans="1:25" x14ac:dyDescent="0.2">
      <c r="A20" s="6" t="s">
        <v>8</v>
      </c>
      <c r="B20" s="5" t="s">
        <v>269</v>
      </c>
      <c r="C20" s="90"/>
      <c r="D20" s="76">
        <f>投入係数表!E20</f>
        <v>0</v>
      </c>
      <c r="E20" s="77">
        <f t="shared" si="0"/>
        <v>0</v>
      </c>
      <c r="F20" s="76">
        <f>分析係数表!C23</f>
        <v>0</v>
      </c>
      <c r="G20" s="77">
        <f t="shared" si="1"/>
        <v>0</v>
      </c>
      <c r="H20" s="77">
        <v>0</v>
      </c>
      <c r="I20" s="77">
        <f t="shared" si="2"/>
        <v>0</v>
      </c>
      <c r="J20" s="76">
        <f>分析係数表!G23</f>
        <v>0.21569329989251165</v>
      </c>
      <c r="K20" s="78">
        <f t="shared" si="3"/>
        <v>0</v>
      </c>
      <c r="L20" s="79"/>
      <c r="M20" s="80"/>
      <c r="N20" s="81">
        <f>分析係数表!H23</f>
        <v>2.5804453848734292E-5</v>
      </c>
      <c r="O20" s="82">
        <f t="shared" si="4"/>
        <v>3.208130816352902E-4</v>
      </c>
      <c r="P20" s="76">
        <f>分析係数表!C23</f>
        <v>0</v>
      </c>
      <c r="Q20" s="82">
        <f t="shared" si="5"/>
        <v>0</v>
      </c>
      <c r="R20" s="83">
        <v>0</v>
      </c>
      <c r="S20" s="84">
        <f t="shared" si="6"/>
        <v>0</v>
      </c>
      <c r="T20" s="85">
        <f>分析係数表!F23</f>
        <v>0.44070225725546397</v>
      </c>
      <c r="U20" s="86">
        <f t="shared" si="7"/>
        <v>0</v>
      </c>
      <c r="V20" s="87">
        <f>分析係数表!D23</f>
        <v>7.3450376209243995E-2</v>
      </c>
      <c r="W20" s="167">
        <f t="shared" si="8"/>
        <v>0</v>
      </c>
      <c r="X20" s="76">
        <f>分析係数表!E23</f>
        <v>7.9183088498745974E-2</v>
      </c>
      <c r="Y20" s="166">
        <f t="shared" si="9"/>
        <v>0</v>
      </c>
    </row>
    <row r="21" spans="1:25" x14ac:dyDescent="0.2">
      <c r="A21" s="6" t="s">
        <v>9</v>
      </c>
      <c r="B21" s="5" t="s">
        <v>270</v>
      </c>
      <c r="C21" s="90"/>
      <c r="D21" s="76">
        <f>投入係数表!E21</f>
        <v>0</v>
      </c>
      <c r="E21" s="77">
        <f t="shared" si="0"/>
        <v>0</v>
      </c>
      <c r="F21" s="76">
        <f>分析係数表!C24</f>
        <v>3.1029619181946355E-2</v>
      </c>
      <c r="G21" s="77">
        <f t="shared" si="1"/>
        <v>0</v>
      </c>
      <c r="H21" s="77">
        <v>1.8825023419371156E-4</v>
      </c>
      <c r="I21" s="77">
        <f t="shared" si="2"/>
        <v>1.8825023419371156E-4</v>
      </c>
      <c r="J21" s="76">
        <f>分析係数表!G24</f>
        <v>0.21333333333333335</v>
      </c>
      <c r="K21" s="78">
        <f t="shared" si="3"/>
        <v>4.0160049961325138E-5</v>
      </c>
      <c r="L21" s="79"/>
      <c r="M21" s="80"/>
      <c r="N21" s="81">
        <f>分析係数表!H24</f>
        <v>3.2255567310917867E-4</v>
      </c>
      <c r="O21" s="82">
        <f t="shared" si="4"/>
        <v>4.0101635204411274E-3</v>
      </c>
      <c r="P21" s="76">
        <f>分析係数表!C24</f>
        <v>3.1029619181946355E-2</v>
      </c>
      <c r="Q21" s="82">
        <f t="shared" si="5"/>
        <v>1.2443384689662154E-4</v>
      </c>
      <c r="R21" s="83">
        <v>3.7040246252963485E-4</v>
      </c>
      <c r="S21" s="84">
        <f t="shared" si="6"/>
        <v>5.5865269672334642E-4</v>
      </c>
      <c r="T21" s="85">
        <f>分析係数表!F24</f>
        <v>0.4</v>
      </c>
      <c r="U21" s="86">
        <f t="shared" si="7"/>
        <v>2.2346107868933857E-4</v>
      </c>
      <c r="V21" s="87">
        <f>分析係数表!D24</f>
        <v>0</v>
      </c>
      <c r="W21" s="167">
        <f t="shared" si="8"/>
        <v>0</v>
      </c>
      <c r="X21" s="76">
        <f>分析係数表!E24</f>
        <v>0</v>
      </c>
      <c r="Y21" s="166">
        <f t="shared" si="9"/>
        <v>0</v>
      </c>
    </row>
    <row r="22" spans="1:25" x14ac:dyDescent="0.2">
      <c r="A22" s="6" t="s">
        <v>10</v>
      </c>
      <c r="B22" s="5" t="s">
        <v>271</v>
      </c>
      <c r="C22" s="90"/>
      <c r="D22" s="76">
        <f>投入係数表!E22</f>
        <v>0</v>
      </c>
      <c r="E22" s="77">
        <f t="shared" si="0"/>
        <v>0</v>
      </c>
      <c r="F22" s="76">
        <f>分析係数表!C25</f>
        <v>0.19850187265917607</v>
      </c>
      <c r="G22" s="77">
        <f t="shared" si="1"/>
        <v>0</v>
      </c>
      <c r="H22" s="77">
        <v>1.4700810263916625E-3</v>
      </c>
      <c r="I22" s="77">
        <f t="shared" si="2"/>
        <v>1.4700810263916625E-3</v>
      </c>
      <c r="J22" s="76">
        <f>分析係数表!G25</f>
        <v>0.19720347155255544</v>
      </c>
      <c r="K22" s="78">
        <f t="shared" si="3"/>
        <v>2.899050818679797E-4</v>
      </c>
      <c r="L22" s="79"/>
      <c r="M22" s="80"/>
      <c r="N22" s="81">
        <f>分析係数表!H25</f>
        <v>4.5157794235285009E-4</v>
      </c>
      <c r="O22" s="82">
        <f t="shared" si="4"/>
        <v>5.6142289286175784E-3</v>
      </c>
      <c r="P22" s="76">
        <f>分析係数表!C25</f>
        <v>0.19850187265917607</v>
      </c>
      <c r="Q22" s="82">
        <f t="shared" si="5"/>
        <v>1.114434955867909E-3</v>
      </c>
      <c r="R22" s="83">
        <v>2.6564976924289313E-3</v>
      </c>
      <c r="S22" s="84">
        <f t="shared" si="6"/>
        <v>4.1265787188205939E-3</v>
      </c>
      <c r="T22" s="85">
        <f>分析係数表!F25</f>
        <v>0.35053037608486015</v>
      </c>
      <c r="U22" s="86">
        <f t="shared" si="7"/>
        <v>1.4464911902519631E-3</v>
      </c>
      <c r="V22" s="87">
        <f>分析係数表!D25</f>
        <v>5.2073288331726135E-2</v>
      </c>
      <c r="W22" s="167">
        <f t="shared" si="8"/>
        <v>0</v>
      </c>
      <c r="X22" s="76">
        <f>分析係数表!E25</f>
        <v>4.8216007714561235E-2</v>
      </c>
      <c r="Y22" s="166">
        <f t="shared" si="9"/>
        <v>0</v>
      </c>
    </row>
    <row r="23" spans="1:25" x14ac:dyDescent="0.2">
      <c r="A23" s="6" t="s">
        <v>11</v>
      </c>
      <c r="B23" s="5" t="s">
        <v>35</v>
      </c>
      <c r="C23" s="90"/>
      <c r="D23" s="76">
        <f>投入係数表!E23</f>
        <v>0</v>
      </c>
      <c r="E23" s="77">
        <f t="shared" si="0"/>
        <v>0</v>
      </c>
      <c r="F23" s="76">
        <f>分析係数表!C26</f>
        <v>2.323462414578592E-2</v>
      </c>
      <c r="G23" s="77">
        <f t="shared" si="1"/>
        <v>0</v>
      </c>
      <c r="H23" s="77">
        <v>1.1633778487184882E-4</v>
      </c>
      <c r="I23" s="77">
        <f t="shared" si="2"/>
        <v>1.1633778487184882E-4</v>
      </c>
      <c r="J23" s="76">
        <f>分析係数表!G26</f>
        <v>0.20198675496688742</v>
      </c>
      <c r="K23" s="78">
        <f t="shared" si="3"/>
        <v>2.349869164630059E-5</v>
      </c>
      <c r="L23" s="79"/>
      <c r="M23" s="80"/>
      <c r="N23" s="81">
        <f>分析係数表!H26</f>
        <v>9.637963512502257E-3</v>
      </c>
      <c r="O23" s="82">
        <f t="shared" si="4"/>
        <v>0.11982368599078087</v>
      </c>
      <c r="P23" s="76">
        <f>分析係数表!C26</f>
        <v>2.323462414578592E-2</v>
      </c>
      <c r="Q23" s="82">
        <f t="shared" si="5"/>
        <v>2.7840583077584674E-3</v>
      </c>
      <c r="R23" s="83">
        <v>2.8822706485370337E-3</v>
      </c>
      <c r="S23" s="84">
        <f t="shared" si="6"/>
        <v>2.9986084334088824E-3</v>
      </c>
      <c r="T23" s="85">
        <f>分析係数表!F26</f>
        <v>0.3443708609271523</v>
      </c>
      <c r="U23" s="86">
        <f t="shared" si="7"/>
        <v>1.0326333677964364E-3</v>
      </c>
      <c r="V23" s="87">
        <f>分析係数表!D26</f>
        <v>3.9735099337748346E-2</v>
      </c>
      <c r="W23" s="167">
        <f t="shared" si="8"/>
        <v>0</v>
      </c>
      <c r="X23" s="76">
        <f>分析係数表!E26</f>
        <v>3.9735099337748346E-2</v>
      </c>
      <c r="Y23" s="166">
        <f t="shared" si="9"/>
        <v>0</v>
      </c>
    </row>
    <row r="24" spans="1:25" x14ac:dyDescent="0.2">
      <c r="A24" s="6" t="s">
        <v>12</v>
      </c>
      <c r="B24" s="5" t="s">
        <v>365</v>
      </c>
      <c r="C24" s="90"/>
      <c r="D24" s="76">
        <f>投入係数表!E24</f>
        <v>0</v>
      </c>
      <c r="E24" s="77">
        <f t="shared" si="0"/>
        <v>0</v>
      </c>
      <c r="F24" s="76">
        <f>分析係数表!C27</f>
        <v>8.4880636604774962E-3</v>
      </c>
      <c r="G24" s="77">
        <f t="shared" si="1"/>
        <v>0</v>
      </c>
      <c r="H24" s="77">
        <v>1.3663894652679113E-5</v>
      </c>
      <c r="I24" s="77">
        <f t="shared" si="2"/>
        <v>1.3663894652679113E-5</v>
      </c>
      <c r="J24" s="76">
        <f>分析係数表!G27</f>
        <v>0.2</v>
      </c>
      <c r="K24" s="78">
        <f t="shared" si="3"/>
        <v>2.7327789305358228E-6</v>
      </c>
      <c r="L24" s="79"/>
      <c r="M24" s="80"/>
      <c r="N24" s="81">
        <f>分析係数表!H27</f>
        <v>9.6121590586535233E-3</v>
      </c>
      <c r="O24" s="82">
        <f t="shared" si="4"/>
        <v>0.11950287290914559</v>
      </c>
      <c r="P24" s="76">
        <f>分析係数表!C27</f>
        <v>8.4880636604774962E-3</v>
      </c>
      <c r="Q24" s="82">
        <f t="shared" si="5"/>
        <v>1.0143479928627793E-3</v>
      </c>
      <c r="R24" s="83">
        <v>1.022914069720114E-3</v>
      </c>
      <c r="S24" s="84">
        <f t="shared" si="6"/>
        <v>1.0365779643727931E-3</v>
      </c>
      <c r="T24" s="85">
        <f>分析係数表!F27</f>
        <v>0.35</v>
      </c>
      <c r="U24" s="86">
        <f t="shared" si="7"/>
        <v>3.6280228753047758E-4</v>
      </c>
      <c r="V24" s="87">
        <f>分析係数表!D27</f>
        <v>0</v>
      </c>
      <c r="W24" s="167">
        <f t="shared" si="8"/>
        <v>0</v>
      </c>
      <c r="X24" s="76">
        <f>分析係数表!E27</f>
        <v>0</v>
      </c>
      <c r="Y24" s="166">
        <f t="shared" si="9"/>
        <v>0</v>
      </c>
    </row>
    <row r="25" spans="1:25" x14ac:dyDescent="0.2">
      <c r="A25" s="6" t="s">
        <v>13</v>
      </c>
      <c r="B25" s="5" t="s">
        <v>191</v>
      </c>
      <c r="C25" s="90"/>
      <c r="D25" s="76">
        <f>投入係数表!E25</f>
        <v>5.3571428571428568E-2</v>
      </c>
      <c r="E25" s="77">
        <f t="shared" si="0"/>
        <v>5.3571428571428568</v>
      </c>
      <c r="F25" s="76">
        <f>分析係数表!C28</f>
        <v>1.1669367909238226E-2</v>
      </c>
      <c r="G25" s="77">
        <f t="shared" si="1"/>
        <v>6.2514470942347633E-2</v>
      </c>
      <c r="H25" s="77">
        <v>6.3211189681897137E-2</v>
      </c>
      <c r="I25" s="77">
        <f t="shared" si="2"/>
        <v>6.3211189681897137E-2</v>
      </c>
      <c r="J25" s="76">
        <f>分析係数表!G28</f>
        <v>0.12720848056537101</v>
      </c>
      <c r="K25" s="78">
        <f t="shared" si="3"/>
        <v>8.0409993941635925E-3</v>
      </c>
      <c r="L25" s="79"/>
      <c r="M25" s="80"/>
      <c r="N25" s="81">
        <f>分析係数表!H28</f>
        <v>1.7972802105643435E-2</v>
      </c>
      <c r="O25" s="82">
        <f t="shared" si="4"/>
        <v>0.22344631135897963</v>
      </c>
      <c r="P25" s="76">
        <f>分析係数表!C28</f>
        <v>1.1669367909238226E-2</v>
      </c>
      <c r="Q25" s="82">
        <f t="shared" si="5"/>
        <v>2.6074772152101301E-3</v>
      </c>
      <c r="R25" s="83">
        <v>2.7614004758950996E-3</v>
      </c>
      <c r="S25" s="84">
        <f t="shared" si="6"/>
        <v>6.5972590157792235E-2</v>
      </c>
      <c r="T25" s="85">
        <f>分析係数表!F28</f>
        <v>0.21908127208480566</v>
      </c>
      <c r="U25" s="86">
        <f t="shared" si="7"/>
        <v>1.4453358974498653E-2</v>
      </c>
      <c r="V25" s="87">
        <f>分析係数表!D28</f>
        <v>0.24734982332155478</v>
      </c>
      <c r="W25" s="167">
        <f t="shared" si="8"/>
        <v>0</v>
      </c>
      <c r="X25" s="76">
        <f>分析係数表!E28</f>
        <v>0.24028268551236748</v>
      </c>
      <c r="Y25" s="166">
        <f t="shared" si="9"/>
        <v>0</v>
      </c>
    </row>
    <row r="26" spans="1:25" x14ac:dyDescent="0.2">
      <c r="A26" s="6" t="s">
        <v>14</v>
      </c>
      <c r="B26" s="5" t="s">
        <v>50</v>
      </c>
      <c r="C26" s="90"/>
      <c r="D26" s="76">
        <f>投入係数表!E26</f>
        <v>0</v>
      </c>
      <c r="E26" s="77">
        <f t="shared" si="0"/>
        <v>0</v>
      </c>
      <c r="F26" s="76">
        <f>分析係数表!C29</f>
        <v>0.21585523481258073</v>
      </c>
      <c r="G26" s="77">
        <f t="shared" si="1"/>
        <v>0</v>
      </c>
      <c r="H26" s="77">
        <v>1.3171622909918858E-2</v>
      </c>
      <c r="I26" s="77">
        <f t="shared" si="2"/>
        <v>1.3171622909918858E-2</v>
      </c>
      <c r="J26" s="76">
        <f>分析係数表!G29</f>
        <v>0.26371215445370777</v>
      </c>
      <c r="K26" s="78">
        <f t="shared" si="3"/>
        <v>3.4735170552265176E-3</v>
      </c>
      <c r="L26" s="79"/>
      <c r="M26" s="80"/>
      <c r="N26" s="81">
        <f>分析係数表!H29</f>
        <v>8.6315898124016202E-3</v>
      </c>
      <c r="O26" s="82">
        <f t="shared" si="4"/>
        <v>0.10731197580700456</v>
      </c>
      <c r="P26" s="76">
        <f>分析係数表!C29</f>
        <v>0.21585523481258073</v>
      </c>
      <c r="Q26" s="82">
        <f t="shared" si="5"/>
        <v>2.3163851736022954E-2</v>
      </c>
      <c r="R26" s="83">
        <v>3.5425081295625514E-2</v>
      </c>
      <c r="S26" s="84">
        <f t="shared" si="6"/>
        <v>4.8596704205544371E-2</v>
      </c>
      <c r="T26" s="85">
        <f>分析係数表!F29</f>
        <v>0.49363756033347961</v>
      </c>
      <c r="U26" s="86">
        <f t="shared" si="7"/>
        <v>2.3989158504272672E-2</v>
      </c>
      <c r="V26" s="87">
        <f>分析係数表!D29</f>
        <v>7.6788064940763498E-2</v>
      </c>
      <c r="W26" s="167">
        <f t="shared" si="8"/>
        <v>0</v>
      </c>
      <c r="X26" s="76">
        <f>分析係数表!E29</f>
        <v>5.9236507240017548E-2</v>
      </c>
      <c r="Y26" s="166">
        <f t="shared" si="9"/>
        <v>0</v>
      </c>
    </row>
    <row r="27" spans="1:25" x14ac:dyDescent="0.2">
      <c r="A27" s="6" t="s">
        <v>15</v>
      </c>
      <c r="B27" s="5" t="s">
        <v>36</v>
      </c>
      <c r="C27" s="90"/>
      <c r="D27" s="76">
        <f>投入係数表!E27</f>
        <v>0</v>
      </c>
      <c r="E27" s="77">
        <f t="shared" si="0"/>
        <v>0</v>
      </c>
      <c r="F27" s="76">
        <f>分析係数表!C30</f>
        <v>1</v>
      </c>
      <c r="G27" s="77">
        <f t="shared" si="1"/>
        <v>0</v>
      </c>
      <c r="H27" s="77">
        <v>1.7852144940760106E-2</v>
      </c>
      <c r="I27" s="77">
        <f t="shared" si="2"/>
        <v>1.7852144940760106E-2</v>
      </c>
      <c r="J27" s="76">
        <f>分析係数表!G30</f>
        <v>0.34449467473756801</v>
      </c>
      <c r="K27" s="78">
        <f t="shared" si="3"/>
        <v>6.1499688647350731E-3</v>
      </c>
      <c r="L27" s="79"/>
      <c r="M27" s="80"/>
      <c r="N27" s="81">
        <f>分析係数表!H30</f>
        <v>0</v>
      </c>
      <c r="O27" s="82">
        <f t="shared" si="4"/>
        <v>0</v>
      </c>
      <c r="P27" s="76">
        <f>分析係数表!C30</f>
        <v>1</v>
      </c>
      <c r="Q27" s="82">
        <f t="shared" si="5"/>
        <v>0</v>
      </c>
      <c r="R27" s="83">
        <v>5.3824588513470682E-2</v>
      </c>
      <c r="S27" s="84">
        <f t="shared" si="6"/>
        <v>7.1676733454230784E-2</v>
      </c>
      <c r="T27" s="85">
        <f>分析係数表!F30</f>
        <v>0.44057926595663166</v>
      </c>
      <c r="U27" s="86">
        <f t="shared" si="7"/>
        <v>3.157928261143414E-2</v>
      </c>
      <c r="V27" s="87">
        <f>分析係数表!D30</f>
        <v>9.4858631522488704E-2</v>
      </c>
      <c r="W27" s="167">
        <f t="shared" si="8"/>
        <v>0</v>
      </c>
      <c r="X27" s="76">
        <f>分析係数表!E30</f>
        <v>6.7427783311623635E-2</v>
      </c>
      <c r="Y27" s="166">
        <f t="shared" si="9"/>
        <v>0</v>
      </c>
    </row>
    <row r="28" spans="1:25" x14ac:dyDescent="0.2">
      <c r="A28" s="6" t="s">
        <v>16</v>
      </c>
      <c r="B28" s="5" t="s">
        <v>192</v>
      </c>
      <c r="C28" s="90"/>
      <c r="D28" s="76">
        <f>投入係数表!E28</f>
        <v>0</v>
      </c>
      <c r="E28" s="77">
        <f t="shared" si="0"/>
        <v>0</v>
      </c>
      <c r="F28" s="76">
        <f>分析係数表!C31</f>
        <v>0.96551367561139545</v>
      </c>
      <c r="G28" s="77">
        <f t="shared" si="1"/>
        <v>0</v>
      </c>
      <c r="H28" s="77">
        <v>0.11323657215396211</v>
      </c>
      <c r="I28" s="77">
        <f t="shared" si="2"/>
        <v>0.11323657215396211</v>
      </c>
      <c r="J28" s="76">
        <f>分析係数表!G31</f>
        <v>7.0877864624873721E-2</v>
      </c>
      <c r="K28" s="78">
        <f t="shared" si="3"/>
        <v>8.0259664317132717E-3</v>
      </c>
      <c r="L28" s="79"/>
      <c r="M28" s="80"/>
      <c r="N28" s="81">
        <f>分析係数表!H31</f>
        <v>0.19122390524604546</v>
      </c>
      <c r="O28" s="82">
        <f t="shared" si="4"/>
        <v>2.3773853414583179</v>
      </c>
      <c r="P28" s="76">
        <f>分析係数表!C31</f>
        <v>0.96551367561139545</v>
      </c>
      <c r="Q28" s="82">
        <f t="shared" si="5"/>
        <v>2.295398059376073</v>
      </c>
      <c r="R28" s="83">
        <v>2.6129454015497626</v>
      </c>
      <c r="S28" s="84">
        <f t="shared" si="6"/>
        <v>2.7261819737037247</v>
      </c>
      <c r="T28" s="85">
        <f>分析係数表!F31</f>
        <v>0.34460573190833199</v>
      </c>
      <c r="U28" s="86">
        <f t="shared" si="7"/>
        <v>0.93945793436347313</v>
      </c>
      <c r="V28" s="87">
        <f>分析係数表!D31</f>
        <v>1.1857287180305206E-2</v>
      </c>
      <c r="W28" s="167">
        <f t="shared" si="8"/>
        <v>0</v>
      </c>
      <c r="X28" s="76">
        <f>分析係数表!E31</f>
        <v>1.0368479821343117E-2</v>
      </c>
      <c r="Y28" s="166">
        <f t="shared" si="9"/>
        <v>0</v>
      </c>
    </row>
    <row r="29" spans="1:25" x14ac:dyDescent="0.2">
      <c r="A29" s="6" t="s">
        <v>17</v>
      </c>
      <c r="B29" s="5" t="s">
        <v>272</v>
      </c>
      <c r="C29" s="90"/>
      <c r="D29" s="76">
        <f>投入係数表!E29</f>
        <v>0</v>
      </c>
      <c r="E29" s="77">
        <f t="shared" si="0"/>
        <v>0</v>
      </c>
      <c r="F29" s="76">
        <f>分析係数表!C32</f>
        <v>0.58314087759815236</v>
      </c>
      <c r="G29" s="77">
        <f t="shared" si="1"/>
        <v>0</v>
      </c>
      <c r="H29" s="77">
        <v>7.7753843913036004E-3</v>
      </c>
      <c r="I29" s="77">
        <f t="shared" si="2"/>
        <v>7.7753843913036004E-3</v>
      </c>
      <c r="J29" s="76">
        <f>分析係数表!G32</f>
        <v>0.14173228346456693</v>
      </c>
      <c r="K29" s="78">
        <f t="shared" si="3"/>
        <v>1.1020229845942111E-3</v>
      </c>
      <c r="L29" s="79"/>
      <c r="M29" s="80"/>
      <c r="N29" s="81">
        <f>分析係数表!H32</f>
        <v>5.74149098134338E-3</v>
      </c>
      <c r="O29" s="82">
        <f t="shared" si="4"/>
        <v>7.1380910663852062E-2</v>
      </c>
      <c r="P29" s="76">
        <f>分析係数表!C32</f>
        <v>0.58314087759815236</v>
      </c>
      <c r="Q29" s="82">
        <f t="shared" si="5"/>
        <v>4.1625126888274001E-2</v>
      </c>
      <c r="R29" s="83">
        <v>5.2660698397875884E-2</v>
      </c>
      <c r="S29" s="84">
        <f t="shared" si="6"/>
        <v>6.0436082789179488E-2</v>
      </c>
      <c r="T29" s="85">
        <f>分析係数表!F32</f>
        <v>0.48425196850393698</v>
      </c>
      <c r="U29" s="86">
        <f t="shared" si="7"/>
        <v>2.9266292059327074E-2</v>
      </c>
      <c r="V29" s="87">
        <f>分析係数表!D32</f>
        <v>1.7716535433070866E-2</v>
      </c>
      <c r="W29" s="167">
        <f t="shared" si="8"/>
        <v>0</v>
      </c>
      <c r="X29" s="76">
        <f>分析係数表!E32</f>
        <v>2.5590551181102362E-2</v>
      </c>
      <c r="Y29" s="166">
        <f t="shared" si="9"/>
        <v>0</v>
      </c>
    </row>
    <row r="30" spans="1:25" x14ac:dyDescent="0.2">
      <c r="A30" s="6" t="s">
        <v>18</v>
      </c>
      <c r="B30" s="5" t="s">
        <v>273</v>
      </c>
      <c r="C30" s="90"/>
      <c r="D30" s="76">
        <f>投入係数表!E30</f>
        <v>0</v>
      </c>
      <c r="E30" s="77">
        <f t="shared" si="0"/>
        <v>0</v>
      </c>
      <c r="F30" s="76">
        <f>分析係数表!C33</f>
        <v>0.65671641791044777</v>
      </c>
      <c r="G30" s="77">
        <f t="shared" si="1"/>
        <v>0</v>
      </c>
      <c r="H30" s="77">
        <v>1.0582872889117309E-2</v>
      </c>
      <c r="I30" s="77">
        <f t="shared" si="2"/>
        <v>1.0582872889117309E-2</v>
      </c>
      <c r="J30" s="76">
        <f>分析係数表!G33</f>
        <v>0.50780141843971627</v>
      </c>
      <c r="K30" s="78">
        <f t="shared" si="3"/>
        <v>5.3739978642609876E-3</v>
      </c>
      <c r="L30" s="79"/>
      <c r="M30" s="80"/>
      <c r="N30" s="81">
        <f>分析係数表!H33</f>
        <v>8.515469770082316E-4</v>
      </c>
      <c r="O30" s="82">
        <f t="shared" si="4"/>
        <v>1.0586831693964576E-2</v>
      </c>
      <c r="P30" s="76">
        <f>分析係数表!C33</f>
        <v>0.65671641791044777</v>
      </c>
      <c r="Q30" s="82">
        <f t="shared" si="5"/>
        <v>6.9525461870812147E-3</v>
      </c>
      <c r="R30" s="83">
        <v>3.9714131283870011E-2</v>
      </c>
      <c r="S30" s="84">
        <f t="shared" si="6"/>
        <v>5.0297004172987318E-2</v>
      </c>
      <c r="T30" s="85">
        <f>分析係数表!F33</f>
        <v>0.64539007092198586</v>
      </c>
      <c r="U30" s="86">
        <f t="shared" si="7"/>
        <v>3.2461187090367702E-2</v>
      </c>
      <c r="V30" s="87">
        <f>分析係数表!D33</f>
        <v>0.13049645390070921</v>
      </c>
      <c r="W30" s="167">
        <f t="shared" si="8"/>
        <v>0</v>
      </c>
      <c r="X30" s="76">
        <f>分析係数表!E33</f>
        <v>0.11063829787234042</v>
      </c>
      <c r="Y30" s="166">
        <f t="shared" si="9"/>
        <v>0</v>
      </c>
    </row>
    <row r="31" spans="1:25" x14ac:dyDescent="0.2">
      <c r="A31" s="6" t="s">
        <v>19</v>
      </c>
      <c r="B31" s="5" t="s">
        <v>274</v>
      </c>
      <c r="C31" s="90"/>
      <c r="D31" s="76">
        <f>投入係数表!E31</f>
        <v>7.1428571428571425E-2</v>
      </c>
      <c r="E31" s="77">
        <f t="shared" si="0"/>
        <v>7.1428571428571423</v>
      </c>
      <c r="F31" s="76">
        <f>分析係数表!C34</f>
        <v>0.31694321814583648</v>
      </c>
      <c r="G31" s="77">
        <f t="shared" si="1"/>
        <v>2.2638801296131175</v>
      </c>
      <c r="H31" s="77">
        <v>2.3501045445226132</v>
      </c>
      <c r="I31" s="77">
        <f t="shared" si="2"/>
        <v>2.3501045445226132</v>
      </c>
      <c r="J31" s="76">
        <f>分析係数表!G34</f>
        <v>0.42500730922911995</v>
      </c>
      <c r="K31" s="78">
        <f t="shared" si="3"/>
        <v>0.99881160887468234</v>
      </c>
      <c r="L31" s="79"/>
      <c r="M31" s="80"/>
      <c r="N31" s="81">
        <f>分析係数表!H34</f>
        <v>0.1424405852450133</v>
      </c>
      <c r="O31" s="82">
        <f t="shared" si="4"/>
        <v>1.770888210626802</v>
      </c>
      <c r="P31" s="76">
        <f>分析係数表!C34</f>
        <v>0.31694321814583648</v>
      </c>
      <c r="Q31" s="82">
        <f t="shared" si="5"/>
        <v>0.56127100845258049</v>
      </c>
      <c r="R31" s="83">
        <v>0.61881358974305878</v>
      </c>
      <c r="S31" s="84">
        <f t="shared" si="6"/>
        <v>2.9689181342656719</v>
      </c>
      <c r="T31" s="85">
        <f>分析係数表!F34</f>
        <v>0.69993178052821359</v>
      </c>
      <c r="U31" s="86">
        <f t="shared" si="7"/>
        <v>2.0780401559590738</v>
      </c>
      <c r="V31" s="87">
        <f>分析係数表!D34</f>
        <v>0.29461066172887634</v>
      </c>
      <c r="W31" s="167">
        <f t="shared" si="8"/>
        <v>1</v>
      </c>
      <c r="X31" s="76">
        <f>分析係数表!E34</f>
        <v>0.2042685898060618</v>
      </c>
      <c r="Y31" s="166">
        <f t="shared" si="9"/>
        <v>1</v>
      </c>
    </row>
    <row r="32" spans="1:25" x14ac:dyDescent="0.2">
      <c r="A32" s="6" t="s">
        <v>20</v>
      </c>
      <c r="B32" s="5" t="s">
        <v>37</v>
      </c>
      <c r="C32" s="90"/>
      <c r="D32" s="76">
        <f>投入係数表!E32</f>
        <v>1.7857142857142856E-2</v>
      </c>
      <c r="E32" s="77">
        <f t="shared" si="0"/>
        <v>1.7857142857142856</v>
      </c>
      <c r="F32" s="76">
        <f>分析係数表!C35</f>
        <v>0.30004594884362079</v>
      </c>
      <c r="G32" s="77">
        <f t="shared" si="1"/>
        <v>0.53579633722075137</v>
      </c>
      <c r="H32" s="77">
        <v>0.5676767861892571</v>
      </c>
      <c r="I32" s="77">
        <f t="shared" si="2"/>
        <v>0.5676767861892571</v>
      </c>
      <c r="J32" s="76">
        <f>分析係数表!G35</f>
        <v>0.31483253588516746</v>
      </c>
      <c r="K32" s="78">
        <f t="shared" si="3"/>
        <v>0.17872312215910582</v>
      </c>
      <c r="L32" s="79"/>
      <c r="M32" s="80"/>
      <c r="N32" s="81">
        <f>分析係数表!H35</f>
        <v>5.3595850643821122E-2</v>
      </c>
      <c r="O32" s="82">
        <f t="shared" si="4"/>
        <v>0.66632877055649775</v>
      </c>
      <c r="P32" s="76">
        <f>分析係数表!C35</f>
        <v>0.30004594884362079</v>
      </c>
      <c r="Q32" s="82">
        <f t="shared" si="5"/>
        <v>0.19992924820342767</v>
      </c>
      <c r="R32" s="83">
        <v>0.25010809336072742</v>
      </c>
      <c r="S32" s="84">
        <f t="shared" si="6"/>
        <v>0.81778487954998447</v>
      </c>
      <c r="T32" s="85">
        <f>分析係数表!F35</f>
        <v>0.64593301435406703</v>
      </c>
      <c r="U32" s="86">
        <f t="shared" si="7"/>
        <v>0.52823425234089905</v>
      </c>
      <c r="V32" s="87">
        <f>分析係数表!D35</f>
        <v>0.12870813397129185</v>
      </c>
      <c r="W32" s="167">
        <f t="shared" si="8"/>
        <v>0</v>
      </c>
      <c r="X32" s="76">
        <f>分析係数表!E35</f>
        <v>0.11674641148325358</v>
      </c>
      <c r="Y32" s="166">
        <f t="shared" si="9"/>
        <v>0</v>
      </c>
    </row>
    <row r="33" spans="1:25" x14ac:dyDescent="0.2">
      <c r="A33" s="6" t="s">
        <v>21</v>
      </c>
      <c r="B33" s="5" t="s">
        <v>38</v>
      </c>
      <c r="C33" s="90"/>
      <c r="D33" s="76">
        <f>投入係数表!E33</f>
        <v>0</v>
      </c>
      <c r="E33" s="77">
        <f t="shared" si="0"/>
        <v>0</v>
      </c>
      <c r="F33" s="76">
        <f>分析係数表!C36</f>
        <v>0.65263261684085982</v>
      </c>
      <c r="G33" s="77">
        <f t="shared" si="1"/>
        <v>0</v>
      </c>
      <c r="H33" s="77">
        <v>6.320448680511806E-2</v>
      </c>
      <c r="I33" s="77">
        <f t="shared" si="2"/>
        <v>6.320448680511806E-2</v>
      </c>
      <c r="J33" s="76">
        <f>分析係数表!G36</f>
        <v>1.8993066023515224E-2</v>
      </c>
      <c r="K33" s="78">
        <f t="shared" si="3"/>
        <v>1.200446990872004E-3</v>
      </c>
      <c r="L33" s="79"/>
      <c r="M33" s="80"/>
      <c r="N33" s="81">
        <f>分析係数表!H36</f>
        <v>0.10937217763786029</v>
      </c>
      <c r="O33" s="82">
        <f t="shared" si="4"/>
        <v>1.3597662465111775</v>
      </c>
      <c r="P33" s="76">
        <f>分析係数表!C36</f>
        <v>0.65263261684085982</v>
      </c>
      <c r="Q33" s="82">
        <f t="shared" si="5"/>
        <v>0.88742780375246344</v>
      </c>
      <c r="R33" s="83">
        <v>0.92960266663045776</v>
      </c>
      <c r="S33" s="84">
        <f t="shared" si="6"/>
        <v>0.9928071534355758</v>
      </c>
      <c r="T33" s="85">
        <f>分析係数表!F36</f>
        <v>0.88362978595116071</v>
      </c>
      <c r="U33" s="86">
        <f t="shared" si="7"/>
        <v>0.87727397248105898</v>
      </c>
      <c r="V33" s="87">
        <f>分析係数表!D36</f>
        <v>1.4320168827253543E-2</v>
      </c>
      <c r="W33" s="167">
        <f t="shared" si="8"/>
        <v>0</v>
      </c>
      <c r="X33" s="76">
        <f>分析係数表!E36</f>
        <v>2.7132951462164605E-3</v>
      </c>
      <c r="Y33" s="166">
        <f t="shared" si="9"/>
        <v>0</v>
      </c>
    </row>
    <row r="34" spans="1:25" x14ac:dyDescent="0.2">
      <c r="A34" s="6" t="s">
        <v>22</v>
      </c>
      <c r="B34" s="5" t="s">
        <v>377</v>
      </c>
      <c r="C34" s="90"/>
      <c r="D34" s="76">
        <f>投入係数表!E34</f>
        <v>1.7857142857142856E-2</v>
      </c>
      <c r="E34" s="77">
        <f t="shared" si="0"/>
        <v>1.7857142857142856</v>
      </c>
      <c r="F34" s="76">
        <f>分析係数表!C37</f>
        <v>0.3125</v>
      </c>
      <c r="G34" s="77">
        <f t="shared" si="1"/>
        <v>0.55803571428571419</v>
      </c>
      <c r="H34" s="77">
        <v>0.6203767894078116</v>
      </c>
      <c r="I34" s="77">
        <f t="shared" si="2"/>
        <v>0.6203767894078116</v>
      </c>
      <c r="J34" s="76">
        <f>分析係数表!G37</f>
        <v>0.41284547738693467</v>
      </c>
      <c r="K34" s="78">
        <f t="shared" si="3"/>
        <v>0.2561197517828418</v>
      </c>
      <c r="L34" s="79"/>
      <c r="M34" s="80"/>
      <c r="N34" s="81">
        <f>分析係数表!H37</f>
        <v>4.2693468892730888E-2</v>
      </c>
      <c r="O34" s="82">
        <f t="shared" si="4"/>
        <v>0.53078524356558765</v>
      </c>
      <c r="P34" s="76">
        <f>分析係数表!C37</f>
        <v>0.3125</v>
      </c>
      <c r="Q34" s="82">
        <f t="shared" si="5"/>
        <v>0.16587038861424613</v>
      </c>
      <c r="R34" s="83">
        <v>0.21725986670921588</v>
      </c>
      <c r="S34" s="84">
        <f t="shared" si="6"/>
        <v>0.83763665611702742</v>
      </c>
      <c r="T34" s="85">
        <f>分析係数表!F37</f>
        <v>0.69189698492462315</v>
      </c>
      <c r="U34" s="86">
        <f t="shared" si="7"/>
        <v>0.57955827682971461</v>
      </c>
      <c r="V34" s="87">
        <f>分析係数表!D37</f>
        <v>0.10128768844221106</v>
      </c>
      <c r="W34" s="167">
        <f t="shared" si="8"/>
        <v>0</v>
      </c>
      <c r="X34" s="76">
        <f>分析係数表!E37</f>
        <v>9.3907035175879394E-2</v>
      </c>
      <c r="Y34" s="166">
        <f t="shared" si="9"/>
        <v>0</v>
      </c>
    </row>
    <row r="35" spans="1:25" x14ac:dyDescent="0.2">
      <c r="A35" s="6" t="s">
        <v>23</v>
      </c>
      <c r="B35" s="5" t="s">
        <v>193</v>
      </c>
      <c r="C35" s="90"/>
      <c r="D35" s="76">
        <f>投入係数表!E35</f>
        <v>0</v>
      </c>
      <c r="E35" s="77">
        <f t="shared" si="0"/>
        <v>0</v>
      </c>
      <c r="F35" s="76">
        <f>分析係数表!C38</f>
        <v>4.0005674563767912E-2</v>
      </c>
      <c r="G35" s="77">
        <f t="shared" si="1"/>
        <v>0</v>
      </c>
      <c r="H35" s="77">
        <v>6.7751311805941197E-3</v>
      </c>
      <c r="I35" s="77">
        <f t="shared" si="2"/>
        <v>6.7751311805941197E-3</v>
      </c>
      <c r="J35" s="76">
        <f>分析係数表!G38</f>
        <v>0.2442528735632184</v>
      </c>
      <c r="K35" s="78">
        <f t="shared" si="3"/>
        <v>1.6548452596278742E-3</v>
      </c>
      <c r="L35" s="79"/>
      <c r="M35" s="80"/>
      <c r="N35" s="81">
        <f>分析係数表!H38</f>
        <v>3.7571284803757127E-2</v>
      </c>
      <c r="O35" s="82">
        <f t="shared" si="4"/>
        <v>0.4671038468609825</v>
      </c>
      <c r="P35" s="76">
        <f>分析係数表!C38</f>
        <v>4.0005674563767912E-2</v>
      </c>
      <c r="Q35" s="82">
        <f t="shared" si="5"/>
        <v>1.8686804485004548E-2</v>
      </c>
      <c r="R35" s="83">
        <v>2.3147139634276007E-2</v>
      </c>
      <c r="S35" s="84">
        <f t="shared" si="6"/>
        <v>2.9922270814870127E-2</v>
      </c>
      <c r="T35" s="85">
        <f>分析係数表!F38</f>
        <v>0.42528735632183906</v>
      </c>
      <c r="U35" s="86">
        <f t="shared" si="7"/>
        <v>1.2725563450002237E-2</v>
      </c>
      <c r="V35" s="87">
        <f>分析係数表!D38</f>
        <v>0.11494252873563218</v>
      </c>
      <c r="W35" s="167">
        <f t="shared" si="8"/>
        <v>0</v>
      </c>
      <c r="X35" s="76">
        <f>分析係数表!E38</f>
        <v>0.10344827586206896</v>
      </c>
      <c r="Y35" s="166">
        <f t="shared" si="9"/>
        <v>0</v>
      </c>
    </row>
    <row r="36" spans="1:25" x14ac:dyDescent="0.2">
      <c r="A36" s="6" t="s">
        <v>24</v>
      </c>
      <c r="B36" s="5" t="s">
        <v>39</v>
      </c>
      <c r="C36" s="90"/>
      <c r="D36" s="76">
        <f>投入係数表!E36</f>
        <v>0</v>
      </c>
      <c r="E36" s="77">
        <f t="shared" si="0"/>
        <v>0</v>
      </c>
      <c r="F36" s="76">
        <f>分析係数表!C39</f>
        <v>1</v>
      </c>
      <c r="G36" s="77">
        <f t="shared" si="1"/>
        <v>0</v>
      </c>
      <c r="H36" s="77">
        <v>6.2574734240771021E-2</v>
      </c>
      <c r="I36" s="77">
        <f t="shared" si="2"/>
        <v>6.2574734240771021E-2</v>
      </c>
      <c r="J36" s="76">
        <f>分析係数表!G39</f>
        <v>0.35369632580787957</v>
      </c>
      <c r="K36" s="78">
        <f t="shared" si="3"/>
        <v>2.2132453589365227E-2</v>
      </c>
      <c r="L36" s="79"/>
      <c r="M36" s="80"/>
      <c r="N36" s="81">
        <f>分析係数表!H39</f>
        <v>3.3932856811085595E-3</v>
      </c>
      <c r="O36" s="82">
        <f t="shared" si="4"/>
        <v>4.2186920235040663E-2</v>
      </c>
      <c r="P36" s="76">
        <f>分析係数表!C39</f>
        <v>1</v>
      </c>
      <c r="Q36" s="82">
        <f t="shared" si="5"/>
        <v>4.2186920235040663E-2</v>
      </c>
      <c r="R36" s="83">
        <v>5.1641193198229067E-2</v>
      </c>
      <c r="S36" s="84">
        <f t="shared" si="6"/>
        <v>0.11421592743900008</v>
      </c>
      <c r="T36" s="85">
        <f>分析係数表!F39</f>
        <v>0.70440460380699421</v>
      </c>
      <c r="U36" s="86">
        <f t="shared" si="7"/>
        <v>8.0454225116117245E-2</v>
      </c>
      <c r="V36" s="87">
        <f>分析係数表!D39</f>
        <v>6.0314298362107124E-2</v>
      </c>
      <c r="W36" s="167">
        <f t="shared" si="8"/>
        <v>0</v>
      </c>
      <c r="X36" s="76">
        <f>分析係数表!E39</f>
        <v>7.2598494909251882E-2</v>
      </c>
      <c r="Y36" s="166">
        <f t="shared" si="9"/>
        <v>0</v>
      </c>
    </row>
    <row r="37" spans="1:25" x14ac:dyDescent="0.2">
      <c r="A37" s="6" t="s">
        <v>25</v>
      </c>
      <c r="B37" s="5" t="s">
        <v>40</v>
      </c>
      <c r="C37" s="90"/>
      <c r="D37" s="76">
        <f>投入係数表!E37</f>
        <v>0</v>
      </c>
      <c r="E37" s="77">
        <f t="shared" si="0"/>
        <v>0</v>
      </c>
      <c r="F37" s="76">
        <f>分析係数表!C40</f>
        <v>0.6708495079895278</v>
      </c>
      <c r="G37" s="77">
        <f t="shared" si="1"/>
        <v>0</v>
      </c>
      <c r="H37" s="77">
        <v>2.0236634979447051E-4</v>
      </c>
      <c r="I37" s="77">
        <f t="shared" si="2"/>
        <v>2.0236634979447051E-4</v>
      </c>
      <c r="J37" s="76">
        <f>分析係数表!G40</f>
        <v>0.531269582654468</v>
      </c>
      <c r="K37" s="78">
        <f t="shared" si="3"/>
        <v>1.0751108619861644E-4</v>
      </c>
      <c r="L37" s="79"/>
      <c r="M37" s="80"/>
      <c r="N37" s="81">
        <f>分析係数表!H40</f>
        <v>2.5210951410213404E-2</v>
      </c>
      <c r="O37" s="82">
        <f t="shared" si="4"/>
        <v>0.31343438075767854</v>
      </c>
      <c r="P37" s="76">
        <f>分析係数表!C40</f>
        <v>0.6708495079895278</v>
      </c>
      <c r="Q37" s="82">
        <f t="shared" si="5"/>
        <v>0.21026730011829098</v>
      </c>
      <c r="R37" s="83">
        <v>0.21056360205918387</v>
      </c>
      <c r="S37" s="84">
        <f t="shared" si="6"/>
        <v>0.21076596840897835</v>
      </c>
      <c r="T37" s="85">
        <f>分析係数表!F40</f>
        <v>0.72803609474871533</v>
      </c>
      <c r="U37" s="86">
        <f t="shared" si="7"/>
        <v>0.15344523254640371</v>
      </c>
      <c r="V37" s="87">
        <f>分析係数表!D40</f>
        <v>0.11505201153026695</v>
      </c>
      <c r="W37" s="167">
        <f t="shared" si="8"/>
        <v>0</v>
      </c>
      <c r="X37" s="76">
        <f>分析係数表!E40</f>
        <v>6.6173705978192762E-2</v>
      </c>
      <c r="Y37" s="166">
        <f t="shared" si="9"/>
        <v>0</v>
      </c>
    </row>
    <row r="38" spans="1:25" x14ac:dyDescent="0.2">
      <c r="A38" s="6" t="s">
        <v>26</v>
      </c>
      <c r="B38" s="5" t="s">
        <v>276</v>
      </c>
      <c r="C38" s="90"/>
      <c r="D38" s="76">
        <f>投入係数表!E38</f>
        <v>0</v>
      </c>
      <c r="E38" s="77">
        <f t="shared" si="0"/>
        <v>0</v>
      </c>
      <c r="F38" s="76">
        <f>分析係数表!C41</f>
        <v>0.63576075285795497</v>
      </c>
      <c r="G38" s="77">
        <f t="shared" si="1"/>
        <v>0</v>
      </c>
      <c r="H38" s="77">
        <v>7.6351723390995034E-4</v>
      </c>
      <c r="I38" s="77">
        <f t="shared" si="2"/>
        <v>7.6351723390995034E-4</v>
      </c>
      <c r="J38" s="76">
        <f>分析係数表!G41</f>
        <v>0.45993746335743602</v>
      </c>
      <c r="K38" s="78">
        <f t="shared" si="3"/>
        <v>3.511701797942287E-4</v>
      </c>
      <c r="L38" s="79"/>
      <c r="M38" s="80"/>
      <c r="N38" s="81">
        <f>分析係数表!H41</f>
        <v>4.510618532758754E-2</v>
      </c>
      <c r="O38" s="82">
        <f t="shared" si="4"/>
        <v>0.56078126669848727</v>
      </c>
      <c r="P38" s="76">
        <f>分析係数表!C41</f>
        <v>0.63576075285795497</v>
      </c>
      <c r="Q38" s="82">
        <f t="shared" si="5"/>
        <v>0.35652272030486792</v>
      </c>
      <c r="R38" s="83">
        <v>0.36153174651774328</v>
      </c>
      <c r="S38" s="84">
        <f t="shared" si="6"/>
        <v>0.36229526375165322</v>
      </c>
      <c r="T38" s="85">
        <f>分析係数表!F41</f>
        <v>0.5626343560680086</v>
      </c>
      <c r="U38" s="86">
        <f t="shared" si="7"/>
        <v>0.20383976242740073</v>
      </c>
      <c r="V38" s="87">
        <f>分析係数表!D41</f>
        <v>0.18145397693961304</v>
      </c>
      <c r="W38" s="167">
        <f t="shared" si="8"/>
        <v>0</v>
      </c>
      <c r="X38" s="76">
        <f>分析係数表!E41</f>
        <v>0.17500488567520031</v>
      </c>
      <c r="Y38" s="166">
        <f t="shared" si="9"/>
        <v>0</v>
      </c>
    </row>
    <row r="39" spans="1:25" x14ac:dyDescent="0.2">
      <c r="A39" s="6" t="s">
        <v>51</v>
      </c>
      <c r="B39" s="5" t="s">
        <v>367</v>
      </c>
      <c r="C39" s="90"/>
      <c r="D39" s="76">
        <f>投入係数表!E39</f>
        <v>0</v>
      </c>
      <c r="E39" s="77">
        <f>$C$7*D39</f>
        <v>0</v>
      </c>
      <c r="F39" s="76">
        <f>分析係数表!C42</f>
        <v>1</v>
      </c>
      <c r="G39" s="77">
        <f>E39*F39</f>
        <v>0</v>
      </c>
      <c r="H39" s="77">
        <v>6.13751799265064E-3</v>
      </c>
      <c r="I39" s="77">
        <f>C39+H39</f>
        <v>6.13751799265064E-3</v>
      </c>
      <c r="J39" s="76">
        <f>分析係数表!G42</f>
        <v>0.48586118251928023</v>
      </c>
      <c r="K39" s="78">
        <f>I39*J39</f>
        <v>2.9819817496425992E-3</v>
      </c>
      <c r="L39" s="79"/>
      <c r="M39" s="80"/>
      <c r="N39" s="81">
        <f>分析係数表!H42</f>
        <v>1.2011973266585813E-2</v>
      </c>
      <c r="O39" s="82">
        <f t="shared" si="4"/>
        <v>0.14933848950122758</v>
      </c>
      <c r="P39" s="76">
        <f>分析係数表!C42</f>
        <v>1</v>
      </c>
      <c r="Q39" s="82">
        <f>O39*P39</f>
        <v>0.14933848950122758</v>
      </c>
      <c r="R39" s="83">
        <v>0.15520048580805162</v>
      </c>
      <c r="S39" s="84">
        <f>I39+R39</f>
        <v>0.16133800380070226</v>
      </c>
      <c r="T39" s="85">
        <f>分析係数表!F42</f>
        <v>0.55826906598114823</v>
      </c>
      <c r="U39" s="86">
        <f>S39*T39</f>
        <v>9.0070016689080989E-2</v>
      </c>
      <c r="V39" s="87">
        <f>分析係数表!D42</f>
        <v>0.12296486718080549</v>
      </c>
      <c r="W39" s="167">
        <f t="shared" si="8"/>
        <v>0</v>
      </c>
      <c r="X39" s="76">
        <f>分析係数表!E42</f>
        <v>7.7120822622107968E-2</v>
      </c>
      <c r="Y39" s="166">
        <f t="shared" si="9"/>
        <v>0</v>
      </c>
    </row>
    <row r="40" spans="1:25" x14ac:dyDescent="0.2">
      <c r="A40" s="6" t="s">
        <v>194</v>
      </c>
      <c r="B40" s="5" t="s">
        <v>41</v>
      </c>
      <c r="C40" s="90"/>
      <c r="D40" s="76">
        <f>投入係数表!E40</f>
        <v>0</v>
      </c>
      <c r="E40" s="77">
        <f>$C$7*D40</f>
        <v>0</v>
      </c>
      <c r="F40" s="76">
        <f>分析係数表!C43</f>
        <v>0.35275161130391675</v>
      </c>
      <c r="G40" s="77">
        <f>E40*F40</f>
        <v>0</v>
      </c>
      <c r="H40" s="77">
        <v>0.15492178383049435</v>
      </c>
      <c r="I40" s="77">
        <f>C40+H40</f>
        <v>0.15492178383049435</v>
      </c>
      <c r="J40" s="76">
        <f>分析係数表!G43</f>
        <v>0.36383347788378145</v>
      </c>
      <c r="K40" s="78">
        <f>I40*J40</f>
        <v>5.6365731411008139E-2</v>
      </c>
      <c r="L40" s="79"/>
      <c r="M40" s="80"/>
      <c r="N40" s="81">
        <f>分析係数表!H43</f>
        <v>3.2462002941707736E-2</v>
      </c>
      <c r="O40" s="82">
        <f t="shared" si="4"/>
        <v>0.40358285669719501</v>
      </c>
      <c r="P40" s="76">
        <f>分析係数表!C43</f>
        <v>0.35275161130391675</v>
      </c>
      <c r="Q40" s="82">
        <f>O40*P40</f>
        <v>0.14236450299457326</v>
      </c>
      <c r="R40" s="83">
        <v>0.29290561300888951</v>
      </c>
      <c r="S40" s="84">
        <f>I40+R40</f>
        <v>0.44782739683938388</v>
      </c>
      <c r="T40" s="85">
        <f>分析係数表!F43</f>
        <v>0.62185602775368609</v>
      </c>
      <c r="U40" s="86">
        <f>S40*T40</f>
        <v>0.2784841661178129</v>
      </c>
      <c r="V40" s="87">
        <f>分析係数表!D43</f>
        <v>0.24869904596704251</v>
      </c>
      <c r="W40" s="167">
        <f t="shared" si="8"/>
        <v>0</v>
      </c>
      <c r="X40" s="76">
        <f>分析係数表!E43</f>
        <v>0.20663486556808325</v>
      </c>
      <c r="Y40" s="166">
        <f t="shared" si="9"/>
        <v>0</v>
      </c>
    </row>
    <row r="41" spans="1:25" x14ac:dyDescent="0.2">
      <c r="A41" s="6" t="s">
        <v>340</v>
      </c>
      <c r="B41" s="5" t="s">
        <v>42</v>
      </c>
      <c r="C41" s="90"/>
      <c r="D41" s="76">
        <f>投入係数表!E41</f>
        <v>0</v>
      </c>
      <c r="E41" s="77">
        <f>$C$7*D41</f>
        <v>0</v>
      </c>
      <c r="F41" s="76">
        <f>分析係数表!C44</f>
        <v>0.44216182048040453</v>
      </c>
      <c r="G41" s="77">
        <f>E41*F41</f>
        <v>0</v>
      </c>
      <c r="H41" s="77">
        <v>1.2166068967981107E-3</v>
      </c>
      <c r="I41" s="77">
        <f>C41+H41</f>
        <v>1.2166068967981107E-3</v>
      </c>
      <c r="J41" s="76">
        <f>分析係数表!G44</f>
        <v>0.26698361065932691</v>
      </c>
      <c r="K41" s="78">
        <f>I41*J41</f>
        <v>3.2481410206019871E-4</v>
      </c>
      <c r="L41" s="79"/>
      <c r="M41" s="80"/>
      <c r="N41" s="81">
        <f>分析係数表!H44</f>
        <v>9.8960080509896006E-2</v>
      </c>
      <c r="O41" s="82">
        <f t="shared" si="4"/>
        <v>1.2303181680713378</v>
      </c>
      <c r="P41" s="76">
        <f>分析係数表!C44</f>
        <v>0.44216182048040453</v>
      </c>
      <c r="Q41" s="82">
        <f>O41*P41</f>
        <v>0.54399972096453897</v>
      </c>
      <c r="R41" s="83">
        <v>0.55126503204190114</v>
      </c>
      <c r="S41" s="84">
        <f>I41+R41</f>
        <v>0.55248163893869928</v>
      </c>
      <c r="T41" s="85">
        <f>分析係数表!F44</f>
        <v>0.48855248342299512</v>
      </c>
      <c r="U41" s="86">
        <f>S41*T41</f>
        <v>0.26991627674910806</v>
      </c>
      <c r="V41" s="87">
        <f>分析係数表!D44</f>
        <v>0.23645689978731391</v>
      </c>
      <c r="W41" s="167">
        <f t="shared" si="8"/>
        <v>0</v>
      </c>
      <c r="X41" s="76">
        <f>分析係数表!E44</f>
        <v>0.14913048917803079</v>
      </c>
      <c r="Y41" s="166">
        <f t="shared" si="9"/>
        <v>0</v>
      </c>
    </row>
    <row r="42" spans="1:25" x14ac:dyDescent="0.2">
      <c r="A42" s="6" t="s">
        <v>341</v>
      </c>
      <c r="B42" s="5" t="s">
        <v>278</v>
      </c>
      <c r="C42" s="90"/>
      <c r="D42" s="76">
        <f>投入係数表!E42</f>
        <v>0</v>
      </c>
      <c r="E42" s="77">
        <f>$C$7*D42</f>
        <v>0</v>
      </c>
      <c r="F42" s="76">
        <f>分析係数表!C45</f>
        <v>1</v>
      </c>
      <c r="G42" s="77">
        <f>E42*F42</f>
        <v>0</v>
      </c>
      <c r="H42" s="77">
        <v>7.786861836644135E-3</v>
      </c>
      <c r="I42" s="77">
        <f>C42+H42</f>
        <v>7.786861836644135E-3</v>
      </c>
      <c r="J42" s="76">
        <f>分析係数表!G45</f>
        <v>0</v>
      </c>
      <c r="K42" s="78">
        <f>I42*J42</f>
        <v>0</v>
      </c>
      <c r="L42" s="79"/>
      <c r="M42" s="80"/>
      <c r="N42" s="81">
        <f>分析係数表!H45</f>
        <v>0</v>
      </c>
      <c r="O42" s="82">
        <f t="shared" si="4"/>
        <v>0</v>
      </c>
      <c r="P42" s="76">
        <f>分析係数表!C45</f>
        <v>1</v>
      </c>
      <c r="Q42" s="82">
        <f>O42*P42</f>
        <v>0</v>
      </c>
      <c r="R42" s="83">
        <v>5.4934597075552748E-3</v>
      </c>
      <c r="S42" s="84">
        <f>I42+R42</f>
        <v>1.3280321544199409E-2</v>
      </c>
      <c r="T42" s="85">
        <f>分析係数表!F45</f>
        <v>0</v>
      </c>
      <c r="U42" s="86">
        <f>S42*T42</f>
        <v>0</v>
      </c>
      <c r="V42" s="87">
        <f>分析係数表!D45</f>
        <v>0</v>
      </c>
      <c r="W42" s="167">
        <f t="shared" si="8"/>
        <v>0</v>
      </c>
      <c r="X42" s="76">
        <f>分析係数表!E45</f>
        <v>0</v>
      </c>
      <c r="Y42" s="166">
        <f t="shared" si="9"/>
        <v>0</v>
      </c>
    </row>
    <row r="43" spans="1:25" x14ac:dyDescent="0.2">
      <c r="A43" s="6" t="s">
        <v>342</v>
      </c>
      <c r="B43" s="5" t="s">
        <v>279</v>
      </c>
      <c r="C43" s="90"/>
      <c r="D43" s="76">
        <f>投入係数表!E43</f>
        <v>1.7857142857142856E-2</v>
      </c>
      <c r="E43" s="77">
        <f>$C$7*D43</f>
        <v>1.7857142857142856</v>
      </c>
      <c r="F43" s="76">
        <f>分析係数表!C46</f>
        <v>0.17935833011209901</v>
      </c>
      <c r="G43" s="77">
        <f>E43*F43</f>
        <v>0.32028273234303389</v>
      </c>
      <c r="H43" s="77">
        <v>0.33065058434043776</v>
      </c>
      <c r="I43" s="77">
        <f>C43+H43</f>
        <v>0.33065058434043776</v>
      </c>
      <c r="J43" s="76">
        <f>分析係数表!G46</f>
        <v>8.6021505376344086E-3</v>
      </c>
      <c r="K43" s="78">
        <f>I43*J43</f>
        <v>2.8443061018532281E-3</v>
      </c>
      <c r="L43" s="79"/>
      <c r="M43" s="80"/>
      <c r="N43" s="81">
        <f>分析係数表!H46</f>
        <v>1.9624287151962429E-2</v>
      </c>
      <c r="O43" s="82">
        <f t="shared" si="4"/>
        <v>0.2439783485836382</v>
      </c>
      <c r="P43" s="76">
        <f>分析係数表!C46</f>
        <v>0.17935833011209901</v>
      </c>
      <c r="Q43" s="82">
        <f>O43*P43</f>
        <v>4.3759549185468948E-2</v>
      </c>
      <c r="R43" s="83">
        <v>4.9957237816847792E-2</v>
      </c>
      <c r="S43" s="84">
        <f>I43+R43</f>
        <v>0.38060782215728556</v>
      </c>
      <c r="T43" s="85">
        <f>分析係数表!F46</f>
        <v>0.31182795698924731</v>
      </c>
      <c r="U43" s="86">
        <f>S43*T43</f>
        <v>0.11868415959743313</v>
      </c>
      <c r="V43" s="87">
        <f>分析係数表!D46</f>
        <v>4.3010752688172043E-3</v>
      </c>
      <c r="W43" s="167">
        <f t="shared" si="8"/>
        <v>0</v>
      </c>
      <c r="X43" s="76">
        <f>分析係数表!E46</f>
        <v>1.0752688172043012E-2</v>
      </c>
      <c r="Y43" s="166">
        <f t="shared" si="9"/>
        <v>0</v>
      </c>
    </row>
    <row r="44" spans="1:25" x14ac:dyDescent="0.2">
      <c r="A44" s="192">
        <v>40</v>
      </c>
      <c r="B44" s="14" t="s">
        <v>150</v>
      </c>
      <c r="C44" s="197">
        <f>SUM(C5:C43)</f>
        <v>100</v>
      </c>
      <c r="D44" s="92">
        <f>投入係数表!E44</f>
        <v>0.44642857142857145</v>
      </c>
      <c r="E44" s="91">
        <f>SUM(E5:E43)</f>
        <v>44.642857142857132</v>
      </c>
      <c r="F44" s="92">
        <f>分析係数表!C47</f>
        <v>0.45205734847213674</v>
      </c>
      <c r="G44" s="91">
        <f>SUM(G5:G43)</f>
        <v>6.2482522564302982</v>
      </c>
      <c r="H44" s="91">
        <f>SUM(H5:H43)</f>
        <v>7.2306006133376526</v>
      </c>
      <c r="I44" s="91">
        <f>SUM(I5:I43)</f>
        <v>107.23060061333766</v>
      </c>
      <c r="J44" s="92">
        <f>分析係数表!G47</f>
        <v>0.25945463001493158</v>
      </c>
      <c r="K44" s="93">
        <f>SUM(K5:K43)</f>
        <v>19.828499764932058</v>
      </c>
      <c r="L44" s="94">
        <f>最終需要_まとめ!$L$33</f>
        <v>0.627</v>
      </c>
      <c r="M44" s="91">
        <f>K44*L44</f>
        <v>12.432469352612401</v>
      </c>
      <c r="N44" s="95">
        <f>分析係数表!H47</f>
        <v>1</v>
      </c>
      <c r="O44" s="109">
        <f t="shared" si="4"/>
        <v>12.432469352612401</v>
      </c>
      <c r="P44" s="92">
        <f>分析係数表!C47</f>
        <v>0.45205734847213674</v>
      </c>
      <c r="Q44" s="96">
        <f>SUM(Q5:Q43)</f>
        <v>5.9502302458836711</v>
      </c>
      <c r="R44" s="91">
        <f>SUM(R5:R43)</f>
        <v>6.8600867373440133</v>
      </c>
      <c r="S44" s="97">
        <f>SUM(S5:S43)</f>
        <v>114.09068735068172</v>
      </c>
      <c r="T44" s="98">
        <f>分析係数表!F47</f>
        <v>0.49393557388686266</v>
      </c>
      <c r="U44" s="99">
        <f>SUM(U5:U43)</f>
        <v>59.288357205958782</v>
      </c>
      <c r="V44" s="100">
        <f>分析係数表!D47</f>
        <v>0.10430078574400901</v>
      </c>
      <c r="W44" s="164">
        <f>SUM(W5:W43)</f>
        <v>12</v>
      </c>
      <c r="X44" s="92">
        <f>分析係数表!E47</f>
        <v>8.4816292561133821E-2</v>
      </c>
      <c r="Y44" s="165">
        <f>SUM(Y5:Y43)</f>
        <v>10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304</v>
      </c>
      <c r="S2" s="3" t="s">
        <v>152</v>
      </c>
      <c r="U2" s="64" t="s">
        <v>209</v>
      </c>
      <c r="W2" s="3" t="s">
        <v>130</v>
      </c>
      <c r="Y2" s="3" t="s">
        <v>153</v>
      </c>
    </row>
    <row r="3" spans="1:25" ht="44" x14ac:dyDescent="0.2">
      <c r="B3" s="65"/>
      <c r="C3" s="66" t="s">
        <v>227</v>
      </c>
      <c r="D3" s="66" t="s">
        <v>248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投入係数表!F5</f>
        <v>0</v>
      </c>
      <c r="E5" s="77">
        <f t="shared" ref="E5:E38" si="0">$C$8*D5</f>
        <v>0</v>
      </c>
      <c r="F5" s="76">
        <f>分析係数表!C8</f>
        <v>0.54693596511361031</v>
      </c>
      <c r="G5" s="77">
        <f t="shared" ref="G5:G38" si="1">E5*F5</f>
        <v>0</v>
      </c>
      <c r="H5" s="77">
        <f t="array" ref="H5:H43">MMULT(逆行列係数!C5:AO43,'4'!G5:G43)</f>
        <v>2.1198256593611253E-4</v>
      </c>
      <c r="I5" s="77">
        <f t="shared" ref="I5:I38" si="2">C5+H5</f>
        <v>2.1198256593611253E-4</v>
      </c>
      <c r="J5" s="76">
        <f>分析係数表!G8</f>
        <v>0.11998386771526517</v>
      </c>
      <c r="K5" s="78">
        <f t="shared" ref="K5:K38" si="3">I5*J5</f>
        <v>2.5434488149221004E-5</v>
      </c>
      <c r="L5" s="79" t="s">
        <v>180</v>
      </c>
      <c r="M5" s="80" t="s">
        <v>180</v>
      </c>
      <c r="N5" s="81">
        <f>分析係数表!H8</f>
        <v>1.0437901581813021E-2</v>
      </c>
      <c r="O5" s="82">
        <f t="shared" ref="O5:O43" si="4">$M$44*N5</f>
        <v>0.27091523333315548</v>
      </c>
      <c r="P5" s="76">
        <f>分析係数表!C8</f>
        <v>0.54693596511361031</v>
      </c>
      <c r="Q5" s="82">
        <f t="shared" ref="Q5:Q38" si="5">O5*P5</f>
        <v>0.14817328460704832</v>
      </c>
      <c r="R5" s="83">
        <f t="array" ref="R5:R43">MMULT(逆行列係数!C5:AO43,'4'!Q5:Q43)</f>
        <v>0.21768345742560805</v>
      </c>
      <c r="S5" s="84">
        <f t="shared" ref="S5:S38" si="6">I5+R5</f>
        <v>0.21789543999154415</v>
      </c>
      <c r="T5" s="85">
        <f>分析係数表!F8</f>
        <v>0.45210727969348657</v>
      </c>
      <c r="U5" s="86">
        <f t="shared" ref="U5:U43" si="7">S5*T5</f>
        <v>9.8512114632192366E-2</v>
      </c>
      <c r="V5" s="87">
        <f>分析係数表!D8</f>
        <v>0.18995765275257109</v>
      </c>
      <c r="W5" s="167">
        <f t="shared" ref="W5:W43" si="8">ROUND(S5*V5,0)</f>
        <v>0</v>
      </c>
      <c r="X5" s="76">
        <f>分析係数表!E8</f>
        <v>0.14398064125831822</v>
      </c>
      <c r="Y5" s="166">
        <f t="shared" ref="Y5:Y43" si="9">ROUND(S5*X5,0)</f>
        <v>0</v>
      </c>
    </row>
    <row r="6" spans="1:25" x14ac:dyDescent="0.2">
      <c r="A6" s="6" t="s">
        <v>219</v>
      </c>
      <c r="B6" s="5" t="s">
        <v>265</v>
      </c>
      <c r="C6" s="90"/>
      <c r="D6" s="76">
        <f>投入係数表!F6</f>
        <v>0</v>
      </c>
      <c r="E6" s="77">
        <f t="shared" si="0"/>
        <v>0</v>
      </c>
      <c r="F6" s="76">
        <f>分析係数表!C9</f>
        <v>1</v>
      </c>
      <c r="G6" s="77">
        <f t="shared" si="1"/>
        <v>0</v>
      </c>
      <c r="H6" s="77">
        <v>1.3757100978171855E-4</v>
      </c>
      <c r="I6" s="77">
        <f t="shared" si="2"/>
        <v>1.3757100978171855E-4</v>
      </c>
      <c r="J6" s="76">
        <f>分析係数表!G9</f>
        <v>0.24637681159420291</v>
      </c>
      <c r="K6" s="78">
        <f t="shared" si="3"/>
        <v>3.3894306757814718E-5</v>
      </c>
      <c r="L6" s="79"/>
      <c r="M6" s="80"/>
      <c r="N6" s="81">
        <f>分析係数表!H9</f>
        <v>5.4189353082342016E-4</v>
      </c>
      <c r="O6" s="82">
        <f t="shared" si="4"/>
        <v>1.4064820519150223E-2</v>
      </c>
      <c r="P6" s="76">
        <f>分析係数表!C9</f>
        <v>1</v>
      </c>
      <c r="Q6" s="82">
        <f t="shared" si="5"/>
        <v>1.4064820519150223E-2</v>
      </c>
      <c r="R6" s="83">
        <v>1.842896209568106E-2</v>
      </c>
      <c r="S6" s="84">
        <f t="shared" si="6"/>
        <v>1.8566533105462781E-2</v>
      </c>
      <c r="T6" s="85">
        <f>分析係数表!F9</f>
        <v>0.67101449275362324</v>
      </c>
      <c r="U6" s="86">
        <f t="shared" si="7"/>
        <v>1.2458412793955461E-2</v>
      </c>
      <c r="V6" s="87">
        <f>分析係数表!D9</f>
        <v>0.17826086956521739</v>
      </c>
      <c r="W6" s="167">
        <f t="shared" si="8"/>
        <v>0</v>
      </c>
      <c r="X6" s="76">
        <f>分析係数表!E9</f>
        <v>0.11304347826086956</v>
      </c>
      <c r="Y6" s="166">
        <f t="shared" si="9"/>
        <v>0</v>
      </c>
    </row>
    <row r="7" spans="1:25" x14ac:dyDescent="0.2">
      <c r="A7" s="6" t="s">
        <v>220</v>
      </c>
      <c r="B7" s="5" t="s">
        <v>266</v>
      </c>
      <c r="C7" s="90"/>
      <c r="D7" s="76">
        <f>投入係数表!F7</f>
        <v>0</v>
      </c>
      <c r="E7" s="77">
        <f t="shared" si="0"/>
        <v>0</v>
      </c>
      <c r="F7" s="76">
        <f>分析係数表!C10</f>
        <v>7.9037800687285276E-2</v>
      </c>
      <c r="G7" s="77">
        <f t="shared" si="1"/>
        <v>0</v>
      </c>
      <c r="H7" s="77">
        <v>2.6213229869820715E-6</v>
      </c>
      <c r="I7" s="77">
        <f t="shared" si="2"/>
        <v>2.6213229869820715E-6</v>
      </c>
      <c r="J7" s="76">
        <f>分析係数表!G10</f>
        <v>0.17857142857142858</v>
      </c>
      <c r="K7" s="78">
        <f t="shared" si="3"/>
        <v>4.680933905325128E-7</v>
      </c>
      <c r="L7" s="79"/>
      <c r="M7" s="80"/>
      <c r="N7" s="81">
        <f>分析係数表!H10</f>
        <v>1.057982607798106E-3</v>
      </c>
      <c r="O7" s="82">
        <f t="shared" si="4"/>
        <v>2.7459887680245671E-2</v>
      </c>
      <c r="P7" s="76">
        <f>分析係数表!C10</f>
        <v>7.9037800687285276E-2</v>
      </c>
      <c r="Q7" s="82">
        <f t="shared" si="5"/>
        <v>2.1703691293664977E-3</v>
      </c>
      <c r="R7" s="83">
        <v>3.6021888970463774E-3</v>
      </c>
      <c r="S7" s="84">
        <f t="shared" si="6"/>
        <v>3.6048102200333595E-3</v>
      </c>
      <c r="T7" s="85">
        <f>分析係数表!F10</f>
        <v>0.5178571428571429</v>
      </c>
      <c r="U7" s="86">
        <f t="shared" si="7"/>
        <v>1.8667767210887043E-3</v>
      </c>
      <c r="V7" s="87">
        <f>分析係数表!D10</f>
        <v>0.10714285714285714</v>
      </c>
      <c r="W7" s="167">
        <f t="shared" si="8"/>
        <v>0</v>
      </c>
      <c r="X7" s="76">
        <f>分析係数表!E10</f>
        <v>8.9285714285714288E-2</v>
      </c>
      <c r="Y7" s="166">
        <f t="shared" si="9"/>
        <v>0</v>
      </c>
    </row>
    <row r="8" spans="1:25" x14ac:dyDescent="0.2">
      <c r="A8" s="6" t="s">
        <v>221</v>
      </c>
      <c r="B8" s="5" t="s">
        <v>27</v>
      </c>
      <c r="C8" s="75">
        <f>最終需要_まとめ!C9</f>
        <v>100</v>
      </c>
      <c r="D8" s="76">
        <f>投入係数表!F8</f>
        <v>0</v>
      </c>
      <c r="E8" s="77">
        <f t="shared" si="0"/>
        <v>0</v>
      </c>
      <c r="F8" s="76">
        <f>分析係数表!C11</f>
        <v>2.9201343261789914E-3</v>
      </c>
      <c r="G8" s="77">
        <f t="shared" si="1"/>
        <v>0</v>
      </c>
      <c r="H8" s="77">
        <v>3.3341029443227279E-3</v>
      </c>
      <c r="I8" s="77">
        <f t="shared" si="2"/>
        <v>100.00333410294432</v>
      </c>
      <c r="J8" s="76">
        <f>分析係数表!G11</f>
        <v>0.38709677419354838</v>
      </c>
      <c r="K8" s="78">
        <f t="shared" si="3"/>
        <v>38.710968039849412</v>
      </c>
      <c r="L8" s="79"/>
      <c r="M8" s="80"/>
      <c r="N8" s="81">
        <f>分析係数表!H11</f>
        <v>-1.2902226924367146E-5</v>
      </c>
      <c r="O8" s="82">
        <f t="shared" si="4"/>
        <v>-3.3487667902738625E-4</v>
      </c>
      <c r="P8" s="76">
        <f>分析係数表!C11</f>
        <v>2.9201343261789914E-3</v>
      </c>
      <c r="Q8" s="82">
        <f t="shared" si="5"/>
        <v>-9.7788488546469488E-7</v>
      </c>
      <c r="R8" s="83">
        <v>4.8278286265848085E-3</v>
      </c>
      <c r="S8" s="84">
        <f t="shared" si="6"/>
        <v>100.00816193157091</v>
      </c>
      <c r="T8" s="85">
        <f>分析係数表!F11</f>
        <v>0.64516129032258063</v>
      </c>
      <c r="U8" s="86">
        <f t="shared" si="7"/>
        <v>64.521394794561871</v>
      </c>
      <c r="V8" s="87">
        <f>分析係数表!D11</f>
        <v>0.25806451612903225</v>
      </c>
      <c r="W8" s="167">
        <f t="shared" si="8"/>
        <v>26</v>
      </c>
      <c r="X8" s="76">
        <f>分析係数表!E11</f>
        <v>0.22580645161290322</v>
      </c>
      <c r="Y8" s="166">
        <f t="shared" si="9"/>
        <v>23</v>
      </c>
    </row>
    <row r="9" spans="1:25" x14ac:dyDescent="0.2">
      <c r="A9" s="6" t="s">
        <v>222</v>
      </c>
      <c r="B9" s="5" t="s">
        <v>190</v>
      </c>
      <c r="C9" s="90"/>
      <c r="D9" s="76">
        <f>投入係数表!F9</f>
        <v>0</v>
      </c>
      <c r="E9" s="77">
        <f t="shared" si="0"/>
        <v>0</v>
      </c>
      <c r="F9" s="76">
        <f>分析係数表!C12</f>
        <v>0.15436841164909776</v>
      </c>
      <c r="G9" s="77">
        <f t="shared" si="1"/>
        <v>0</v>
      </c>
      <c r="H9" s="77">
        <v>7.0898867521872059E-5</v>
      </c>
      <c r="I9" s="77">
        <f t="shared" si="2"/>
        <v>7.0898867521872059E-5</v>
      </c>
      <c r="J9" s="76">
        <f>分析係数表!G12</f>
        <v>0.13865952540355575</v>
      </c>
      <c r="K9" s="78">
        <f t="shared" si="3"/>
        <v>9.8308033222323521E-6</v>
      </c>
      <c r="L9" s="79"/>
      <c r="M9" s="80"/>
      <c r="N9" s="81">
        <f>分析係数表!H12</f>
        <v>8.1322736304286117E-2</v>
      </c>
      <c r="O9" s="82">
        <f t="shared" si="4"/>
        <v>2.1107277079096156</v>
      </c>
      <c r="P9" s="76">
        <f>分析係数表!C12</f>
        <v>0.15436841164909776</v>
      </c>
      <c r="Q9" s="82">
        <f t="shared" si="5"/>
        <v>0.3258296836937481</v>
      </c>
      <c r="R9" s="83">
        <v>0.37067285231975017</v>
      </c>
      <c r="S9" s="84">
        <f t="shared" si="6"/>
        <v>0.37074375118727204</v>
      </c>
      <c r="T9" s="85">
        <f>分析係数表!F12</f>
        <v>0.32507624786134048</v>
      </c>
      <c r="U9" s="86">
        <f t="shared" si="7"/>
        <v>0.12051998755399679</v>
      </c>
      <c r="V9" s="87">
        <f>分析係数表!D12</f>
        <v>4.5079223387636688E-2</v>
      </c>
      <c r="W9" s="167">
        <f t="shared" si="8"/>
        <v>0</v>
      </c>
      <c r="X9" s="76">
        <f>分析係数表!E12</f>
        <v>4.7459644424607601E-2</v>
      </c>
      <c r="Y9" s="166">
        <f t="shared" si="9"/>
        <v>0</v>
      </c>
    </row>
    <row r="10" spans="1:25" x14ac:dyDescent="0.2">
      <c r="A10" s="6" t="s">
        <v>223</v>
      </c>
      <c r="B10" s="5" t="s">
        <v>28</v>
      </c>
      <c r="C10" s="90"/>
      <c r="D10" s="76">
        <f>投入係数表!F10</f>
        <v>0</v>
      </c>
      <c r="E10" s="77">
        <f t="shared" si="0"/>
        <v>0</v>
      </c>
      <c r="F10" s="76">
        <f>分析係数表!C13</f>
        <v>0</v>
      </c>
      <c r="G10" s="77">
        <f t="shared" si="1"/>
        <v>0</v>
      </c>
      <c r="H10" s="77">
        <v>0</v>
      </c>
      <c r="I10" s="77">
        <f t="shared" si="2"/>
        <v>0</v>
      </c>
      <c r="J10" s="76">
        <f>分析係数表!G13</f>
        <v>0.24519230769230768</v>
      </c>
      <c r="K10" s="78">
        <f t="shared" si="3"/>
        <v>0</v>
      </c>
      <c r="L10" s="79"/>
      <c r="M10" s="80"/>
      <c r="N10" s="81">
        <f>分析係数表!H13</f>
        <v>1.238613784739246E-2</v>
      </c>
      <c r="O10" s="82">
        <f t="shared" si="4"/>
        <v>0.32148161186629082</v>
      </c>
      <c r="P10" s="76">
        <f>分析係数表!C13</f>
        <v>0</v>
      </c>
      <c r="Q10" s="82">
        <f t="shared" si="5"/>
        <v>0</v>
      </c>
      <c r="R10" s="83">
        <v>0</v>
      </c>
      <c r="S10" s="84">
        <f t="shared" si="6"/>
        <v>0</v>
      </c>
      <c r="T10" s="85">
        <f>分析係数表!F13</f>
        <v>0.38350591715976329</v>
      </c>
      <c r="U10" s="86">
        <f t="shared" si="7"/>
        <v>0</v>
      </c>
      <c r="V10" s="87">
        <f>分析係数表!D13</f>
        <v>0.13609467455621302</v>
      </c>
      <c r="W10" s="167">
        <f t="shared" si="8"/>
        <v>0</v>
      </c>
      <c r="X10" s="76">
        <f>分析係数表!E13</f>
        <v>0.13646449704142011</v>
      </c>
      <c r="Y10" s="166">
        <f t="shared" si="9"/>
        <v>0</v>
      </c>
    </row>
    <row r="11" spans="1:25" x14ac:dyDescent="0.2">
      <c r="A11" s="6" t="s">
        <v>224</v>
      </c>
      <c r="B11" s="5" t="s">
        <v>267</v>
      </c>
      <c r="C11" s="90"/>
      <c r="D11" s="76">
        <f>投入係数表!F11</f>
        <v>0</v>
      </c>
      <c r="E11" s="77">
        <f t="shared" si="0"/>
        <v>0</v>
      </c>
      <c r="F11" s="76">
        <f>分析係数表!C14</f>
        <v>5.4896794027228801E-2</v>
      </c>
      <c r="G11" s="77">
        <f t="shared" si="1"/>
        <v>0</v>
      </c>
      <c r="H11" s="77">
        <v>2.797576460140908E-3</v>
      </c>
      <c r="I11" s="77">
        <f t="shared" si="2"/>
        <v>2.797576460140908E-3</v>
      </c>
      <c r="J11" s="76">
        <f>分析係数表!G14</f>
        <v>0.21908893709327548</v>
      </c>
      <c r="K11" s="78">
        <f t="shared" si="3"/>
        <v>6.1291805308943969E-4</v>
      </c>
      <c r="L11" s="79"/>
      <c r="M11" s="80"/>
      <c r="N11" s="81">
        <f>分析係数表!H14</f>
        <v>1.0321781539493716E-3</v>
      </c>
      <c r="O11" s="82">
        <f t="shared" si="4"/>
        <v>2.6790134322190899E-2</v>
      </c>
      <c r="P11" s="76">
        <f>分析係数表!C14</f>
        <v>5.4896794027228801E-2</v>
      </c>
      <c r="Q11" s="82">
        <f t="shared" si="5"/>
        <v>1.4706924858471067E-3</v>
      </c>
      <c r="R11" s="83">
        <v>6.8743629618622341E-3</v>
      </c>
      <c r="S11" s="84">
        <f t="shared" si="6"/>
        <v>9.6719394220031417E-3</v>
      </c>
      <c r="T11" s="85">
        <f>分析係数表!F14</f>
        <v>0.36550976138828634</v>
      </c>
      <c r="U11" s="86">
        <f t="shared" si="7"/>
        <v>3.5351882702983283E-3</v>
      </c>
      <c r="V11" s="87">
        <f>分析係数表!D14</f>
        <v>0.11713665943600868</v>
      </c>
      <c r="W11" s="167">
        <f t="shared" si="8"/>
        <v>0</v>
      </c>
      <c r="X11" s="76">
        <f>分析係数表!E14</f>
        <v>8.6767895878524945E-2</v>
      </c>
      <c r="Y11" s="166">
        <f t="shared" si="9"/>
        <v>0</v>
      </c>
    </row>
    <row r="12" spans="1:25" x14ac:dyDescent="0.2">
      <c r="A12" s="6" t="s">
        <v>225</v>
      </c>
      <c r="B12" s="5" t="s">
        <v>29</v>
      </c>
      <c r="C12" s="90"/>
      <c r="D12" s="76">
        <f>投入係数表!F12</f>
        <v>3.2258064516129031E-2</v>
      </c>
      <c r="E12" s="77">
        <f t="shared" si="0"/>
        <v>3.225806451612903</v>
      </c>
      <c r="F12" s="76">
        <f>分析係数表!C15</f>
        <v>0</v>
      </c>
      <c r="G12" s="77">
        <f t="shared" si="1"/>
        <v>0</v>
      </c>
      <c r="H12" s="77">
        <v>0</v>
      </c>
      <c r="I12" s="77">
        <f t="shared" si="2"/>
        <v>0</v>
      </c>
      <c r="J12" s="76">
        <f>分析係数表!G15</f>
        <v>9.5670602482591585E-2</v>
      </c>
      <c r="K12" s="78">
        <f t="shared" si="3"/>
        <v>0</v>
      </c>
      <c r="L12" s="79"/>
      <c r="M12" s="80"/>
      <c r="N12" s="81">
        <f>分析係数表!H15</f>
        <v>7.5090960699816791E-3</v>
      </c>
      <c r="O12" s="82">
        <f t="shared" si="4"/>
        <v>0.19489822719393879</v>
      </c>
      <c r="P12" s="76">
        <f>分析係数表!C15</f>
        <v>0</v>
      </c>
      <c r="Q12" s="82">
        <f t="shared" si="5"/>
        <v>0</v>
      </c>
      <c r="R12" s="83">
        <v>0</v>
      </c>
      <c r="S12" s="84">
        <f t="shared" si="6"/>
        <v>0</v>
      </c>
      <c r="T12" s="85">
        <f>分析係数表!F15</f>
        <v>0.30426884650317892</v>
      </c>
      <c r="U12" s="86">
        <f t="shared" si="7"/>
        <v>0</v>
      </c>
      <c r="V12" s="87">
        <f>分析係数表!D15</f>
        <v>3.7844383893430214E-2</v>
      </c>
      <c r="W12" s="167">
        <f t="shared" si="8"/>
        <v>0</v>
      </c>
      <c r="X12" s="76">
        <f>分析係数表!E15</f>
        <v>3.511958825310324E-2</v>
      </c>
      <c r="Y12" s="166">
        <f t="shared" si="9"/>
        <v>0</v>
      </c>
    </row>
    <row r="13" spans="1:25" x14ac:dyDescent="0.2">
      <c r="A13" s="6" t="s">
        <v>226</v>
      </c>
      <c r="B13" s="5" t="s">
        <v>30</v>
      </c>
      <c r="C13" s="90"/>
      <c r="D13" s="76">
        <f>投入係数表!F13</f>
        <v>3.2258064516129031E-2</v>
      </c>
      <c r="E13" s="77">
        <f t="shared" si="0"/>
        <v>3.225806451612903</v>
      </c>
      <c r="F13" s="76">
        <f>分析係数表!C16</f>
        <v>2.8164924506387967E-2</v>
      </c>
      <c r="G13" s="77">
        <f t="shared" si="1"/>
        <v>9.0854595181896661E-2</v>
      </c>
      <c r="H13" s="77">
        <v>9.7294184797052791E-2</v>
      </c>
      <c r="I13" s="77">
        <f t="shared" si="2"/>
        <v>9.7294184797052791E-2</v>
      </c>
      <c r="J13" s="76">
        <f>分析係数表!G16</f>
        <v>3.3175355450236969E-2</v>
      </c>
      <c r="K13" s="78">
        <f t="shared" si="3"/>
        <v>3.2277691638832682E-3</v>
      </c>
      <c r="L13" s="79"/>
      <c r="M13" s="80"/>
      <c r="N13" s="81">
        <f>分析係数表!H16</f>
        <v>1.4682734239929811E-2</v>
      </c>
      <c r="O13" s="82">
        <f t="shared" si="4"/>
        <v>0.38108966073316553</v>
      </c>
      <c r="P13" s="76">
        <f>分析係数表!C16</f>
        <v>2.8164924506387967E-2</v>
      </c>
      <c r="Q13" s="82">
        <f t="shared" si="5"/>
        <v>1.0733361524714611E-2</v>
      </c>
      <c r="R13" s="83">
        <v>2.0584543679948476E-2</v>
      </c>
      <c r="S13" s="84">
        <f t="shared" si="6"/>
        <v>0.11787872847700126</v>
      </c>
      <c r="T13" s="85">
        <f>分析係数表!F16</f>
        <v>0.28436018957345971</v>
      </c>
      <c r="U13" s="86">
        <f t="shared" si="7"/>
        <v>3.3520017576398463E-2</v>
      </c>
      <c r="V13" s="87">
        <f>分析係数表!D16</f>
        <v>3.7914691943127965E-2</v>
      </c>
      <c r="W13" s="167">
        <f t="shared" si="8"/>
        <v>0</v>
      </c>
      <c r="X13" s="76">
        <f>分析係数表!E16</f>
        <v>3.7914691943127965E-2</v>
      </c>
      <c r="Y13" s="166">
        <f t="shared" si="9"/>
        <v>0</v>
      </c>
    </row>
    <row r="14" spans="1:25" x14ac:dyDescent="0.2">
      <c r="A14" s="6" t="s">
        <v>2</v>
      </c>
      <c r="B14" s="5" t="s">
        <v>364</v>
      </c>
      <c r="C14" s="90"/>
      <c r="D14" s="76">
        <f>投入係数表!F14</f>
        <v>0</v>
      </c>
      <c r="E14" s="77">
        <f t="shared" si="0"/>
        <v>0</v>
      </c>
      <c r="F14" s="76">
        <f>分析係数表!C17</f>
        <v>0.15651736285858076</v>
      </c>
      <c r="G14" s="77">
        <f t="shared" si="1"/>
        <v>0</v>
      </c>
      <c r="H14" s="77">
        <v>9.509884539749016E-3</v>
      </c>
      <c r="I14" s="77">
        <f t="shared" si="2"/>
        <v>9.509884539749016E-3</v>
      </c>
      <c r="J14" s="76">
        <f>分析係数表!G17</f>
        <v>0.21787194841087057</v>
      </c>
      <c r="K14" s="78">
        <f t="shared" si="3"/>
        <v>2.0719370738375331E-3</v>
      </c>
      <c r="L14" s="79"/>
      <c r="M14" s="80"/>
      <c r="N14" s="81">
        <f>分析係数表!H17</f>
        <v>2.4901297964028592E-3</v>
      </c>
      <c r="O14" s="82">
        <f t="shared" si="4"/>
        <v>6.4631199052285551E-2</v>
      </c>
      <c r="P14" s="76">
        <f>分析係数表!C17</f>
        <v>0.15651736285858076</v>
      </c>
      <c r="Q14" s="82">
        <f t="shared" si="5"/>
        <v>1.0115904834051738E-2</v>
      </c>
      <c r="R14" s="83">
        <v>1.8910050311345249E-2</v>
      </c>
      <c r="S14" s="84">
        <f t="shared" si="6"/>
        <v>2.8419934851094265E-2</v>
      </c>
      <c r="T14" s="85">
        <f>分析係数表!F17</f>
        <v>0.3417779824965454</v>
      </c>
      <c r="U14" s="86">
        <f t="shared" si="7"/>
        <v>9.7133079960902563E-3</v>
      </c>
      <c r="V14" s="87">
        <f>分析係数表!D17</f>
        <v>8.7977890373099957E-2</v>
      </c>
      <c r="W14" s="167">
        <f t="shared" si="8"/>
        <v>0</v>
      </c>
      <c r="X14" s="76">
        <f>分析係数表!E17</f>
        <v>8.8438507600184249E-2</v>
      </c>
      <c r="Y14" s="166">
        <f t="shared" si="9"/>
        <v>0</v>
      </c>
    </row>
    <row r="15" spans="1:25" x14ac:dyDescent="0.2">
      <c r="A15" s="6" t="s">
        <v>3</v>
      </c>
      <c r="B15" s="5" t="s">
        <v>31</v>
      </c>
      <c r="C15" s="90"/>
      <c r="D15" s="76">
        <f>投入係数表!F15</f>
        <v>0</v>
      </c>
      <c r="E15" s="77">
        <f t="shared" si="0"/>
        <v>0</v>
      </c>
      <c r="F15" s="76">
        <f>分析係数表!C18</f>
        <v>0.11725293132328307</v>
      </c>
      <c r="G15" s="77">
        <f t="shared" si="1"/>
        <v>0</v>
      </c>
      <c r="H15" s="77">
        <v>1.9174475479810861E-3</v>
      </c>
      <c r="I15" s="77">
        <f t="shared" si="2"/>
        <v>1.9174475479810861E-3</v>
      </c>
      <c r="J15" s="76">
        <f>分析係数表!G18</f>
        <v>0.21513002364066194</v>
      </c>
      <c r="K15" s="78">
        <f t="shared" si="3"/>
        <v>4.1250053632690032E-4</v>
      </c>
      <c r="L15" s="79"/>
      <c r="M15" s="80"/>
      <c r="N15" s="81">
        <f>分析係数表!H18</f>
        <v>3.999690346553815E-4</v>
      </c>
      <c r="O15" s="82">
        <f t="shared" si="4"/>
        <v>1.0381177049848972E-2</v>
      </c>
      <c r="P15" s="76">
        <f>分析係数表!C18</f>
        <v>0.11725293132328307</v>
      </c>
      <c r="Q15" s="82">
        <f t="shared" si="5"/>
        <v>1.2172234396807839E-3</v>
      </c>
      <c r="R15" s="83">
        <v>2.9074262916891349E-3</v>
      </c>
      <c r="S15" s="84">
        <f t="shared" si="6"/>
        <v>4.8248738396702209E-3</v>
      </c>
      <c r="T15" s="85">
        <f>分析係数表!F18</f>
        <v>0.45862884160756501</v>
      </c>
      <c r="U15" s="86">
        <f t="shared" si="7"/>
        <v>2.2128262999905977E-3</v>
      </c>
      <c r="V15" s="87">
        <f>分析係数表!D18</f>
        <v>6.6193853427895979E-2</v>
      </c>
      <c r="W15" s="167">
        <f t="shared" si="8"/>
        <v>0</v>
      </c>
      <c r="X15" s="76">
        <f>分析係数表!E18</f>
        <v>5.4373522458628844E-2</v>
      </c>
      <c r="Y15" s="166">
        <f t="shared" si="9"/>
        <v>0</v>
      </c>
    </row>
    <row r="16" spans="1:25" x14ac:dyDescent="0.2">
      <c r="A16" s="6" t="s">
        <v>4</v>
      </c>
      <c r="B16" s="5" t="s">
        <v>32</v>
      </c>
      <c r="C16" s="90"/>
      <c r="D16" s="76">
        <f>投入係数表!F16</f>
        <v>0</v>
      </c>
      <c r="E16" s="77">
        <f t="shared" si="0"/>
        <v>0</v>
      </c>
      <c r="F16" s="76">
        <f>分析係数表!C19</f>
        <v>0.16093535075653365</v>
      </c>
      <c r="G16" s="77">
        <f t="shared" si="1"/>
        <v>0</v>
      </c>
      <c r="H16" s="77">
        <v>8.6551033567367611E-2</v>
      </c>
      <c r="I16" s="77">
        <f t="shared" si="2"/>
        <v>8.6551033567367611E-2</v>
      </c>
      <c r="J16" s="76">
        <f>分析係数表!G19</f>
        <v>5.7622016770586967E-2</v>
      </c>
      <c r="K16" s="78">
        <f t="shared" si="3"/>
        <v>4.9872451077304916E-3</v>
      </c>
      <c r="L16" s="79"/>
      <c r="M16" s="80"/>
      <c r="N16" s="81">
        <f>分析係数表!H19</f>
        <v>-1.0321781539493717E-4</v>
      </c>
      <c r="O16" s="82">
        <f t="shared" si="4"/>
        <v>-2.67901343221909E-3</v>
      </c>
      <c r="P16" s="76">
        <f>分析係数表!C19</f>
        <v>0.16093535075653365</v>
      </c>
      <c r="Q16" s="82">
        <f t="shared" si="5"/>
        <v>-4.3114796639564433E-4</v>
      </c>
      <c r="R16" s="83">
        <v>1.7368474415516214E-3</v>
      </c>
      <c r="S16" s="84">
        <f t="shared" si="6"/>
        <v>8.8287881008919239E-2</v>
      </c>
      <c r="T16" s="85">
        <f>分析係数表!F19</f>
        <v>0.23994839819393679</v>
      </c>
      <c r="U16" s="86">
        <f t="shared" si="7"/>
        <v>2.1184535628027062E-2</v>
      </c>
      <c r="V16" s="87">
        <f>分析係数表!D19</f>
        <v>2.2575790152655342E-2</v>
      </c>
      <c r="W16" s="167">
        <f t="shared" si="8"/>
        <v>0</v>
      </c>
      <c r="X16" s="76">
        <f>分析係数表!E19</f>
        <v>2.6015910556869491E-2</v>
      </c>
      <c r="Y16" s="166">
        <f t="shared" si="9"/>
        <v>0</v>
      </c>
    </row>
    <row r="17" spans="1:25" x14ac:dyDescent="0.2">
      <c r="A17" s="6" t="s">
        <v>5</v>
      </c>
      <c r="B17" s="5" t="s">
        <v>33</v>
      </c>
      <c r="C17" s="90"/>
      <c r="D17" s="76">
        <f>投入係数表!F17</f>
        <v>0</v>
      </c>
      <c r="E17" s="77">
        <f t="shared" si="0"/>
        <v>0</v>
      </c>
      <c r="F17" s="76">
        <f>分析係数表!C20</f>
        <v>0.28691066997518611</v>
      </c>
      <c r="G17" s="77">
        <f t="shared" si="1"/>
        <v>0</v>
      </c>
      <c r="H17" s="77">
        <v>4.7711496724479101E-2</v>
      </c>
      <c r="I17" s="77">
        <f t="shared" si="2"/>
        <v>4.7711496724479101E-2</v>
      </c>
      <c r="J17" s="76">
        <f>分析係数表!G20</f>
        <v>9.991079393398751E-2</v>
      </c>
      <c r="K17" s="78">
        <f t="shared" si="3"/>
        <v>4.7668935175215511E-3</v>
      </c>
      <c r="L17" s="79"/>
      <c r="M17" s="80"/>
      <c r="N17" s="81">
        <f>分析係数表!H20</f>
        <v>4.9028462312595156E-4</v>
      </c>
      <c r="O17" s="82">
        <f t="shared" si="4"/>
        <v>1.2725313803040678E-2</v>
      </c>
      <c r="P17" s="76">
        <f>分析係数表!C20</f>
        <v>0.28691066997518611</v>
      </c>
      <c r="Q17" s="82">
        <f t="shared" si="5"/>
        <v>3.6510283088748842E-3</v>
      </c>
      <c r="R17" s="83">
        <v>7.2433716709749598E-3</v>
      </c>
      <c r="S17" s="84">
        <f t="shared" si="6"/>
        <v>5.4954868395454062E-2</v>
      </c>
      <c r="T17" s="85">
        <f>分析係数表!F20</f>
        <v>0.22279214986619089</v>
      </c>
      <c r="U17" s="86">
        <f t="shared" si="7"/>
        <v>1.2243513275436799E-2</v>
      </c>
      <c r="V17" s="87">
        <f>分析係数表!D20</f>
        <v>1.4942016057091882E-2</v>
      </c>
      <c r="W17" s="167">
        <f t="shared" si="8"/>
        <v>0</v>
      </c>
      <c r="X17" s="76">
        <f>分析係数表!E20</f>
        <v>1.5834076717216771E-2</v>
      </c>
      <c r="Y17" s="166">
        <f t="shared" si="9"/>
        <v>0</v>
      </c>
    </row>
    <row r="18" spans="1:25" x14ac:dyDescent="0.2">
      <c r="A18" s="6" t="s">
        <v>6</v>
      </c>
      <c r="B18" s="5" t="s">
        <v>34</v>
      </c>
      <c r="C18" s="90"/>
      <c r="D18" s="76">
        <f>投入係数表!F18</f>
        <v>3.2258064516129031E-2</v>
      </c>
      <c r="E18" s="77">
        <f t="shared" si="0"/>
        <v>3.225806451612903</v>
      </c>
      <c r="F18" s="76">
        <f>分析係数表!C21</f>
        <v>0.60911510312707917</v>
      </c>
      <c r="G18" s="77">
        <f t="shared" si="1"/>
        <v>1.9648874294421907</v>
      </c>
      <c r="H18" s="77">
        <v>2.0673923145332083</v>
      </c>
      <c r="I18" s="77">
        <f t="shared" si="2"/>
        <v>2.0673923145332083</v>
      </c>
      <c r="J18" s="76">
        <f>分析係数表!G21</f>
        <v>0.2851761577664525</v>
      </c>
      <c r="K18" s="78">
        <f t="shared" si="3"/>
        <v>0.58957099685447356</v>
      </c>
      <c r="L18" s="79"/>
      <c r="M18" s="80"/>
      <c r="N18" s="81">
        <f>分析係数表!H21</f>
        <v>8.1284029623513018E-4</v>
      </c>
      <c r="O18" s="82">
        <f t="shared" si="4"/>
        <v>2.1097230778725332E-2</v>
      </c>
      <c r="P18" s="76">
        <f>分析係数表!C21</f>
        <v>0.60911510312707917</v>
      </c>
      <c r="Q18" s="82">
        <f t="shared" si="5"/>
        <v>1.285064190147907E-2</v>
      </c>
      <c r="R18" s="83">
        <v>3.2344598637427682E-2</v>
      </c>
      <c r="S18" s="84">
        <f t="shared" si="6"/>
        <v>2.099736913170636</v>
      </c>
      <c r="T18" s="85">
        <f>分析係数表!F21</f>
        <v>0.42588078883226238</v>
      </c>
      <c r="U18" s="86">
        <f t="shared" si="7"/>
        <v>0.89423761292133008</v>
      </c>
      <c r="V18" s="87">
        <f>分析係数表!D21</f>
        <v>0.10037668956348327</v>
      </c>
      <c r="W18" s="167">
        <f t="shared" si="8"/>
        <v>0</v>
      </c>
      <c r="X18" s="76">
        <f>分析係数表!E21</f>
        <v>9.4837137159317533E-2</v>
      </c>
      <c r="Y18" s="166">
        <f t="shared" si="9"/>
        <v>0</v>
      </c>
    </row>
    <row r="19" spans="1:25" x14ac:dyDescent="0.2">
      <c r="A19" s="6" t="s">
        <v>7</v>
      </c>
      <c r="B19" s="5" t="s">
        <v>268</v>
      </c>
      <c r="C19" s="90"/>
      <c r="D19" s="76">
        <f>投入係数表!F19</f>
        <v>0</v>
      </c>
      <c r="E19" s="77">
        <f t="shared" si="0"/>
        <v>0</v>
      </c>
      <c r="F19" s="76">
        <f>分析係数表!C22</f>
        <v>5.1505016722408037E-2</v>
      </c>
      <c r="G19" s="77">
        <f t="shared" si="1"/>
        <v>0</v>
      </c>
      <c r="H19" s="77">
        <v>1.5749423244360073E-3</v>
      </c>
      <c r="I19" s="77">
        <f t="shared" si="2"/>
        <v>1.5749423244360073E-3</v>
      </c>
      <c r="J19" s="76">
        <f>分析係数表!G22</f>
        <v>0.19433198380566802</v>
      </c>
      <c r="K19" s="78">
        <f t="shared" si="3"/>
        <v>3.0606166628715934E-4</v>
      </c>
      <c r="L19" s="79"/>
      <c r="M19" s="80"/>
      <c r="N19" s="81">
        <f>分析係数表!H22</f>
        <v>3.8706680773101437E-5</v>
      </c>
      <c r="O19" s="82">
        <f t="shared" si="4"/>
        <v>1.0046300370821588E-3</v>
      </c>
      <c r="P19" s="76">
        <f>分析係数表!C22</f>
        <v>5.1505016722408037E-2</v>
      </c>
      <c r="Q19" s="82">
        <f t="shared" si="5"/>
        <v>5.1743486859749994E-5</v>
      </c>
      <c r="R19" s="83">
        <v>5.1406244335428929E-4</v>
      </c>
      <c r="S19" s="84">
        <f t="shared" si="6"/>
        <v>2.0890047677902968E-3</v>
      </c>
      <c r="T19" s="85">
        <f>分析係数表!F22</f>
        <v>0.41295546558704455</v>
      </c>
      <c r="U19" s="86">
        <f t="shared" si="7"/>
        <v>8.6266593649639788E-4</v>
      </c>
      <c r="V19" s="87">
        <f>分析係数表!D22</f>
        <v>6.1740890688259109E-2</v>
      </c>
      <c r="W19" s="167">
        <f t="shared" si="8"/>
        <v>0</v>
      </c>
      <c r="X19" s="76">
        <f>分析係数表!E22</f>
        <v>6.6801619433198386E-2</v>
      </c>
      <c r="Y19" s="166">
        <f t="shared" si="9"/>
        <v>0</v>
      </c>
    </row>
    <row r="20" spans="1:25" x14ac:dyDescent="0.2">
      <c r="A20" s="6" t="s">
        <v>8</v>
      </c>
      <c r="B20" s="5" t="s">
        <v>269</v>
      </c>
      <c r="C20" s="90"/>
      <c r="D20" s="76">
        <f>投入係数表!F20</f>
        <v>0</v>
      </c>
      <c r="E20" s="77">
        <f t="shared" si="0"/>
        <v>0</v>
      </c>
      <c r="F20" s="76">
        <f>分析係数表!C23</f>
        <v>0</v>
      </c>
      <c r="G20" s="77">
        <f t="shared" si="1"/>
        <v>0</v>
      </c>
      <c r="H20" s="77">
        <v>0</v>
      </c>
      <c r="I20" s="77">
        <f t="shared" si="2"/>
        <v>0</v>
      </c>
      <c r="J20" s="76">
        <f>分析係数表!G23</f>
        <v>0.21569329989251165</v>
      </c>
      <c r="K20" s="78">
        <f t="shared" si="3"/>
        <v>0</v>
      </c>
      <c r="L20" s="79"/>
      <c r="M20" s="80"/>
      <c r="N20" s="81">
        <f>分析係数表!H23</f>
        <v>2.5804453848734292E-5</v>
      </c>
      <c r="O20" s="82">
        <f t="shared" si="4"/>
        <v>6.697533580547725E-4</v>
      </c>
      <c r="P20" s="76">
        <f>分析係数表!C23</f>
        <v>0</v>
      </c>
      <c r="Q20" s="82">
        <f t="shared" si="5"/>
        <v>0</v>
      </c>
      <c r="R20" s="83">
        <v>0</v>
      </c>
      <c r="S20" s="84">
        <f t="shared" si="6"/>
        <v>0</v>
      </c>
      <c r="T20" s="85">
        <f>分析係数表!F23</f>
        <v>0.44070225725546397</v>
      </c>
      <c r="U20" s="86">
        <f t="shared" si="7"/>
        <v>0</v>
      </c>
      <c r="V20" s="87">
        <f>分析係数表!D23</f>
        <v>7.3450376209243995E-2</v>
      </c>
      <c r="W20" s="167">
        <f t="shared" si="8"/>
        <v>0</v>
      </c>
      <c r="X20" s="76">
        <f>分析係数表!E23</f>
        <v>7.9183088498745974E-2</v>
      </c>
      <c r="Y20" s="166">
        <f t="shared" si="9"/>
        <v>0</v>
      </c>
    </row>
    <row r="21" spans="1:25" x14ac:dyDescent="0.2">
      <c r="A21" s="6" t="s">
        <v>9</v>
      </c>
      <c r="B21" s="5" t="s">
        <v>270</v>
      </c>
      <c r="C21" s="90"/>
      <c r="D21" s="76">
        <f>投入係数表!F21</f>
        <v>0</v>
      </c>
      <c r="E21" s="77">
        <f t="shared" si="0"/>
        <v>0</v>
      </c>
      <c r="F21" s="76">
        <f>分析係数表!C24</f>
        <v>3.1029619181946355E-2</v>
      </c>
      <c r="G21" s="77">
        <f t="shared" si="1"/>
        <v>0</v>
      </c>
      <c r="H21" s="77">
        <v>4.9795781070970525E-4</v>
      </c>
      <c r="I21" s="77">
        <f t="shared" si="2"/>
        <v>4.9795781070970525E-4</v>
      </c>
      <c r="J21" s="76">
        <f>分析係数表!G24</f>
        <v>0.21333333333333335</v>
      </c>
      <c r="K21" s="78">
        <f t="shared" si="3"/>
        <v>1.0623099961807047E-4</v>
      </c>
      <c r="L21" s="79"/>
      <c r="M21" s="80"/>
      <c r="N21" s="81">
        <f>分析係数表!H24</f>
        <v>3.2255567310917867E-4</v>
      </c>
      <c r="O21" s="82">
        <f t="shared" si="4"/>
        <v>8.3719169756846564E-3</v>
      </c>
      <c r="P21" s="76">
        <f>分析係数表!C24</f>
        <v>3.1029619181946355E-2</v>
      </c>
      <c r="Q21" s="82">
        <f t="shared" si="5"/>
        <v>2.5977739557836693E-4</v>
      </c>
      <c r="R21" s="83">
        <v>7.7327985456965482E-4</v>
      </c>
      <c r="S21" s="84">
        <f t="shared" si="6"/>
        <v>1.27123766527936E-3</v>
      </c>
      <c r="T21" s="85">
        <f>分析係数表!F24</f>
        <v>0.4</v>
      </c>
      <c r="U21" s="86">
        <f t="shared" si="7"/>
        <v>5.0849506611174398E-4</v>
      </c>
      <c r="V21" s="87">
        <f>分析係数表!D24</f>
        <v>0</v>
      </c>
      <c r="W21" s="167">
        <f t="shared" si="8"/>
        <v>0</v>
      </c>
      <c r="X21" s="76">
        <f>分析係数表!E24</f>
        <v>0</v>
      </c>
      <c r="Y21" s="166">
        <f t="shared" si="9"/>
        <v>0</v>
      </c>
    </row>
    <row r="22" spans="1:25" x14ac:dyDescent="0.2">
      <c r="A22" s="6" t="s">
        <v>10</v>
      </c>
      <c r="B22" s="5" t="s">
        <v>271</v>
      </c>
      <c r="C22" s="90"/>
      <c r="D22" s="76">
        <f>投入係数表!F22</f>
        <v>0</v>
      </c>
      <c r="E22" s="77">
        <f t="shared" si="0"/>
        <v>0</v>
      </c>
      <c r="F22" s="76">
        <f>分析係数表!C25</f>
        <v>0.19850187265917607</v>
      </c>
      <c r="G22" s="77">
        <f t="shared" si="1"/>
        <v>0</v>
      </c>
      <c r="H22" s="77">
        <v>1.0186166266241865E-2</v>
      </c>
      <c r="I22" s="77">
        <f t="shared" si="2"/>
        <v>1.0186166266241865E-2</v>
      </c>
      <c r="J22" s="76">
        <f>分析係数表!G25</f>
        <v>0.19720347155255544</v>
      </c>
      <c r="K22" s="78">
        <f t="shared" si="3"/>
        <v>2.0087473495144273E-3</v>
      </c>
      <c r="L22" s="79"/>
      <c r="M22" s="80"/>
      <c r="N22" s="81">
        <f>分析係数表!H25</f>
        <v>4.5157794235285009E-4</v>
      </c>
      <c r="O22" s="82">
        <f t="shared" si="4"/>
        <v>1.1720683765958518E-2</v>
      </c>
      <c r="P22" s="76">
        <f>分析係数表!C25</f>
        <v>0.19850187265917607</v>
      </c>
      <c r="Q22" s="82">
        <f t="shared" si="5"/>
        <v>2.3265776763887699E-3</v>
      </c>
      <c r="R22" s="83">
        <v>5.5459030570071208E-3</v>
      </c>
      <c r="S22" s="84">
        <f t="shared" si="6"/>
        <v>1.5732069323248984E-2</v>
      </c>
      <c r="T22" s="85">
        <f>分析係数表!F25</f>
        <v>0.35053037608486015</v>
      </c>
      <c r="U22" s="86">
        <f t="shared" si="7"/>
        <v>5.5145681764715579E-3</v>
      </c>
      <c r="V22" s="87">
        <f>分析係数表!D25</f>
        <v>5.2073288331726135E-2</v>
      </c>
      <c r="W22" s="167">
        <f t="shared" si="8"/>
        <v>0</v>
      </c>
      <c r="X22" s="76">
        <f>分析係数表!E25</f>
        <v>4.8216007714561235E-2</v>
      </c>
      <c r="Y22" s="166">
        <f t="shared" si="9"/>
        <v>0</v>
      </c>
    </row>
    <row r="23" spans="1:25" x14ac:dyDescent="0.2">
      <c r="A23" s="6" t="s">
        <v>11</v>
      </c>
      <c r="B23" s="5" t="s">
        <v>35</v>
      </c>
      <c r="C23" s="90"/>
      <c r="D23" s="76">
        <f>投入係数表!F23</f>
        <v>0</v>
      </c>
      <c r="E23" s="77">
        <f t="shared" si="0"/>
        <v>0</v>
      </c>
      <c r="F23" s="76">
        <f>分析係数表!C26</f>
        <v>2.323462414578592E-2</v>
      </c>
      <c r="G23" s="77">
        <f t="shared" si="1"/>
        <v>0</v>
      </c>
      <c r="H23" s="77">
        <v>6.0295502750001687E-4</v>
      </c>
      <c r="I23" s="77">
        <f t="shared" si="2"/>
        <v>6.0295502750001687E-4</v>
      </c>
      <c r="J23" s="76">
        <f>分析係数表!G26</f>
        <v>0.20198675496688742</v>
      </c>
      <c r="K23" s="78">
        <f t="shared" si="3"/>
        <v>1.2178892939569878E-4</v>
      </c>
      <c r="L23" s="79"/>
      <c r="M23" s="80"/>
      <c r="N23" s="81">
        <f>分析係数表!H26</f>
        <v>9.637963512502257E-3</v>
      </c>
      <c r="O23" s="82">
        <f t="shared" si="4"/>
        <v>0.25015287923345753</v>
      </c>
      <c r="P23" s="76">
        <f>分析係数表!C26</f>
        <v>2.323462414578592E-2</v>
      </c>
      <c r="Q23" s="82">
        <f t="shared" si="5"/>
        <v>5.8122081279755617E-3</v>
      </c>
      <c r="R23" s="83">
        <v>6.0172435483006039E-3</v>
      </c>
      <c r="S23" s="84">
        <f t="shared" si="6"/>
        <v>6.6201985758006206E-3</v>
      </c>
      <c r="T23" s="85">
        <f>分析係数表!F26</f>
        <v>0.3443708609271523</v>
      </c>
      <c r="U23" s="86">
        <f t="shared" si="7"/>
        <v>2.2798034830571671E-3</v>
      </c>
      <c r="V23" s="87">
        <f>分析係数表!D26</f>
        <v>3.9735099337748346E-2</v>
      </c>
      <c r="W23" s="167">
        <f t="shared" si="8"/>
        <v>0</v>
      </c>
      <c r="X23" s="76">
        <f>分析係数表!E26</f>
        <v>3.9735099337748346E-2</v>
      </c>
      <c r="Y23" s="166">
        <f t="shared" si="9"/>
        <v>0</v>
      </c>
    </row>
    <row r="24" spans="1:25" x14ac:dyDescent="0.2">
      <c r="A24" s="6" t="s">
        <v>12</v>
      </c>
      <c r="B24" s="5" t="s">
        <v>365</v>
      </c>
      <c r="C24" s="90"/>
      <c r="D24" s="76">
        <f>投入係数表!F24</f>
        <v>0</v>
      </c>
      <c r="E24" s="77">
        <f t="shared" si="0"/>
        <v>0</v>
      </c>
      <c r="F24" s="76">
        <f>分析係数表!C27</f>
        <v>8.4880636604774962E-3</v>
      </c>
      <c r="G24" s="77">
        <f t="shared" si="1"/>
        <v>0</v>
      </c>
      <c r="H24" s="77">
        <v>3.8641278989985748E-5</v>
      </c>
      <c r="I24" s="77">
        <f t="shared" si="2"/>
        <v>3.8641278989985748E-5</v>
      </c>
      <c r="J24" s="76">
        <f>分析係数表!G27</f>
        <v>0.2</v>
      </c>
      <c r="K24" s="78">
        <f t="shared" si="3"/>
        <v>7.7282557979971499E-6</v>
      </c>
      <c r="L24" s="79"/>
      <c r="M24" s="80"/>
      <c r="N24" s="81">
        <f>分析係数表!H27</f>
        <v>9.6121590586535233E-3</v>
      </c>
      <c r="O24" s="82">
        <f t="shared" si="4"/>
        <v>0.24948312587540275</v>
      </c>
      <c r="P24" s="76">
        <f>分析係数表!C27</f>
        <v>8.4880636604774962E-3</v>
      </c>
      <c r="Q24" s="82">
        <f t="shared" si="5"/>
        <v>2.1176286546453391E-3</v>
      </c>
      <c r="R24" s="83">
        <v>2.1355118366880128E-3</v>
      </c>
      <c r="S24" s="84">
        <f t="shared" si="6"/>
        <v>2.1741531156779987E-3</v>
      </c>
      <c r="T24" s="85">
        <f>分析係数表!F27</f>
        <v>0.35</v>
      </c>
      <c r="U24" s="86">
        <f t="shared" si="7"/>
        <v>7.6095359048729955E-4</v>
      </c>
      <c r="V24" s="87">
        <f>分析係数表!D27</f>
        <v>0</v>
      </c>
      <c r="W24" s="167">
        <f t="shared" si="8"/>
        <v>0</v>
      </c>
      <c r="X24" s="76">
        <f>分析係数表!E27</f>
        <v>0</v>
      </c>
      <c r="Y24" s="166">
        <f t="shared" si="9"/>
        <v>0</v>
      </c>
    </row>
    <row r="25" spans="1:25" x14ac:dyDescent="0.2">
      <c r="A25" s="6" t="s">
        <v>13</v>
      </c>
      <c r="B25" s="5" t="s">
        <v>191</v>
      </c>
      <c r="C25" s="90"/>
      <c r="D25" s="76">
        <f>投入係数表!F25</f>
        <v>0</v>
      </c>
      <c r="E25" s="77">
        <f t="shared" si="0"/>
        <v>0</v>
      </c>
      <c r="F25" s="76">
        <f>分析係数表!C28</f>
        <v>1.1669367909238226E-2</v>
      </c>
      <c r="G25" s="77">
        <f t="shared" si="1"/>
        <v>0</v>
      </c>
      <c r="H25" s="77">
        <v>1.1816758362513018E-3</v>
      </c>
      <c r="I25" s="77">
        <f t="shared" si="2"/>
        <v>1.1816758362513018E-3</v>
      </c>
      <c r="J25" s="76">
        <f>分析係数表!G28</f>
        <v>0.12720848056537101</v>
      </c>
      <c r="K25" s="78">
        <f t="shared" si="3"/>
        <v>1.5031918765034225E-4</v>
      </c>
      <c r="L25" s="79"/>
      <c r="M25" s="80"/>
      <c r="N25" s="81">
        <f>分析係数表!H28</f>
        <v>1.7972802105643435E-2</v>
      </c>
      <c r="O25" s="82">
        <f t="shared" si="4"/>
        <v>0.46648321388514907</v>
      </c>
      <c r="P25" s="76">
        <f>分析係数表!C28</f>
        <v>1.1669367909238226E-2</v>
      </c>
      <c r="Q25" s="82">
        <f t="shared" si="5"/>
        <v>5.4435642463096703E-3</v>
      </c>
      <c r="R25" s="83">
        <v>5.7649059453482865E-3</v>
      </c>
      <c r="S25" s="84">
        <f t="shared" si="6"/>
        <v>6.9465817815995883E-3</v>
      </c>
      <c r="T25" s="85">
        <f>分析係数表!F28</f>
        <v>0.21908127208480566</v>
      </c>
      <c r="U25" s="86">
        <f t="shared" si="7"/>
        <v>1.5218659733539734E-3</v>
      </c>
      <c r="V25" s="87">
        <f>分析係数表!D28</f>
        <v>0.24734982332155478</v>
      </c>
      <c r="W25" s="167">
        <f t="shared" si="8"/>
        <v>0</v>
      </c>
      <c r="X25" s="76">
        <f>分析係数表!E28</f>
        <v>0.24028268551236748</v>
      </c>
      <c r="Y25" s="166">
        <f t="shared" si="9"/>
        <v>0</v>
      </c>
    </row>
    <row r="26" spans="1:25" x14ac:dyDescent="0.2">
      <c r="A26" s="6" t="s">
        <v>14</v>
      </c>
      <c r="B26" s="5" t="s">
        <v>50</v>
      </c>
      <c r="C26" s="90"/>
      <c r="D26" s="76">
        <f>投入係数表!F26</f>
        <v>0</v>
      </c>
      <c r="E26" s="77">
        <f t="shared" si="0"/>
        <v>0</v>
      </c>
      <c r="F26" s="76">
        <f>分析係数表!C29</f>
        <v>0.21585523481258073</v>
      </c>
      <c r="G26" s="77">
        <f t="shared" si="1"/>
        <v>0</v>
      </c>
      <c r="H26" s="77">
        <v>1.8107280210491867E-2</v>
      </c>
      <c r="I26" s="77">
        <f t="shared" si="2"/>
        <v>1.8107280210491867E-2</v>
      </c>
      <c r="J26" s="76">
        <f>分析係数表!G29</f>
        <v>0.26371215445370777</v>
      </c>
      <c r="K26" s="78">
        <f t="shared" si="3"/>
        <v>4.7751098756057975E-3</v>
      </c>
      <c r="L26" s="79"/>
      <c r="M26" s="80"/>
      <c r="N26" s="81">
        <f>分析係数表!H29</f>
        <v>8.6315898124016202E-3</v>
      </c>
      <c r="O26" s="82">
        <f t="shared" si="4"/>
        <v>0.2240324982693214</v>
      </c>
      <c r="P26" s="76">
        <f>分析係数表!C29</f>
        <v>0.21585523481258073</v>
      </c>
      <c r="Q26" s="82">
        <f t="shared" si="5"/>
        <v>4.8358587519573455E-2</v>
      </c>
      <c r="R26" s="83">
        <v>7.3956046418583984E-2</v>
      </c>
      <c r="S26" s="84">
        <f t="shared" si="6"/>
        <v>9.2063326629075848E-2</v>
      </c>
      <c r="T26" s="85">
        <f>分析係数表!F29</f>
        <v>0.49363756033347961</v>
      </c>
      <c r="U26" s="86">
        <f t="shared" si="7"/>
        <v>4.5445915953361268E-2</v>
      </c>
      <c r="V26" s="87">
        <f>分析係数表!D29</f>
        <v>7.6788064940763498E-2</v>
      </c>
      <c r="W26" s="167">
        <f t="shared" si="8"/>
        <v>0</v>
      </c>
      <c r="X26" s="76">
        <f>分析係数表!E29</f>
        <v>5.9236507240017548E-2</v>
      </c>
      <c r="Y26" s="166">
        <f t="shared" si="9"/>
        <v>0</v>
      </c>
    </row>
    <row r="27" spans="1:25" x14ac:dyDescent="0.2">
      <c r="A27" s="6" t="s">
        <v>15</v>
      </c>
      <c r="B27" s="5" t="s">
        <v>36</v>
      </c>
      <c r="C27" s="90"/>
      <c r="D27" s="76">
        <f>投入係数表!F27</f>
        <v>0</v>
      </c>
      <c r="E27" s="77">
        <f t="shared" si="0"/>
        <v>0</v>
      </c>
      <c r="F27" s="76">
        <f>分析係数表!C30</f>
        <v>1</v>
      </c>
      <c r="G27" s="77">
        <f t="shared" si="1"/>
        <v>0</v>
      </c>
      <c r="H27" s="77">
        <v>6.7367238239363844E-2</v>
      </c>
      <c r="I27" s="77">
        <f t="shared" si="2"/>
        <v>6.7367238239363844E-2</v>
      </c>
      <c r="J27" s="76">
        <f>分析係数表!G30</f>
        <v>0.34449467473756801</v>
      </c>
      <c r="K27" s="78">
        <f t="shared" si="3"/>
        <v>2.32076548252379E-2</v>
      </c>
      <c r="L27" s="79"/>
      <c r="M27" s="80"/>
      <c r="N27" s="81">
        <f>分析係数表!H30</f>
        <v>0</v>
      </c>
      <c r="O27" s="82">
        <f t="shared" si="4"/>
        <v>0</v>
      </c>
      <c r="P27" s="76">
        <f>分析係数表!C30</f>
        <v>1</v>
      </c>
      <c r="Q27" s="82">
        <f t="shared" si="5"/>
        <v>0</v>
      </c>
      <c r="R27" s="83">
        <v>0.11236823236464878</v>
      </c>
      <c r="S27" s="84">
        <f t="shared" si="6"/>
        <v>0.17973547060401263</v>
      </c>
      <c r="T27" s="85">
        <f>分析係数表!F30</f>
        <v>0.44057926595663166</v>
      </c>
      <c r="U27" s="86">
        <f t="shared" si="7"/>
        <v>7.9187721705085631E-2</v>
      </c>
      <c r="V27" s="87">
        <f>分析係数表!D30</f>
        <v>9.4858631522488704E-2</v>
      </c>
      <c r="W27" s="167">
        <f t="shared" si="8"/>
        <v>0</v>
      </c>
      <c r="X27" s="76">
        <f>分析係数表!E30</f>
        <v>6.7427783311623635E-2</v>
      </c>
      <c r="Y27" s="166">
        <f t="shared" si="9"/>
        <v>0</v>
      </c>
    </row>
    <row r="28" spans="1:25" x14ac:dyDescent="0.2">
      <c r="A28" s="6" t="s">
        <v>16</v>
      </c>
      <c r="B28" s="5" t="s">
        <v>192</v>
      </c>
      <c r="C28" s="90"/>
      <c r="D28" s="76">
        <f>投入係数表!F28</f>
        <v>3.2258064516129031E-2</v>
      </c>
      <c r="E28" s="77">
        <f t="shared" si="0"/>
        <v>3.225806451612903</v>
      </c>
      <c r="F28" s="76">
        <f>分析係数表!C31</f>
        <v>0.96551367561139545</v>
      </c>
      <c r="G28" s="77">
        <f t="shared" si="1"/>
        <v>3.1145602439077269</v>
      </c>
      <c r="H28" s="77">
        <v>3.5681515126373653</v>
      </c>
      <c r="I28" s="77">
        <f t="shared" si="2"/>
        <v>3.5681515126373653</v>
      </c>
      <c r="J28" s="76">
        <f>分析係数表!G31</f>
        <v>7.0877864624873721E-2</v>
      </c>
      <c r="K28" s="78">
        <f t="shared" si="3"/>
        <v>0.25290295987374956</v>
      </c>
      <c r="L28" s="79"/>
      <c r="M28" s="80"/>
      <c r="N28" s="81">
        <f>分析係数表!H31</f>
        <v>0.19122390524604546</v>
      </c>
      <c r="O28" s="82">
        <f t="shared" si="4"/>
        <v>4.9632072598648911</v>
      </c>
      <c r="P28" s="76">
        <f>分析係数表!C31</f>
        <v>0.96551367561139545</v>
      </c>
      <c r="Q28" s="82">
        <f t="shared" si="5"/>
        <v>4.7920444842933136</v>
      </c>
      <c r="R28" s="83">
        <v>5.4549800406556175</v>
      </c>
      <c r="S28" s="84">
        <f t="shared" si="6"/>
        <v>9.0231315532929823</v>
      </c>
      <c r="T28" s="85">
        <f>分析係数表!F31</f>
        <v>0.34460573190833199</v>
      </c>
      <c r="U28" s="86">
        <f t="shared" si="7"/>
        <v>3.1094228530276928</v>
      </c>
      <c r="V28" s="87">
        <f>分析係数表!D31</f>
        <v>1.1857287180305206E-2</v>
      </c>
      <c r="W28" s="167">
        <f t="shared" si="8"/>
        <v>0</v>
      </c>
      <c r="X28" s="76">
        <f>分析係数表!E31</f>
        <v>1.0368479821343117E-2</v>
      </c>
      <c r="Y28" s="166">
        <f t="shared" si="9"/>
        <v>0</v>
      </c>
    </row>
    <row r="29" spans="1:25" x14ac:dyDescent="0.2">
      <c r="A29" s="6" t="s">
        <v>17</v>
      </c>
      <c r="B29" s="5" t="s">
        <v>272</v>
      </c>
      <c r="C29" s="90"/>
      <c r="D29" s="76">
        <f>投入係数表!F29</f>
        <v>0</v>
      </c>
      <c r="E29" s="77">
        <f t="shared" si="0"/>
        <v>0</v>
      </c>
      <c r="F29" s="76">
        <f>分析係数表!C32</f>
        <v>0.58314087759815236</v>
      </c>
      <c r="G29" s="77">
        <f t="shared" si="1"/>
        <v>0</v>
      </c>
      <c r="H29" s="77">
        <v>6.1224523733897423E-3</v>
      </c>
      <c r="I29" s="77">
        <f t="shared" si="2"/>
        <v>6.1224523733897423E-3</v>
      </c>
      <c r="J29" s="76">
        <f>分析係数表!G32</f>
        <v>0.14173228346456693</v>
      </c>
      <c r="K29" s="78">
        <f t="shared" si="3"/>
        <v>8.6774915528358549E-4</v>
      </c>
      <c r="L29" s="79"/>
      <c r="M29" s="80"/>
      <c r="N29" s="81">
        <f>分析係数表!H32</f>
        <v>5.74149098134338E-3</v>
      </c>
      <c r="O29" s="82">
        <f t="shared" si="4"/>
        <v>0.14902012216718688</v>
      </c>
      <c r="P29" s="76">
        <f>分析係数表!C32</f>
        <v>0.58314087759815236</v>
      </c>
      <c r="Q29" s="82">
        <f t="shared" si="5"/>
        <v>8.6899724820357238E-2</v>
      </c>
      <c r="R29" s="83">
        <v>0.10993840840188229</v>
      </c>
      <c r="S29" s="84">
        <f t="shared" si="6"/>
        <v>0.11606086077527203</v>
      </c>
      <c r="T29" s="85">
        <f>分析係数表!F32</f>
        <v>0.48425196850393698</v>
      </c>
      <c r="U29" s="86">
        <f t="shared" si="7"/>
        <v>5.6202700296686843E-2</v>
      </c>
      <c r="V29" s="87">
        <f>分析係数表!D32</f>
        <v>1.7716535433070866E-2</v>
      </c>
      <c r="W29" s="167">
        <f t="shared" si="8"/>
        <v>0</v>
      </c>
      <c r="X29" s="76">
        <f>分析係数表!E32</f>
        <v>2.5590551181102362E-2</v>
      </c>
      <c r="Y29" s="166">
        <f t="shared" si="9"/>
        <v>0</v>
      </c>
    </row>
    <row r="30" spans="1:25" x14ac:dyDescent="0.2">
      <c r="A30" s="6" t="s">
        <v>18</v>
      </c>
      <c r="B30" s="5" t="s">
        <v>273</v>
      </c>
      <c r="C30" s="90"/>
      <c r="D30" s="76">
        <f>投入係数表!F30</f>
        <v>0</v>
      </c>
      <c r="E30" s="77">
        <f t="shared" si="0"/>
        <v>0</v>
      </c>
      <c r="F30" s="76">
        <f>分析係数表!C33</f>
        <v>0.65671641791044777</v>
      </c>
      <c r="G30" s="77">
        <f t="shared" si="1"/>
        <v>0</v>
      </c>
      <c r="H30" s="77">
        <v>3.3382816540084681E-2</v>
      </c>
      <c r="I30" s="77">
        <f t="shared" si="2"/>
        <v>3.3382816540084681E-2</v>
      </c>
      <c r="J30" s="76">
        <f>分析係数表!G33</f>
        <v>0.50780141843971627</v>
      </c>
      <c r="K30" s="78">
        <f t="shared" si="3"/>
        <v>1.6951841590567823E-2</v>
      </c>
      <c r="L30" s="79"/>
      <c r="M30" s="80"/>
      <c r="N30" s="81">
        <f>分析係数表!H33</f>
        <v>8.515469770082316E-4</v>
      </c>
      <c r="O30" s="82">
        <f t="shared" si="4"/>
        <v>2.2101860815807492E-2</v>
      </c>
      <c r="P30" s="76">
        <f>分析係数表!C33</f>
        <v>0.65671641791044777</v>
      </c>
      <c r="Q30" s="82">
        <f t="shared" si="5"/>
        <v>1.4514654864112382E-2</v>
      </c>
      <c r="R30" s="83">
        <v>8.2910187620834588E-2</v>
      </c>
      <c r="S30" s="84">
        <f t="shared" si="6"/>
        <v>0.11629300416091927</v>
      </c>
      <c r="T30" s="85">
        <f>分析係数表!F33</f>
        <v>0.64539007092198586</v>
      </c>
      <c r="U30" s="86">
        <f t="shared" si="7"/>
        <v>7.5054350203146478E-2</v>
      </c>
      <c r="V30" s="87">
        <f>分析係数表!D33</f>
        <v>0.13049645390070921</v>
      </c>
      <c r="W30" s="167">
        <f t="shared" si="8"/>
        <v>0</v>
      </c>
      <c r="X30" s="76">
        <f>分析係数表!E33</f>
        <v>0.11063829787234042</v>
      </c>
      <c r="Y30" s="166">
        <f t="shared" si="9"/>
        <v>0</v>
      </c>
    </row>
    <row r="31" spans="1:25" x14ac:dyDescent="0.2">
      <c r="A31" s="6" t="s">
        <v>19</v>
      </c>
      <c r="B31" s="5" t="s">
        <v>274</v>
      </c>
      <c r="C31" s="90"/>
      <c r="D31" s="76">
        <f>投入係数表!F31</f>
        <v>3.2258064516129031E-2</v>
      </c>
      <c r="E31" s="77">
        <f t="shared" si="0"/>
        <v>3.225806451612903</v>
      </c>
      <c r="F31" s="76">
        <f>分析係数表!C34</f>
        <v>0.31694321814583648</v>
      </c>
      <c r="G31" s="77">
        <f t="shared" si="1"/>
        <v>1.0223974778897951</v>
      </c>
      <c r="H31" s="77">
        <v>1.1036400195347866</v>
      </c>
      <c r="I31" s="77">
        <f t="shared" si="2"/>
        <v>1.1036400195347866</v>
      </c>
      <c r="J31" s="76">
        <f>分析係数表!G34</f>
        <v>0.42500730922911995</v>
      </c>
      <c r="K31" s="78">
        <f t="shared" si="3"/>
        <v>0.46905507506005306</v>
      </c>
      <c r="L31" s="79"/>
      <c r="M31" s="80"/>
      <c r="N31" s="81">
        <f>分析係数表!H34</f>
        <v>0.1424405852450133</v>
      </c>
      <c r="O31" s="82">
        <f t="shared" si="4"/>
        <v>3.6970385364623444</v>
      </c>
      <c r="P31" s="76">
        <f>分析係数表!C34</f>
        <v>0.31694321814583648</v>
      </c>
      <c r="Q31" s="82">
        <f t="shared" si="5"/>
        <v>1.1717512913555488</v>
      </c>
      <c r="R31" s="83">
        <v>1.2918814832230061</v>
      </c>
      <c r="S31" s="84">
        <f t="shared" si="6"/>
        <v>2.3955215027577927</v>
      </c>
      <c r="T31" s="85">
        <f>分析係数表!F34</f>
        <v>0.69993178052821359</v>
      </c>
      <c r="U31" s="86">
        <f t="shared" si="7"/>
        <v>1.6767016307188838</v>
      </c>
      <c r="V31" s="87">
        <f>分析係数表!D34</f>
        <v>0.29461066172887634</v>
      </c>
      <c r="W31" s="167">
        <f t="shared" si="8"/>
        <v>1</v>
      </c>
      <c r="X31" s="76">
        <f>分析係数表!E34</f>
        <v>0.2042685898060618</v>
      </c>
      <c r="Y31" s="166">
        <f t="shared" si="9"/>
        <v>0</v>
      </c>
    </row>
    <row r="32" spans="1:25" x14ac:dyDescent="0.2">
      <c r="A32" s="6" t="s">
        <v>20</v>
      </c>
      <c r="B32" s="5" t="s">
        <v>37</v>
      </c>
      <c r="C32" s="90"/>
      <c r="D32" s="76">
        <f>投入係数表!F32</f>
        <v>3.2258064516129031E-2</v>
      </c>
      <c r="E32" s="77">
        <f t="shared" si="0"/>
        <v>3.225806451612903</v>
      </c>
      <c r="F32" s="76">
        <f>分析係数表!C35</f>
        <v>0.30004594884362079</v>
      </c>
      <c r="G32" s="77">
        <f t="shared" si="1"/>
        <v>0.96789015756006702</v>
      </c>
      <c r="H32" s="77">
        <v>1.0250691449745828</v>
      </c>
      <c r="I32" s="77">
        <f t="shared" si="2"/>
        <v>1.0250691449745828</v>
      </c>
      <c r="J32" s="76">
        <f>分析係数表!G35</f>
        <v>0.31483253588516746</v>
      </c>
      <c r="K32" s="78">
        <f t="shared" si="3"/>
        <v>0.32272511836998824</v>
      </c>
      <c r="L32" s="79"/>
      <c r="M32" s="80"/>
      <c r="N32" s="81">
        <f>分析係数表!H35</f>
        <v>5.3595850643821122E-2</v>
      </c>
      <c r="O32" s="82">
        <f t="shared" si="4"/>
        <v>1.3910777246797623</v>
      </c>
      <c r="P32" s="76">
        <f>分析係数表!C35</f>
        <v>0.30004594884362079</v>
      </c>
      <c r="Q32" s="82">
        <f t="shared" si="5"/>
        <v>0.41738723581676435</v>
      </c>
      <c r="R32" s="83">
        <v>0.52214434196749759</v>
      </c>
      <c r="S32" s="84">
        <f t="shared" si="6"/>
        <v>1.5472134869420804</v>
      </c>
      <c r="T32" s="85">
        <f>分析係数表!F35</f>
        <v>0.64593301435406703</v>
      </c>
      <c r="U32" s="86">
        <f t="shared" si="7"/>
        <v>0.99939627146976495</v>
      </c>
      <c r="V32" s="87">
        <f>分析係数表!D35</f>
        <v>0.12870813397129185</v>
      </c>
      <c r="W32" s="167">
        <f t="shared" si="8"/>
        <v>0</v>
      </c>
      <c r="X32" s="76">
        <f>分析係数表!E35</f>
        <v>0.11674641148325358</v>
      </c>
      <c r="Y32" s="166">
        <f t="shared" si="9"/>
        <v>0</v>
      </c>
    </row>
    <row r="33" spans="1:25" x14ac:dyDescent="0.2">
      <c r="A33" s="6" t="s">
        <v>21</v>
      </c>
      <c r="B33" s="5" t="s">
        <v>38</v>
      </c>
      <c r="C33" s="90"/>
      <c r="D33" s="76">
        <f>投入係数表!F33</f>
        <v>0</v>
      </c>
      <c r="E33" s="77">
        <f t="shared" si="0"/>
        <v>0</v>
      </c>
      <c r="F33" s="76">
        <f>分析係数表!C36</f>
        <v>0.65263261684085982</v>
      </c>
      <c r="G33" s="77">
        <f t="shared" si="1"/>
        <v>0</v>
      </c>
      <c r="H33" s="77">
        <v>4.8965338700981485E-2</v>
      </c>
      <c r="I33" s="77">
        <f t="shared" si="2"/>
        <v>4.8965338700981485E-2</v>
      </c>
      <c r="J33" s="76">
        <f>分析係数表!G36</f>
        <v>1.8993066023515224E-2</v>
      </c>
      <c r="K33" s="78">
        <f t="shared" si="3"/>
        <v>9.3000191081152653E-4</v>
      </c>
      <c r="L33" s="79"/>
      <c r="M33" s="80"/>
      <c r="N33" s="81">
        <f>分析係数表!H36</f>
        <v>0.10937217763786029</v>
      </c>
      <c r="O33" s="82">
        <f t="shared" si="4"/>
        <v>2.8387496081151533</v>
      </c>
      <c r="P33" s="76">
        <f>分析係数表!C36</f>
        <v>0.65263261684085982</v>
      </c>
      <c r="Q33" s="82">
        <f t="shared" si="5"/>
        <v>1.8526605853001579</v>
      </c>
      <c r="R33" s="83">
        <v>1.9407079800449523</v>
      </c>
      <c r="S33" s="84">
        <f t="shared" si="6"/>
        <v>1.9896733187459337</v>
      </c>
      <c r="T33" s="85">
        <f>分析係数表!F36</f>
        <v>0.88362978595116071</v>
      </c>
      <c r="U33" s="86">
        <f t="shared" si="7"/>
        <v>1.7581346087562049</v>
      </c>
      <c r="V33" s="87">
        <f>分析係数表!D36</f>
        <v>1.4320168827253543E-2</v>
      </c>
      <c r="W33" s="167">
        <f t="shared" si="8"/>
        <v>0</v>
      </c>
      <c r="X33" s="76">
        <f>分析係数表!E36</f>
        <v>2.7132951462164605E-3</v>
      </c>
      <c r="Y33" s="166">
        <f t="shared" si="9"/>
        <v>0</v>
      </c>
    </row>
    <row r="34" spans="1:25" x14ac:dyDescent="0.2">
      <c r="A34" s="6" t="s">
        <v>22</v>
      </c>
      <c r="B34" s="5" t="s">
        <v>377</v>
      </c>
      <c r="C34" s="90"/>
      <c r="D34" s="76">
        <f>投入係数表!F34</f>
        <v>0</v>
      </c>
      <c r="E34" s="77">
        <f t="shared" si="0"/>
        <v>0</v>
      </c>
      <c r="F34" s="76">
        <f>分析係数表!C37</f>
        <v>0.3125</v>
      </c>
      <c r="G34" s="77">
        <f t="shared" si="1"/>
        <v>0</v>
      </c>
      <c r="H34" s="77">
        <v>7.7690313388692117E-2</v>
      </c>
      <c r="I34" s="77">
        <f t="shared" si="2"/>
        <v>7.7690313388692117E-2</v>
      </c>
      <c r="J34" s="76">
        <f>分析係数表!G37</f>
        <v>0.41284547738693467</v>
      </c>
      <c r="K34" s="78">
        <f t="shared" si="3"/>
        <v>3.207409451929516E-2</v>
      </c>
      <c r="L34" s="79"/>
      <c r="M34" s="80"/>
      <c r="N34" s="81">
        <f>分析係数表!H37</f>
        <v>4.2693468892730888E-2</v>
      </c>
      <c r="O34" s="82">
        <f t="shared" si="4"/>
        <v>1.1081069309016212</v>
      </c>
      <c r="P34" s="76">
        <f>分析係数表!C37</f>
        <v>0.3125</v>
      </c>
      <c r="Q34" s="82">
        <f t="shared" si="5"/>
        <v>0.3462834159067566</v>
      </c>
      <c r="R34" s="83">
        <v>0.45356792982790617</v>
      </c>
      <c r="S34" s="84">
        <f t="shared" si="6"/>
        <v>0.53125824321659831</v>
      </c>
      <c r="T34" s="85">
        <f>分析係数表!F37</f>
        <v>0.69189698492462315</v>
      </c>
      <c r="U34" s="86">
        <f t="shared" si="7"/>
        <v>0.36757597669791653</v>
      </c>
      <c r="V34" s="87">
        <f>分析係数表!D37</f>
        <v>0.10128768844221106</v>
      </c>
      <c r="W34" s="167">
        <f t="shared" si="8"/>
        <v>0</v>
      </c>
      <c r="X34" s="76">
        <f>分析係数表!E37</f>
        <v>9.3907035175879394E-2</v>
      </c>
      <c r="Y34" s="166">
        <f t="shared" si="9"/>
        <v>0</v>
      </c>
    </row>
    <row r="35" spans="1:25" x14ac:dyDescent="0.2">
      <c r="A35" s="6" t="s">
        <v>23</v>
      </c>
      <c r="B35" s="5" t="s">
        <v>193</v>
      </c>
      <c r="C35" s="90"/>
      <c r="D35" s="76">
        <f>投入係数表!F35</f>
        <v>0</v>
      </c>
      <c r="E35" s="77">
        <f t="shared" si="0"/>
        <v>0</v>
      </c>
      <c r="F35" s="76">
        <f>分析係数表!C38</f>
        <v>4.0005674563767912E-2</v>
      </c>
      <c r="G35" s="77">
        <f t="shared" si="1"/>
        <v>0</v>
      </c>
      <c r="H35" s="77">
        <v>8.2624594742623965E-3</v>
      </c>
      <c r="I35" s="77">
        <f t="shared" si="2"/>
        <v>8.2624594742623965E-3</v>
      </c>
      <c r="J35" s="76">
        <f>分析係数表!G38</f>
        <v>0.2442528735632184</v>
      </c>
      <c r="K35" s="78">
        <f t="shared" si="3"/>
        <v>2.018129469288229E-3</v>
      </c>
      <c r="L35" s="79"/>
      <c r="M35" s="80"/>
      <c r="N35" s="81">
        <f>分析係数表!H38</f>
        <v>3.7571284803757127E-2</v>
      </c>
      <c r="O35" s="82">
        <f t="shared" si="4"/>
        <v>0.97516088932774869</v>
      </c>
      <c r="P35" s="76">
        <f>分析係数表!C38</f>
        <v>4.0005674563767912E-2</v>
      </c>
      <c r="Q35" s="82">
        <f t="shared" si="5"/>
        <v>3.9011969185760415E-2</v>
      </c>
      <c r="R35" s="83">
        <v>4.8323698087359174E-2</v>
      </c>
      <c r="S35" s="84">
        <f t="shared" si="6"/>
        <v>5.6586157561621567E-2</v>
      </c>
      <c r="T35" s="85">
        <f>分析係数表!F38</f>
        <v>0.42528735632183906</v>
      </c>
      <c r="U35" s="86">
        <f t="shared" si="7"/>
        <v>2.4065377353793081E-2</v>
      </c>
      <c r="V35" s="87">
        <f>分析係数表!D38</f>
        <v>0.11494252873563218</v>
      </c>
      <c r="W35" s="167">
        <f t="shared" si="8"/>
        <v>0</v>
      </c>
      <c r="X35" s="76">
        <f>分析係数表!E38</f>
        <v>0.10344827586206896</v>
      </c>
      <c r="Y35" s="166">
        <f t="shared" si="9"/>
        <v>0</v>
      </c>
    </row>
    <row r="36" spans="1:25" x14ac:dyDescent="0.2">
      <c r="A36" s="6" t="s">
        <v>24</v>
      </c>
      <c r="B36" s="5" t="s">
        <v>39</v>
      </c>
      <c r="C36" s="90"/>
      <c r="D36" s="76">
        <f>投入係数表!F36</f>
        <v>0</v>
      </c>
      <c r="E36" s="77">
        <f t="shared" si="0"/>
        <v>0</v>
      </c>
      <c r="F36" s="76">
        <f>分析係数表!C39</f>
        <v>1</v>
      </c>
      <c r="G36" s="77">
        <f t="shared" si="1"/>
        <v>0</v>
      </c>
      <c r="H36" s="77">
        <v>1.8616593354352094E-3</v>
      </c>
      <c r="I36" s="77">
        <f t="shared" si="2"/>
        <v>1.8616593354352094E-3</v>
      </c>
      <c r="J36" s="76">
        <f>分析係数表!G39</f>
        <v>0.35369632580787957</v>
      </c>
      <c r="K36" s="78">
        <f t="shared" si="3"/>
        <v>6.5846206684937246E-4</v>
      </c>
      <c r="L36" s="79"/>
      <c r="M36" s="80"/>
      <c r="N36" s="81">
        <f>分析係数表!H39</f>
        <v>3.3932856811085595E-3</v>
      </c>
      <c r="O36" s="82">
        <f t="shared" si="4"/>
        <v>8.807256658420258E-2</v>
      </c>
      <c r="P36" s="76">
        <f>分析係数表!C39</f>
        <v>1</v>
      </c>
      <c r="Q36" s="82">
        <f t="shared" si="5"/>
        <v>8.807256658420258E-2</v>
      </c>
      <c r="R36" s="83">
        <v>0.10781001317704544</v>
      </c>
      <c r="S36" s="84">
        <f t="shared" si="6"/>
        <v>0.10967167251248065</v>
      </c>
      <c r="T36" s="85">
        <f>分析係数表!F39</f>
        <v>0.70440460380699421</v>
      </c>
      <c r="U36" s="86">
        <f t="shared" si="7"/>
        <v>7.7253231025004351E-2</v>
      </c>
      <c r="V36" s="87">
        <f>分析係数表!D39</f>
        <v>6.0314298362107124E-2</v>
      </c>
      <c r="W36" s="167">
        <f t="shared" si="8"/>
        <v>0</v>
      </c>
      <c r="X36" s="76">
        <f>分析係数表!E39</f>
        <v>7.2598494909251882E-2</v>
      </c>
      <c r="Y36" s="166">
        <f t="shared" si="9"/>
        <v>0</v>
      </c>
    </row>
    <row r="37" spans="1:25" x14ac:dyDescent="0.2">
      <c r="A37" s="6" t="s">
        <v>25</v>
      </c>
      <c r="B37" s="5" t="s">
        <v>40</v>
      </c>
      <c r="C37" s="90"/>
      <c r="D37" s="76">
        <f>投入係数表!F37</f>
        <v>0</v>
      </c>
      <c r="E37" s="77">
        <f t="shared" si="0"/>
        <v>0</v>
      </c>
      <c r="F37" s="76">
        <f>分析係数表!C40</f>
        <v>0.6708495079895278</v>
      </c>
      <c r="G37" s="77">
        <f t="shared" si="1"/>
        <v>0</v>
      </c>
      <c r="H37" s="77">
        <v>9.5212913911289451E-4</v>
      </c>
      <c r="I37" s="77">
        <f t="shared" si="2"/>
        <v>9.5212913911289451E-4</v>
      </c>
      <c r="J37" s="76">
        <f>分析係数表!G40</f>
        <v>0.531269582654468</v>
      </c>
      <c r="K37" s="78">
        <f t="shared" si="3"/>
        <v>5.058372503696654E-4</v>
      </c>
      <c r="L37" s="79"/>
      <c r="M37" s="80"/>
      <c r="N37" s="81">
        <f>分析係数表!H40</f>
        <v>2.5210951410213404E-2</v>
      </c>
      <c r="O37" s="82">
        <f t="shared" si="4"/>
        <v>0.65434903081951279</v>
      </c>
      <c r="P37" s="76">
        <f>分析係数表!C40</f>
        <v>0.6708495079895278</v>
      </c>
      <c r="Q37" s="82">
        <f t="shared" si="5"/>
        <v>0.4389697253786945</v>
      </c>
      <c r="R37" s="83">
        <v>0.43958830744804023</v>
      </c>
      <c r="S37" s="84">
        <f t="shared" si="6"/>
        <v>0.44054043658715314</v>
      </c>
      <c r="T37" s="85">
        <f>分析係数表!F40</f>
        <v>0.72803609474871533</v>
      </c>
      <c r="U37" s="86">
        <f t="shared" si="7"/>
        <v>0.32072933903180506</v>
      </c>
      <c r="V37" s="87">
        <f>分析係数表!D40</f>
        <v>0.11505201153026695</v>
      </c>
      <c r="W37" s="167">
        <f t="shared" si="8"/>
        <v>0</v>
      </c>
      <c r="X37" s="76">
        <f>分析係数表!E40</f>
        <v>6.6173705978192762E-2</v>
      </c>
      <c r="Y37" s="166">
        <f t="shared" si="9"/>
        <v>0</v>
      </c>
    </row>
    <row r="38" spans="1:25" x14ac:dyDescent="0.2">
      <c r="A38" s="6" t="s">
        <v>26</v>
      </c>
      <c r="B38" s="5" t="s">
        <v>276</v>
      </c>
      <c r="C38" s="90"/>
      <c r="D38" s="76">
        <f>投入係数表!F38</f>
        <v>0</v>
      </c>
      <c r="E38" s="77">
        <f t="shared" si="0"/>
        <v>0</v>
      </c>
      <c r="F38" s="76">
        <f>分析係数表!C41</f>
        <v>0.63576075285795497</v>
      </c>
      <c r="G38" s="77">
        <f t="shared" si="1"/>
        <v>0</v>
      </c>
      <c r="H38" s="77">
        <v>1.6734240439390032E-4</v>
      </c>
      <c r="I38" s="77">
        <f t="shared" si="2"/>
        <v>1.6734240439390032E-4</v>
      </c>
      <c r="J38" s="76">
        <f>分析係数表!G41</f>
        <v>0.45993746335743602</v>
      </c>
      <c r="K38" s="78">
        <f t="shared" si="3"/>
        <v>7.6967040989064773E-5</v>
      </c>
      <c r="L38" s="79"/>
      <c r="M38" s="80"/>
      <c r="N38" s="81">
        <f>分析係数表!H41</f>
        <v>4.510618532758754E-2</v>
      </c>
      <c r="O38" s="82">
        <f t="shared" si="4"/>
        <v>1.1707288698797422</v>
      </c>
      <c r="P38" s="76">
        <f>分析係数表!C41</f>
        <v>0.63576075285795497</v>
      </c>
      <c r="Q38" s="82">
        <f t="shared" si="5"/>
        <v>0.74430346770728772</v>
      </c>
      <c r="R38" s="83">
        <v>0.75476068506749339</v>
      </c>
      <c r="S38" s="84">
        <f t="shared" si="6"/>
        <v>0.75492802747188725</v>
      </c>
      <c r="T38" s="85">
        <f>分析係数表!F41</f>
        <v>0.5626343560680086</v>
      </c>
      <c r="U38" s="86">
        <f t="shared" si="7"/>
        <v>0.4247484446143372</v>
      </c>
      <c r="V38" s="87">
        <f>分析係数表!D41</f>
        <v>0.18145397693961304</v>
      </c>
      <c r="W38" s="167">
        <f t="shared" si="8"/>
        <v>0</v>
      </c>
      <c r="X38" s="76">
        <f>分析係数表!E41</f>
        <v>0.17500488567520031</v>
      </c>
      <c r="Y38" s="166">
        <f t="shared" si="9"/>
        <v>0</v>
      </c>
    </row>
    <row r="39" spans="1:25" x14ac:dyDescent="0.2">
      <c r="A39" s="6" t="s">
        <v>51</v>
      </c>
      <c r="B39" s="5" t="s">
        <v>367</v>
      </c>
      <c r="C39" s="90"/>
      <c r="D39" s="76">
        <f>投入係数表!F39</f>
        <v>0</v>
      </c>
      <c r="E39" s="77">
        <f>$C$8*D39</f>
        <v>0</v>
      </c>
      <c r="F39" s="76">
        <f>分析係数表!C42</f>
        <v>1</v>
      </c>
      <c r="G39" s="77">
        <f>E39*F39</f>
        <v>0</v>
      </c>
      <c r="H39" s="77">
        <v>1.1020765397580391E-2</v>
      </c>
      <c r="I39" s="77">
        <f>C39+H39</f>
        <v>1.1020765397580391E-2</v>
      </c>
      <c r="J39" s="76">
        <f>分析係数表!G42</f>
        <v>0.48586118251928023</v>
      </c>
      <c r="K39" s="78">
        <f>I39*J39</f>
        <v>5.3545621083359741E-3</v>
      </c>
      <c r="L39" s="79"/>
      <c r="M39" s="80"/>
      <c r="N39" s="81">
        <f>分析係数表!H42</f>
        <v>1.2011973266585813E-2</v>
      </c>
      <c r="O39" s="82">
        <f t="shared" si="4"/>
        <v>0.31177018817449659</v>
      </c>
      <c r="P39" s="76">
        <f>分析係数表!C42</f>
        <v>1</v>
      </c>
      <c r="Q39" s="82">
        <f>O39*P39</f>
        <v>0.31177018817449659</v>
      </c>
      <c r="R39" s="83">
        <v>0.32400812963058523</v>
      </c>
      <c r="S39" s="84">
        <f>I39+R39</f>
        <v>0.33502889502816563</v>
      </c>
      <c r="T39" s="85">
        <f>分析係数表!F42</f>
        <v>0.55826906598114823</v>
      </c>
      <c r="U39" s="86">
        <f t="shared" si="7"/>
        <v>0.18703626830407019</v>
      </c>
      <c r="V39" s="87">
        <f>分析係数表!D42</f>
        <v>0.12296486718080549</v>
      </c>
      <c r="W39" s="167">
        <f t="shared" si="8"/>
        <v>0</v>
      </c>
      <c r="X39" s="76">
        <f>分析係数表!E42</f>
        <v>7.7120822622107968E-2</v>
      </c>
      <c r="Y39" s="166">
        <f t="shared" si="9"/>
        <v>0</v>
      </c>
    </row>
    <row r="40" spans="1:25" x14ac:dyDescent="0.2">
      <c r="A40" s="6" t="s">
        <v>194</v>
      </c>
      <c r="B40" s="5" t="s">
        <v>41</v>
      </c>
      <c r="C40" s="90"/>
      <c r="D40" s="76">
        <f>投入係数表!F40</f>
        <v>6.4516129032258063E-2</v>
      </c>
      <c r="E40" s="77">
        <f>$C$8*D40</f>
        <v>6.4516129032258061</v>
      </c>
      <c r="F40" s="76">
        <f>分析係数表!C43</f>
        <v>0.35275161130391675</v>
      </c>
      <c r="G40" s="77">
        <f>E40*F40</f>
        <v>2.2758168471220435</v>
      </c>
      <c r="H40" s="77">
        <v>2.5931366956045316</v>
      </c>
      <c r="I40" s="77">
        <f>C40+H40</f>
        <v>2.5931366956045316</v>
      </c>
      <c r="J40" s="76">
        <f>分析係数表!G43</f>
        <v>0.36383347788378145</v>
      </c>
      <c r="K40" s="78">
        <f>I40*J40</f>
        <v>0.94346994258985351</v>
      </c>
      <c r="L40" s="79"/>
      <c r="M40" s="80"/>
      <c r="N40" s="81">
        <f>分析係数表!H43</f>
        <v>3.2462002941707736E-2</v>
      </c>
      <c r="O40" s="82">
        <f t="shared" si="4"/>
        <v>0.84254972443290377</v>
      </c>
      <c r="P40" s="76">
        <f>分析係数表!C43</f>
        <v>0.35275161130391675</v>
      </c>
      <c r="Q40" s="82">
        <f>O40*P40</f>
        <v>0.29721077289737785</v>
      </c>
      <c r="R40" s="83">
        <v>0.61149164150610424</v>
      </c>
      <c r="S40" s="84">
        <f>I40+R40</f>
        <v>3.2046283371106359</v>
      </c>
      <c r="T40" s="85">
        <f>分析係数表!F43</f>
        <v>0.62185602775368609</v>
      </c>
      <c r="U40" s="86">
        <f t="shared" si="7"/>
        <v>1.9928174481425205</v>
      </c>
      <c r="V40" s="87">
        <f>分析係数表!D43</f>
        <v>0.24869904596704251</v>
      </c>
      <c r="W40" s="167">
        <f t="shared" si="8"/>
        <v>1</v>
      </c>
      <c r="X40" s="76">
        <f>分析係数表!E43</f>
        <v>0.20663486556808325</v>
      </c>
      <c r="Y40" s="166">
        <f t="shared" si="9"/>
        <v>1</v>
      </c>
    </row>
    <row r="41" spans="1:25" x14ac:dyDescent="0.2">
      <c r="A41" s="6" t="s">
        <v>340</v>
      </c>
      <c r="B41" s="5" t="s">
        <v>42</v>
      </c>
      <c r="C41" s="90"/>
      <c r="D41" s="76">
        <f>投入係数表!F41</f>
        <v>0</v>
      </c>
      <c r="E41" s="77">
        <f>$C$8*D41</f>
        <v>0</v>
      </c>
      <c r="F41" s="76">
        <f>分析係数表!C44</f>
        <v>0.44216182048040453</v>
      </c>
      <c r="G41" s="77">
        <f>E41*F41</f>
        <v>0</v>
      </c>
      <c r="H41" s="77">
        <v>1.5379990101785429E-3</v>
      </c>
      <c r="I41" s="77">
        <f>C41+H41</f>
        <v>1.5379990101785429E-3</v>
      </c>
      <c r="J41" s="76">
        <f>分析係数表!G44</f>
        <v>0.26698361065932691</v>
      </c>
      <c r="K41" s="78">
        <f>I41*J41</f>
        <v>4.1062052892793823E-4</v>
      </c>
      <c r="L41" s="79"/>
      <c r="M41" s="80"/>
      <c r="N41" s="81">
        <f>分析係数表!H44</f>
        <v>9.8960080509896006E-2</v>
      </c>
      <c r="O41" s="82">
        <f t="shared" si="4"/>
        <v>2.5685041281400522</v>
      </c>
      <c r="P41" s="76">
        <f>分析係数表!C44</f>
        <v>0.44216182048040453</v>
      </c>
      <c r="Q41" s="82">
        <f>O41*P41</f>
        <v>1.1356944612098396</v>
      </c>
      <c r="R41" s="83">
        <v>1.1508620674264327</v>
      </c>
      <c r="S41" s="84">
        <f>I41+R41</f>
        <v>1.1524000664366112</v>
      </c>
      <c r="T41" s="85">
        <f>分析係数表!F44</f>
        <v>0.48855248342299512</v>
      </c>
      <c r="U41" s="86">
        <f t="shared" si="7"/>
        <v>0.56300791435443098</v>
      </c>
      <c r="V41" s="87">
        <f>分析係数表!D44</f>
        <v>0.23645689978731391</v>
      </c>
      <c r="W41" s="167">
        <f t="shared" si="8"/>
        <v>0</v>
      </c>
      <c r="X41" s="76">
        <f>分析係数表!E44</f>
        <v>0.14913048917803079</v>
      </c>
      <c r="Y41" s="166">
        <f t="shared" si="9"/>
        <v>0</v>
      </c>
    </row>
    <row r="42" spans="1:25" x14ac:dyDescent="0.2">
      <c r="A42" s="6" t="s">
        <v>341</v>
      </c>
      <c r="B42" s="5" t="s">
        <v>278</v>
      </c>
      <c r="C42" s="90"/>
      <c r="D42" s="76">
        <f>投入係数表!F42</f>
        <v>0</v>
      </c>
      <c r="E42" s="77">
        <f>$C$8*D42</f>
        <v>0</v>
      </c>
      <c r="F42" s="76">
        <f>分析係数表!C45</f>
        <v>1</v>
      </c>
      <c r="G42" s="77">
        <f>E42*F42</f>
        <v>0</v>
      </c>
      <c r="H42" s="77">
        <v>8.2730189005965661E-3</v>
      </c>
      <c r="I42" s="77">
        <f>C42+H42</f>
        <v>8.2730189005965661E-3</v>
      </c>
      <c r="J42" s="76">
        <f>分析係数表!G45</f>
        <v>0</v>
      </c>
      <c r="K42" s="78">
        <f>I42*J42</f>
        <v>0</v>
      </c>
      <c r="L42" s="79"/>
      <c r="M42" s="80"/>
      <c r="N42" s="81">
        <f>分析係数表!H45</f>
        <v>0</v>
      </c>
      <c r="O42" s="82">
        <f t="shared" si="4"/>
        <v>0</v>
      </c>
      <c r="P42" s="76">
        <f>分析係数表!C45</f>
        <v>1</v>
      </c>
      <c r="Q42" s="82">
        <f>O42*P42</f>
        <v>0</v>
      </c>
      <c r="R42" s="83">
        <v>1.1468556917066209E-2</v>
      </c>
      <c r="S42" s="84">
        <f>I42+R42</f>
        <v>1.9741575817662775E-2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投入係数表!F43</f>
        <v>0</v>
      </c>
      <c r="E43" s="77">
        <f>$C$8*D43</f>
        <v>0</v>
      </c>
      <c r="F43" s="76">
        <f>分析係数表!C46</f>
        <v>0.17935833011209901</v>
      </c>
      <c r="G43" s="77">
        <f>E43*F43</f>
        <v>0</v>
      </c>
      <c r="H43" s="77">
        <v>9.8371771701974142E-3</v>
      </c>
      <c r="I43" s="77">
        <f>C43+H43</f>
        <v>9.8371771701974142E-3</v>
      </c>
      <c r="J43" s="76">
        <f>分析係数表!G46</f>
        <v>8.6021505376344086E-3</v>
      </c>
      <c r="K43" s="78">
        <f>I43*J43</f>
        <v>8.4620878883418611E-5</v>
      </c>
      <c r="L43" s="79"/>
      <c r="M43" s="80"/>
      <c r="N43" s="81">
        <f>分析係数表!H46</f>
        <v>1.9624287151962429E-2</v>
      </c>
      <c r="O43" s="82">
        <f t="shared" si="4"/>
        <v>0.50934742880065453</v>
      </c>
      <c r="P43" s="76">
        <f>分析係数表!C46</f>
        <v>0.17935833011209901</v>
      </c>
      <c r="Q43" s="82">
        <f>O43*P43</f>
        <v>9.1355704276576646E-2</v>
      </c>
      <c r="R43" s="83">
        <v>0.10429446210990827</v>
      </c>
      <c r="S43" s="84">
        <f>I43+R43</f>
        <v>0.11413163928010568</v>
      </c>
      <c r="T43" s="85">
        <f>分析係数表!F46</f>
        <v>0.31182795698924731</v>
      </c>
      <c r="U43" s="86">
        <f t="shared" si="7"/>
        <v>3.5589435904549084E-2</v>
      </c>
      <c r="V43" s="87">
        <f>分析係数表!D46</f>
        <v>4.3010752688172043E-3</v>
      </c>
      <c r="W43" s="167">
        <f t="shared" si="8"/>
        <v>0</v>
      </c>
      <c r="X43" s="76">
        <f>分析係数表!E46</f>
        <v>1.0752688172043012E-2</v>
      </c>
      <c r="Y43" s="166">
        <f t="shared" si="9"/>
        <v>0</v>
      </c>
    </row>
    <row r="44" spans="1:25" x14ac:dyDescent="0.2">
      <c r="A44" s="192">
        <v>40</v>
      </c>
      <c r="B44" s="14" t="s">
        <v>150</v>
      </c>
      <c r="C44" s="197">
        <f>SUM(C5:C43)</f>
        <v>100</v>
      </c>
      <c r="D44" s="92">
        <f>投入係数表!F44</f>
        <v>0.25806451612903225</v>
      </c>
      <c r="E44" s="91">
        <f>SUM(E5:E43)</f>
        <v>25.806451612903224</v>
      </c>
      <c r="F44" s="92">
        <f>分析係数表!C47</f>
        <v>0.45205734847213674</v>
      </c>
      <c r="G44" s="91">
        <f>SUM(G5:G43)</f>
        <v>9.4364067511037213</v>
      </c>
      <c r="H44" s="91">
        <f>SUM(H5:H43)</f>
        <v>10.914558816460682</v>
      </c>
      <c r="I44" s="91">
        <f>SUM(I5:I43)</f>
        <v>110.91455881646068</v>
      </c>
      <c r="J44" s="92">
        <f>分析係数表!G47</f>
        <v>0.25945463001493158</v>
      </c>
      <c r="K44" s="93">
        <f>SUM(K5:K43)</f>
        <v>41.395457551350233</v>
      </c>
      <c r="L44" s="94">
        <f>最終需要_まとめ!$L$33</f>
        <v>0.627</v>
      </c>
      <c r="M44" s="91">
        <f>K44*L44</f>
        <v>25.954951884696598</v>
      </c>
      <c r="N44" s="95">
        <f>分析係数表!H47</f>
        <v>1</v>
      </c>
      <c r="O44" s="96">
        <f>SUM(O5:O43)</f>
        <v>25.954951884696598</v>
      </c>
      <c r="P44" s="92">
        <f>分析係数表!C47</f>
        <v>0.45205734847213674</v>
      </c>
      <c r="Q44" s="96">
        <f>SUM(Q5:Q43)</f>
        <v>12.422145219471258</v>
      </c>
      <c r="R44" s="91">
        <f>SUM(R5:R43)</f>
        <v>14.321629608939702</v>
      </c>
      <c r="S44" s="97">
        <f>SUM(S5:S43)</f>
        <v>125.23618842540041</v>
      </c>
      <c r="T44" s="98">
        <f>分析係数表!F47</f>
        <v>0.49393557388686266</v>
      </c>
      <c r="U44" s="99">
        <f>SUM(U5:U43)</f>
        <v>77.535216928015913</v>
      </c>
      <c r="V44" s="100">
        <f>分析係数表!D47</f>
        <v>0.10430078574400901</v>
      </c>
      <c r="W44" s="164">
        <f>SUM(W5:W43)</f>
        <v>28</v>
      </c>
      <c r="X44" s="92">
        <f>分析係数表!E47</f>
        <v>8.4816292561133821E-2</v>
      </c>
      <c r="Y44" s="165">
        <f>SUM(Y5:Y43)</f>
        <v>24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2015年朝来市産業連関表</v>
      </c>
      <c r="H1" s="401"/>
      <c r="I1" s="401"/>
    </row>
    <row r="2" spans="1:25" x14ac:dyDescent="0.2">
      <c r="B2" s="3" t="s">
        <v>247</v>
      </c>
      <c r="S2" s="3" t="s">
        <v>152</v>
      </c>
      <c r="U2" s="64" t="s">
        <v>209</v>
      </c>
      <c r="W2" s="3" t="s">
        <v>130</v>
      </c>
      <c r="Y2" s="3" t="s">
        <v>153</v>
      </c>
    </row>
    <row r="3" spans="1:25" ht="44" x14ac:dyDescent="0.2">
      <c r="B3" s="65"/>
      <c r="C3" s="66" t="s">
        <v>227</v>
      </c>
      <c r="D3" s="66" t="s">
        <v>308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投入係数表!G5</f>
        <v>0.18909469612437699</v>
      </c>
      <c r="E5" s="77">
        <f t="shared" ref="E5:E38" si="0">$C$9*D5</f>
        <v>18.9094696124377</v>
      </c>
      <c r="F5" s="76">
        <f>分析係数表!C8</f>
        <v>0.54693596511361031</v>
      </c>
      <c r="G5" s="77">
        <f t="shared" ref="G5:G38" si="1">E5*F5</f>
        <v>10.342269012265101</v>
      </c>
      <c r="H5" s="77">
        <f t="array" ref="H5:H43">MMULT(逆行列係数!C5:AO43,'5'!G5:G43)</f>
        <v>11.595402945950608</v>
      </c>
      <c r="I5" s="77">
        <f t="shared" ref="I5:I38" si="2">C5+H5</f>
        <v>11.595402945950608</v>
      </c>
      <c r="J5" s="76">
        <f>分析係数表!G8</f>
        <v>0.11998386771526517</v>
      </c>
      <c r="K5" s="78">
        <f t="shared" ref="K5:K38" si="3">I5*J5</f>
        <v>1.391261293172134</v>
      </c>
      <c r="L5" s="79" t="s">
        <v>180</v>
      </c>
      <c r="M5" s="80" t="s">
        <v>180</v>
      </c>
      <c r="N5" s="81">
        <f>分析係数表!H8</f>
        <v>1.0437901581813021E-2</v>
      </c>
      <c r="O5" s="82">
        <f t="shared" ref="O5:O43" si="4">$M$44*N5</f>
        <v>0.12233470899442203</v>
      </c>
      <c r="P5" s="76">
        <f>分析係数表!C8</f>
        <v>0.54693596511361031</v>
      </c>
      <c r="Q5" s="82">
        <f t="shared" ref="Q5:Q38" si="5">O5*P5</f>
        <v>6.690925213075688E-2</v>
      </c>
      <c r="R5" s="83">
        <f t="array" ref="R5:R43">MMULT(逆行列係数!C5:AO43,'5'!Q5:Q43)</f>
        <v>9.8297323813877721E-2</v>
      </c>
      <c r="S5" s="84">
        <f t="shared" ref="S5:S38" si="6">I5+R5</f>
        <v>11.693700269764486</v>
      </c>
      <c r="T5" s="85">
        <f>分析係数表!F8</f>
        <v>0.45210727969348657</v>
      </c>
      <c r="U5" s="86">
        <f t="shared" ref="U5:U43" si="7">S5*T5</f>
        <v>5.286807018514212</v>
      </c>
      <c r="V5" s="87">
        <f>分析係数表!D8</f>
        <v>0.18995765275257109</v>
      </c>
      <c r="W5" s="167">
        <f t="shared" ref="W5:W43" si="8">ROUND(S5*V5,0)</f>
        <v>2</v>
      </c>
      <c r="X5" s="76">
        <f>分析係数表!E8</f>
        <v>0.14398064125831822</v>
      </c>
      <c r="Y5" s="166">
        <f t="shared" ref="Y5:Y43" si="9">ROUND(S5*X5,0)</f>
        <v>2</v>
      </c>
    </row>
    <row r="6" spans="1:25" x14ac:dyDescent="0.2">
      <c r="A6" s="6" t="s">
        <v>219</v>
      </c>
      <c r="B6" s="5" t="s">
        <v>265</v>
      </c>
      <c r="C6" s="90"/>
      <c r="D6" s="76">
        <f>投入係数表!G6</f>
        <v>4.4632894443204642E-4</v>
      </c>
      <c r="E6" s="77">
        <f t="shared" si="0"/>
        <v>4.4632894443204639E-2</v>
      </c>
      <c r="F6" s="76">
        <f>分析係数表!C9</f>
        <v>1</v>
      </c>
      <c r="G6" s="77">
        <f t="shared" si="1"/>
        <v>4.4632894443204639E-2</v>
      </c>
      <c r="H6" s="77">
        <v>6.1485270946979927E-2</v>
      </c>
      <c r="I6" s="77">
        <f t="shared" si="2"/>
        <v>6.1485270946979927E-2</v>
      </c>
      <c r="J6" s="76">
        <f>分析係数表!G9</f>
        <v>0.24637681159420291</v>
      </c>
      <c r="K6" s="78">
        <f t="shared" si="3"/>
        <v>1.5148545015922591E-2</v>
      </c>
      <c r="L6" s="79"/>
      <c r="M6" s="80"/>
      <c r="N6" s="81">
        <f>分析係数表!H9</f>
        <v>5.4189353082342016E-4</v>
      </c>
      <c r="O6" s="82">
        <f t="shared" si="4"/>
        <v>6.3511220985979309E-3</v>
      </c>
      <c r="P6" s="76">
        <f>分析係数表!C9</f>
        <v>1</v>
      </c>
      <c r="Q6" s="82">
        <f t="shared" si="5"/>
        <v>6.3511220985979309E-3</v>
      </c>
      <c r="R6" s="83">
        <v>8.3217975132167041E-3</v>
      </c>
      <c r="S6" s="84">
        <f t="shared" si="6"/>
        <v>6.9807068460196631E-2</v>
      </c>
      <c r="T6" s="85">
        <f>分析係数表!F9</f>
        <v>0.67101449275362324</v>
      </c>
      <c r="U6" s="86">
        <f t="shared" si="7"/>
        <v>4.684155463343629E-2</v>
      </c>
      <c r="V6" s="87">
        <f>分析係数表!D9</f>
        <v>0.17826086956521739</v>
      </c>
      <c r="W6" s="167">
        <f t="shared" si="8"/>
        <v>0</v>
      </c>
      <c r="X6" s="76">
        <f>分析係数表!E9</f>
        <v>0.11304347826086956</v>
      </c>
      <c r="Y6" s="166">
        <f t="shared" si="9"/>
        <v>0</v>
      </c>
    </row>
    <row r="7" spans="1:25" x14ac:dyDescent="0.2">
      <c r="A7" s="6" t="s">
        <v>220</v>
      </c>
      <c r="B7" s="5" t="s">
        <v>266</v>
      </c>
      <c r="C7" s="90"/>
      <c r="D7" s="76">
        <f>投入係数表!G7</f>
        <v>3.3697835304619506E-2</v>
      </c>
      <c r="E7" s="77">
        <f t="shared" si="0"/>
        <v>3.3697835304619508</v>
      </c>
      <c r="F7" s="76">
        <f>分析係数表!C10</f>
        <v>7.9037800687285276E-2</v>
      </c>
      <c r="G7" s="77">
        <f t="shared" si="1"/>
        <v>0.26634027903994817</v>
      </c>
      <c r="H7" s="77">
        <v>0.27669488607299031</v>
      </c>
      <c r="I7" s="77">
        <f t="shared" si="2"/>
        <v>0.27669488607299031</v>
      </c>
      <c r="J7" s="76">
        <f>分析係数表!G10</f>
        <v>0.17857142857142858</v>
      </c>
      <c r="K7" s="78">
        <f t="shared" si="3"/>
        <v>4.9409801084462558E-2</v>
      </c>
      <c r="L7" s="79"/>
      <c r="M7" s="80"/>
      <c r="N7" s="81">
        <f>分析係数表!H10</f>
        <v>1.057982607798106E-3</v>
      </c>
      <c r="O7" s="82">
        <f t="shared" si="4"/>
        <v>1.239980981154834E-2</v>
      </c>
      <c r="P7" s="76">
        <f>分析係数表!C10</f>
        <v>7.9037800687285276E-2</v>
      </c>
      <c r="Q7" s="82">
        <f t="shared" si="5"/>
        <v>9.8005369644540204E-4</v>
      </c>
      <c r="R7" s="83">
        <v>1.62660742639449E-3</v>
      </c>
      <c r="S7" s="84">
        <f t="shared" si="6"/>
        <v>0.27832149349938479</v>
      </c>
      <c r="T7" s="85">
        <f>分析係数表!F10</f>
        <v>0.5178571428571429</v>
      </c>
      <c r="U7" s="86">
        <f t="shared" si="7"/>
        <v>0.14413077341932429</v>
      </c>
      <c r="V7" s="87">
        <f>分析係数表!D10</f>
        <v>0.10714285714285714</v>
      </c>
      <c r="W7" s="167">
        <f t="shared" si="8"/>
        <v>0</v>
      </c>
      <c r="X7" s="76">
        <f>分析係数表!E10</f>
        <v>8.9285714285714288E-2</v>
      </c>
      <c r="Y7" s="166">
        <f t="shared" si="9"/>
        <v>0</v>
      </c>
    </row>
    <row r="8" spans="1:25" x14ac:dyDescent="0.2">
      <c r="A8" s="6" t="s">
        <v>221</v>
      </c>
      <c r="B8" s="5" t="s">
        <v>27</v>
      </c>
      <c r="C8" s="90"/>
      <c r="D8" s="76">
        <f>投入係数表!G8</f>
        <v>3.7194078702670533E-4</v>
      </c>
      <c r="E8" s="77">
        <f t="shared" si="0"/>
        <v>3.7194078702670531E-2</v>
      </c>
      <c r="F8" s="76">
        <f>分析係数表!C11</f>
        <v>2.9201343261789914E-3</v>
      </c>
      <c r="G8" s="77">
        <f t="shared" si="1"/>
        <v>1.0861170595027119E-4</v>
      </c>
      <c r="H8" s="77">
        <v>1.805253160614823E-3</v>
      </c>
      <c r="I8" s="77">
        <f t="shared" si="2"/>
        <v>1.805253160614823E-3</v>
      </c>
      <c r="J8" s="76">
        <f>分析係数表!G11</f>
        <v>0.38709677419354838</v>
      </c>
      <c r="K8" s="78">
        <f t="shared" si="3"/>
        <v>6.9880767507670566E-4</v>
      </c>
      <c r="L8" s="79"/>
      <c r="M8" s="80"/>
      <c r="N8" s="81">
        <f>分析係数表!H11</f>
        <v>-1.2902226924367146E-5</v>
      </c>
      <c r="O8" s="82">
        <f t="shared" si="4"/>
        <v>-1.5121719282376025E-4</v>
      </c>
      <c r="P8" s="76">
        <f>分析係数表!C11</f>
        <v>2.9201343261789914E-3</v>
      </c>
      <c r="Q8" s="82">
        <f t="shared" si="5"/>
        <v>-4.4157451547308973E-7</v>
      </c>
      <c r="R8" s="83">
        <v>2.1800583261477003E-3</v>
      </c>
      <c r="S8" s="84">
        <f t="shared" si="6"/>
        <v>3.9853114867625236E-3</v>
      </c>
      <c r="T8" s="85">
        <f>分析係数表!F11</f>
        <v>0.64516129032258063</v>
      </c>
      <c r="U8" s="86">
        <f t="shared" si="7"/>
        <v>2.5711687011371119E-3</v>
      </c>
      <c r="V8" s="87">
        <f>分析係数表!D11</f>
        <v>0.25806451612903225</v>
      </c>
      <c r="W8" s="167">
        <f t="shared" si="8"/>
        <v>0</v>
      </c>
      <c r="X8" s="76">
        <f>分析係数表!E11</f>
        <v>0.22580645161290322</v>
      </c>
      <c r="Y8" s="166">
        <f t="shared" si="9"/>
        <v>0</v>
      </c>
    </row>
    <row r="9" spans="1:25" x14ac:dyDescent="0.2">
      <c r="A9" s="6" t="s">
        <v>222</v>
      </c>
      <c r="B9" s="5" t="s">
        <v>190</v>
      </c>
      <c r="C9" s="75">
        <f>最終需要_まとめ!C10</f>
        <v>100</v>
      </c>
      <c r="D9" s="76">
        <f>投入係数表!G9</f>
        <v>0.20017853157777282</v>
      </c>
      <c r="E9" s="77">
        <f t="shared" si="0"/>
        <v>20.017853157777282</v>
      </c>
      <c r="F9" s="76">
        <f>分析係数表!C12</f>
        <v>0.15436841164909776</v>
      </c>
      <c r="G9" s="77">
        <f t="shared" si="1"/>
        <v>3.0901241965909549</v>
      </c>
      <c r="H9" s="77">
        <v>3.4376714943517683</v>
      </c>
      <c r="I9" s="77">
        <f t="shared" si="2"/>
        <v>103.43767149435178</v>
      </c>
      <c r="J9" s="76">
        <f>分析係数表!G12</f>
        <v>0.13865952540355575</v>
      </c>
      <c r="K9" s="78">
        <f t="shared" si="3"/>
        <v>14.342618438255725</v>
      </c>
      <c r="L9" s="79"/>
      <c r="M9" s="80"/>
      <c r="N9" s="81">
        <f>分析係数表!H12</f>
        <v>8.1322736304286117E-2</v>
      </c>
      <c r="O9" s="82">
        <f t="shared" si="4"/>
        <v>0.95312196636816071</v>
      </c>
      <c r="P9" s="76">
        <f>分析係数表!C12</f>
        <v>0.15436841164909776</v>
      </c>
      <c r="Q9" s="82">
        <f t="shared" si="5"/>
        <v>0.14713192405611775</v>
      </c>
      <c r="R9" s="83">
        <v>0.16738134272761621</v>
      </c>
      <c r="S9" s="84">
        <f t="shared" si="6"/>
        <v>103.6050528370794</v>
      </c>
      <c r="T9" s="85">
        <f>分析係数表!F12</f>
        <v>0.32507624786134048</v>
      </c>
      <c r="U9" s="86">
        <f t="shared" si="7"/>
        <v>33.679541835753703</v>
      </c>
      <c r="V9" s="87">
        <f>分析係数表!D12</f>
        <v>4.5079223387636688E-2</v>
      </c>
      <c r="W9" s="167">
        <f t="shared" si="8"/>
        <v>5</v>
      </c>
      <c r="X9" s="76">
        <f>分析係数表!E12</f>
        <v>4.7459644424607601E-2</v>
      </c>
      <c r="Y9" s="166">
        <f t="shared" si="9"/>
        <v>5</v>
      </c>
    </row>
    <row r="10" spans="1:25" x14ac:dyDescent="0.2">
      <c r="A10" s="6" t="s">
        <v>223</v>
      </c>
      <c r="B10" s="5" t="s">
        <v>28</v>
      </c>
      <c r="C10" s="90"/>
      <c r="D10" s="76">
        <f>投入係数表!G10</f>
        <v>1.1902105184854572E-3</v>
      </c>
      <c r="E10" s="77">
        <f t="shared" si="0"/>
        <v>0.11902105184854572</v>
      </c>
      <c r="F10" s="76">
        <f>分析係数表!C13</f>
        <v>0</v>
      </c>
      <c r="G10" s="77">
        <f t="shared" si="1"/>
        <v>0</v>
      </c>
      <c r="H10" s="77">
        <v>0</v>
      </c>
      <c r="I10" s="77">
        <f t="shared" si="2"/>
        <v>0</v>
      </c>
      <c r="J10" s="76">
        <f>分析係数表!G13</f>
        <v>0.24519230769230768</v>
      </c>
      <c r="K10" s="78">
        <f t="shared" si="3"/>
        <v>0</v>
      </c>
      <c r="L10" s="79"/>
      <c r="M10" s="80"/>
      <c r="N10" s="81">
        <f>分析係数表!H13</f>
        <v>1.238613784739246E-2</v>
      </c>
      <c r="O10" s="82">
        <f t="shared" si="4"/>
        <v>0.14516850511080984</v>
      </c>
      <c r="P10" s="76">
        <f>分析係数表!C13</f>
        <v>0</v>
      </c>
      <c r="Q10" s="82">
        <f t="shared" si="5"/>
        <v>0</v>
      </c>
      <c r="R10" s="83">
        <v>0</v>
      </c>
      <c r="S10" s="84">
        <f t="shared" si="6"/>
        <v>0</v>
      </c>
      <c r="T10" s="85">
        <f>分析係数表!F13</f>
        <v>0.38350591715976329</v>
      </c>
      <c r="U10" s="86">
        <f t="shared" si="7"/>
        <v>0</v>
      </c>
      <c r="V10" s="87">
        <f>分析係数表!D13</f>
        <v>0.13609467455621302</v>
      </c>
      <c r="W10" s="167">
        <f t="shared" si="8"/>
        <v>0</v>
      </c>
      <c r="X10" s="76">
        <f>分析係数表!E13</f>
        <v>0.13646449704142011</v>
      </c>
      <c r="Y10" s="166">
        <f t="shared" si="9"/>
        <v>0</v>
      </c>
    </row>
    <row r="11" spans="1:25" x14ac:dyDescent="0.2">
      <c r="A11" s="6" t="s">
        <v>224</v>
      </c>
      <c r="B11" s="5" t="s">
        <v>267</v>
      </c>
      <c r="C11" s="90"/>
      <c r="D11" s="76">
        <f>投入係数表!G11</f>
        <v>1.6960499888417763E-2</v>
      </c>
      <c r="E11" s="77">
        <f t="shared" si="0"/>
        <v>1.6960499888417764</v>
      </c>
      <c r="F11" s="76">
        <f>分析係数表!C14</f>
        <v>5.4896794027228801E-2</v>
      </c>
      <c r="G11" s="77">
        <f t="shared" si="1"/>
        <v>9.3107706897330708E-2</v>
      </c>
      <c r="H11" s="77">
        <v>0.12083873636603298</v>
      </c>
      <c r="I11" s="77">
        <f t="shared" si="2"/>
        <v>0.12083873636603298</v>
      </c>
      <c r="J11" s="76">
        <f>分析係数表!G14</f>
        <v>0.21908893709327548</v>
      </c>
      <c r="K11" s="78">
        <f t="shared" si="3"/>
        <v>2.6474430310128701E-2</v>
      </c>
      <c r="L11" s="79"/>
      <c r="M11" s="80"/>
      <c r="N11" s="81">
        <f>分析係数表!H14</f>
        <v>1.0321781539493716E-3</v>
      </c>
      <c r="O11" s="82">
        <f t="shared" si="4"/>
        <v>1.2097375425900819E-2</v>
      </c>
      <c r="P11" s="76">
        <f>分析係数表!C14</f>
        <v>5.4896794027228801E-2</v>
      </c>
      <c r="Q11" s="82">
        <f t="shared" si="5"/>
        <v>6.6410712702573654E-4</v>
      </c>
      <c r="R11" s="83">
        <v>3.1041930795647457E-3</v>
      </c>
      <c r="S11" s="84">
        <f t="shared" si="6"/>
        <v>0.12394292944559773</v>
      </c>
      <c r="T11" s="85">
        <f>分析係数表!F14</f>
        <v>0.36550976138828634</v>
      </c>
      <c r="U11" s="86">
        <f t="shared" si="7"/>
        <v>4.5302350567425632E-2</v>
      </c>
      <c r="V11" s="87">
        <f>分析係数表!D14</f>
        <v>0.11713665943600868</v>
      </c>
      <c r="W11" s="167">
        <f t="shared" si="8"/>
        <v>0</v>
      </c>
      <c r="X11" s="76">
        <f>分析係数表!E14</f>
        <v>8.6767895878524945E-2</v>
      </c>
      <c r="Y11" s="166">
        <f t="shared" si="9"/>
        <v>0</v>
      </c>
    </row>
    <row r="12" spans="1:25" x14ac:dyDescent="0.2">
      <c r="A12" s="6" t="s">
        <v>225</v>
      </c>
      <c r="B12" s="5" t="s">
        <v>29</v>
      </c>
      <c r="C12" s="90"/>
      <c r="D12" s="76">
        <f>投入係数表!G12</f>
        <v>1.0637506508963774E-2</v>
      </c>
      <c r="E12" s="77">
        <f t="shared" si="0"/>
        <v>1.0637506508963774</v>
      </c>
      <c r="F12" s="76">
        <f>分析係数表!C15</f>
        <v>0</v>
      </c>
      <c r="G12" s="77">
        <f t="shared" si="1"/>
        <v>0</v>
      </c>
      <c r="H12" s="77">
        <v>0</v>
      </c>
      <c r="I12" s="77">
        <f t="shared" si="2"/>
        <v>0</v>
      </c>
      <c r="J12" s="76">
        <f>分析係数表!G15</f>
        <v>9.5670602482591585E-2</v>
      </c>
      <c r="K12" s="78">
        <f t="shared" si="3"/>
        <v>0</v>
      </c>
      <c r="L12" s="79"/>
      <c r="M12" s="80"/>
      <c r="N12" s="81">
        <f>分析係数表!H15</f>
        <v>7.5090960699816791E-3</v>
      </c>
      <c r="O12" s="82">
        <f t="shared" si="4"/>
        <v>8.8008406223428468E-2</v>
      </c>
      <c r="P12" s="76">
        <f>分析係数表!C15</f>
        <v>0</v>
      </c>
      <c r="Q12" s="82">
        <f t="shared" si="5"/>
        <v>0</v>
      </c>
      <c r="R12" s="83">
        <v>0</v>
      </c>
      <c r="S12" s="84">
        <f t="shared" si="6"/>
        <v>0</v>
      </c>
      <c r="T12" s="85">
        <f>分析係数表!F15</f>
        <v>0.30426884650317892</v>
      </c>
      <c r="U12" s="86">
        <f t="shared" si="7"/>
        <v>0</v>
      </c>
      <c r="V12" s="87">
        <f>分析係数表!D15</f>
        <v>3.7844383893430214E-2</v>
      </c>
      <c r="W12" s="167">
        <f t="shared" si="8"/>
        <v>0</v>
      </c>
      <c r="X12" s="76">
        <f>分析係数表!E15</f>
        <v>3.511958825310324E-2</v>
      </c>
      <c r="Y12" s="166">
        <f t="shared" si="9"/>
        <v>0</v>
      </c>
    </row>
    <row r="13" spans="1:25" x14ac:dyDescent="0.2">
      <c r="A13" s="6" t="s">
        <v>226</v>
      </c>
      <c r="B13" s="5" t="s">
        <v>30</v>
      </c>
      <c r="C13" s="90"/>
      <c r="D13" s="76">
        <f>投入係数表!G13</f>
        <v>4.3889012869151233E-3</v>
      </c>
      <c r="E13" s="77">
        <f t="shared" si="0"/>
        <v>0.43889012869151234</v>
      </c>
      <c r="F13" s="76">
        <f>分析係数表!C16</f>
        <v>2.8164924506387967E-2</v>
      </c>
      <c r="G13" s="77">
        <f t="shared" si="1"/>
        <v>1.2361307341195345E-2</v>
      </c>
      <c r="H13" s="77">
        <v>2.0088608086954649E-2</v>
      </c>
      <c r="I13" s="77">
        <f t="shared" si="2"/>
        <v>2.0088608086954649E-2</v>
      </c>
      <c r="J13" s="76">
        <f>分析係数表!G16</f>
        <v>3.3175355450236969E-2</v>
      </c>
      <c r="K13" s="78">
        <f t="shared" si="3"/>
        <v>6.6644671378522538E-4</v>
      </c>
      <c r="L13" s="79"/>
      <c r="M13" s="80"/>
      <c r="N13" s="81">
        <f>分析係数表!H16</f>
        <v>1.4682734239929811E-2</v>
      </c>
      <c r="O13" s="82">
        <f t="shared" si="4"/>
        <v>0.17208516543343916</v>
      </c>
      <c r="P13" s="76">
        <f>分析係数表!C16</f>
        <v>2.8164924506387967E-2</v>
      </c>
      <c r="Q13" s="82">
        <f t="shared" si="5"/>
        <v>4.8467656931020977E-3</v>
      </c>
      <c r="R13" s="83">
        <v>9.2951737334486736E-3</v>
      </c>
      <c r="S13" s="84">
        <f t="shared" si="6"/>
        <v>2.9383781820403323E-2</v>
      </c>
      <c r="T13" s="85">
        <f>分析係数表!F16</f>
        <v>0.28436018957345971</v>
      </c>
      <c r="U13" s="86">
        <f t="shared" si="7"/>
        <v>8.355577768835068E-3</v>
      </c>
      <c r="V13" s="87">
        <f>分析係数表!D16</f>
        <v>3.7914691943127965E-2</v>
      </c>
      <c r="W13" s="167">
        <f t="shared" si="8"/>
        <v>0</v>
      </c>
      <c r="X13" s="76">
        <f>分析係数表!E16</f>
        <v>3.7914691943127965E-2</v>
      </c>
      <c r="Y13" s="166">
        <f t="shared" si="9"/>
        <v>0</v>
      </c>
    </row>
    <row r="14" spans="1:25" x14ac:dyDescent="0.2">
      <c r="A14" s="6" t="s">
        <v>2</v>
      </c>
      <c r="B14" s="5" t="s">
        <v>364</v>
      </c>
      <c r="C14" s="90"/>
      <c r="D14" s="76">
        <f>投入係数表!G14</f>
        <v>1.874581566614595E-2</v>
      </c>
      <c r="E14" s="77">
        <f t="shared" si="0"/>
        <v>1.8745815666145951</v>
      </c>
      <c r="F14" s="76">
        <f>分析係数表!C17</f>
        <v>0.15651736285858076</v>
      </c>
      <c r="G14" s="77">
        <f t="shared" si="1"/>
        <v>0.29340456326982334</v>
      </c>
      <c r="H14" s="77">
        <v>0.3425848719102883</v>
      </c>
      <c r="I14" s="77">
        <f t="shared" si="2"/>
        <v>0.3425848719102883</v>
      </c>
      <c r="J14" s="76">
        <f>分析係数表!G17</f>
        <v>0.21787194841087057</v>
      </c>
      <c r="K14" s="78">
        <f t="shared" si="3"/>
        <v>7.4639633539183028E-2</v>
      </c>
      <c r="L14" s="79"/>
      <c r="M14" s="80"/>
      <c r="N14" s="81">
        <f>分析係数表!H17</f>
        <v>2.4901297964028592E-3</v>
      </c>
      <c r="O14" s="82">
        <f t="shared" si="4"/>
        <v>2.9184918214985728E-2</v>
      </c>
      <c r="P14" s="76">
        <f>分析係数表!C17</f>
        <v>0.15651736285858076</v>
      </c>
      <c r="Q14" s="82">
        <f t="shared" si="5"/>
        <v>4.5679464342529242E-3</v>
      </c>
      <c r="R14" s="83">
        <v>8.5390381096195969E-3</v>
      </c>
      <c r="S14" s="84">
        <f t="shared" si="6"/>
        <v>0.35112391001990789</v>
      </c>
      <c r="T14" s="85">
        <f>分析係数表!F17</f>
        <v>0.3417779824965454</v>
      </c>
      <c r="U14" s="86">
        <f t="shared" si="7"/>
        <v>0.12000642157290266</v>
      </c>
      <c r="V14" s="87">
        <f>分析係数表!D17</f>
        <v>8.7977890373099957E-2</v>
      </c>
      <c r="W14" s="167">
        <f t="shared" si="8"/>
        <v>0</v>
      </c>
      <c r="X14" s="76">
        <f>分析係数表!E17</f>
        <v>8.8438507600184249E-2</v>
      </c>
      <c r="Y14" s="166">
        <f t="shared" si="9"/>
        <v>0</v>
      </c>
    </row>
    <row r="15" spans="1:25" x14ac:dyDescent="0.2">
      <c r="A15" s="6" t="s">
        <v>3</v>
      </c>
      <c r="B15" s="5" t="s">
        <v>31</v>
      </c>
      <c r="C15" s="90"/>
      <c r="D15" s="76">
        <f>投入係数表!G15</f>
        <v>2.2316447221602323E-3</v>
      </c>
      <c r="E15" s="77">
        <f t="shared" si="0"/>
        <v>0.22316447221602323</v>
      </c>
      <c r="F15" s="76">
        <f>分析係数表!C18</f>
        <v>0.11725293132328307</v>
      </c>
      <c r="G15" s="77">
        <f t="shared" si="1"/>
        <v>2.6166688534542085E-2</v>
      </c>
      <c r="H15" s="77">
        <v>3.3083250046618558E-2</v>
      </c>
      <c r="I15" s="77">
        <f t="shared" si="2"/>
        <v>3.3083250046618558E-2</v>
      </c>
      <c r="J15" s="76">
        <f>分析係数表!G18</f>
        <v>0.21513002364066194</v>
      </c>
      <c r="K15" s="78">
        <f t="shared" si="3"/>
        <v>7.1172003646389811E-3</v>
      </c>
      <c r="L15" s="79"/>
      <c r="M15" s="80"/>
      <c r="N15" s="81">
        <f>分析係数表!H18</f>
        <v>3.999690346553815E-4</v>
      </c>
      <c r="O15" s="82">
        <f t="shared" si="4"/>
        <v>4.6877329775365673E-3</v>
      </c>
      <c r="P15" s="76">
        <f>分析係数表!C18</f>
        <v>0.11725293132328307</v>
      </c>
      <c r="Q15" s="82">
        <f t="shared" si="5"/>
        <v>5.4965043287698442E-4</v>
      </c>
      <c r="R15" s="83">
        <v>1.3128798441508407E-3</v>
      </c>
      <c r="S15" s="84">
        <f t="shared" si="6"/>
        <v>3.43961298907694E-2</v>
      </c>
      <c r="T15" s="85">
        <f>分析係数表!F18</f>
        <v>0.45862884160756501</v>
      </c>
      <c r="U15" s="86">
        <f t="shared" si="7"/>
        <v>1.5775057207586912E-2</v>
      </c>
      <c r="V15" s="87">
        <f>分析係数表!D18</f>
        <v>6.6193853427895979E-2</v>
      </c>
      <c r="W15" s="167">
        <f t="shared" si="8"/>
        <v>0</v>
      </c>
      <c r="X15" s="76">
        <f>分析係数表!E18</f>
        <v>5.4373522458628844E-2</v>
      </c>
      <c r="Y15" s="166">
        <f t="shared" si="9"/>
        <v>0</v>
      </c>
    </row>
    <row r="16" spans="1:25" x14ac:dyDescent="0.2">
      <c r="A16" s="6" t="s">
        <v>4</v>
      </c>
      <c r="B16" s="5" t="s">
        <v>32</v>
      </c>
      <c r="C16" s="90"/>
      <c r="D16" s="76">
        <f>投入係数表!G16</f>
        <v>0</v>
      </c>
      <c r="E16" s="77">
        <f t="shared" si="0"/>
        <v>0</v>
      </c>
      <c r="F16" s="76">
        <f>分析係数表!C19</f>
        <v>0.16093535075653365</v>
      </c>
      <c r="G16" s="77">
        <f t="shared" si="1"/>
        <v>0</v>
      </c>
      <c r="H16" s="77">
        <v>2.9826996558060332E-2</v>
      </c>
      <c r="I16" s="77">
        <f t="shared" si="2"/>
        <v>2.9826996558060332E-2</v>
      </c>
      <c r="J16" s="76">
        <f>分析係数表!G19</f>
        <v>5.7622016770586967E-2</v>
      </c>
      <c r="K16" s="78">
        <f t="shared" si="3"/>
        <v>1.7186916958847921E-3</v>
      </c>
      <c r="L16" s="79"/>
      <c r="M16" s="80"/>
      <c r="N16" s="81">
        <f>分析係数表!H19</f>
        <v>-1.0321781539493717E-4</v>
      </c>
      <c r="O16" s="82">
        <f t="shared" si="4"/>
        <v>-1.209737542590082E-3</v>
      </c>
      <c r="P16" s="76">
        <f>分析係数表!C19</f>
        <v>0.16093535075653365</v>
      </c>
      <c r="Q16" s="82">
        <f t="shared" si="5"/>
        <v>-1.9468953574008191E-4</v>
      </c>
      <c r="R16" s="83">
        <v>7.8429228107905122E-4</v>
      </c>
      <c r="S16" s="84">
        <f t="shared" si="6"/>
        <v>3.0611288839139383E-2</v>
      </c>
      <c r="T16" s="85">
        <f>分析係数表!F19</f>
        <v>0.23994839819393679</v>
      </c>
      <c r="U16" s="86">
        <f t="shared" si="7"/>
        <v>7.3451297236034295E-3</v>
      </c>
      <c r="V16" s="87">
        <f>分析係数表!D19</f>
        <v>2.2575790152655342E-2</v>
      </c>
      <c r="W16" s="167">
        <f t="shared" si="8"/>
        <v>0</v>
      </c>
      <c r="X16" s="76">
        <f>分析係数表!E19</f>
        <v>2.6015910556869491E-2</v>
      </c>
      <c r="Y16" s="166">
        <f t="shared" si="9"/>
        <v>0</v>
      </c>
    </row>
    <row r="17" spans="1:25" x14ac:dyDescent="0.2">
      <c r="A17" s="6" t="s">
        <v>5</v>
      </c>
      <c r="B17" s="5" t="s">
        <v>33</v>
      </c>
      <c r="C17" s="90"/>
      <c r="D17" s="76">
        <f>投入係数表!G17</f>
        <v>1.5621513055121626E-3</v>
      </c>
      <c r="E17" s="77">
        <f t="shared" si="0"/>
        <v>0.15621513055121625</v>
      </c>
      <c r="F17" s="76">
        <f>分析係数表!C20</f>
        <v>0.28691066997518611</v>
      </c>
      <c r="G17" s="77">
        <f t="shared" si="1"/>
        <v>4.4819787766710618E-2</v>
      </c>
      <c r="H17" s="77">
        <v>7.0113672836069021E-2</v>
      </c>
      <c r="I17" s="77">
        <f t="shared" si="2"/>
        <v>7.0113672836069021E-2</v>
      </c>
      <c r="J17" s="76">
        <f>分析係数表!G20</f>
        <v>9.991079393398751E-2</v>
      </c>
      <c r="K17" s="78">
        <f t="shared" si="3"/>
        <v>7.00511271867951E-3</v>
      </c>
      <c r="L17" s="79"/>
      <c r="M17" s="80"/>
      <c r="N17" s="81">
        <f>分析係数表!H20</f>
        <v>4.9028462312595156E-4</v>
      </c>
      <c r="O17" s="82">
        <f t="shared" si="4"/>
        <v>5.7462533273028894E-3</v>
      </c>
      <c r="P17" s="76">
        <f>分析係数表!C20</f>
        <v>0.28691066997518611</v>
      </c>
      <c r="Q17" s="82">
        <f t="shared" si="5"/>
        <v>1.6486613919836145E-3</v>
      </c>
      <c r="R17" s="83">
        <v>3.2708229603961381E-3</v>
      </c>
      <c r="S17" s="84">
        <f t="shared" si="6"/>
        <v>7.3384495796465166E-2</v>
      </c>
      <c r="T17" s="85">
        <f>分析係数表!F20</f>
        <v>0.22279214986619089</v>
      </c>
      <c r="U17" s="86">
        <f t="shared" si="7"/>
        <v>1.6349489585340923E-2</v>
      </c>
      <c r="V17" s="87">
        <f>分析係数表!D20</f>
        <v>1.4942016057091882E-2</v>
      </c>
      <c r="W17" s="167">
        <f t="shared" si="8"/>
        <v>0</v>
      </c>
      <c r="X17" s="76">
        <f>分析係数表!E20</f>
        <v>1.5834076717216771E-2</v>
      </c>
      <c r="Y17" s="166">
        <f t="shared" si="9"/>
        <v>0</v>
      </c>
    </row>
    <row r="18" spans="1:25" x14ac:dyDescent="0.2">
      <c r="A18" s="6" t="s">
        <v>6</v>
      </c>
      <c r="B18" s="5" t="s">
        <v>34</v>
      </c>
      <c r="C18" s="90"/>
      <c r="D18" s="76">
        <f>投入係数表!G18</f>
        <v>9.5960723052889978E-3</v>
      </c>
      <c r="E18" s="77">
        <f t="shared" si="0"/>
        <v>0.95960723052889974</v>
      </c>
      <c r="F18" s="76">
        <f>分析係数表!C21</f>
        <v>0.60911510312707917</v>
      </c>
      <c r="G18" s="77">
        <f t="shared" si="1"/>
        <v>0.58451125718510155</v>
      </c>
      <c r="H18" s="77">
        <v>0.66734956081827146</v>
      </c>
      <c r="I18" s="77">
        <f t="shared" si="2"/>
        <v>0.66734956081827146</v>
      </c>
      <c r="J18" s="76">
        <f>分析係数表!G21</f>
        <v>0.2851761577664525</v>
      </c>
      <c r="K18" s="78">
        <f t="shared" si="3"/>
        <v>0.19031218364128416</v>
      </c>
      <c r="L18" s="79"/>
      <c r="M18" s="80"/>
      <c r="N18" s="81">
        <f>分析係数表!H21</f>
        <v>8.1284029623513018E-4</v>
      </c>
      <c r="O18" s="82">
        <f t="shared" si="4"/>
        <v>9.5266831478968955E-3</v>
      </c>
      <c r="P18" s="76">
        <f>分析係数表!C21</f>
        <v>0.60911510312707917</v>
      </c>
      <c r="Q18" s="82">
        <f t="shared" si="5"/>
        <v>5.8028465880902245E-3</v>
      </c>
      <c r="R18" s="83">
        <v>1.4605553970400679E-2</v>
      </c>
      <c r="S18" s="84">
        <f t="shared" si="6"/>
        <v>0.6819551147886721</v>
      </c>
      <c r="T18" s="85">
        <f>分析係数表!F21</f>
        <v>0.42588078883226238</v>
      </c>
      <c r="U18" s="86">
        <f t="shared" si="7"/>
        <v>0.29043158223439569</v>
      </c>
      <c r="V18" s="87">
        <f>分析係数表!D21</f>
        <v>0.10037668956348327</v>
      </c>
      <c r="W18" s="167">
        <f t="shared" si="8"/>
        <v>0</v>
      </c>
      <c r="X18" s="76">
        <f>分析係数表!E21</f>
        <v>9.4837137159317533E-2</v>
      </c>
      <c r="Y18" s="166">
        <f t="shared" si="9"/>
        <v>0</v>
      </c>
    </row>
    <row r="19" spans="1:25" x14ac:dyDescent="0.2">
      <c r="A19" s="6" t="s">
        <v>7</v>
      </c>
      <c r="B19" s="5" t="s">
        <v>268</v>
      </c>
      <c r="C19" s="90"/>
      <c r="D19" s="76">
        <f>投入係数表!G19</f>
        <v>0</v>
      </c>
      <c r="E19" s="77">
        <f t="shared" si="0"/>
        <v>0</v>
      </c>
      <c r="F19" s="76">
        <f>分析係数表!C22</f>
        <v>5.1505016722408037E-2</v>
      </c>
      <c r="G19" s="77">
        <f t="shared" si="1"/>
        <v>0</v>
      </c>
      <c r="H19" s="77">
        <v>9.424878107614945E-4</v>
      </c>
      <c r="I19" s="77">
        <f t="shared" si="2"/>
        <v>9.424878107614945E-4</v>
      </c>
      <c r="J19" s="76">
        <f>分析係数表!G22</f>
        <v>0.19433198380566802</v>
      </c>
      <c r="K19" s="78">
        <f t="shared" si="3"/>
        <v>1.8315552597794225E-4</v>
      </c>
      <c r="L19" s="79"/>
      <c r="M19" s="80"/>
      <c r="N19" s="81">
        <f>分析係数表!H22</f>
        <v>3.8706680773101437E-5</v>
      </c>
      <c r="O19" s="82">
        <f t="shared" si="4"/>
        <v>4.5365157847128071E-4</v>
      </c>
      <c r="P19" s="76">
        <f>分析係数表!C22</f>
        <v>5.1505016722408037E-2</v>
      </c>
      <c r="Q19" s="82">
        <f t="shared" si="5"/>
        <v>2.3365332135310114E-5</v>
      </c>
      <c r="R19" s="83">
        <v>2.3213046619409918E-4</v>
      </c>
      <c r="S19" s="84">
        <f t="shared" si="6"/>
        <v>1.1746182769555938E-3</v>
      </c>
      <c r="T19" s="85">
        <f>分析係数表!F22</f>
        <v>0.41295546558704455</v>
      </c>
      <c r="U19" s="86">
        <f t="shared" si="7"/>
        <v>4.8506503744724926E-4</v>
      </c>
      <c r="V19" s="87">
        <f>分析係数表!D22</f>
        <v>6.1740890688259109E-2</v>
      </c>
      <c r="W19" s="167">
        <f t="shared" si="8"/>
        <v>0</v>
      </c>
      <c r="X19" s="76">
        <f>分析係数表!E22</f>
        <v>6.6801619433198386E-2</v>
      </c>
      <c r="Y19" s="166">
        <f t="shared" si="9"/>
        <v>0</v>
      </c>
    </row>
    <row r="20" spans="1:25" x14ac:dyDescent="0.2">
      <c r="A20" s="6" t="s">
        <v>8</v>
      </c>
      <c r="B20" s="5" t="s">
        <v>269</v>
      </c>
      <c r="C20" s="90"/>
      <c r="D20" s="76">
        <f>投入係数表!G20</f>
        <v>0</v>
      </c>
      <c r="E20" s="77">
        <f t="shared" si="0"/>
        <v>0</v>
      </c>
      <c r="F20" s="76">
        <f>分析係数表!C23</f>
        <v>0</v>
      </c>
      <c r="G20" s="77">
        <f t="shared" si="1"/>
        <v>0</v>
      </c>
      <c r="H20" s="77">
        <v>0</v>
      </c>
      <c r="I20" s="77">
        <f t="shared" si="2"/>
        <v>0</v>
      </c>
      <c r="J20" s="76">
        <f>分析係数表!G23</f>
        <v>0.21569329989251165</v>
      </c>
      <c r="K20" s="78">
        <f t="shared" si="3"/>
        <v>0</v>
      </c>
      <c r="L20" s="79"/>
      <c r="M20" s="80"/>
      <c r="N20" s="81">
        <f>分析係数表!H23</f>
        <v>2.5804453848734292E-5</v>
      </c>
      <c r="O20" s="82">
        <f t="shared" si="4"/>
        <v>3.0243438564752051E-4</v>
      </c>
      <c r="P20" s="76">
        <f>分析係数表!C23</f>
        <v>0</v>
      </c>
      <c r="Q20" s="82">
        <f t="shared" si="5"/>
        <v>0</v>
      </c>
      <c r="R20" s="83">
        <v>0</v>
      </c>
      <c r="S20" s="84">
        <f t="shared" si="6"/>
        <v>0</v>
      </c>
      <c r="T20" s="85">
        <f>分析係数表!F23</f>
        <v>0.44070225725546397</v>
      </c>
      <c r="U20" s="86">
        <f t="shared" si="7"/>
        <v>0</v>
      </c>
      <c r="V20" s="87">
        <f>分析係数表!D23</f>
        <v>7.3450376209243995E-2</v>
      </c>
      <c r="W20" s="167">
        <f t="shared" si="8"/>
        <v>0</v>
      </c>
      <c r="X20" s="76">
        <f>分析係数表!E23</f>
        <v>7.9183088498745974E-2</v>
      </c>
      <c r="Y20" s="166">
        <f t="shared" si="9"/>
        <v>0</v>
      </c>
    </row>
    <row r="21" spans="1:25" x14ac:dyDescent="0.2">
      <c r="A21" s="6" t="s">
        <v>9</v>
      </c>
      <c r="B21" s="5" t="s">
        <v>270</v>
      </c>
      <c r="C21" s="90"/>
      <c r="D21" s="76">
        <f>投入係数表!G21</f>
        <v>0</v>
      </c>
      <c r="E21" s="77">
        <f t="shared" si="0"/>
        <v>0</v>
      </c>
      <c r="F21" s="76">
        <f>分析係数表!C24</f>
        <v>3.1029619181946355E-2</v>
      </c>
      <c r="G21" s="77">
        <f t="shared" si="1"/>
        <v>0</v>
      </c>
      <c r="H21" s="77">
        <v>5.1577208424414796E-4</v>
      </c>
      <c r="I21" s="77">
        <f t="shared" si="2"/>
        <v>5.1577208424414796E-4</v>
      </c>
      <c r="J21" s="76">
        <f>分析係数表!G24</f>
        <v>0.21333333333333335</v>
      </c>
      <c r="K21" s="78">
        <f t="shared" si="3"/>
        <v>1.1003137797208491E-4</v>
      </c>
      <c r="L21" s="79"/>
      <c r="M21" s="80"/>
      <c r="N21" s="81">
        <f>分析係数表!H24</f>
        <v>3.2255567310917867E-4</v>
      </c>
      <c r="O21" s="82">
        <f t="shared" si="4"/>
        <v>3.7804298205940065E-3</v>
      </c>
      <c r="P21" s="76">
        <f>分析係数表!C24</f>
        <v>3.1029619181946355E-2</v>
      </c>
      <c r="Q21" s="82">
        <f t="shared" si="5"/>
        <v>1.173052976771058E-4</v>
      </c>
      <c r="R21" s="83">
        <v>3.4918289686462745E-4</v>
      </c>
      <c r="S21" s="84">
        <f t="shared" si="6"/>
        <v>8.6495498110877541E-4</v>
      </c>
      <c r="T21" s="85">
        <f>分析係数表!F24</f>
        <v>0.4</v>
      </c>
      <c r="U21" s="86">
        <f t="shared" si="7"/>
        <v>3.4598199244351016E-4</v>
      </c>
      <c r="V21" s="87">
        <f>分析係数表!D24</f>
        <v>0</v>
      </c>
      <c r="W21" s="167">
        <f t="shared" si="8"/>
        <v>0</v>
      </c>
      <c r="X21" s="76">
        <f>分析係数表!E24</f>
        <v>0</v>
      </c>
      <c r="Y21" s="166">
        <f t="shared" si="9"/>
        <v>0</v>
      </c>
    </row>
    <row r="22" spans="1:25" x14ac:dyDescent="0.2">
      <c r="A22" s="6" t="s">
        <v>10</v>
      </c>
      <c r="B22" s="5" t="s">
        <v>271</v>
      </c>
      <c r="C22" s="90"/>
      <c r="D22" s="76">
        <f>投入係数表!G22</f>
        <v>0</v>
      </c>
      <c r="E22" s="77">
        <f t="shared" si="0"/>
        <v>0</v>
      </c>
      <c r="F22" s="76">
        <f>分析係数表!C25</f>
        <v>0.19850187265917607</v>
      </c>
      <c r="G22" s="77">
        <f t="shared" si="1"/>
        <v>0</v>
      </c>
      <c r="H22" s="77">
        <v>6.738009873307217E-3</v>
      </c>
      <c r="I22" s="77">
        <f t="shared" si="2"/>
        <v>6.738009873307217E-3</v>
      </c>
      <c r="J22" s="76">
        <f>分析係数表!G25</f>
        <v>0.19720347155255544</v>
      </c>
      <c r="K22" s="78">
        <f t="shared" si="3"/>
        <v>1.3287589383715775E-3</v>
      </c>
      <c r="L22" s="79"/>
      <c r="M22" s="80"/>
      <c r="N22" s="81">
        <f>分析係数表!H25</f>
        <v>4.5157794235285009E-4</v>
      </c>
      <c r="O22" s="82">
        <f t="shared" si="4"/>
        <v>5.2926017488316079E-3</v>
      </c>
      <c r="P22" s="76">
        <f>分析係数表!C25</f>
        <v>0.19850187265917607</v>
      </c>
      <c r="Q22" s="82">
        <f t="shared" si="5"/>
        <v>1.0505913583823043E-3</v>
      </c>
      <c r="R22" s="83">
        <v>2.5043126155845077E-3</v>
      </c>
      <c r="S22" s="84">
        <f t="shared" si="6"/>
        <v>9.2423224888917247E-3</v>
      </c>
      <c r="T22" s="85">
        <f>分析係数表!F25</f>
        <v>0.35053037608486015</v>
      </c>
      <c r="U22" s="86">
        <f t="shared" si="7"/>
        <v>3.2397147779287768E-3</v>
      </c>
      <c r="V22" s="87">
        <f>分析係数表!D25</f>
        <v>5.2073288331726135E-2</v>
      </c>
      <c r="W22" s="167">
        <f t="shared" si="8"/>
        <v>0</v>
      </c>
      <c r="X22" s="76">
        <f>分析係数表!E25</f>
        <v>4.8216007714561235E-2</v>
      </c>
      <c r="Y22" s="166">
        <f t="shared" si="9"/>
        <v>0</v>
      </c>
    </row>
    <row r="23" spans="1:25" x14ac:dyDescent="0.2">
      <c r="A23" s="6" t="s">
        <v>11</v>
      </c>
      <c r="B23" s="5" t="s">
        <v>35</v>
      </c>
      <c r="C23" s="90"/>
      <c r="D23" s="76">
        <f>投入係数表!G23</f>
        <v>0</v>
      </c>
      <c r="E23" s="77">
        <f t="shared" si="0"/>
        <v>0</v>
      </c>
      <c r="F23" s="76">
        <f>分析係数表!C26</f>
        <v>2.323462414578592E-2</v>
      </c>
      <c r="G23" s="77">
        <f t="shared" si="1"/>
        <v>0</v>
      </c>
      <c r="H23" s="77">
        <v>3.47294731078627E-4</v>
      </c>
      <c r="I23" s="77">
        <f t="shared" si="2"/>
        <v>3.47294731078627E-4</v>
      </c>
      <c r="J23" s="76">
        <f>分析係数表!G26</f>
        <v>0.20198675496688742</v>
      </c>
      <c r="K23" s="78">
        <f t="shared" si="3"/>
        <v>7.0148935747669692E-5</v>
      </c>
      <c r="L23" s="79"/>
      <c r="M23" s="80"/>
      <c r="N23" s="81">
        <f>分析係数表!H26</f>
        <v>9.637963512502257E-3</v>
      </c>
      <c r="O23" s="82">
        <f t="shared" si="4"/>
        <v>0.11295924303934889</v>
      </c>
      <c r="P23" s="76">
        <f>分析係数表!C26</f>
        <v>2.323462414578592E-2</v>
      </c>
      <c r="Q23" s="82">
        <f t="shared" si="5"/>
        <v>2.6245655558117557E-3</v>
      </c>
      <c r="R23" s="83">
        <v>2.717151521430631E-3</v>
      </c>
      <c r="S23" s="84">
        <f t="shared" si="6"/>
        <v>3.064446252509258E-3</v>
      </c>
      <c r="T23" s="85">
        <f>分析係数表!F26</f>
        <v>0.3443708609271523</v>
      </c>
      <c r="U23" s="86">
        <f t="shared" si="7"/>
        <v>1.0553059942415986E-3</v>
      </c>
      <c r="V23" s="87">
        <f>分析係数表!D26</f>
        <v>3.9735099337748346E-2</v>
      </c>
      <c r="W23" s="167">
        <f t="shared" si="8"/>
        <v>0</v>
      </c>
      <c r="X23" s="76">
        <f>分析係数表!E26</f>
        <v>3.9735099337748346E-2</v>
      </c>
      <c r="Y23" s="166">
        <f t="shared" si="9"/>
        <v>0</v>
      </c>
    </row>
    <row r="24" spans="1:25" x14ac:dyDescent="0.2">
      <c r="A24" s="6" t="s">
        <v>12</v>
      </c>
      <c r="B24" s="5" t="s">
        <v>365</v>
      </c>
      <c r="C24" s="90"/>
      <c r="D24" s="76">
        <f>投入係数表!G24</f>
        <v>0</v>
      </c>
      <c r="E24" s="77">
        <f t="shared" si="0"/>
        <v>0</v>
      </c>
      <c r="F24" s="76">
        <f>分析係数表!C27</f>
        <v>8.4880636604774962E-3</v>
      </c>
      <c r="G24" s="77">
        <f t="shared" si="1"/>
        <v>0</v>
      </c>
      <c r="H24" s="77">
        <v>2.8413031815430309E-5</v>
      </c>
      <c r="I24" s="77">
        <f t="shared" si="2"/>
        <v>2.8413031815430309E-5</v>
      </c>
      <c r="J24" s="76">
        <f>分析係数表!G27</f>
        <v>0.2</v>
      </c>
      <c r="K24" s="78">
        <f t="shared" si="3"/>
        <v>5.6826063630860619E-6</v>
      </c>
      <c r="L24" s="79"/>
      <c r="M24" s="80"/>
      <c r="N24" s="81">
        <f>分析係数表!H27</f>
        <v>9.6121590586535233E-3</v>
      </c>
      <c r="O24" s="82">
        <f t="shared" si="4"/>
        <v>0.11265680865370138</v>
      </c>
      <c r="P24" s="76">
        <f>分析係数表!C27</f>
        <v>8.4880636604774962E-3</v>
      </c>
      <c r="Q24" s="82">
        <f t="shared" si="5"/>
        <v>9.5623816363884942E-4</v>
      </c>
      <c r="R24" s="83">
        <v>9.6431350825557126E-4</v>
      </c>
      <c r="S24" s="84">
        <f t="shared" si="6"/>
        <v>9.9272654007100157E-4</v>
      </c>
      <c r="T24" s="85">
        <f>分析係数表!F27</f>
        <v>0.35</v>
      </c>
      <c r="U24" s="86">
        <f t="shared" si="7"/>
        <v>3.4745428902485052E-4</v>
      </c>
      <c r="V24" s="87">
        <f>分析係数表!D27</f>
        <v>0</v>
      </c>
      <c r="W24" s="167">
        <f t="shared" si="8"/>
        <v>0</v>
      </c>
      <c r="X24" s="76">
        <f>分析係数表!E27</f>
        <v>0</v>
      </c>
      <c r="Y24" s="166">
        <f t="shared" si="9"/>
        <v>0</v>
      </c>
    </row>
    <row r="25" spans="1:25" x14ac:dyDescent="0.2">
      <c r="A25" s="6" t="s">
        <v>13</v>
      </c>
      <c r="B25" s="5" t="s">
        <v>191</v>
      </c>
      <c r="C25" s="90"/>
      <c r="D25" s="76">
        <f>投入係数表!G25</f>
        <v>0</v>
      </c>
      <c r="E25" s="77">
        <f t="shared" si="0"/>
        <v>0</v>
      </c>
      <c r="F25" s="76">
        <f>分析係数表!C28</f>
        <v>1.1669367909238226E-2</v>
      </c>
      <c r="G25" s="77">
        <f t="shared" si="1"/>
        <v>0</v>
      </c>
      <c r="H25" s="77">
        <v>7.8075246580962818E-4</v>
      </c>
      <c r="I25" s="77">
        <f t="shared" si="2"/>
        <v>7.8075246580962818E-4</v>
      </c>
      <c r="J25" s="76">
        <f>分析係数表!G28</f>
        <v>0.12720848056537101</v>
      </c>
      <c r="K25" s="78">
        <f t="shared" si="3"/>
        <v>9.9318334873309583E-5</v>
      </c>
      <c r="L25" s="79"/>
      <c r="M25" s="80"/>
      <c r="N25" s="81">
        <f>分析係数表!H28</f>
        <v>1.7972802105643435E-2</v>
      </c>
      <c r="O25" s="82">
        <f t="shared" si="4"/>
        <v>0.21064554960349802</v>
      </c>
      <c r="P25" s="76">
        <f>分析係数表!C28</f>
        <v>1.1669367909238226E-2</v>
      </c>
      <c r="Q25" s="82">
        <f t="shared" si="5"/>
        <v>2.4581004167669087E-3</v>
      </c>
      <c r="R25" s="83">
        <v>2.6032057427244184E-3</v>
      </c>
      <c r="S25" s="84">
        <f t="shared" si="6"/>
        <v>3.3839582085340466E-3</v>
      </c>
      <c r="T25" s="85">
        <f>分析係数表!F28</f>
        <v>0.21908127208480566</v>
      </c>
      <c r="U25" s="86">
        <f t="shared" si="7"/>
        <v>7.4136186900745904E-4</v>
      </c>
      <c r="V25" s="87">
        <f>分析係数表!D28</f>
        <v>0.24734982332155478</v>
      </c>
      <c r="W25" s="167">
        <f t="shared" si="8"/>
        <v>0</v>
      </c>
      <c r="X25" s="76">
        <f>分析係数表!E28</f>
        <v>0.24028268551236748</v>
      </c>
      <c r="Y25" s="166">
        <f t="shared" si="9"/>
        <v>0</v>
      </c>
    </row>
    <row r="26" spans="1:25" x14ac:dyDescent="0.2">
      <c r="A26" s="6" t="s">
        <v>14</v>
      </c>
      <c r="B26" s="5" t="s">
        <v>50</v>
      </c>
      <c r="C26" s="90"/>
      <c r="D26" s="76">
        <f>投入係数表!G26</f>
        <v>9.372907833072975E-3</v>
      </c>
      <c r="E26" s="77">
        <f t="shared" si="0"/>
        <v>0.93729078330729754</v>
      </c>
      <c r="F26" s="76">
        <f>分析係数表!C29</f>
        <v>0.21585523481258073</v>
      </c>
      <c r="G26" s="77">
        <f t="shared" si="1"/>
        <v>0.20231912211846442</v>
      </c>
      <c r="H26" s="77">
        <v>0.23027061520264341</v>
      </c>
      <c r="I26" s="77">
        <f t="shared" si="2"/>
        <v>0.23027061520264341</v>
      </c>
      <c r="J26" s="76">
        <f>分析係数表!G29</f>
        <v>0.26371215445370777</v>
      </c>
      <c r="K26" s="78">
        <f t="shared" si="3"/>
        <v>6.0725160042469806E-2</v>
      </c>
      <c r="L26" s="79"/>
      <c r="M26" s="80"/>
      <c r="N26" s="81">
        <f>分析係数表!H29</f>
        <v>8.6315898124016202E-3</v>
      </c>
      <c r="O26" s="82">
        <f t="shared" si="4"/>
        <v>0.1011643019990956</v>
      </c>
      <c r="P26" s="76">
        <f>分析係数表!C29</f>
        <v>0.21585523481258073</v>
      </c>
      <c r="Q26" s="82">
        <f t="shared" si="5"/>
        <v>2.1836844162665611E-2</v>
      </c>
      <c r="R26" s="83">
        <v>3.3395654078519445E-2</v>
      </c>
      <c r="S26" s="84">
        <f t="shared" si="6"/>
        <v>0.26366626928116288</v>
      </c>
      <c r="T26" s="85">
        <f>分析係数表!F29</f>
        <v>0.49363756033347961</v>
      </c>
      <c r="U26" s="86">
        <f t="shared" si="7"/>
        <v>0.13015557391018351</v>
      </c>
      <c r="V26" s="87">
        <f>分析係数表!D29</f>
        <v>7.6788064940763498E-2</v>
      </c>
      <c r="W26" s="167">
        <f t="shared" si="8"/>
        <v>0</v>
      </c>
      <c r="X26" s="76">
        <f>分析係数表!E29</f>
        <v>5.9236507240017548E-2</v>
      </c>
      <c r="Y26" s="166">
        <f t="shared" si="9"/>
        <v>0</v>
      </c>
    </row>
    <row r="27" spans="1:25" x14ac:dyDescent="0.2">
      <c r="A27" s="6" t="s">
        <v>15</v>
      </c>
      <c r="B27" s="5" t="s">
        <v>36</v>
      </c>
      <c r="C27" s="90"/>
      <c r="D27" s="76">
        <f>投入係数表!G27</f>
        <v>5.2071710183738745E-4</v>
      </c>
      <c r="E27" s="77">
        <f t="shared" si="0"/>
        <v>5.2071710183738747E-2</v>
      </c>
      <c r="F27" s="76">
        <f>分析係数表!C30</f>
        <v>1</v>
      </c>
      <c r="G27" s="77">
        <f t="shared" si="1"/>
        <v>5.2071710183738747E-2</v>
      </c>
      <c r="H27" s="77">
        <v>0.13743701265217742</v>
      </c>
      <c r="I27" s="77">
        <f t="shared" si="2"/>
        <v>0.13743701265217742</v>
      </c>
      <c r="J27" s="76">
        <f>分析係数表!G30</f>
        <v>0.34449467473756801</v>
      </c>
      <c r="K27" s="78">
        <f t="shared" si="3"/>
        <v>4.7346318970514882E-2</v>
      </c>
      <c r="L27" s="79"/>
      <c r="M27" s="80"/>
      <c r="N27" s="81">
        <f>分析係数表!H30</f>
        <v>0</v>
      </c>
      <c r="O27" s="82">
        <f t="shared" si="4"/>
        <v>0</v>
      </c>
      <c r="P27" s="76">
        <f>分析係数表!C30</f>
        <v>1</v>
      </c>
      <c r="Q27" s="82">
        <f t="shared" si="5"/>
        <v>0</v>
      </c>
      <c r="R27" s="83">
        <v>5.0741092840808369E-2</v>
      </c>
      <c r="S27" s="84">
        <f t="shared" si="6"/>
        <v>0.1881781054929858</v>
      </c>
      <c r="T27" s="85">
        <f>分析係数表!F30</f>
        <v>0.44057926595663166</v>
      </c>
      <c r="U27" s="86">
        <f t="shared" si="7"/>
        <v>8.2907371587209275E-2</v>
      </c>
      <c r="V27" s="87">
        <f>分析係数表!D30</f>
        <v>9.4858631522488704E-2</v>
      </c>
      <c r="W27" s="167">
        <f t="shared" si="8"/>
        <v>0</v>
      </c>
      <c r="X27" s="76">
        <f>分析係数表!E30</f>
        <v>6.7427783311623635E-2</v>
      </c>
      <c r="Y27" s="166">
        <f t="shared" si="9"/>
        <v>0</v>
      </c>
    </row>
    <row r="28" spans="1:25" x14ac:dyDescent="0.2">
      <c r="A28" s="6" t="s">
        <v>16</v>
      </c>
      <c r="B28" s="5" t="s">
        <v>192</v>
      </c>
      <c r="C28" s="90"/>
      <c r="D28" s="76">
        <f>投入係数表!G28</f>
        <v>1.4133749907014803E-2</v>
      </c>
      <c r="E28" s="77">
        <f t="shared" si="0"/>
        <v>1.4133749907014803</v>
      </c>
      <c r="F28" s="76">
        <f>分析係数表!C31</f>
        <v>0.96551367561139545</v>
      </c>
      <c r="G28" s="77">
        <f t="shared" si="1"/>
        <v>1.364632882289408</v>
      </c>
      <c r="H28" s="77">
        <v>1.8386979691258187</v>
      </c>
      <c r="I28" s="77">
        <f t="shared" si="2"/>
        <v>1.8386979691258187</v>
      </c>
      <c r="J28" s="76">
        <f>分析係数表!G31</f>
        <v>7.0877864624873721E-2</v>
      </c>
      <c r="K28" s="78">
        <f t="shared" si="3"/>
        <v>0.13032298574173001</v>
      </c>
      <c r="L28" s="79"/>
      <c r="M28" s="80"/>
      <c r="N28" s="81">
        <f>分析係数表!H31</f>
        <v>0.19122390524604546</v>
      </c>
      <c r="O28" s="82">
        <f t="shared" si="4"/>
        <v>2.2411900148409503</v>
      </c>
      <c r="P28" s="76">
        <f>分析係数表!C31</f>
        <v>0.96551367561139545</v>
      </c>
      <c r="Q28" s="82">
        <f t="shared" si="5"/>
        <v>2.1638996089726437</v>
      </c>
      <c r="R28" s="83">
        <v>2.4632553423946395</v>
      </c>
      <c r="S28" s="84">
        <f t="shared" si="6"/>
        <v>4.3019533115204585</v>
      </c>
      <c r="T28" s="85">
        <f>分析係数表!F31</f>
        <v>0.34460573190833199</v>
      </c>
      <c r="U28" s="86">
        <f t="shared" si="7"/>
        <v>1.4824777695519802</v>
      </c>
      <c r="V28" s="87">
        <f>分析係数表!D31</f>
        <v>1.1857287180305206E-2</v>
      </c>
      <c r="W28" s="167">
        <f t="shared" si="8"/>
        <v>0</v>
      </c>
      <c r="X28" s="76">
        <f>分析係数表!E31</f>
        <v>1.0368479821343117E-2</v>
      </c>
      <c r="Y28" s="166">
        <f t="shared" si="9"/>
        <v>0</v>
      </c>
    </row>
    <row r="29" spans="1:25" x14ac:dyDescent="0.2">
      <c r="A29" s="6" t="s">
        <v>17</v>
      </c>
      <c r="B29" s="5" t="s">
        <v>272</v>
      </c>
      <c r="C29" s="90"/>
      <c r="D29" s="76">
        <f>投入係数表!G29</f>
        <v>1.9340920925388677E-3</v>
      </c>
      <c r="E29" s="77">
        <f t="shared" si="0"/>
        <v>0.19340920925388677</v>
      </c>
      <c r="F29" s="76">
        <f>分析係数表!C32</f>
        <v>0.58314087759815236</v>
      </c>
      <c r="G29" s="77">
        <f t="shared" si="1"/>
        <v>0.11278481601987622</v>
      </c>
      <c r="H29" s="77">
        <v>0.13620435130022793</v>
      </c>
      <c r="I29" s="77">
        <f t="shared" si="2"/>
        <v>0.13620435130022793</v>
      </c>
      <c r="J29" s="76">
        <f>分析係数表!G32</f>
        <v>0.14173228346456693</v>
      </c>
      <c r="K29" s="78">
        <f t="shared" si="3"/>
        <v>1.9304553727591361E-2</v>
      </c>
      <c r="L29" s="79"/>
      <c r="M29" s="80"/>
      <c r="N29" s="81">
        <f>分析係数表!H32</f>
        <v>5.74149098134338E-3</v>
      </c>
      <c r="O29" s="82">
        <f t="shared" si="4"/>
        <v>6.7291650806573303E-2</v>
      </c>
      <c r="P29" s="76">
        <f>分析係数表!C32</f>
        <v>0.58314087759815236</v>
      </c>
      <c r="Q29" s="82">
        <f t="shared" si="5"/>
        <v>3.9240512306373571E-2</v>
      </c>
      <c r="R29" s="83">
        <v>4.9643879503132482E-2</v>
      </c>
      <c r="S29" s="84">
        <f t="shared" si="6"/>
        <v>0.18584823080336041</v>
      </c>
      <c r="T29" s="85">
        <f>分析係数表!F32</f>
        <v>0.48425196850393698</v>
      </c>
      <c r="U29" s="86">
        <f t="shared" si="7"/>
        <v>8.9997371609501289E-2</v>
      </c>
      <c r="V29" s="87">
        <f>分析係数表!D32</f>
        <v>1.7716535433070866E-2</v>
      </c>
      <c r="W29" s="167">
        <f t="shared" si="8"/>
        <v>0</v>
      </c>
      <c r="X29" s="76">
        <f>分析係数表!E32</f>
        <v>2.5590551181102362E-2</v>
      </c>
      <c r="Y29" s="166">
        <f t="shared" si="9"/>
        <v>0</v>
      </c>
    </row>
    <row r="30" spans="1:25" x14ac:dyDescent="0.2">
      <c r="A30" s="6" t="s">
        <v>18</v>
      </c>
      <c r="B30" s="5" t="s">
        <v>273</v>
      </c>
      <c r="C30" s="90"/>
      <c r="D30" s="76">
        <f>投入係数表!G30</f>
        <v>8.9265788886409283E-4</v>
      </c>
      <c r="E30" s="77">
        <f t="shared" si="0"/>
        <v>8.9265788886409278E-2</v>
      </c>
      <c r="F30" s="76">
        <f>分析係数表!C33</f>
        <v>0.65671641791044777</v>
      </c>
      <c r="G30" s="77">
        <f t="shared" si="1"/>
        <v>5.8622309119432961E-2</v>
      </c>
      <c r="H30" s="77">
        <v>8.6974662263194946E-2</v>
      </c>
      <c r="I30" s="77">
        <f t="shared" si="2"/>
        <v>8.6974662263194946E-2</v>
      </c>
      <c r="J30" s="76">
        <f>分析係数表!G33</f>
        <v>0.50780141843971627</v>
      </c>
      <c r="K30" s="78">
        <f t="shared" si="3"/>
        <v>4.4165856865565657E-2</v>
      </c>
      <c r="L30" s="79"/>
      <c r="M30" s="80"/>
      <c r="N30" s="81">
        <f>分析係数表!H33</f>
        <v>8.515469770082316E-4</v>
      </c>
      <c r="O30" s="82">
        <f t="shared" si="4"/>
        <v>9.9803347263681761E-3</v>
      </c>
      <c r="P30" s="76">
        <f>分析係数表!C33</f>
        <v>0.65671641791044777</v>
      </c>
      <c r="Q30" s="82">
        <f t="shared" si="5"/>
        <v>6.5542496710477571E-3</v>
      </c>
      <c r="R30" s="83">
        <v>3.7438993557053782E-2</v>
      </c>
      <c r="S30" s="84">
        <f t="shared" si="6"/>
        <v>0.12441365582024873</v>
      </c>
      <c r="T30" s="85">
        <f>分析係数表!F33</f>
        <v>0.64539007092198586</v>
      </c>
      <c r="U30" s="86">
        <f t="shared" si="7"/>
        <v>8.0295338153493864E-2</v>
      </c>
      <c r="V30" s="87">
        <f>分析係数表!D33</f>
        <v>0.13049645390070921</v>
      </c>
      <c r="W30" s="167">
        <f t="shared" si="8"/>
        <v>0</v>
      </c>
      <c r="X30" s="76">
        <f>分析係数表!E33</f>
        <v>0.11063829787234042</v>
      </c>
      <c r="Y30" s="166">
        <f t="shared" si="9"/>
        <v>0</v>
      </c>
    </row>
    <row r="31" spans="1:25" x14ac:dyDescent="0.2">
      <c r="A31" s="6" t="s">
        <v>19</v>
      </c>
      <c r="B31" s="5" t="s">
        <v>274</v>
      </c>
      <c r="C31" s="90"/>
      <c r="D31" s="76">
        <f>投入係数表!G31</f>
        <v>7.8256341590418804E-2</v>
      </c>
      <c r="E31" s="77">
        <f t="shared" si="0"/>
        <v>7.8256341590418801</v>
      </c>
      <c r="F31" s="76">
        <f>分析係数表!C34</f>
        <v>0.31694321814583648</v>
      </c>
      <c r="G31" s="77">
        <f t="shared" si="1"/>
        <v>2.4802816743987202</v>
      </c>
      <c r="H31" s="77">
        <v>2.9152935181361035</v>
      </c>
      <c r="I31" s="77">
        <f t="shared" si="2"/>
        <v>2.9152935181361035</v>
      </c>
      <c r="J31" s="76">
        <f>分析係数表!G34</f>
        <v>0.42500730922911995</v>
      </c>
      <c r="K31" s="78">
        <f t="shared" si="3"/>
        <v>1.2390210537561199</v>
      </c>
      <c r="L31" s="79"/>
      <c r="M31" s="80"/>
      <c r="N31" s="81">
        <f>分析係数表!H34</f>
        <v>0.1424405852450133</v>
      </c>
      <c r="O31" s="82">
        <f t="shared" si="4"/>
        <v>1.6694378087743131</v>
      </c>
      <c r="P31" s="76">
        <f>分析係数表!C34</f>
        <v>0.31694321814583648</v>
      </c>
      <c r="Q31" s="82">
        <f t="shared" si="5"/>
        <v>0.52911699160726433</v>
      </c>
      <c r="R31" s="83">
        <v>0.58336308136286363</v>
      </c>
      <c r="S31" s="84">
        <f t="shared" si="6"/>
        <v>3.4986565994989673</v>
      </c>
      <c r="T31" s="85">
        <f>分析係数表!F34</f>
        <v>0.69993178052821359</v>
      </c>
      <c r="U31" s="86">
        <f t="shared" si="7"/>
        <v>2.4488209431440975</v>
      </c>
      <c r="V31" s="87">
        <f>分析係数表!D34</f>
        <v>0.29461066172887634</v>
      </c>
      <c r="W31" s="167">
        <f t="shared" si="8"/>
        <v>1</v>
      </c>
      <c r="X31" s="76">
        <f>分析係数表!E34</f>
        <v>0.2042685898060618</v>
      </c>
      <c r="Y31" s="166">
        <f t="shared" si="9"/>
        <v>1</v>
      </c>
    </row>
    <row r="32" spans="1:25" x14ac:dyDescent="0.2">
      <c r="A32" s="6" t="s">
        <v>20</v>
      </c>
      <c r="B32" s="5" t="s">
        <v>37</v>
      </c>
      <c r="C32" s="90"/>
      <c r="D32" s="76">
        <f>投入係数表!G32</f>
        <v>4.9840065461578516E-3</v>
      </c>
      <c r="E32" s="77">
        <f t="shared" si="0"/>
        <v>0.49840065461578514</v>
      </c>
      <c r="F32" s="76">
        <f>分析係数表!C35</f>
        <v>0.30004594884362079</v>
      </c>
      <c r="G32" s="77">
        <f t="shared" si="1"/>
        <v>0.14954309731847498</v>
      </c>
      <c r="H32" s="77">
        <v>0.22123820506354505</v>
      </c>
      <c r="I32" s="77">
        <f t="shared" si="2"/>
        <v>0.22123820506354505</v>
      </c>
      <c r="J32" s="76">
        <f>分析係数表!G35</f>
        <v>0.31483253588516746</v>
      </c>
      <c r="K32" s="78">
        <f t="shared" si="3"/>
        <v>6.9652985134838585E-2</v>
      </c>
      <c r="L32" s="79"/>
      <c r="M32" s="80"/>
      <c r="N32" s="81">
        <f>分析係数表!H35</f>
        <v>5.3595850643821122E-2</v>
      </c>
      <c r="O32" s="82">
        <f t="shared" si="4"/>
        <v>0.62815621898990004</v>
      </c>
      <c r="P32" s="76">
        <f>分析係数表!C35</f>
        <v>0.30004594884362079</v>
      </c>
      <c r="Q32" s="82">
        <f t="shared" si="5"/>
        <v>0.1884757287488458</v>
      </c>
      <c r="R32" s="83">
        <v>0.23577993508075079</v>
      </c>
      <c r="S32" s="84">
        <f t="shared" si="6"/>
        <v>0.45701814014429587</v>
      </c>
      <c r="T32" s="85">
        <f>分析係数表!F35</f>
        <v>0.64593301435406703</v>
      </c>
      <c r="U32" s="86">
        <f t="shared" si="7"/>
        <v>0.29520310487789447</v>
      </c>
      <c r="V32" s="87">
        <f>分析係数表!D35</f>
        <v>0.12870813397129185</v>
      </c>
      <c r="W32" s="167">
        <f t="shared" si="8"/>
        <v>0</v>
      </c>
      <c r="X32" s="76">
        <f>分析係数表!E35</f>
        <v>0.11674641148325358</v>
      </c>
      <c r="Y32" s="166">
        <f t="shared" si="9"/>
        <v>0</v>
      </c>
    </row>
    <row r="33" spans="1:25" x14ac:dyDescent="0.2">
      <c r="A33" s="6" t="s">
        <v>21</v>
      </c>
      <c r="B33" s="5" t="s">
        <v>38</v>
      </c>
      <c r="C33" s="90"/>
      <c r="D33" s="76">
        <f>投入係数表!G33</f>
        <v>1.4133749907014803E-3</v>
      </c>
      <c r="E33" s="77">
        <f t="shared" si="0"/>
        <v>0.14133749907014803</v>
      </c>
      <c r="F33" s="76">
        <f>分析係数表!C36</f>
        <v>0.65263261684085982</v>
      </c>
      <c r="G33" s="77">
        <f t="shared" si="1"/>
        <v>9.2241461875893299E-2</v>
      </c>
      <c r="H33" s="77">
        <v>0.19218609368231826</v>
      </c>
      <c r="I33" s="77">
        <f t="shared" si="2"/>
        <v>0.19218609368231826</v>
      </c>
      <c r="J33" s="76">
        <f>分析係数表!G36</f>
        <v>1.8993066023515224E-2</v>
      </c>
      <c r="K33" s="78">
        <f t="shared" si="3"/>
        <v>3.6502031661097526E-3</v>
      </c>
      <c r="L33" s="79"/>
      <c r="M33" s="80"/>
      <c r="N33" s="81">
        <f>分析係数表!H36</f>
        <v>0.10937217763786029</v>
      </c>
      <c r="O33" s="82">
        <f t="shared" si="4"/>
        <v>1.2818681435670156</v>
      </c>
      <c r="P33" s="76">
        <f>分析係数表!C36</f>
        <v>0.65263261684085982</v>
      </c>
      <c r="Q33" s="82">
        <f t="shared" si="5"/>
        <v>0.83658896098107638</v>
      </c>
      <c r="R33" s="83">
        <v>0.87634771607690221</v>
      </c>
      <c r="S33" s="84">
        <f t="shared" si="6"/>
        <v>1.0685338097592205</v>
      </c>
      <c r="T33" s="85">
        <f>分析係数表!F36</f>
        <v>0.88362978595116071</v>
      </c>
      <c r="U33" s="86">
        <f t="shared" si="7"/>
        <v>0.94418830159911826</v>
      </c>
      <c r="V33" s="87">
        <f>分析係数表!D36</f>
        <v>1.4320168827253543E-2</v>
      </c>
      <c r="W33" s="167">
        <f t="shared" si="8"/>
        <v>0</v>
      </c>
      <c r="X33" s="76">
        <f>分析係数表!E36</f>
        <v>2.7132951462164605E-3</v>
      </c>
      <c r="Y33" s="166">
        <f t="shared" si="9"/>
        <v>0</v>
      </c>
    </row>
    <row r="34" spans="1:25" x14ac:dyDescent="0.2">
      <c r="A34" s="6" t="s">
        <v>22</v>
      </c>
      <c r="B34" s="5" t="s">
        <v>377</v>
      </c>
      <c r="C34" s="90"/>
      <c r="D34" s="76">
        <f>投入係数表!G34</f>
        <v>2.6779736665922784E-2</v>
      </c>
      <c r="E34" s="77">
        <f t="shared" si="0"/>
        <v>2.6779736665922784</v>
      </c>
      <c r="F34" s="76">
        <f>分析係数表!C37</f>
        <v>0.3125</v>
      </c>
      <c r="G34" s="77">
        <f t="shared" si="1"/>
        <v>0.83686677081008698</v>
      </c>
      <c r="H34" s="77">
        <v>1.0572779730591544</v>
      </c>
      <c r="I34" s="77">
        <f t="shared" si="2"/>
        <v>1.0572779730591544</v>
      </c>
      <c r="J34" s="76">
        <f>分析係数表!G37</f>
        <v>0.41284547738693467</v>
      </c>
      <c r="K34" s="78">
        <f t="shared" si="3"/>
        <v>0.43649242951829725</v>
      </c>
      <c r="L34" s="79"/>
      <c r="M34" s="80"/>
      <c r="N34" s="81">
        <f>分析係数表!H37</f>
        <v>4.2693468892730888E-2</v>
      </c>
      <c r="O34" s="82">
        <f t="shared" si="4"/>
        <v>0.50037769105382268</v>
      </c>
      <c r="P34" s="76">
        <f>分析係数表!C37</f>
        <v>0.3125</v>
      </c>
      <c r="Q34" s="82">
        <f t="shared" si="5"/>
        <v>0.15636802845431957</v>
      </c>
      <c r="R34" s="83">
        <v>0.20481351314957094</v>
      </c>
      <c r="S34" s="84">
        <f t="shared" si="6"/>
        <v>1.2620914862087254</v>
      </c>
      <c r="T34" s="85">
        <f>分析係数表!F37</f>
        <v>0.69189698492462315</v>
      </c>
      <c r="U34" s="86">
        <f t="shared" si="7"/>
        <v>0.87323729400685368</v>
      </c>
      <c r="V34" s="87">
        <f>分析係数表!D37</f>
        <v>0.10128768844221106</v>
      </c>
      <c r="W34" s="167">
        <f t="shared" si="8"/>
        <v>0</v>
      </c>
      <c r="X34" s="76">
        <f>分析係数表!E37</f>
        <v>9.3907035175879394E-2</v>
      </c>
      <c r="Y34" s="166">
        <f t="shared" si="9"/>
        <v>0</v>
      </c>
    </row>
    <row r="35" spans="1:25" x14ac:dyDescent="0.2">
      <c r="A35" s="6" t="s">
        <v>23</v>
      </c>
      <c r="B35" s="5" t="s">
        <v>193</v>
      </c>
      <c r="C35" s="90"/>
      <c r="D35" s="76">
        <f>投入係数表!G35</f>
        <v>3.7194078702670534E-3</v>
      </c>
      <c r="E35" s="77">
        <f t="shared" si="0"/>
        <v>0.37194078702670536</v>
      </c>
      <c r="F35" s="76">
        <f>分析係数表!C38</f>
        <v>4.0005674563767912E-2</v>
      </c>
      <c r="G35" s="77">
        <f t="shared" si="1"/>
        <v>1.4879742082782085E-2</v>
      </c>
      <c r="H35" s="77">
        <v>2.5621019220464981E-2</v>
      </c>
      <c r="I35" s="77">
        <f t="shared" si="2"/>
        <v>2.5621019220464981E-2</v>
      </c>
      <c r="J35" s="76">
        <f>分析係数表!G38</f>
        <v>0.2442528735632184</v>
      </c>
      <c r="K35" s="78">
        <f t="shared" si="3"/>
        <v>6.2580075682170215E-3</v>
      </c>
      <c r="L35" s="79"/>
      <c r="M35" s="80"/>
      <c r="N35" s="81">
        <f>分析係数表!H38</f>
        <v>3.7571284803757127E-2</v>
      </c>
      <c r="O35" s="82">
        <f t="shared" si="4"/>
        <v>0.44034446550278983</v>
      </c>
      <c r="P35" s="76">
        <f>分析係数表!C38</f>
        <v>4.0005674563767912E-2</v>
      </c>
      <c r="Q35" s="82">
        <f t="shared" si="5"/>
        <v>1.7616277382860937E-2</v>
      </c>
      <c r="R35" s="83">
        <v>2.1821089461520157E-2</v>
      </c>
      <c r="S35" s="84">
        <f t="shared" si="6"/>
        <v>4.7442108681985139E-2</v>
      </c>
      <c r="T35" s="85">
        <f>分析係数表!F38</f>
        <v>0.42528735632183906</v>
      </c>
      <c r="U35" s="86">
        <f t="shared" si="7"/>
        <v>2.0176528979694828E-2</v>
      </c>
      <c r="V35" s="87">
        <f>分析係数表!D38</f>
        <v>0.11494252873563218</v>
      </c>
      <c r="W35" s="167">
        <f t="shared" si="8"/>
        <v>0</v>
      </c>
      <c r="X35" s="76">
        <f>分析係数表!E38</f>
        <v>0.10344827586206896</v>
      </c>
      <c r="Y35" s="166">
        <f t="shared" si="9"/>
        <v>0</v>
      </c>
    </row>
    <row r="36" spans="1:25" x14ac:dyDescent="0.2">
      <c r="A36" s="6" t="s">
        <v>24</v>
      </c>
      <c r="B36" s="5" t="s">
        <v>39</v>
      </c>
      <c r="C36" s="90"/>
      <c r="D36" s="76">
        <f>投入係数表!G36</f>
        <v>0</v>
      </c>
      <c r="E36" s="77">
        <f t="shared" si="0"/>
        <v>0</v>
      </c>
      <c r="F36" s="76">
        <f>分析係数表!C39</f>
        <v>1</v>
      </c>
      <c r="G36" s="77">
        <f t="shared" si="1"/>
        <v>0</v>
      </c>
      <c r="H36" s="77">
        <v>2.702760321495162E-2</v>
      </c>
      <c r="I36" s="77">
        <f t="shared" si="2"/>
        <v>2.702760321495162E-2</v>
      </c>
      <c r="J36" s="76">
        <f>分析係数表!G39</f>
        <v>0.35369632580787957</v>
      </c>
      <c r="K36" s="78">
        <f t="shared" si="3"/>
        <v>9.5595639525216207E-3</v>
      </c>
      <c r="L36" s="79"/>
      <c r="M36" s="80"/>
      <c r="N36" s="81">
        <f>分析係数表!H39</f>
        <v>3.3932856811085595E-3</v>
      </c>
      <c r="O36" s="82">
        <f t="shared" si="4"/>
        <v>3.9770121712648945E-2</v>
      </c>
      <c r="P36" s="76">
        <f>分析係数表!C39</f>
        <v>1</v>
      </c>
      <c r="Q36" s="82">
        <f t="shared" si="5"/>
        <v>3.9770121712648945E-2</v>
      </c>
      <c r="R36" s="83">
        <v>4.8682779578067228E-2</v>
      </c>
      <c r="S36" s="84">
        <f t="shared" si="6"/>
        <v>7.5710382793018852E-2</v>
      </c>
      <c r="T36" s="85">
        <f>分析係数表!F39</f>
        <v>0.70440460380699421</v>
      </c>
      <c r="U36" s="86">
        <f t="shared" si="7"/>
        <v>5.3330742195392314E-2</v>
      </c>
      <c r="V36" s="87">
        <f>分析係数表!D39</f>
        <v>6.0314298362107124E-2</v>
      </c>
      <c r="W36" s="167">
        <f t="shared" si="8"/>
        <v>0</v>
      </c>
      <c r="X36" s="76">
        <f>分析係数表!E39</f>
        <v>7.2598494909251882E-2</v>
      </c>
      <c r="Y36" s="166">
        <f t="shared" si="9"/>
        <v>0</v>
      </c>
    </row>
    <row r="37" spans="1:25" x14ac:dyDescent="0.2">
      <c r="A37" s="6" t="s">
        <v>25</v>
      </c>
      <c r="B37" s="5" t="s">
        <v>40</v>
      </c>
      <c r="C37" s="90"/>
      <c r="D37" s="76">
        <f>投入係数表!G37</f>
        <v>7.4388157405341074E-5</v>
      </c>
      <c r="E37" s="77">
        <f t="shared" si="0"/>
        <v>7.4388157405341077E-3</v>
      </c>
      <c r="F37" s="76">
        <f>分析係数表!C40</f>
        <v>0.6708495079895278</v>
      </c>
      <c r="G37" s="77">
        <f t="shared" si="1"/>
        <v>4.9903258795620607E-3</v>
      </c>
      <c r="H37" s="77">
        <v>5.7327415634370483E-3</v>
      </c>
      <c r="I37" s="77">
        <f t="shared" si="2"/>
        <v>5.7327415634370483E-3</v>
      </c>
      <c r="J37" s="76">
        <f>分析係数表!G40</f>
        <v>0.531269582654468</v>
      </c>
      <c r="K37" s="78">
        <f t="shared" si="3"/>
        <v>3.0456312178731232E-3</v>
      </c>
      <c r="L37" s="79"/>
      <c r="M37" s="80"/>
      <c r="N37" s="81">
        <f>分析係数表!H40</f>
        <v>2.5210951410213404E-2</v>
      </c>
      <c r="O37" s="82">
        <f t="shared" si="4"/>
        <v>0.2954783947776275</v>
      </c>
      <c r="P37" s="76">
        <f>分析係数表!C40</f>
        <v>0.6708495079895278</v>
      </c>
      <c r="Q37" s="82">
        <f t="shared" si="5"/>
        <v>0.19822153575810686</v>
      </c>
      <c r="R37" s="83">
        <v>0.19850086319389379</v>
      </c>
      <c r="S37" s="84">
        <f t="shared" si="6"/>
        <v>0.20423360475733085</v>
      </c>
      <c r="T37" s="85">
        <f>分析係数表!F40</f>
        <v>0.72803609474871533</v>
      </c>
      <c r="U37" s="86">
        <f t="shared" si="7"/>
        <v>0.1486894360239798</v>
      </c>
      <c r="V37" s="87">
        <f>分析係数表!D40</f>
        <v>0.11505201153026695</v>
      </c>
      <c r="W37" s="167">
        <f t="shared" si="8"/>
        <v>0</v>
      </c>
      <c r="X37" s="76">
        <f>分析係数表!E40</f>
        <v>6.6173705978192762E-2</v>
      </c>
      <c r="Y37" s="166">
        <f t="shared" si="9"/>
        <v>0</v>
      </c>
    </row>
    <row r="38" spans="1:25" x14ac:dyDescent="0.2">
      <c r="A38" s="6" t="s">
        <v>26</v>
      </c>
      <c r="B38" s="5" t="s">
        <v>276</v>
      </c>
      <c r="C38" s="90"/>
      <c r="D38" s="76">
        <f>投入係数表!G38</f>
        <v>0</v>
      </c>
      <c r="E38" s="77">
        <f t="shared" si="0"/>
        <v>0</v>
      </c>
      <c r="F38" s="76">
        <f>分析係数表!C41</f>
        <v>0.63576075285795497</v>
      </c>
      <c r="G38" s="77">
        <f t="shared" si="1"/>
        <v>0</v>
      </c>
      <c r="H38" s="77">
        <v>3.7012961544554985E-3</v>
      </c>
      <c r="I38" s="77">
        <f t="shared" si="2"/>
        <v>3.7012961544554985E-3</v>
      </c>
      <c r="J38" s="76">
        <f>分析係数表!G41</f>
        <v>0.45993746335743602</v>
      </c>
      <c r="K38" s="78">
        <f t="shared" si="3"/>
        <v>1.7023647644148947E-3</v>
      </c>
      <c r="L38" s="79"/>
      <c r="M38" s="80"/>
      <c r="N38" s="81">
        <f>分析係数表!H41</f>
        <v>4.510618532758754E-2</v>
      </c>
      <c r="O38" s="82">
        <f t="shared" si="4"/>
        <v>0.52865530611186584</v>
      </c>
      <c r="P38" s="76">
        <f>分析係数表!C41</f>
        <v>0.63576075285795497</v>
      </c>
      <c r="Q38" s="82">
        <f t="shared" si="5"/>
        <v>0.33609829541603248</v>
      </c>
      <c r="R38" s="83">
        <v>0.34082036521961201</v>
      </c>
      <c r="S38" s="84">
        <f t="shared" si="6"/>
        <v>0.34452166137406753</v>
      </c>
      <c r="T38" s="85">
        <f>分析係数表!F41</f>
        <v>0.5626343560680086</v>
      </c>
      <c r="U38" s="86">
        <f t="shared" si="7"/>
        <v>0.193839723098679</v>
      </c>
      <c r="V38" s="87">
        <f>分析係数表!D41</f>
        <v>0.18145397693961304</v>
      </c>
      <c r="W38" s="167">
        <f t="shared" si="8"/>
        <v>0</v>
      </c>
      <c r="X38" s="76">
        <f>分析係数表!E41</f>
        <v>0.17500488567520031</v>
      </c>
      <c r="Y38" s="166">
        <f t="shared" si="9"/>
        <v>0</v>
      </c>
    </row>
    <row r="39" spans="1:25" x14ac:dyDescent="0.2">
      <c r="A39" s="6" t="s">
        <v>51</v>
      </c>
      <c r="B39" s="5" t="s">
        <v>367</v>
      </c>
      <c r="C39" s="90"/>
      <c r="D39" s="76">
        <f>投入係数表!G39</f>
        <v>5.2071710183738745E-4</v>
      </c>
      <c r="E39" s="77">
        <f>$C$9*D39</f>
        <v>5.2071710183738747E-2</v>
      </c>
      <c r="F39" s="76">
        <f>分析係数表!C42</f>
        <v>1</v>
      </c>
      <c r="G39" s="77">
        <f>E39*F39</f>
        <v>5.2071710183738747E-2</v>
      </c>
      <c r="H39" s="77">
        <v>6.5274439516906979E-2</v>
      </c>
      <c r="I39" s="77">
        <f>C39+H39</f>
        <v>6.5274439516906979E-2</v>
      </c>
      <c r="J39" s="76">
        <f>分析係数表!G42</f>
        <v>0.48586118251928023</v>
      </c>
      <c r="K39" s="78">
        <f>I39*J39</f>
        <v>3.1714316371967657E-2</v>
      </c>
      <c r="L39" s="79"/>
      <c r="M39" s="80"/>
      <c r="N39" s="81">
        <f>分析係数表!H42</f>
        <v>1.2011973266585813E-2</v>
      </c>
      <c r="O39" s="82">
        <f t="shared" si="4"/>
        <v>0.14078320651892079</v>
      </c>
      <c r="P39" s="76">
        <f>分析係数表!C42</f>
        <v>1</v>
      </c>
      <c r="Q39" s="82">
        <f>O39*P39</f>
        <v>0.14078320651892079</v>
      </c>
      <c r="R39" s="83">
        <v>0.14630938158224882</v>
      </c>
      <c r="S39" s="84">
        <f>I39+R39</f>
        <v>0.2115838210991558</v>
      </c>
      <c r="T39" s="85">
        <f>分析係数表!F42</f>
        <v>0.55826906598114823</v>
      </c>
      <c r="U39" s="86">
        <f t="shared" si="7"/>
        <v>0.11812070218174807</v>
      </c>
      <c r="V39" s="87">
        <f>分析係数表!D42</f>
        <v>0.12296486718080549</v>
      </c>
      <c r="W39" s="167">
        <f t="shared" si="8"/>
        <v>0</v>
      </c>
      <c r="X39" s="76">
        <f>分析係数表!E42</f>
        <v>7.7120822622107968E-2</v>
      </c>
      <c r="Y39" s="166">
        <f t="shared" si="9"/>
        <v>0</v>
      </c>
    </row>
    <row r="40" spans="1:25" x14ac:dyDescent="0.2">
      <c r="A40" s="6" t="s">
        <v>194</v>
      </c>
      <c r="B40" s="5" t="s">
        <v>41</v>
      </c>
      <c r="C40" s="90"/>
      <c r="D40" s="76">
        <f>投入係数表!G40</f>
        <v>2.6110243249274717E-2</v>
      </c>
      <c r="E40" s="77">
        <f>$C$9*D40</f>
        <v>2.6110243249274716</v>
      </c>
      <c r="F40" s="76">
        <f>分析係数表!C43</f>
        <v>0.35275161130391675</v>
      </c>
      <c r="G40" s="77">
        <f>E40*F40</f>
        <v>0.92104303777188712</v>
      </c>
      <c r="H40" s="77">
        <v>1.311453095433095</v>
      </c>
      <c r="I40" s="77">
        <f>C40+H40</f>
        <v>1.311453095433095</v>
      </c>
      <c r="J40" s="76">
        <f>分析係数表!G43</f>
        <v>0.36383347788378145</v>
      </c>
      <c r="K40" s="78">
        <f>I40*J40</f>
        <v>0.47715054079287367</v>
      </c>
      <c r="L40" s="79"/>
      <c r="M40" s="80"/>
      <c r="N40" s="81">
        <f>分析係数表!H43</f>
        <v>3.2462002941707736E-2</v>
      </c>
      <c r="O40" s="82">
        <f t="shared" si="4"/>
        <v>0.38046245714458071</v>
      </c>
      <c r="P40" s="76">
        <f>分析係数表!C43</f>
        <v>0.35275161130391675</v>
      </c>
      <c r="Q40" s="82">
        <f>O40*P40</f>
        <v>0.13420874479839823</v>
      </c>
      <c r="R40" s="83">
        <v>0.27612567627076889</v>
      </c>
      <c r="S40" s="84">
        <f>I40+R40</f>
        <v>1.5875787717038639</v>
      </c>
      <c r="T40" s="85">
        <f>分析係数表!F43</f>
        <v>0.62185602775368609</v>
      </c>
      <c r="U40" s="86">
        <f t="shared" si="7"/>
        <v>0.98724542871784082</v>
      </c>
      <c r="V40" s="87">
        <f>分析係数表!D43</f>
        <v>0.24869904596704251</v>
      </c>
      <c r="W40" s="167">
        <f t="shared" si="8"/>
        <v>0</v>
      </c>
      <c r="X40" s="76">
        <f>分析係数表!E43</f>
        <v>0.20663486556808325</v>
      </c>
      <c r="Y40" s="166">
        <f t="shared" si="9"/>
        <v>0</v>
      </c>
    </row>
    <row r="41" spans="1:25" x14ac:dyDescent="0.2">
      <c r="A41" s="6" t="s">
        <v>340</v>
      </c>
      <c r="B41" s="5" t="s">
        <v>42</v>
      </c>
      <c r="C41" s="90"/>
      <c r="D41" s="76">
        <f>投入係数表!G41</f>
        <v>1.4877631481068215E-4</v>
      </c>
      <c r="E41" s="77">
        <f>$C$9*D41</f>
        <v>1.4877631481068215E-2</v>
      </c>
      <c r="F41" s="76">
        <f>分析係数表!C44</f>
        <v>0.44216182048040453</v>
      </c>
      <c r="G41" s="77">
        <f>E41*F41</f>
        <v>6.5783206201056989E-3</v>
      </c>
      <c r="H41" s="77">
        <v>8.8364999661014014E-3</v>
      </c>
      <c r="I41" s="77">
        <f>C41+H41</f>
        <v>8.8364999661014014E-3</v>
      </c>
      <c r="J41" s="76">
        <f>分析係数表!G44</f>
        <v>0.26698361065932691</v>
      </c>
      <c r="K41" s="78">
        <f>I41*J41</f>
        <v>2.3592006665407719E-3</v>
      </c>
      <c r="L41" s="79"/>
      <c r="M41" s="80"/>
      <c r="N41" s="81">
        <f>分析係数表!H44</f>
        <v>9.8960080509896006E-2</v>
      </c>
      <c r="O41" s="82">
        <f t="shared" si="4"/>
        <v>1.1598358689582411</v>
      </c>
      <c r="P41" s="76">
        <f>分析係数表!C44</f>
        <v>0.44216182048040453</v>
      </c>
      <c r="Q41" s="82">
        <f>O41*P41</f>
        <v>0.51283513927704782</v>
      </c>
      <c r="R41" s="83">
        <v>0.51968423620607529</v>
      </c>
      <c r="S41" s="84">
        <f>I41+R41</f>
        <v>0.52852073617217665</v>
      </c>
      <c r="T41" s="85">
        <f>分析係数表!F44</f>
        <v>0.48855248342299512</v>
      </c>
      <c r="U41" s="86">
        <f t="shared" si="7"/>
        <v>0.25821011819746653</v>
      </c>
      <c r="V41" s="87">
        <f>分析係数表!D44</f>
        <v>0.23645689978731391</v>
      </c>
      <c r="W41" s="167">
        <f t="shared" si="8"/>
        <v>0</v>
      </c>
      <c r="X41" s="76">
        <f>分析係数表!E44</f>
        <v>0.14913048917803079</v>
      </c>
      <c r="Y41" s="166">
        <f t="shared" si="9"/>
        <v>0</v>
      </c>
    </row>
    <row r="42" spans="1:25" x14ac:dyDescent="0.2">
      <c r="A42" s="6" t="s">
        <v>341</v>
      </c>
      <c r="B42" s="5" t="s">
        <v>278</v>
      </c>
      <c r="C42" s="90"/>
      <c r="D42" s="76">
        <f>投入係数表!G42</f>
        <v>5.9510525924272859E-4</v>
      </c>
      <c r="E42" s="77">
        <f>$C$9*D42</f>
        <v>5.9510525924272861E-2</v>
      </c>
      <c r="F42" s="76">
        <f>分析係数表!C45</f>
        <v>1</v>
      </c>
      <c r="G42" s="77">
        <f>E42*F42</f>
        <v>5.9510525924272861E-2</v>
      </c>
      <c r="H42" s="77">
        <v>7.8651899321968144E-2</v>
      </c>
      <c r="I42" s="77">
        <f>C42+H42</f>
        <v>7.8651899321968144E-2</v>
      </c>
      <c r="J42" s="76">
        <f>分析係数表!G45</f>
        <v>0</v>
      </c>
      <c r="K42" s="78">
        <f>I42*J42</f>
        <v>0</v>
      </c>
      <c r="L42" s="79"/>
      <c r="M42" s="80"/>
      <c r="N42" s="81">
        <f>分析係数表!H45</f>
        <v>0</v>
      </c>
      <c r="O42" s="82">
        <f t="shared" si="4"/>
        <v>0</v>
      </c>
      <c r="P42" s="76">
        <f>分析係数表!C45</f>
        <v>1</v>
      </c>
      <c r="Q42" s="82">
        <f>O42*P42</f>
        <v>0</v>
      </c>
      <c r="R42" s="83">
        <v>5.178751138404724E-3</v>
      </c>
      <c r="S42" s="84">
        <f>I42+R42</f>
        <v>8.3830650460372871E-2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投入係数表!G43</f>
        <v>6.5461578516700144E-3</v>
      </c>
      <c r="E43" s="77">
        <f>$C$9*D43</f>
        <v>0.65461578516700147</v>
      </c>
      <c r="F43" s="76">
        <f>分析係数表!C46</f>
        <v>0.17935833011209901</v>
      </c>
      <c r="G43" s="77">
        <f>E43*F43</f>
        <v>0.11741079409257393</v>
      </c>
      <c r="H43" s="77">
        <v>0.14281631244264209</v>
      </c>
      <c r="I43" s="77">
        <f>C43+H43</f>
        <v>0.14281631244264209</v>
      </c>
      <c r="J43" s="76">
        <f>分析係数表!G46</f>
        <v>8.6021505376344086E-3</v>
      </c>
      <c r="K43" s="78">
        <f>I43*J43</f>
        <v>1.2285274188614374E-3</v>
      </c>
      <c r="L43" s="79"/>
      <c r="M43" s="80"/>
      <c r="N43" s="81">
        <f>分析係数表!H46</f>
        <v>1.9624287151962429E-2</v>
      </c>
      <c r="O43" s="82">
        <f t="shared" si="4"/>
        <v>0.23000135028493934</v>
      </c>
      <c r="P43" s="76">
        <f>分析係数表!C46</f>
        <v>0.17935833011209901</v>
      </c>
      <c r="Q43" s="82">
        <f>O43*P43</f>
        <v>4.1252658110634666E-2</v>
      </c>
      <c r="R43" s="83">
        <v>4.7095294402494325E-2</v>
      </c>
      <c r="S43" s="84">
        <f>I43+R43</f>
        <v>0.18991160684513642</v>
      </c>
      <c r="T43" s="85">
        <f>分析係数表!F46</f>
        <v>0.31182795698924731</v>
      </c>
      <c r="U43" s="86">
        <f t="shared" si="7"/>
        <v>5.9219748371064043E-2</v>
      </c>
      <c r="V43" s="87">
        <f>分析係数表!D46</f>
        <v>4.3010752688172043E-3</v>
      </c>
      <c r="W43" s="167">
        <f t="shared" si="8"/>
        <v>0</v>
      </c>
      <c r="X43" s="76">
        <f>分析係数表!E46</f>
        <v>1.0752688172043012E-2</v>
      </c>
      <c r="Y43" s="166">
        <f t="shared" si="9"/>
        <v>0</v>
      </c>
    </row>
    <row r="44" spans="1:25" x14ac:dyDescent="0.2">
      <c r="A44" s="192">
        <v>40</v>
      </c>
      <c r="B44" s="14" t="s">
        <v>150</v>
      </c>
      <c r="C44" s="197">
        <f>SUM(C5:C43)</f>
        <v>100</v>
      </c>
      <c r="D44" s="92">
        <f>投入係数表!G44</f>
        <v>0.66510451536115456</v>
      </c>
      <c r="E44" s="91">
        <f>SUM(E5:E43)</f>
        <v>66.510451536115454</v>
      </c>
      <c r="F44" s="92">
        <f>分析係数表!C47</f>
        <v>0.45205734847213674</v>
      </c>
      <c r="G44" s="91">
        <f>SUM(G5:G43)</f>
        <v>21.323694605728875</v>
      </c>
      <c r="H44" s="91">
        <f>SUM(H5:H43)</f>
        <v>25.150993584421482</v>
      </c>
      <c r="I44" s="91">
        <f>SUM(I5:I43)</f>
        <v>125.1509935844215</v>
      </c>
      <c r="J44" s="92">
        <f>分析係数表!G47</f>
        <v>0.25945463001493158</v>
      </c>
      <c r="K44" s="93">
        <f>SUM(K5:K43)</f>
        <v>18.692567379582712</v>
      </c>
      <c r="L44" s="94">
        <f>最終需要_まとめ!$L$33</f>
        <v>0.627</v>
      </c>
      <c r="M44" s="91">
        <f>K44*L44</f>
        <v>11.720239746998361</v>
      </c>
      <c r="N44" s="95">
        <f>分析係数表!H47</f>
        <v>1</v>
      </c>
      <c r="O44" s="96">
        <f>SUM(O5:O43)</f>
        <v>11.720239746998359</v>
      </c>
      <c r="P44" s="92">
        <f>分析係数表!C47</f>
        <v>0.45205734847213674</v>
      </c>
      <c r="Q44" s="96">
        <f>SUM(Q5:Q43)</f>
        <v>5.609354268542293</v>
      </c>
      <c r="R44" s="91">
        <f>SUM(R5:R43)</f>
        <v>6.4670870256342914</v>
      </c>
      <c r="S44" s="97">
        <f>SUM(S5:S43)</f>
        <v>131.61808061005578</v>
      </c>
      <c r="T44" s="98">
        <f>分析係数表!F47</f>
        <v>0.49393557388686266</v>
      </c>
      <c r="U44" s="99">
        <f>SUM(U5:U43)</f>
        <v>47.93578833984818</v>
      </c>
      <c r="V44" s="100">
        <f>分析係数表!D47</f>
        <v>0.10430078574400901</v>
      </c>
      <c r="W44" s="164">
        <f>SUM(W5:W43)</f>
        <v>8</v>
      </c>
      <c r="X44" s="92">
        <f>分析係数表!E47</f>
        <v>8.4816292561133821E-2</v>
      </c>
      <c r="Y44" s="165">
        <f>SUM(Y5:Y43)</f>
        <v>8</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3</vt:i4>
      </vt:variant>
    </vt:vector>
  </HeadingPairs>
  <TitlesOfParts>
    <vt:vector size="51" baseType="lpstr">
      <vt:lpstr>WS目次</vt:lpstr>
      <vt:lpstr>利用上の注意</vt:lpstr>
      <vt:lpstr>最終需要_まとめ</vt:lpstr>
      <vt:lpstr>部門別まとめ</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分析係数表</vt:lpstr>
      <vt:lpstr>取引基本表</vt:lpstr>
      <vt:lpstr>投入係数表</vt:lpstr>
      <vt:lpstr>逆行列係数</vt:lpstr>
      <vt:lpstr>雇用表</vt:lpstr>
      <vt:lpstr>逆行列係数!Print_Titles</vt:lpstr>
      <vt:lpstr>取引基本表!Print_Titles</vt:lpstr>
      <vt:lpstr>投入係数表!Print_Titles</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Owner</cp:lastModifiedBy>
  <cp:lastPrinted>2019-09-02T00:57:06Z</cp:lastPrinted>
  <dcterms:created xsi:type="dcterms:W3CDTF">2005-01-11T06:44:07Z</dcterms:created>
  <dcterms:modified xsi:type="dcterms:W3CDTF">2023-08-19T07:21:07Z</dcterms:modified>
</cp:coreProperties>
</file>