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F393D863-CA68-46F8-9EA2-8C7EC5D220BA}"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D8" i="4" s="1"/>
  <c r="AE8" i="4"/>
  <c r="AF8" i="4"/>
  <c r="AC10" i="4"/>
  <c r="AD10" i="4"/>
  <c r="AF11" i="4"/>
  <c r="AB12" i="4"/>
  <c r="AD13" i="4"/>
  <c r="AE13" i="4"/>
  <c r="AB15" i="4"/>
  <c r="AC15" i="4"/>
  <c r="AE16" i="4"/>
  <c r="AF16" i="4"/>
  <c r="AC18" i="4"/>
  <c r="AD18" i="4"/>
  <c r="AF19" i="4"/>
  <c r="AB20" i="4"/>
  <c r="AD21" i="4"/>
  <c r="AE21" i="4"/>
  <c r="AB23" i="4"/>
  <c r="AC23" i="4"/>
  <c r="AC24" i="4"/>
  <c r="AE24" i="4"/>
  <c r="AF24" i="4"/>
  <c r="AF25" i="4"/>
  <c r="AB26" i="4"/>
  <c r="AC26" i="4"/>
  <c r="AD26" i="4"/>
  <c r="AD27" i="4"/>
  <c r="AE27" i="4"/>
  <c r="AF27" i="4"/>
  <c r="AB28" i="4"/>
  <c r="AB29" i="4"/>
  <c r="AC29" i="4"/>
  <c r="AD29" i="4"/>
  <c r="AE29" i="4"/>
  <c r="AE30" i="4"/>
  <c r="AF30" i="4"/>
  <c r="AB31" i="4"/>
  <c r="AC31" i="4"/>
  <c r="AC32" i="4"/>
  <c r="AD32" i="4"/>
  <c r="AE32" i="4"/>
  <c r="AF32" i="4"/>
  <c r="AF33" i="4"/>
  <c r="AB34" i="4"/>
  <c r="AC34" i="4"/>
  <c r="AD34" i="4"/>
  <c r="AD35" i="4"/>
  <c r="AE35" i="4"/>
  <c r="AF35" i="4"/>
  <c r="AB36" i="4"/>
  <c r="AB37" i="4"/>
  <c r="AC37" i="4"/>
  <c r="AD37" i="4"/>
  <c r="AE37" i="4"/>
  <c r="AE38" i="4"/>
  <c r="AF38" i="4"/>
  <c r="AB39" i="4"/>
  <c r="AC39" i="4"/>
  <c r="AC40" i="4"/>
  <c r="AD40" i="4"/>
  <c r="AE40" i="4"/>
  <c r="AF40" i="4"/>
  <c r="AF41" i="4"/>
  <c r="AB42" i="4"/>
  <c r="AC42" i="4"/>
  <c r="AD42" i="4"/>
  <c r="AD43" i="4"/>
  <c r="AE43" i="4"/>
  <c r="AF43" i="4"/>
  <c r="AB44" i="4"/>
  <c r="AB45" i="4"/>
  <c r="AC45" i="4"/>
  <c r="AD45" i="4"/>
  <c r="AE45" i="4"/>
  <c r="AE46" i="4"/>
  <c r="AF46" i="4"/>
  <c r="AB47" i="4"/>
  <c r="AC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I44" i="1"/>
  <c r="BQ44" i="1"/>
  <c r="BP43" i="1"/>
  <c r="BJ43" i="1"/>
  <c r="BI43" i="1"/>
  <c r="BJ42" i="1"/>
  <c r="BK42" i="1" s="1"/>
  <c r="BL42" i="1" s="1"/>
  <c r="BQ42" i="1"/>
  <c r="BP42" i="1"/>
  <c r="BR42" i="1" s="1"/>
  <c r="BI42" i="1"/>
  <c r="BQ41" i="1"/>
  <c r="BP41" i="1"/>
  <c r="BR41" i="1" s="1"/>
  <c r="BI41" i="1"/>
  <c r="BP40" i="1"/>
  <c r="BI40" i="1"/>
  <c r="BJ40" i="1"/>
  <c r="BK40" i="1" s="1"/>
  <c r="BL40" i="1" s="1"/>
  <c r="BJ39" i="1"/>
  <c r="BK39" i="1" s="1"/>
  <c r="BL39" i="1" s="1"/>
  <c r="BI39" i="1"/>
  <c r="BQ39" i="1"/>
  <c r="BP39" i="1"/>
  <c r="BR39" i="1" s="1"/>
  <c r="BI38" i="1"/>
  <c r="BJ38" i="1"/>
  <c r="BK38" i="1" s="1"/>
  <c r="BL38" i="1" s="1"/>
  <c r="BP38" i="1"/>
  <c r="BJ37" i="1"/>
  <c r="BP37" i="1"/>
  <c r="BI37" i="1"/>
  <c r="BP36" i="1"/>
  <c r="BR36" i="1" s="1"/>
  <c r="BI36" i="1"/>
  <c r="BQ36" i="1"/>
  <c r="BP35" i="1"/>
  <c r="BJ35" i="1"/>
  <c r="BK35" i="1" s="1"/>
  <c r="BL35" i="1" s="1"/>
  <c r="BI35" i="1"/>
  <c r="BJ34" i="1"/>
  <c r="BQ34" i="1"/>
  <c r="BP34" i="1"/>
  <c r="BI34" i="1"/>
  <c r="BJ33" i="1"/>
  <c r="BK33" i="1" s="1"/>
  <c r="BL33" i="1" s="1"/>
  <c r="BQ33" i="1"/>
  <c r="BP33" i="1"/>
  <c r="BR33" i="1" s="1"/>
  <c r="BI33" i="1"/>
  <c r="BP32" i="1"/>
  <c r="BI32" i="1"/>
  <c r="BJ32" i="1"/>
  <c r="BK32" i="1" s="1"/>
  <c r="BL32" i="1" s="1"/>
  <c r="BJ31" i="1"/>
  <c r="BK31" i="1" s="1"/>
  <c r="BL31" i="1" s="1"/>
  <c r="BI31" i="1"/>
  <c r="BQ31" i="1"/>
  <c r="BP31" i="1"/>
  <c r="BR31" i="1" s="1"/>
  <c r="BI30" i="1"/>
  <c r="BQ30" i="1"/>
  <c r="BP30" i="1"/>
  <c r="BR30" i="1" s="1"/>
  <c r="BJ29" i="1"/>
  <c r="BK29" i="1" s="1"/>
  <c r="BL29" i="1" s="1"/>
  <c r="BP29" i="1"/>
  <c r="BI29" i="1"/>
  <c r="BJ28" i="1"/>
  <c r="BK28" i="1" s="1"/>
  <c r="BL28" i="1" s="1"/>
  <c r="BI28" i="1"/>
  <c r="BQ28" i="1"/>
  <c r="BP28" i="1"/>
  <c r="BP27" i="1"/>
  <c r="BJ27" i="1"/>
  <c r="BI27" i="1"/>
  <c r="BJ26" i="1"/>
  <c r="BQ26" i="1"/>
  <c r="BP26" i="1"/>
  <c r="BI26" i="1"/>
  <c r="BJ25" i="1"/>
  <c r="BK25" i="1" s="1"/>
  <c r="BL25" i="1" s="1"/>
  <c r="BI25" i="1"/>
  <c r="BQ25" i="1"/>
  <c r="BP25" i="1"/>
  <c r="BP24" i="1"/>
  <c r="BI24" i="1"/>
  <c r="BJ24" i="1"/>
  <c r="BK24" i="1" s="1"/>
  <c r="BL24" i="1" s="1"/>
  <c r="BJ23" i="1"/>
  <c r="BK23" i="1" s="1"/>
  <c r="BL23" i="1" s="1"/>
  <c r="BI23" i="1"/>
  <c r="BQ23" i="1"/>
  <c r="BP23" i="1"/>
  <c r="BQ22" i="1"/>
  <c r="BP22" i="1"/>
  <c r="BR22" i="1" s="1"/>
  <c r="BI22" i="1"/>
  <c r="BI21" i="1"/>
  <c r="BJ21" i="1"/>
  <c r="BK21" i="1" s="1"/>
  <c r="BL21" i="1" s="1"/>
  <c r="BP21" i="1"/>
  <c r="BJ20" i="1"/>
  <c r="BK20" i="1" s="1"/>
  <c r="BL20" i="1" s="1"/>
  <c r="BI20" i="1"/>
  <c r="BQ20" i="1"/>
  <c r="BP20" i="1"/>
  <c r="BR20" i="1" s="1"/>
  <c r="BP19" i="1"/>
  <c r="BJ19" i="1"/>
  <c r="BK19" i="1" s="1"/>
  <c r="BL19" i="1" s="1"/>
  <c r="BI19" i="1"/>
  <c r="BJ18" i="1"/>
  <c r="BQ18" i="1"/>
  <c r="BP18" i="1"/>
  <c r="BR18" i="1" s="1"/>
  <c r="BI18" i="1"/>
  <c r="BP17" i="1"/>
  <c r="BI17" i="1"/>
  <c r="BQ17" i="1"/>
  <c r="BR17" i="1" s="1"/>
  <c r="BP16" i="1"/>
  <c r="BJ16" i="1"/>
  <c r="BK16" i="1" s="1"/>
  <c r="BL16" i="1" s="1"/>
  <c r="BI16" i="1"/>
  <c r="BJ15" i="1"/>
  <c r="BK15" i="1" s="1"/>
  <c r="BL15" i="1" s="1"/>
  <c r="BI15" i="1"/>
  <c r="BQ15" i="1"/>
  <c r="BP15" i="1"/>
  <c r="BJ14" i="1"/>
  <c r="BP14" i="1"/>
  <c r="BI14" i="1"/>
  <c r="BJ13" i="1"/>
  <c r="BP13" i="1"/>
  <c r="BI13" i="1"/>
  <c r="BI12" i="1"/>
  <c r="BQ12" i="1"/>
  <c r="BP12" i="1"/>
  <c r="BR12" i="1" s="1"/>
  <c r="BP11" i="1"/>
  <c r="BJ11" i="1"/>
  <c r="BK11" i="1" s="1"/>
  <c r="BL11" i="1" s="1"/>
  <c r="BI11" i="1"/>
  <c r="BJ10" i="1"/>
  <c r="BQ10" i="1"/>
  <c r="BP10" i="1"/>
  <c r="BR10" i="1" s="1"/>
  <c r="BI10" i="1"/>
  <c r="BQ9" i="1"/>
  <c r="BP9" i="1"/>
  <c r="BR9" i="1" s="1"/>
  <c r="BI9" i="1"/>
  <c r="BP8" i="1"/>
  <c r="BJ8" i="1"/>
  <c r="BI8" i="1"/>
  <c r="BJ7" i="1"/>
  <c r="BK7" i="1" s="1"/>
  <c r="BL7" i="1" s="1"/>
  <c r="BI7" i="1"/>
  <c r="BQ7" i="1"/>
  <c r="BP7" i="1"/>
  <c r="BP6" i="1"/>
  <c r="BQ6" i="1"/>
  <c r="BR6" i="1" s="1"/>
  <c r="BI6" i="1"/>
  <c r="BJ5" i="1"/>
  <c r="BQ5" i="1"/>
  <c r="BP5" i="1"/>
  <c r="BR5" i="1" s="1"/>
  <c r="BI5" i="1"/>
  <c r="BK5" i="1" s="1"/>
  <c r="BL5" i="1" s="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E22" i="4"/>
  <c r="AB21" i="4"/>
  <c r="AD19" i="4"/>
  <c r="AF17" i="4"/>
  <c r="AC16" i="4"/>
  <c r="AE14" i="4"/>
  <c r="AB13" i="4"/>
  <c r="AD11" i="4"/>
  <c r="AF9" i="4"/>
  <c r="AC8" i="4"/>
  <c r="AD46" i="4"/>
  <c r="AF44" i="4"/>
  <c r="AC43" i="4"/>
  <c r="AE41" i="4"/>
  <c r="AB40" i="4"/>
  <c r="AD38" i="4"/>
  <c r="AF36" i="4"/>
  <c r="AC35" i="4"/>
  <c r="AE33" i="4"/>
  <c r="AB32" i="4"/>
  <c r="AD30" i="4"/>
  <c r="AF28" i="4"/>
  <c r="AC27" i="4"/>
  <c r="AE25" i="4"/>
  <c r="AB24" i="4"/>
  <c r="AD22" i="4"/>
  <c r="AF20" i="4"/>
  <c r="AC19" i="4"/>
  <c r="AE17" i="4"/>
  <c r="AB16" i="4"/>
  <c r="AD14" i="4"/>
  <c r="AF12" i="4"/>
  <c r="AC11" i="4"/>
  <c r="AE9"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D24" i="4"/>
  <c r="AF22" i="4"/>
  <c r="AC21" i="4"/>
  <c r="AE19" i="4"/>
  <c r="AB18" i="4"/>
  <c r="AD16" i="4"/>
  <c r="AF14" i="4"/>
  <c r="AC13" i="4"/>
  <c r="AE11" i="4"/>
  <c r="AB10" i="4"/>
  <c r="BR19" i="1"/>
  <c r="BK27" i="1"/>
  <c r="BL27" i="1" s="1"/>
  <c r="BR32" i="1"/>
  <c r="BR34" i="1"/>
  <c r="BK8" i="1"/>
  <c r="BL8" i="1" s="1"/>
  <c r="BK10" i="1"/>
  <c r="BL10" i="1" s="1"/>
  <c r="BK14" i="1"/>
  <c r="BL14" i="1" s="1"/>
  <c r="BK18" i="1"/>
  <c r="BL18" i="1" s="1"/>
  <c r="BR21" i="1"/>
  <c r="BK37" i="1"/>
  <c r="BL37" i="1" s="1"/>
  <c r="BK13" i="1"/>
  <c r="BL13" i="1" s="1"/>
  <c r="BR27" i="1"/>
  <c r="BK43" i="1"/>
  <c r="BL43" i="1" s="1"/>
  <c r="BR8" i="1"/>
  <c r="BR15" i="1"/>
  <c r="BK26" i="1"/>
  <c r="BL26" i="1" s="1"/>
  <c r="BR28" i="1"/>
  <c r="BR35" i="1"/>
  <c r="BR7" i="1"/>
  <c r="BR14" i="1"/>
  <c r="BR23" i="1"/>
  <c r="BR25" i="1"/>
  <c r="BR26" i="1"/>
  <c r="BK34" i="1"/>
  <c r="BL34" i="1" s="1"/>
  <c r="BR37" i="1"/>
  <c r="BR43" i="1"/>
  <c r="BR44" i="1"/>
  <c r="BQ11" i="1"/>
  <c r="BR11" i="1" s="1"/>
  <c r="BQ19" i="1"/>
  <c r="BQ27" i="1"/>
  <c r="BQ35" i="1"/>
  <c r="BQ43" i="1"/>
  <c r="BQ8" i="1"/>
  <c r="BJ12" i="1"/>
  <c r="BK12" i="1" s="1"/>
  <c r="BL12" i="1" s="1"/>
  <c r="BQ16" i="1"/>
  <c r="BR16" i="1" s="1"/>
  <c r="BQ24" i="1"/>
  <c r="BR24" i="1" s="1"/>
  <c r="BQ32" i="1"/>
  <c r="BJ36" i="1"/>
  <c r="BK36" i="1" s="1"/>
  <c r="BL36" i="1" s="1"/>
  <c r="BQ40" i="1"/>
  <c r="BR40" i="1" s="1"/>
  <c r="BJ44" i="1"/>
  <c r="BK44" i="1" s="1"/>
  <c r="BL44" i="1" s="1"/>
  <c r="BQ14" i="1"/>
  <c r="BJ9" i="1"/>
  <c r="BK9" i="1" s="1"/>
  <c r="BL9" i="1" s="1"/>
  <c r="BQ13" i="1"/>
  <c r="BR13" i="1" s="1"/>
  <c r="BJ17" i="1"/>
  <c r="BK17" i="1" s="1"/>
  <c r="BL17" i="1" s="1"/>
  <c r="BQ21" i="1"/>
  <c r="BQ29" i="1"/>
  <c r="BR29" i="1" s="1"/>
  <c r="BQ37" i="1"/>
  <c r="BJ41" i="1"/>
  <c r="BK41" i="1" s="1"/>
  <c r="BL41" i="1" s="1"/>
  <c r="BQ38" i="1"/>
  <c r="BR38" i="1" s="1"/>
  <c r="BJ6" i="1"/>
  <c r="BK6" i="1" s="1"/>
  <c r="BL6" i="1" s="1"/>
  <c r="BJ22" i="1"/>
  <c r="BK22" i="1" s="1"/>
  <c r="BL22" i="1" s="1"/>
  <c r="BJ30" i="1"/>
  <c r="BK30" i="1" s="1"/>
  <c r="BL30"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N11" i="4" s="1"/>
  <c r="H11" i="4" s="1"/>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M8" i="4"/>
  <c r="W9" i="4"/>
  <c r="X9" i="4"/>
  <c r="E9" i="4" s="1"/>
  <c r="W10" i="4"/>
  <c r="X10" i="4"/>
  <c r="E10" i="4" s="1"/>
  <c r="W11" i="4"/>
  <c r="X11" i="4"/>
  <c r="E11" i="4" s="1"/>
  <c r="X8" i="44" s="1"/>
  <c r="W12" i="4"/>
  <c r="X12" i="4"/>
  <c r="E12" i="4" s="1"/>
  <c r="X9" i="37" s="1"/>
  <c r="W13" i="4"/>
  <c r="X13" i="4"/>
  <c r="E13" i="4" s="1"/>
  <c r="W14" i="4"/>
  <c r="X14" i="4"/>
  <c r="E14" i="4" s="1"/>
  <c r="X11" i="32" s="1"/>
  <c r="W15" i="4"/>
  <c r="D15" i="4" s="1"/>
  <c r="X15" i="4"/>
  <c r="E15" i="4" s="1"/>
  <c r="X12" i="14" s="1"/>
  <c r="W16" i="4"/>
  <c r="D16" i="4" s="1"/>
  <c r="X16" i="4"/>
  <c r="E16" i="4" s="1"/>
  <c r="X13" i="18" s="1"/>
  <c r="W17" i="4"/>
  <c r="X17" i="4"/>
  <c r="W18" i="4"/>
  <c r="X18" i="4"/>
  <c r="E18" i="4" s="1"/>
  <c r="W19" i="4"/>
  <c r="D19" i="4" s="1"/>
  <c r="X19" i="4"/>
  <c r="E19" i="4" s="1"/>
  <c r="W20" i="4"/>
  <c r="D20" i="4" s="1"/>
  <c r="X20" i="4"/>
  <c r="E20" i="4" s="1"/>
  <c r="W21" i="4"/>
  <c r="D21" i="4" s="1"/>
  <c r="X21" i="4"/>
  <c r="E21" i="4" s="1"/>
  <c r="W22" i="4"/>
  <c r="X22" i="4"/>
  <c r="E22" i="4" s="1"/>
  <c r="X19" i="20" s="1"/>
  <c r="W23" i="4"/>
  <c r="X23" i="4"/>
  <c r="E23" i="4" s="1"/>
  <c r="W24" i="4"/>
  <c r="D24" i="4" s="1"/>
  <c r="X24" i="4"/>
  <c r="E24" i="4" s="1"/>
  <c r="X21" i="23" s="1"/>
  <c r="W25" i="4"/>
  <c r="X25" i="4"/>
  <c r="W26" i="4"/>
  <c r="D26" i="4" s="1"/>
  <c r="X26" i="4"/>
  <c r="E26" i="4" s="1"/>
  <c r="X23" i="52" s="1"/>
  <c r="W27" i="4"/>
  <c r="D27" i="4" s="1"/>
  <c r="X27" i="4"/>
  <c r="E27" i="4" s="1"/>
  <c r="W28" i="4"/>
  <c r="D28" i="4" s="1"/>
  <c r="X28" i="4"/>
  <c r="E28" i="4" s="1"/>
  <c r="X25" i="15" s="1"/>
  <c r="W29" i="4"/>
  <c r="D29" i="4" s="1"/>
  <c r="X29" i="4"/>
  <c r="E29" i="4" s="1"/>
  <c r="W30" i="4"/>
  <c r="D30" i="4" s="1"/>
  <c r="V27" i="28" s="1"/>
  <c r="X30" i="4"/>
  <c r="E30" i="4" s="1"/>
  <c r="X27" i="22" s="1"/>
  <c r="W31" i="4"/>
  <c r="D31" i="4" s="1"/>
  <c r="X31" i="4"/>
  <c r="E31" i="4" s="1"/>
  <c r="X28" i="26" s="1"/>
  <c r="W32" i="4"/>
  <c r="X32" i="4"/>
  <c r="E32" i="4" s="1"/>
  <c r="X29" i="50" s="1"/>
  <c r="W33" i="4"/>
  <c r="X33" i="4"/>
  <c r="E33" i="4" s="1"/>
  <c r="W34" i="4"/>
  <c r="D34" i="4" s="1"/>
  <c r="X34" i="4"/>
  <c r="E34" i="4" s="1"/>
  <c r="W35" i="4"/>
  <c r="D35" i="4" s="1"/>
  <c r="X35" i="4"/>
  <c r="E35" i="4" s="1"/>
  <c r="X32" i="37" s="1"/>
  <c r="W36" i="4"/>
  <c r="X36" i="4"/>
  <c r="E36" i="4" s="1"/>
  <c r="X33" i="29" s="1"/>
  <c r="W37" i="4"/>
  <c r="X37" i="4"/>
  <c r="E37" i="4" s="1"/>
  <c r="W38" i="4"/>
  <c r="D38" i="4" s="1"/>
  <c r="V35" i="36" s="1"/>
  <c r="X38" i="4"/>
  <c r="E38" i="4" s="1"/>
  <c r="W39" i="4"/>
  <c r="X39" i="4"/>
  <c r="E39" i="4" s="1"/>
  <c r="X36" i="39" s="1"/>
  <c r="W40" i="4"/>
  <c r="X40" i="4"/>
  <c r="E40" i="4" s="1"/>
  <c r="X37" i="34" s="1"/>
  <c r="W41" i="4"/>
  <c r="D41" i="4" s="1"/>
  <c r="X41" i="4"/>
  <c r="W42" i="4"/>
  <c r="D42" i="4" s="1"/>
  <c r="X42" i="4"/>
  <c r="E42" i="4" s="1"/>
  <c r="W43" i="4"/>
  <c r="D43" i="4" s="1"/>
  <c r="X43" i="4"/>
  <c r="E43" i="4" s="1"/>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32" i="4"/>
  <c r="V29" i="51" s="1"/>
  <c r="D18" i="4"/>
  <c r="V15" i="22" s="1"/>
  <c r="F45" i="4"/>
  <c r="T42" i="30" s="1"/>
  <c r="C45" i="7"/>
  <c r="L44" i="52"/>
  <c r="C5" i="8"/>
  <c r="C44" i="8" s="1"/>
  <c r="D5" i="8"/>
  <c r="D6" i="8"/>
  <c r="D7" i="8"/>
  <c r="O10" i="4"/>
  <c r="P10" i="4" s="1"/>
  <c r="C10" i="4" s="1"/>
  <c r="D8" i="8"/>
  <c r="O11" i="4"/>
  <c r="P11" i="4" s="1"/>
  <c r="C11" i="4" s="1"/>
  <c r="F8" i="13" s="1"/>
  <c r="D9" i="8"/>
  <c r="D10" i="8"/>
  <c r="O13" i="4"/>
  <c r="P13" i="4" s="1"/>
  <c r="C13" i="4" s="1"/>
  <c r="AN13" i="4"/>
  <c r="H13" i="4" s="1"/>
  <c r="D11" i="8"/>
  <c r="D12" i="8"/>
  <c r="D13" i="8"/>
  <c r="D14" i="8"/>
  <c r="O17" i="4"/>
  <c r="P17" i="4" s="1"/>
  <c r="C17" i="4" s="1"/>
  <c r="P14" i="43" s="1"/>
  <c r="D15" i="8"/>
  <c r="O18" i="4"/>
  <c r="P18" i="4" s="1"/>
  <c r="C18" i="4" s="1"/>
  <c r="D16" i="8"/>
  <c r="D17" i="8"/>
  <c r="D18" i="8"/>
  <c r="E18" i="8" s="1"/>
  <c r="AN21" i="4"/>
  <c r="H21" i="4" s="1"/>
  <c r="D19" i="8"/>
  <c r="E19" i="8" s="1"/>
  <c r="D20" i="8"/>
  <c r="AN23" i="4"/>
  <c r="H23" i="4" s="1"/>
  <c r="D21" i="8"/>
  <c r="D22" i="8"/>
  <c r="D23" i="8"/>
  <c r="D24" i="8"/>
  <c r="D25" i="8"/>
  <c r="D26" i="8"/>
  <c r="AN29" i="4"/>
  <c r="H29" i="4" s="1"/>
  <c r="N26" i="15" s="1"/>
  <c r="D27" i="8"/>
  <c r="D28" i="8"/>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28"/>
  <c r="V26" i="51"/>
  <c r="V26" i="18"/>
  <c r="V26" i="22"/>
  <c r="V26" i="30"/>
  <c r="V26" i="37"/>
  <c r="V26" i="43"/>
  <c r="V26" i="17"/>
  <c r="V26" i="27"/>
  <c r="V26" i="31"/>
  <c r="V26" i="40"/>
  <c r="X34" i="49"/>
  <c r="V24" i="50"/>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D36" i="4"/>
  <c r="V33" i="42" s="1"/>
  <c r="E29" i="41"/>
  <c r="F25" i="29"/>
  <c r="F25" i="21"/>
  <c r="P25" i="42"/>
  <c r="F25" i="44"/>
  <c r="F25" i="30"/>
  <c r="P25" i="38"/>
  <c r="F25" i="28"/>
  <c r="P25" i="27"/>
  <c r="F25" i="19"/>
  <c r="P25" i="30"/>
  <c r="F25" i="14"/>
  <c r="P25" i="36"/>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19"/>
  <c r="E35" i="44"/>
  <c r="E8" i="44"/>
  <c r="E14" i="44"/>
  <c r="E16" i="44"/>
  <c r="E18" i="44"/>
  <c r="E21" i="44"/>
  <c r="E22" i="44"/>
  <c r="E24" i="44"/>
  <c r="E25" i="44"/>
  <c r="E28" i="44"/>
  <c r="E31" i="44"/>
  <c r="E36" i="44"/>
  <c r="E40" i="44"/>
  <c r="E33" i="44"/>
  <c r="E18" i="34"/>
  <c r="E14" i="34"/>
  <c r="E12" i="33"/>
  <c r="E15" i="33"/>
  <c r="E16" i="33"/>
  <c r="E21" i="33"/>
  <c r="E25" i="33"/>
  <c r="E30" i="33"/>
  <c r="E33" i="33"/>
  <c r="E18" i="24"/>
  <c r="E31" i="16"/>
  <c r="E28" i="16"/>
  <c r="E39" i="16"/>
  <c r="E33" i="16"/>
  <c r="E35" i="16"/>
  <c r="E32" i="16"/>
  <c r="E40" i="16"/>
  <c r="E37" i="16"/>
  <c r="E24" i="16"/>
  <c r="E20" i="16"/>
  <c r="E16" i="16"/>
  <c r="E23" i="16"/>
  <c r="E19" i="16"/>
  <c r="E15" i="16"/>
  <c r="E28" i="29"/>
  <c r="E30" i="36"/>
  <c r="E31" i="36"/>
  <c r="N28" i="12"/>
  <c r="N28" i="24"/>
  <c r="N28" i="16"/>
  <c r="E38" i="15"/>
  <c r="V24" i="14"/>
  <c r="V24" i="15"/>
  <c r="V24" i="21"/>
  <c r="V24" i="24"/>
  <c r="E26" i="23"/>
  <c r="E26" i="15"/>
  <c r="E30" i="15"/>
  <c r="E12" i="15"/>
  <c r="G12" i="15" s="1"/>
  <c r="E15" i="15"/>
  <c r="E18" i="15"/>
  <c r="E19" i="15"/>
  <c r="E23" i="15"/>
  <c r="E25" i="15"/>
  <c r="E27" i="15"/>
  <c r="E34" i="15"/>
  <c r="E31" i="15"/>
  <c r="N18" i="16"/>
  <c r="E14" i="17"/>
  <c r="E15" i="17"/>
  <c r="E17" i="17"/>
  <c r="E18" i="17"/>
  <c r="E22" i="17"/>
  <c r="E23" i="17"/>
  <c r="L44" i="50"/>
  <c r="L44" i="12"/>
  <c r="E13" i="12"/>
  <c r="E22" i="12"/>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8" i="24"/>
  <c r="N18" i="32"/>
  <c r="N18" i="30"/>
  <c r="X8" i="42"/>
  <c r="X28" i="8"/>
  <c r="X28" i="44"/>
  <c r="X28" i="41"/>
  <c r="X28" i="33"/>
  <c r="X36" i="17"/>
  <c r="V33" i="31"/>
  <c r="X32" i="30"/>
  <c r="X28" i="30"/>
  <c r="X7" i="37"/>
  <c r="V13" i="16"/>
  <c r="V13" i="20"/>
  <c r="V13" i="26"/>
  <c r="V13" i="35"/>
  <c r="V13" i="37"/>
  <c r="V13" i="42"/>
  <c r="V13" i="17"/>
  <c r="V13" i="24"/>
  <c r="V13" i="30"/>
  <c r="V13" i="27"/>
  <c r="V13" i="38"/>
  <c r="V13" i="43"/>
  <c r="V13" i="49"/>
  <c r="V13" i="33"/>
  <c r="V13" i="48"/>
  <c r="X36" i="13"/>
  <c r="V33" i="37"/>
  <c r="V16" i="21"/>
  <c r="V13" i="50"/>
  <c r="X8" i="12"/>
  <c r="X12" i="35"/>
  <c r="V27" i="31"/>
  <c r="V12" i="20"/>
  <c r="V12" i="26"/>
  <c r="V12" i="28"/>
  <c r="V12" i="35"/>
  <c r="V12" i="36"/>
  <c r="V12" i="37"/>
  <c r="V12" i="41"/>
  <c r="V12" i="42"/>
  <c r="V28" i="25"/>
  <c r="V28" i="27"/>
  <c r="V28" i="28"/>
  <c r="V28" i="29"/>
  <c r="V18" i="24"/>
  <c r="V18" i="29"/>
  <c r="E41" i="4"/>
  <c r="X38" i="14" s="1"/>
  <c r="N30" i="33"/>
  <c r="N28" i="35"/>
  <c r="N20" i="17"/>
  <c r="N20" i="19"/>
  <c r="N20" i="35"/>
  <c r="N18" i="20"/>
  <c r="N18" i="35"/>
  <c r="N18" i="34"/>
  <c r="D10" i="4"/>
  <c r="D11" i="4"/>
  <c r="V8" i="13" s="1"/>
  <c r="D12" i="4"/>
  <c r="D13" i="4"/>
  <c r="V10" i="30" s="1"/>
  <c r="D14" i="4"/>
  <c r="D37" i="4"/>
  <c r="D39" i="4"/>
  <c r="V36" i="23" s="1"/>
  <c r="X36" i="14"/>
  <c r="X36" i="18"/>
  <c r="X36" i="33"/>
  <c r="X8" i="30"/>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P10" i="8"/>
  <c r="P10" i="20"/>
  <c r="P10" i="38"/>
  <c r="F10" i="42"/>
  <c r="F10" i="52"/>
  <c r="F10" i="49"/>
  <c r="P10" i="24"/>
  <c r="F10" i="16"/>
  <c r="F25" i="38"/>
  <c r="V9" i="26"/>
  <c r="V9" i="39"/>
  <c r="P27" i="8"/>
  <c r="F27" i="8"/>
  <c r="P5" i="42"/>
  <c r="F5" i="40"/>
  <c r="E9" i="33"/>
  <c r="N30" i="15"/>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26" i="26"/>
  <c r="E9" i="17"/>
  <c r="E12" i="16"/>
  <c r="E6" i="3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E22" i="42"/>
  <c r="E23" i="42"/>
  <c r="E38" i="42"/>
  <c r="E7" i="42"/>
  <c r="E8" i="42"/>
  <c r="E27" i="42"/>
  <c r="E42" i="42"/>
  <c r="E6" i="42"/>
  <c r="E10" i="42"/>
  <c r="G10" i="42" s="1"/>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G25" i="14" s="1"/>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V10" i="28"/>
  <c r="V10" i="40"/>
  <c r="V10" i="32"/>
  <c r="V10" i="44"/>
  <c r="V10" i="39"/>
  <c r="X38" i="20"/>
  <c r="X38" i="36"/>
  <c r="X38" i="31"/>
  <c r="X38" i="44"/>
  <c r="V9" i="31"/>
  <c r="V11" i="38"/>
  <c r="X18" i="43"/>
  <c r="X18" i="52"/>
  <c r="X18" i="21"/>
  <c r="X18" i="41"/>
  <c r="X18" i="25"/>
  <c r="X18" i="44"/>
  <c r="X18" i="28"/>
  <c r="X38" i="12"/>
  <c r="V36" i="25"/>
  <c r="V7" i="24"/>
  <c r="V7" i="25"/>
  <c r="V7" i="38"/>
  <c r="X38" i="34"/>
  <c r="X38" i="24"/>
  <c r="X38" i="48"/>
  <c r="X38" i="16"/>
  <c r="X38" i="40"/>
  <c r="X38" i="51"/>
  <c r="V34" i="27"/>
  <c r="V34" i="14"/>
  <c r="V11" i="33"/>
  <c r="V11" i="8"/>
  <c r="V11" i="16"/>
  <c r="V9" i="51"/>
  <c r="V9" i="50"/>
  <c r="V9" i="44"/>
  <c r="V9" i="21"/>
  <c r="V7" i="16"/>
  <c r="V7" i="12"/>
  <c r="X33" i="43"/>
  <c r="V9" i="27"/>
  <c r="V11" i="36"/>
  <c r="V11" i="40"/>
  <c r="X18" i="50"/>
  <c r="X18" i="30"/>
  <c r="X18" i="48"/>
  <c r="X18" i="37"/>
  <c r="X18" i="22"/>
  <c r="X18" i="32"/>
  <c r="X18" i="18"/>
  <c r="X18" i="12"/>
  <c r="X18" i="38"/>
  <c r="X18" i="36"/>
  <c r="X18" i="20"/>
  <c r="X38" i="22"/>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5" i="24"/>
  <c r="X29" i="24"/>
  <c r="V20" i="41"/>
  <c r="V20" i="49"/>
  <c r="V20" i="15"/>
  <c r="V20" i="21"/>
  <c r="V20" i="27"/>
  <c r="V20" i="44"/>
  <c r="V14" i="14"/>
  <c r="V14" i="36"/>
  <c r="X41" i="27"/>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F5" i="28"/>
  <c r="P5" i="31"/>
  <c r="F5" i="33"/>
  <c r="F5" i="36"/>
  <c r="P5" i="39"/>
  <c r="P5" i="41"/>
  <c r="P5" i="43"/>
  <c r="P5" i="29"/>
  <c r="F5" i="30"/>
  <c r="P5" i="33"/>
  <c r="P5" i="36"/>
  <c r="F5" i="39"/>
  <c r="F5" i="42"/>
  <c r="G5" i="42" s="1"/>
  <c r="P5" i="26"/>
  <c r="F5" i="29"/>
  <c r="P5" i="30"/>
  <c r="P5" i="34"/>
  <c r="F5" i="37"/>
  <c r="P5" i="40"/>
  <c r="P5" i="44"/>
  <c r="P5" i="27"/>
  <c r="F5" i="31"/>
  <c r="P5" i="32"/>
  <c r="F5" i="34"/>
  <c r="P5" i="37"/>
  <c r="F5" i="41"/>
  <c r="F5" i="43"/>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F10" i="15"/>
  <c r="G10" i="15" s="1"/>
  <c r="P10" i="15"/>
  <c r="P10" i="18"/>
  <c r="F10" i="20"/>
  <c r="G10" i="20" s="1"/>
  <c r="P10" i="29"/>
  <c r="P10" i="28"/>
  <c r="F10" i="35"/>
  <c r="F10" i="34"/>
  <c r="F10" i="40"/>
  <c r="F10" i="43"/>
  <c r="F10" i="12"/>
  <c r="P10" i="16"/>
  <c r="F10" i="18"/>
  <c r="F10" i="23"/>
  <c r="F10" i="26"/>
  <c r="G10" i="26" s="1"/>
  <c r="F10" i="31"/>
  <c r="F10" i="30"/>
  <c r="F10" i="41"/>
  <c r="G10" i="41" s="1"/>
  <c r="P10" i="39"/>
  <c r="P10" i="44"/>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15" i="4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F10" i="48"/>
  <c r="P10" i="50"/>
  <c r="F10" i="51"/>
  <c r="P10" i="51"/>
  <c r="P10" i="48"/>
  <c r="P10" i="49"/>
  <c r="P10" i="52"/>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P15" i="37"/>
  <c r="F15" i="38"/>
  <c r="G15" i="38" s="1"/>
  <c r="F15" i="25"/>
  <c r="P15" i="18"/>
  <c r="F15" i="13"/>
  <c r="P15" i="39"/>
  <c r="F34" i="30"/>
  <c r="P34" i="27"/>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G10" i="18"/>
  <c r="X32" i="32"/>
  <c r="X32" i="18"/>
  <c r="X32" i="23"/>
  <c r="X32" i="44"/>
  <c r="X32" i="33"/>
  <c r="X32" i="31"/>
  <c r="X32" i="17"/>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8"/>
  <c r="X37" i="43"/>
  <c r="X27" i="14"/>
  <c r="X27" i="29"/>
  <c r="X27" i="17"/>
  <c r="X27" i="37"/>
  <c r="X27" i="20"/>
  <c r="X27" i="52"/>
  <c r="X25" i="8"/>
  <c r="X23" i="49"/>
  <c r="X23" i="39"/>
  <c r="X23" i="48"/>
  <c r="X23" i="29"/>
  <c r="X23" i="13"/>
  <c r="X13" i="13"/>
  <c r="X11" i="19"/>
  <c r="X11" i="18"/>
  <c r="X11" i="23"/>
  <c r="X11" i="25"/>
  <c r="X11" i="42"/>
  <c r="X11" i="34"/>
  <c r="X9" i="36"/>
  <c r="X9" i="40"/>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G10" i="52"/>
  <c r="V37" i="27"/>
  <c r="V37" i="18"/>
  <c r="V37" i="13"/>
  <c r="V37" i="39"/>
  <c r="V37" i="23"/>
  <c r="V37" i="33"/>
  <c r="V37" i="35"/>
  <c r="V37" i="50"/>
  <c r="V37" i="16"/>
  <c r="V37" i="29"/>
  <c r="V37" i="31"/>
  <c r="V37" i="19"/>
  <c r="V37" i="26"/>
  <c r="V37" i="41"/>
  <c r="V37" i="44"/>
  <c r="V37" i="38"/>
  <c r="V37" i="49"/>
  <c r="V37" i="20"/>
  <c r="V37" i="15"/>
  <c r="V36" i="16"/>
  <c r="V10" i="15"/>
  <c r="V10" i="42"/>
  <c r="V10" i="20"/>
  <c r="V10" i="12"/>
  <c r="F28" i="43"/>
  <c r="P10" i="19"/>
  <c r="P10" i="27"/>
  <c r="P10" i="36"/>
  <c r="F10" i="38"/>
  <c r="P10" i="17"/>
  <c r="P10" i="25"/>
  <c r="F10" i="27"/>
  <c r="P10" i="40"/>
  <c r="P10" i="41"/>
  <c r="F10" i="8"/>
  <c r="F10" i="25"/>
  <c r="P10" i="37"/>
  <c r="F10" i="50"/>
  <c r="P10" i="34"/>
  <c r="P10" i="12"/>
  <c r="P10" i="23"/>
  <c r="F10" i="29"/>
  <c r="P10" i="42"/>
  <c r="F10" i="13"/>
  <c r="F10" i="22"/>
  <c r="G10" i="22" s="1"/>
  <c r="F10" i="28"/>
  <c r="G10" i="28" s="1"/>
  <c r="F10" i="33"/>
  <c r="F10" i="36"/>
  <c r="P10" i="13"/>
  <c r="F10" i="32"/>
  <c r="F10" i="21"/>
  <c r="G10" i="21" s="1"/>
  <c r="E7" i="36"/>
  <c r="F27" i="50"/>
  <c r="P27" i="52"/>
  <c r="P27" i="50"/>
  <c r="F27" i="52"/>
  <c r="G27" i="52" s="1"/>
  <c r="AI42" i="4"/>
  <c r="G42" i="4" s="1"/>
  <c r="J39" i="31" s="1"/>
  <c r="AH42" i="4"/>
  <c r="F42" i="4" s="1"/>
  <c r="T39" i="35" s="1"/>
  <c r="AH14" i="4"/>
  <c r="F14" i="4" s="1"/>
  <c r="T11" i="19" s="1"/>
  <c r="AH40" i="4"/>
  <c r="F40" i="4" s="1"/>
  <c r="T37" i="40" s="1"/>
  <c r="AH9" i="4"/>
  <c r="F9" i="4" s="1"/>
  <c r="T6" i="52"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G10" i="50" s="1"/>
  <c r="E12" i="50"/>
  <c r="E14" i="50"/>
  <c r="E16" i="50"/>
  <c r="E18" i="50"/>
  <c r="E20" i="50"/>
  <c r="E22" i="50"/>
  <c r="E24" i="50"/>
  <c r="E26" i="50"/>
  <c r="E28" i="50"/>
  <c r="E30" i="50"/>
  <c r="E32" i="50"/>
  <c r="E34" i="50"/>
  <c r="E36" i="50"/>
  <c r="E38" i="50"/>
  <c r="E40" i="50"/>
  <c r="G40" i="50" s="1"/>
  <c r="E42" i="50"/>
  <c r="F5" i="8"/>
  <c r="F5" i="12"/>
  <c r="G5" i="12" s="1"/>
  <c r="F5" i="14"/>
  <c r="F5" i="16"/>
  <c r="P5" i="15"/>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G33" i="18" s="1"/>
  <c r="E25" i="18"/>
  <c r="E7" i="18"/>
  <c r="E24" i="12"/>
  <c r="E27" i="12"/>
  <c r="G27" i="12" s="1"/>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38"/>
  <c r="X12" i="37"/>
  <c r="F40" i="30"/>
  <c r="G40" i="30" s="1"/>
  <c r="P40" i="52"/>
  <c r="P11" i="49"/>
  <c r="P5" i="48"/>
  <c r="P5" i="50"/>
  <c r="P5" i="51"/>
  <c r="P5" i="17"/>
  <c r="F5" i="26"/>
  <c r="F5" i="18"/>
  <c r="P5" i="8"/>
  <c r="P5" i="18"/>
  <c r="F5" i="27"/>
  <c r="F5" i="19"/>
  <c r="G5" i="19" s="1"/>
  <c r="P5" i="25"/>
  <c r="P5" i="49"/>
  <c r="F5" i="50"/>
  <c r="P5" i="19"/>
  <c r="P5" i="14"/>
  <c r="F5" i="24"/>
  <c r="P5" i="20"/>
  <c r="F5" i="15"/>
  <c r="G5" i="15" s="1"/>
  <c r="P5" i="23"/>
  <c r="E20" i="35"/>
  <c r="E27" i="35"/>
  <c r="G27" i="35" s="1"/>
  <c r="E12" i="25"/>
  <c r="G12" i="25" s="1"/>
  <c r="E33" i="25"/>
  <c r="G33" i="25" s="1"/>
  <c r="E25" i="25"/>
  <c r="E13" i="25"/>
  <c r="E37" i="25"/>
  <c r="E32" i="25"/>
  <c r="E23" i="25"/>
  <c r="E7" i="25"/>
  <c r="E10" i="25"/>
  <c r="E24" i="20"/>
  <c r="E29" i="16"/>
  <c r="E17" i="16"/>
  <c r="E18" i="16"/>
  <c r="E25" i="16"/>
  <c r="E6" i="16"/>
  <c r="E14" i="16"/>
  <c r="E9" i="40"/>
  <c r="J42" i="30"/>
  <c r="J42" i="8"/>
  <c r="V29" i="49"/>
  <c r="V29" i="31"/>
  <c r="V29" i="36"/>
  <c r="E10" i="49"/>
  <c r="G10" i="49" s="1"/>
  <c r="E18" i="49"/>
  <c r="E26" i="49"/>
  <c r="E34" i="49"/>
  <c r="E42" i="49"/>
  <c r="E8" i="49"/>
  <c r="E20" i="49"/>
  <c r="E30" i="49"/>
  <c r="E40" i="49"/>
  <c r="E31" i="49"/>
  <c r="E32" i="49"/>
  <c r="E16" i="49"/>
  <c r="E39" i="48"/>
  <c r="E23" i="48"/>
  <c r="AI25" i="4"/>
  <c r="G25" i="4" s="1"/>
  <c r="AI17" i="4"/>
  <c r="G17" i="4" s="1"/>
  <c r="J14" i="16" s="1"/>
  <c r="AI37" i="4"/>
  <c r="G37" i="4" s="1"/>
  <c r="J31" i="20"/>
  <c r="G10" i="25"/>
  <c r="AI29" i="4"/>
  <c r="G29" i="4" s="1"/>
  <c r="J26" i="33" s="1"/>
  <c r="AH16" i="4"/>
  <c r="F16" i="4" s="1"/>
  <c r="AI21" i="4"/>
  <c r="G21" i="4" s="1"/>
  <c r="AI44" i="4"/>
  <c r="G44" i="4" s="1"/>
  <c r="J41" i="34" s="1"/>
  <c r="AI27" i="4"/>
  <c r="G27" i="4" s="1"/>
  <c r="J24" i="51" s="1"/>
  <c r="AI13" i="4"/>
  <c r="G13" i="4" s="1"/>
  <c r="J10" i="21" s="1"/>
  <c r="AH38" i="4"/>
  <c r="F38" i="4" s="1"/>
  <c r="AI46" i="4"/>
  <c r="G46" i="4" s="1"/>
  <c r="J43" i="19" s="1"/>
  <c r="AH46" i="4"/>
  <c r="F46" i="4" s="1"/>
  <c r="T43" i="13" s="1"/>
  <c r="J37" i="26"/>
  <c r="J37" i="34"/>
  <c r="J37" i="41"/>
  <c r="J37" i="13"/>
  <c r="J37" i="40"/>
  <c r="J37" i="36"/>
  <c r="J37" i="23"/>
  <c r="J37" i="39"/>
  <c r="J37" i="27"/>
  <c r="J37" i="21"/>
  <c r="J37" i="33"/>
  <c r="J37" i="19"/>
  <c r="J37" i="37"/>
  <c r="J37" i="16"/>
  <c r="J37" i="35"/>
  <c r="J37" i="25"/>
  <c r="J37" i="44"/>
  <c r="J37" i="50"/>
  <c r="J37" i="24"/>
  <c r="T11" i="14"/>
  <c r="J41" i="31"/>
  <c r="J41" i="41"/>
  <c r="J41" i="44"/>
  <c r="J41" i="49"/>
  <c r="T39" i="39"/>
  <c r="J24" i="25"/>
  <c r="J24" i="22"/>
  <c r="J39" i="12"/>
  <c r="J39" i="36"/>
  <c r="J39" i="22"/>
  <c r="J39" i="30"/>
  <c r="J39" i="33"/>
  <c r="T28" i="40"/>
  <c r="T28" i="38"/>
  <c r="T28" i="23"/>
  <c r="T28" i="34"/>
  <c r="T28" i="19"/>
  <c r="T43" i="21"/>
  <c r="T43" i="15"/>
  <c r="T43" i="22"/>
  <c r="T43" i="29"/>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25"/>
  <c r="T6" i="24"/>
  <c r="T6" i="20"/>
  <c r="T6" i="28"/>
  <c r="T6" i="48"/>
  <c r="J14" i="12"/>
  <c r="T6" i="30" l="1"/>
  <c r="T6" i="37"/>
  <c r="T6" i="29"/>
  <c r="T6" i="43"/>
  <c r="T6" i="50"/>
  <c r="T6" i="41"/>
  <c r="T6" i="34"/>
  <c r="T6" i="22"/>
  <c r="T6" i="27"/>
  <c r="T6" i="44"/>
  <c r="T6" i="26"/>
  <c r="T6" i="18"/>
  <c r="T6" i="31"/>
  <c r="T6" i="40"/>
  <c r="T8" i="19"/>
  <c r="T6" i="8"/>
  <c r="T6" i="42"/>
  <c r="T6" i="12"/>
  <c r="T6" i="32"/>
  <c r="T8" i="16"/>
  <c r="T6" i="17"/>
  <c r="T6" i="33"/>
  <c r="T6" i="16"/>
  <c r="T6" i="51"/>
  <c r="T8" i="44"/>
  <c r="T6" i="35"/>
  <c r="T6" i="13"/>
  <c r="T6" i="39"/>
  <c r="T6" i="23"/>
  <c r="T6" i="36"/>
  <c r="T8" i="17"/>
  <c r="T6" i="21"/>
  <c r="T6" i="49"/>
  <c r="T6" i="19"/>
  <c r="T6" i="38"/>
  <c r="T8" i="51"/>
  <c r="J14" i="35"/>
  <c r="J24" i="20"/>
  <c r="J14" i="24"/>
  <c r="J24" i="49"/>
  <c r="J14" i="38"/>
  <c r="J24" i="34"/>
  <c r="J14" i="33"/>
  <c r="J14" i="51"/>
  <c r="J24" i="36"/>
  <c r="J14" i="32"/>
  <c r="J24" i="17"/>
  <c r="T37" i="50"/>
  <c r="J14" i="22"/>
  <c r="J24" i="28"/>
  <c r="T37" i="12"/>
  <c r="X40" i="30"/>
  <c r="X40" i="51"/>
  <c r="X40" i="16"/>
  <c r="X40" i="17"/>
  <c r="X40" i="24"/>
  <c r="X40" i="52"/>
  <c r="X40" i="12"/>
  <c r="X40" i="20"/>
  <c r="X40" i="18"/>
  <c r="X40" i="19"/>
  <c r="X40" i="48"/>
  <c r="X40" i="29"/>
  <c r="X40" i="28"/>
  <c r="X20" i="14"/>
  <c r="X20" i="28"/>
  <c r="X20" i="21"/>
  <c r="X20" i="49"/>
  <c r="X20" i="20"/>
  <c r="X20" i="15"/>
  <c r="X20" i="29"/>
  <c r="X20" i="43"/>
  <c r="X20" i="34"/>
  <c r="X20" i="16"/>
  <c r="X20" i="37"/>
  <c r="X20" i="50"/>
  <c r="X20" i="23"/>
  <c r="X20" i="40"/>
  <c r="X20" i="48"/>
  <c r="X20" i="39"/>
  <c r="X20" i="32"/>
  <c r="X20" i="25"/>
  <c r="X20" i="17"/>
  <c r="X20" i="33"/>
  <c r="X20" i="31"/>
  <c r="X20" i="12"/>
  <c r="X20" i="42"/>
  <c r="X20" i="51"/>
  <c r="X20" i="36"/>
  <c r="X20" i="52"/>
  <c r="X20" i="35"/>
  <c r="X20" i="26"/>
  <c r="X20" i="41"/>
  <c r="X20" i="19"/>
  <c r="X20" i="30"/>
  <c r="X20" i="38"/>
  <c r="X20" i="22"/>
  <c r="X16" i="44"/>
  <c r="X16" i="16"/>
  <c r="X16" i="48"/>
  <c r="X16" i="31"/>
  <c r="X16" i="33"/>
  <c r="X16" i="30"/>
  <c r="X16" i="28"/>
  <c r="X16" i="13"/>
  <c r="X16" i="38"/>
  <c r="X16" i="35"/>
  <c r="X16" i="14"/>
  <c r="X16" i="8"/>
  <c r="X16" i="23"/>
  <c r="X16" i="15"/>
  <c r="X16" i="50"/>
  <c r="X16" i="26"/>
  <c r="X16" i="21"/>
  <c r="X16" i="27"/>
  <c r="X16" i="22"/>
  <c r="X16" i="17"/>
  <c r="X16" i="24"/>
  <c r="X16" i="32"/>
  <c r="X16" i="40"/>
  <c r="X16" i="36"/>
  <c r="X16" i="52"/>
  <c r="X16" i="25"/>
  <c r="X16" i="37"/>
  <c r="X16" i="12"/>
  <c r="X16" i="29"/>
  <c r="X16" i="42"/>
  <c r="X16" i="18"/>
  <c r="X16" i="41"/>
  <c r="X16" i="19"/>
  <c r="X16" i="43"/>
  <c r="X16" i="49"/>
  <c r="X16" i="20"/>
  <c r="X16" i="34"/>
  <c r="X16" i="51"/>
  <c r="X16" i="39"/>
  <c r="X24" i="37"/>
  <c r="X24" i="34"/>
  <c r="X24" i="20"/>
  <c r="X24" i="41"/>
  <c r="X24" i="52"/>
  <c r="X24" i="30"/>
  <c r="X24" i="38"/>
  <c r="X24" i="36"/>
  <c r="X24" i="19"/>
  <c r="X24" i="35"/>
  <c r="X36" i="24"/>
  <c r="X36" i="44"/>
  <c r="X12" i="16"/>
  <c r="X28" i="27"/>
  <c r="X36" i="27"/>
  <c r="X8" i="24"/>
  <c r="X36" i="41"/>
  <c r="X28" i="48"/>
  <c r="X28" i="29"/>
  <c r="X28" i="17"/>
  <c r="X28" i="19"/>
  <c r="X8" i="25"/>
  <c r="X32" i="43"/>
  <c r="X12" i="33"/>
  <c r="V29" i="43"/>
  <c r="V29" i="14"/>
  <c r="X12" i="22"/>
  <c r="V10" i="21"/>
  <c r="V10" i="17"/>
  <c r="X9" i="27"/>
  <c r="X25" i="12"/>
  <c r="X37" i="31"/>
  <c r="X32" i="25"/>
  <c r="X32" i="16"/>
  <c r="X32" i="13"/>
  <c r="X32" i="22"/>
  <c r="V14" i="12"/>
  <c r="X29" i="23"/>
  <c r="V10" i="50"/>
  <c r="V10" i="29"/>
  <c r="X8" i="35"/>
  <c r="X36" i="42"/>
  <c r="X36" i="8"/>
  <c r="X12" i="18"/>
  <c r="X28" i="40"/>
  <c r="X36" i="30"/>
  <c r="X28" i="13"/>
  <c r="X8" i="40"/>
  <c r="X36" i="26"/>
  <c r="X28" i="38"/>
  <c r="X28" i="18"/>
  <c r="X28" i="12"/>
  <c r="X28" i="15"/>
  <c r="X8" i="17"/>
  <c r="X32" i="8"/>
  <c r="X12" i="34"/>
  <c r="V29" i="42"/>
  <c r="X9" i="44"/>
  <c r="X37" i="32"/>
  <c r="X32" i="40"/>
  <c r="X41" i="40"/>
  <c r="X29" i="28"/>
  <c r="V8" i="50"/>
  <c r="V10" i="33"/>
  <c r="V10" i="43"/>
  <c r="X36" i="52"/>
  <c r="X36" i="34"/>
  <c r="X36" i="16"/>
  <c r="X12" i="40"/>
  <c r="X8" i="41"/>
  <c r="X36" i="25"/>
  <c r="X28" i="43"/>
  <c r="X8" i="50"/>
  <c r="X36" i="50"/>
  <c r="X28" i="25"/>
  <c r="X28" i="37"/>
  <c r="X28" i="39"/>
  <c r="X8" i="49"/>
  <c r="X8" i="37"/>
  <c r="X12" i="15"/>
  <c r="V29" i="22"/>
  <c r="X25" i="30"/>
  <c r="V29" i="23"/>
  <c r="X12" i="30"/>
  <c r="V10" i="13"/>
  <c r="V10" i="8"/>
  <c r="V10" i="41"/>
  <c r="X25" i="22"/>
  <c r="X33" i="44"/>
  <c r="X32" i="20"/>
  <c r="X32" i="50"/>
  <c r="X32" i="26"/>
  <c r="V14" i="44"/>
  <c r="X21" i="31"/>
  <c r="V10" i="48"/>
  <c r="V10" i="16"/>
  <c r="V10" i="37"/>
  <c r="X37" i="41"/>
  <c r="X28" i="51"/>
  <c r="X36" i="35"/>
  <c r="X36" i="19"/>
  <c r="X12" i="39"/>
  <c r="X12" i="31"/>
  <c r="X32" i="19"/>
  <c r="X36" i="43"/>
  <c r="X8" i="18"/>
  <c r="X36" i="22"/>
  <c r="X28" i="14"/>
  <c r="X28" i="23"/>
  <c r="X28" i="35"/>
  <c r="X8" i="39"/>
  <c r="X8" i="23"/>
  <c r="X12" i="8"/>
  <c r="V29" i="12"/>
  <c r="V10" i="25"/>
  <c r="X32" i="49"/>
  <c r="V29" i="17"/>
  <c r="X12" i="27"/>
  <c r="V10" i="31"/>
  <c r="V10" i="52"/>
  <c r="V10" i="14"/>
  <c r="X33" i="48"/>
  <c r="X32" i="39"/>
  <c r="X32" i="34"/>
  <c r="X32" i="29"/>
  <c r="X32" i="35"/>
  <c r="V14" i="32"/>
  <c r="X21" i="13"/>
  <c r="X13" i="14"/>
  <c r="V10" i="38"/>
  <c r="V10" i="22"/>
  <c r="X28" i="36"/>
  <c r="X36" i="31"/>
  <c r="X36" i="32"/>
  <c r="X12" i="29"/>
  <c r="X12" i="21"/>
  <c r="X28" i="49"/>
  <c r="X36" i="40"/>
  <c r="X8" i="36"/>
  <c r="X36" i="20"/>
  <c r="X36" i="12"/>
  <c r="X28" i="50"/>
  <c r="X28" i="32"/>
  <c r="X28" i="34"/>
  <c r="X8" i="33"/>
  <c r="X8" i="21"/>
  <c r="X36" i="51"/>
  <c r="V29" i="37"/>
  <c r="V29" i="27"/>
  <c r="X12" i="28"/>
  <c r="V10" i="35"/>
  <c r="X32" i="36"/>
  <c r="V29" i="40"/>
  <c r="X12" i="52"/>
  <c r="X12" i="20"/>
  <c r="V10" i="27"/>
  <c r="V10" i="19"/>
  <c r="V10" i="49"/>
  <c r="X9" i="22"/>
  <c r="X33" i="23"/>
  <c r="X32" i="28"/>
  <c r="X32" i="24"/>
  <c r="X32" i="15"/>
  <c r="X32" i="12"/>
  <c r="V14" i="43"/>
  <c r="V10" i="36"/>
  <c r="V8" i="18"/>
  <c r="V10" i="24"/>
  <c r="V10" i="18"/>
  <c r="X28" i="20"/>
  <c r="X36" i="15"/>
  <c r="X36" i="28"/>
  <c r="X12" i="36"/>
  <c r="X12" i="24"/>
  <c r="X36" i="37"/>
  <c r="X28" i="16"/>
  <c r="X36" i="36"/>
  <c r="X36" i="48"/>
  <c r="X28" i="42"/>
  <c r="X28" i="28"/>
  <c r="X28" i="31"/>
  <c r="X8" i="16"/>
  <c r="X8" i="13"/>
  <c r="X36" i="49"/>
  <c r="V29" i="20"/>
  <c r="X13" i="38"/>
  <c r="V29" i="34"/>
  <c r="X12" i="48"/>
  <c r="V10" i="26"/>
  <c r="V10" i="34"/>
  <c r="X9" i="16"/>
  <c r="X37" i="18"/>
  <c r="X32" i="41"/>
  <c r="X32" i="48"/>
  <c r="X32" i="38"/>
  <c r="X32" i="51"/>
  <c r="V14" i="29"/>
  <c r="V10" i="23"/>
  <c r="V10" i="51"/>
  <c r="X8" i="15"/>
  <c r="X36" i="23"/>
  <c r="X36" i="38"/>
  <c r="X12" i="23"/>
  <c r="X36" i="29"/>
  <c r="X28" i="21"/>
  <c r="X36" i="21"/>
  <c r="X28" i="52"/>
  <c r="X28" i="24"/>
  <c r="X28" i="22"/>
  <c r="E26" i="42"/>
  <c r="E27" i="34"/>
  <c r="G27" i="34"/>
  <c r="V39" i="16"/>
  <c r="V39" i="48"/>
  <c r="V39" i="31"/>
  <c r="V39" i="29"/>
  <c r="V39" i="8"/>
  <c r="V39" i="40"/>
  <c r="V39" i="23"/>
  <c r="V39" i="32"/>
  <c r="V39" i="17"/>
  <c r="V39" i="13"/>
  <c r="V39" i="38"/>
  <c r="V39" i="15"/>
  <c r="V39" i="43"/>
  <c r="V39" i="24"/>
  <c r="V39" i="28"/>
  <c r="V39" i="34"/>
  <c r="V39" i="22"/>
  <c r="V39" i="27"/>
  <c r="V39" i="20"/>
  <c r="V39" i="36"/>
  <c r="V39" i="42"/>
  <c r="V39" i="25"/>
  <c r="V39" i="44"/>
  <c r="V39" i="33"/>
  <c r="V39" i="50"/>
  <c r="V39" i="35"/>
  <c r="V39" i="30"/>
  <c r="V39" i="12"/>
  <c r="V39" i="39"/>
  <c r="V39" i="51"/>
  <c r="V39" i="37"/>
  <c r="V39" i="49"/>
  <c r="V39" i="19"/>
  <c r="V39" i="52"/>
  <c r="V23" i="49"/>
  <c r="V23" i="13"/>
  <c r="V23" i="30"/>
  <c r="V23" i="8"/>
  <c r="V23" i="19"/>
  <c r="V23" i="35"/>
  <c r="V23" i="31"/>
  <c r="V23" i="23"/>
  <c r="V23" i="38"/>
  <c r="V23" i="39"/>
  <c r="V23" i="44"/>
  <c r="V23" i="18"/>
  <c r="V23" i="27"/>
  <c r="V23" i="29"/>
  <c r="V23" i="17"/>
  <c r="V23" i="24"/>
  <c r="N8" i="17"/>
  <c r="N8" i="44"/>
  <c r="N8" i="39"/>
  <c r="N8" i="37"/>
  <c r="N8" i="13"/>
  <c r="N8" i="20"/>
  <c r="N8" i="18"/>
  <c r="N8" i="43"/>
  <c r="N8" i="50"/>
  <c r="N8" i="19"/>
  <c r="N8" i="27"/>
  <c r="N8" i="21"/>
  <c r="N8" i="30"/>
  <c r="N8" i="22"/>
  <c r="N8" i="23"/>
  <c r="N8" i="33"/>
  <c r="N8" i="24"/>
  <c r="N8" i="26"/>
  <c r="N8" i="8"/>
  <c r="N8" i="25"/>
  <c r="N8" i="38"/>
  <c r="N8" i="28"/>
  <c r="N8" i="34"/>
  <c r="N8" i="42"/>
  <c r="N8" i="14"/>
  <c r="N8" i="35"/>
  <c r="N8" i="12"/>
  <c r="N8" i="29"/>
  <c r="N8" i="16"/>
  <c r="N8" i="40"/>
  <c r="N8" i="15"/>
  <c r="N8" i="41"/>
  <c r="N8" i="31"/>
  <c r="N8" i="32"/>
  <c r="N8" i="36"/>
  <c r="N8" i="51"/>
  <c r="T43" i="23"/>
  <c r="T43" i="25"/>
  <c r="T43" i="37"/>
  <c r="T43" i="27"/>
  <c r="T43" i="17"/>
  <c r="G10" i="8"/>
  <c r="G12" i="33"/>
  <c r="T43" i="28"/>
  <c r="T43" i="39"/>
  <c r="T43" i="42"/>
  <c r="T43" i="43"/>
  <c r="T43" i="30"/>
  <c r="AN19" i="4"/>
  <c r="H19" i="4" s="1"/>
  <c r="AN15" i="4"/>
  <c r="H15" i="4" s="1"/>
  <c r="N12" i="51" s="1"/>
  <c r="T43" i="26"/>
  <c r="T43" i="20"/>
  <c r="T43" i="50"/>
  <c r="T43" i="16"/>
  <c r="T43" i="41"/>
  <c r="T43" i="14"/>
  <c r="T43" i="40"/>
  <c r="T43" i="34"/>
  <c r="X24" i="48"/>
  <c r="T43" i="18"/>
  <c r="T43" i="32"/>
  <c r="T43" i="35"/>
  <c r="T43" i="33"/>
  <c r="T43" i="31"/>
  <c r="X24" i="44"/>
  <c r="T43" i="49"/>
  <c r="T43" i="12"/>
  <c r="T43" i="19"/>
  <c r="T43" i="36"/>
  <c r="T43" i="38"/>
  <c r="X24" i="23"/>
  <c r="T43" i="8"/>
  <c r="T43" i="52"/>
  <c r="T43" i="48"/>
  <c r="T43" i="24"/>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37"/>
  <c r="N12" i="35"/>
  <c r="N12" i="48"/>
  <c r="N12" i="50"/>
  <c r="N12" i="28"/>
  <c r="N12" i="8"/>
  <c r="N12" i="39"/>
  <c r="N12" i="43"/>
  <c r="N12" i="40"/>
  <c r="N12" i="20"/>
  <c r="N12" i="21"/>
  <c r="N12" i="17"/>
  <c r="N12" i="38"/>
  <c r="N12" i="24"/>
  <c r="N12" i="23"/>
  <c r="N12" i="42"/>
  <c r="N12" i="27"/>
  <c r="N12" i="32"/>
  <c r="N12" i="34"/>
  <c r="N12" i="49"/>
  <c r="J41" i="19"/>
  <c r="J41" i="26"/>
  <c r="J41" i="35"/>
  <c r="T39" i="23"/>
  <c r="J26" i="50"/>
  <c r="J26" i="41"/>
  <c r="J39" i="48"/>
  <c r="T39" i="43"/>
  <c r="J41" i="51"/>
  <c r="J41" i="17"/>
  <c r="P34" i="31"/>
  <c r="F19" i="36"/>
  <c r="G19" i="36" s="1"/>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E18" i="25"/>
  <c r="E31" i="23"/>
  <c r="E15" i="23"/>
  <c r="E27" i="21"/>
  <c r="E11" i="21"/>
  <c r="E23" i="19"/>
  <c r="G23" i="19" s="1"/>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G39" i="36"/>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44"/>
  <c r="G34" i="30"/>
  <c r="G13" i="20"/>
  <c r="G13" i="40"/>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G8" i="51" s="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25" i="28"/>
  <c r="G11" i="42"/>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E44" i="39" l="1"/>
  <c r="E44" i="41"/>
  <c r="E44" i="50"/>
  <c r="G15" i="19"/>
  <c r="N12" i="25"/>
  <c r="N12" i="18"/>
  <c r="N12" i="12"/>
  <c r="N12" i="52"/>
  <c r="G36" i="13"/>
  <c r="G34" i="25"/>
  <c r="N12" i="31"/>
  <c r="N12" i="44"/>
  <c r="N12" i="30"/>
  <c r="G23" i="39"/>
  <c r="N12" i="33"/>
  <c r="N12" i="22"/>
  <c r="N12" i="13"/>
  <c r="N12" i="15"/>
  <c r="N12" i="41"/>
  <c r="N12" i="14"/>
  <c r="N12" i="29"/>
  <c r="N12" i="19"/>
  <c r="N12" i="16"/>
  <c r="N12" i="26"/>
  <c r="N16" i="50"/>
  <c r="N16" i="17"/>
  <c r="N16" i="8"/>
  <c r="N16" i="12"/>
  <c r="N16" i="51"/>
  <c r="G15" i="23"/>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G6" i="43" s="1"/>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25" i="37" s="1"/>
  <c r="I25"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22" i="8"/>
  <c r="I22" i="8" s="1"/>
  <c r="H38" i="8"/>
  <c r="I38" i="8" s="1"/>
  <c r="H14" i="8"/>
  <c r="I14" i="8" s="1"/>
  <c r="H30" i="8"/>
  <c r="I30" i="8" s="1"/>
  <c r="H43" i="8"/>
  <c r="I43" i="8" s="1"/>
  <c r="H21" i="8"/>
  <c r="I21" i="8" s="1"/>
  <c r="H32" i="8"/>
  <c r="I32" i="8" s="1"/>
  <c r="H40" i="8"/>
  <c r="I40" i="8" s="1"/>
  <c r="H5" i="8"/>
  <c r="H20" i="17"/>
  <c r="I20" i="17" s="1"/>
  <c r="H40" i="20"/>
  <c r="I40" i="20" s="1"/>
  <c r="H15" i="20"/>
  <c r="I15" i="20" s="1"/>
  <c r="H29" i="20"/>
  <c r="I29" i="20" s="1"/>
  <c r="H6" i="37"/>
  <c r="I6" i="37" s="1"/>
  <c r="H41" i="37"/>
  <c r="I41" i="37" s="1"/>
  <c r="H33" i="37"/>
  <c r="I33" i="37" s="1"/>
  <c r="H32" i="37"/>
  <c r="I32" i="37" s="1"/>
  <c r="H24" i="37"/>
  <c r="I24" i="37" s="1"/>
  <c r="H8" i="37"/>
  <c r="I8" i="37" s="1"/>
  <c r="H13" i="37"/>
  <c r="I13" i="37" s="1"/>
  <c r="H30" i="37"/>
  <c r="I30" i="37" s="1"/>
  <c r="H20" i="37"/>
  <c r="I20" i="37" s="1"/>
  <c r="H31" i="37"/>
  <c r="I31" i="37" s="1"/>
  <c r="H28" i="37"/>
  <c r="I28" i="37" s="1"/>
  <c r="H37" i="37"/>
  <c r="I37" i="37" s="1"/>
  <c r="H36" i="37"/>
  <c r="I36" i="37" s="1"/>
  <c r="H18" i="37"/>
  <c r="I18" i="37" s="1"/>
  <c r="H7" i="37"/>
  <c r="I7" i="37" s="1"/>
  <c r="H12" i="37"/>
  <c r="I12" i="37" s="1"/>
  <c r="H29" i="37"/>
  <c r="I29" i="37" s="1"/>
  <c r="H34" i="37"/>
  <c r="I34" i="37" s="1"/>
  <c r="H21" i="37"/>
  <c r="I21" i="37"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16" i="24"/>
  <c r="I16" i="24" s="1"/>
  <c r="H24" i="24"/>
  <c r="I24" i="24" s="1"/>
  <c r="H40" i="24"/>
  <c r="I40" i="24" s="1"/>
  <c r="H20" i="24"/>
  <c r="I20" i="24" s="1"/>
  <c r="H30" i="24"/>
  <c r="I30" i="24" s="1"/>
  <c r="H42" i="24"/>
  <c r="I42" i="24" s="1"/>
  <c r="H12" i="24"/>
  <c r="I12" i="24" s="1"/>
  <c r="H26" i="24"/>
  <c r="I26" i="24" s="1"/>
  <c r="H38" i="24"/>
  <c r="I38" i="24" s="1"/>
  <c r="H34" i="24"/>
  <c r="I34" i="24" s="1"/>
  <c r="H28" i="24"/>
  <c r="I28" i="24" s="1"/>
  <c r="H14" i="24"/>
  <c r="I14" i="24" s="1"/>
  <c r="H6" i="24"/>
  <c r="I6" i="24" s="1"/>
  <c r="H22" i="24"/>
  <c r="I22" i="24" s="1"/>
  <c r="H36" i="24"/>
  <c r="I36" i="24" s="1"/>
  <c r="H43" i="24"/>
  <c r="I43" i="24" s="1"/>
  <c r="H19" i="24"/>
  <c r="I19" i="24" s="1"/>
  <c r="H11" i="24"/>
  <c r="I11" i="24" s="1"/>
  <c r="H41" i="24"/>
  <c r="I41" i="24" s="1"/>
  <c r="H37" i="24"/>
  <c r="I37" i="24" s="1"/>
  <c r="H23" i="24"/>
  <c r="I23" i="24" s="1"/>
  <c r="H9" i="24"/>
  <c r="I9" i="24" s="1"/>
  <c r="H25" i="24"/>
  <c r="I25" i="24" s="1"/>
  <c r="H7" i="24"/>
  <c r="I7" i="24" s="1"/>
  <c r="H29" i="24"/>
  <c r="I29" i="24" s="1"/>
  <c r="H15" i="24"/>
  <c r="I15" i="24" s="1"/>
  <c r="H13" i="24"/>
  <c r="I13" i="24" s="1"/>
  <c r="H33" i="24"/>
  <c r="I33" i="24" s="1"/>
  <c r="H17" i="24"/>
  <c r="I17" i="24" s="1"/>
  <c r="H12" i="19"/>
  <c r="I12" i="19" s="1"/>
  <c r="H18" i="19"/>
  <c r="I18" i="19" s="1"/>
  <c r="H15" i="19"/>
  <c r="I15" i="19" s="1"/>
  <c r="H7" i="19"/>
  <c r="I7" i="19" s="1"/>
  <c r="H11" i="19"/>
  <c r="I11" i="19" s="1"/>
  <c r="H24" i="19"/>
  <c r="I24" i="19" s="1"/>
  <c r="H32" i="19"/>
  <c r="I32" i="19" s="1"/>
  <c r="H18" i="21"/>
  <c r="I18" i="21" s="1"/>
  <c r="H22" i="21"/>
  <c r="I22" i="21" s="1"/>
  <c r="H30" i="21"/>
  <c r="I30" i="21" s="1"/>
  <c r="H34" i="21"/>
  <c r="I34" i="21" s="1"/>
  <c r="H42" i="21"/>
  <c r="I42" i="21" s="1"/>
  <c r="H12" i="21"/>
  <c r="I12" i="21" s="1"/>
  <c r="H16" i="21"/>
  <c r="I16" i="21" s="1"/>
  <c r="H20" i="21"/>
  <c r="I20" i="21" s="1"/>
  <c r="H28" i="21"/>
  <c r="I28" i="21" s="1"/>
  <c r="H7" i="21"/>
  <c r="I7" i="21" s="1"/>
  <c r="H31" i="21"/>
  <c r="I31" i="21" s="1"/>
  <c r="H39" i="21"/>
  <c r="I39" i="21" s="1"/>
  <c r="H19" i="21"/>
  <c r="I19" i="21" s="1"/>
  <c r="H27" i="21"/>
  <c r="I27" i="21" s="1"/>
  <c r="H35" i="21"/>
  <c r="I35" i="21" s="1"/>
  <c r="H43" i="21"/>
  <c r="I43" i="21" s="1"/>
  <c r="H41" i="21"/>
  <c r="I41" i="21" s="1"/>
  <c r="H37" i="21"/>
  <c r="I37" i="21" s="1"/>
  <c r="H21" i="21"/>
  <c r="I21" i="21" s="1"/>
  <c r="H5" i="18" a="1"/>
  <c r="H12" i="29"/>
  <c r="I12" i="29" s="1"/>
  <c r="H20" i="29"/>
  <c r="I20" i="29" s="1"/>
  <c r="H36" i="29"/>
  <c r="I36" i="29" s="1"/>
  <c r="H30" i="29"/>
  <c r="I30" i="29" s="1"/>
  <c r="H14" i="29"/>
  <c r="I14" i="29" s="1"/>
  <c r="H24" i="29"/>
  <c r="I24" i="29" s="1"/>
  <c r="H22" i="29"/>
  <c r="I22" i="29" s="1"/>
  <c r="H42" i="29"/>
  <c r="I42" i="29" s="1"/>
  <c r="H10" i="29"/>
  <c r="I10" i="29" s="1"/>
  <c r="H26" i="29"/>
  <c r="I26" i="29" s="1"/>
  <c r="H6" i="29"/>
  <c r="I6" i="29" s="1"/>
  <c r="H16" i="29"/>
  <c r="I16" i="29" s="1"/>
  <c r="H38" i="29"/>
  <c r="I38" i="29" s="1"/>
  <c r="H19" i="29"/>
  <c r="I19" i="29" s="1"/>
  <c r="H11" i="29"/>
  <c r="I11" i="29" s="1"/>
  <c r="H13" i="29"/>
  <c r="I13" i="29" s="1"/>
  <c r="H33" i="29"/>
  <c r="I33" i="29" s="1"/>
  <c r="H29" i="29"/>
  <c r="I29" i="29" s="1"/>
  <c r="H15" i="29"/>
  <c r="I15" i="29" s="1"/>
  <c r="H41" i="29"/>
  <c r="I41" i="29" s="1"/>
  <c r="H25" i="29"/>
  <c r="I25" i="29" s="1"/>
  <c r="H23" i="29"/>
  <c r="I23" i="29" s="1"/>
  <c r="H9" i="29"/>
  <c r="I9" i="29" s="1"/>
  <c r="H5" i="29"/>
  <c r="H5" i="14" a="1"/>
  <c r="H10" i="32"/>
  <c r="I10" i="32" s="1"/>
  <c r="H18" i="32"/>
  <c r="I18" i="32" s="1"/>
  <c r="H22" i="32"/>
  <c r="I22" i="32" s="1"/>
  <c r="H32" i="32"/>
  <c r="I32" i="32" s="1"/>
  <c r="H5" i="32"/>
  <c r="H30" i="32"/>
  <c r="I30" i="32" s="1"/>
  <c r="H20" i="32"/>
  <c r="I20" i="32" s="1"/>
  <c r="H8" i="32"/>
  <c r="I8" i="32" s="1"/>
  <c r="H24" i="32"/>
  <c r="I24" i="32" s="1"/>
  <c r="H14" i="32"/>
  <c r="I14" i="32" s="1"/>
  <c r="H36" i="32"/>
  <c r="I36" i="32" s="1"/>
  <c r="H29" i="32"/>
  <c r="I29" i="32" s="1"/>
  <c r="H35" i="32"/>
  <c r="I35" i="32" s="1"/>
  <c r="H17" i="32"/>
  <c r="I17" i="32" s="1"/>
  <c r="H15" i="32"/>
  <c r="I15" i="32" s="1"/>
  <c r="H23" i="32"/>
  <c r="I23" i="32" s="1"/>
  <c r="H43" i="32"/>
  <c r="I43" i="32" s="1"/>
  <c r="H7" i="32"/>
  <c r="I7" i="32" s="1"/>
  <c r="H41" i="32"/>
  <c r="I41" i="32" s="1"/>
  <c r="H25" i="32"/>
  <c r="I25" i="32" s="1"/>
  <c r="H10" i="35"/>
  <c r="I10" i="35" s="1"/>
  <c r="H27" i="35"/>
  <c r="I27" i="35" s="1"/>
  <c r="H33" i="35"/>
  <c r="I33" i="35" s="1"/>
  <c r="H8" i="35"/>
  <c r="I8" i="35" s="1"/>
  <c r="H12" i="35"/>
  <c r="I12" i="35" s="1"/>
  <c r="H42" i="35"/>
  <c r="I42" i="35" s="1"/>
  <c r="H35" i="35"/>
  <c r="I35" i="35" s="1"/>
  <c r="H6" i="41"/>
  <c r="I6" i="41" s="1"/>
  <c r="H41" i="41"/>
  <c r="I41" i="41" s="1"/>
  <c r="H25" i="41"/>
  <c r="I25" i="41" s="1"/>
  <c r="H17" i="41"/>
  <c r="I17" i="41" s="1"/>
  <c r="H9" i="41"/>
  <c r="I9" i="41" s="1"/>
  <c r="H32" i="41"/>
  <c r="I32" i="41" s="1"/>
  <c r="H8" i="41"/>
  <c r="I8" i="41" s="1"/>
  <c r="H42" i="41"/>
  <c r="I42" i="41" s="1"/>
  <c r="H30" i="41"/>
  <c r="I30" i="41" s="1"/>
  <c r="H20" i="41"/>
  <c r="I20" i="41" s="1"/>
  <c r="H10" i="41"/>
  <c r="I10" i="41" s="1"/>
  <c r="H31" i="41"/>
  <c r="I31" i="41" s="1"/>
  <c r="H5" i="41"/>
  <c r="H11" i="41"/>
  <c r="I11" i="41" s="1"/>
  <c r="H36" i="41"/>
  <c r="I36" i="41" s="1"/>
  <c r="H22" i="41"/>
  <c r="I22" i="41" s="1"/>
  <c r="H18" i="41"/>
  <c r="I18" i="41" s="1"/>
  <c r="H21" i="41"/>
  <c r="I21" i="41" s="1"/>
  <c r="H29" i="41"/>
  <c r="I29" i="41" s="1"/>
  <c r="H12" i="41"/>
  <c r="I12" i="41" s="1"/>
  <c r="H43" i="41"/>
  <c r="I43" i="41" s="1"/>
  <c r="H35" i="33"/>
  <c r="I35" i="33" s="1"/>
  <c r="H27" i="33"/>
  <c r="I27" i="33" s="1"/>
  <c r="H23" i="33"/>
  <c r="I23" i="33" s="1"/>
  <c r="H9" i="33"/>
  <c r="I9" i="33" s="1"/>
  <c r="H6" i="33"/>
  <c r="I6" i="33" s="1"/>
  <c r="H14" i="33"/>
  <c r="I14" i="33" s="1"/>
  <c r="H10" i="33"/>
  <c r="I10" i="33" s="1"/>
  <c r="H36" i="33"/>
  <c r="I36" i="33" s="1"/>
  <c r="H12" i="33"/>
  <c r="I12" i="33" s="1"/>
  <c r="H33" i="36"/>
  <c r="I33" i="36" s="1"/>
  <c r="H6" i="39"/>
  <c r="I6" i="39" s="1"/>
  <c r="H41" i="39"/>
  <c r="I41" i="39" s="1"/>
  <c r="H33" i="39"/>
  <c r="I33" i="39" s="1"/>
  <c r="H13" i="39"/>
  <c r="I13" i="39" s="1"/>
  <c r="H38" i="39"/>
  <c r="I38" i="39" s="1"/>
  <c r="H10" i="39"/>
  <c r="I10" i="39" s="1"/>
  <c r="H33" i="42"/>
  <c r="I33" i="42" s="1"/>
  <c r="H17" i="42"/>
  <c r="I17" i="42" s="1"/>
  <c r="H40" i="42"/>
  <c r="I40" i="42" s="1"/>
  <c r="H24" i="42"/>
  <c r="I24" i="42" s="1"/>
  <c r="H6" i="42"/>
  <c r="I6" i="42" s="1"/>
  <c r="H34" i="42"/>
  <c r="I34" i="42" s="1"/>
  <c r="H29" i="42"/>
  <c r="I29" i="42" s="1"/>
  <c r="H42" i="42"/>
  <c r="I42" i="42" s="1"/>
  <c r="H12" i="42"/>
  <c r="I12" i="42" s="1"/>
  <c r="H36" i="42"/>
  <c r="I36" i="42" s="1"/>
  <c r="H30" i="42"/>
  <c r="I30" i="42" s="1"/>
  <c r="H23" i="40"/>
  <c r="I23" i="40" s="1"/>
  <c r="H26" i="40"/>
  <c r="I26" i="40" s="1"/>
  <c r="H28" i="40"/>
  <c r="I28" i="40" s="1"/>
  <c r="H10" i="40"/>
  <c r="I10" i="40" s="1"/>
  <c r="H6" i="22"/>
  <c r="I6" i="22" s="1"/>
  <c r="H12" i="22"/>
  <c r="I12" i="22" s="1"/>
  <c r="H28" i="22"/>
  <c r="I28" i="22" s="1"/>
  <c r="H20" i="22"/>
  <c r="I20" i="22" s="1"/>
  <c r="H32" i="22"/>
  <c r="I32" i="22" s="1"/>
  <c r="H35" i="22"/>
  <c r="I35" i="22" s="1"/>
  <c r="H43" i="22"/>
  <c r="I43" i="22" s="1"/>
  <c r="H7" i="22"/>
  <c r="I7" i="22" s="1"/>
  <c r="H41" i="22"/>
  <c r="I41" i="22" s="1"/>
  <c r="H27" i="22"/>
  <c r="I27" i="22" s="1"/>
  <c r="H9" i="22"/>
  <c r="I9"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15" i="51"/>
  <c r="I15" i="51" s="1"/>
  <c r="H19" i="51" l="1"/>
  <c r="I19" i="51" s="1"/>
  <c r="H23" i="22"/>
  <c r="I23" i="22" s="1"/>
  <c r="H5" i="22"/>
  <c r="H15" i="30"/>
  <c r="I15" i="30" s="1"/>
  <c r="H28" i="42"/>
  <c r="I28" i="42" s="1"/>
  <c r="H25" i="39"/>
  <c r="I25" i="39" s="1"/>
  <c r="H38" i="33"/>
  <c r="I38" i="33" s="1"/>
  <c r="H26" i="41"/>
  <c r="I26" i="41" s="1"/>
  <c r="H27" i="41"/>
  <c r="I27" i="41" s="1"/>
  <c r="H16" i="41"/>
  <c r="I16" i="41" s="1"/>
  <c r="H40" i="35"/>
  <c r="I40" i="35" s="1"/>
  <c r="H39" i="32"/>
  <c r="I39" i="32" s="1"/>
  <c r="H21" i="32"/>
  <c r="I21" i="32" s="1"/>
  <c r="H16" i="32"/>
  <c r="I16" i="32" s="1"/>
  <c r="H23" i="19"/>
  <c r="I23" i="19" s="1"/>
  <c r="H15" i="37"/>
  <c r="I15" i="37" s="1"/>
  <c r="H16" i="37"/>
  <c r="I16" i="37" s="1"/>
  <c r="H14" i="20"/>
  <c r="I14" i="20" s="1"/>
  <c r="H25" i="8"/>
  <c r="I25" i="8" s="1"/>
  <c r="H37" i="44"/>
  <c r="I37" i="44" s="1"/>
  <c r="K37" i="44" s="1"/>
  <c r="H37" i="51"/>
  <c r="I37" i="51" s="1"/>
  <c r="H8" i="22"/>
  <c r="I8" i="22" s="1"/>
  <c r="H27" i="40"/>
  <c r="I27" i="40" s="1"/>
  <c r="H22" i="42"/>
  <c r="I22" i="42" s="1"/>
  <c r="H8" i="42"/>
  <c r="I8" i="42" s="1"/>
  <c r="H27" i="39"/>
  <c r="I27" i="39" s="1"/>
  <c r="H8" i="33"/>
  <c r="I8" i="33" s="1"/>
  <c r="H37" i="33"/>
  <c r="I37" i="33" s="1"/>
  <c r="H34" i="41"/>
  <c r="I34" i="41" s="1"/>
  <c r="H19" i="41"/>
  <c r="I19" i="41" s="1"/>
  <c r="H24" i="41"/>
  <c r="I24" i="41" s="1"/>
  <c r="H26" i="35"/>
  <c r="I26" i="35" s="1"/>
  <c r="H16" i="35"/>
  <c r="I16" i="35" s="1"/>
  <c r="H33" i="32"/>
  <c r="I33" i="32" s="1"/>
  <c r="H40" i="32"/>
  <c r="I40" i="32" s="1"/>
  <c r="H26" i="32"/>
  <c r="I26" i="32" s="1"/>
  <c r="H39" i="29"/>
  <c r="I39" i="29" s="1"/>
  <c r="H27" i="29"/>
  <c r="I27" i="29" s="1"/>
  <c r="H34" i="29"/>
  <c r="I34" i="29" s="1"/>
  <c r="H17" i="21"/>
  <c r="I17" i="21" s="1"/>
  <c r="H11" i="21"/>
  <c r="I11" i="21" s="1"/>
  <c r="H8" i="21"/>
  <c r="I8" i="21" s="1"/>
  <c r="H16" i="19"/>
  <c r="I16" i="19" s="1"/>
  <c r="H27" i="26"/>
  <c r="I27" i="26" s="1"/>
  <c r="H24" i="26"/>
  <c r="I24" i="26" s="1"/>
  <c r="H21" i="24"/>
  <c r="I21" i="24" s="1"/>
  <c r="H27" i="24"/>
  <c r="I27" i="24" s="1"/>
  <c r="H5" i="24"/>
  <c r="H32" i="24"/>
  <c r="I32" i="24" s="1"/>
  <c r="H11" i="37"/>
  <c r="I11" i="37" s="1"/>
  <c r="H10" i="37"/>
  <c r="I10" i="37" s="1"/>
  <c r="H9" i="37"/>
  <c r="I9" i="37" s="1"/>
  <c r="H24" i="20"/>
  <c r="I24" i="20" s="1"/>
  <c r="H41" i="8"/>
  <c r="I41" i="8" s="1"/>
  <c r="H6" i="40"/>
  <c r="I6" i="40" s="1"/>
  <c r="H28" i="33"/>
  <c r="I28" i="33" s="1"/>
  <c r="H41" i="33"/>
  <c r="I41" i="33" s="1"/>
  <c r="H15" i="26"/>
  <c r="I15" i="26" s="1"/>
  <c r="H16" i="26"/>
  <c r="I16" i="26" s="1"/>
  <c r="H39" i="30"/>
  <c r="I39" i="30" s="1"/>
  <c r="H41" i="26"/>
  <c r="I41" i="26" s="1"/>
  <c r="H17" i="26"/>
  <c r="I17" i="26" s="1"/>
  <c r="H33" i="26"/>
  <c r="I33" i="26" s="1"/>
  <c r="H18" i="26"/>
  <c r="I18" i="26" s="1"/>
  <c r="H26" i="26"/>
  <c r="I26" i="26" s="1"/>
  <c r="H25" i="26"/>
  <c r="I25" i="26" s="1"/>
  <c r="H32" i="26"/>
  <c r="I32" i="26" s="1"/>
  <c r="H11" i="50"/>
  <c r="I11" i="50" s="1"/>
  <c r="H27" i="50"/>
  <c r="I27" i="50" s="1"/>
  <c r="H13" i="51"/>
  <c r="I13" i="51" s="1"/>
  <c r="H21" i="25"/>
  <c r="I21" i="25" s="1"/>
  <c r="H27" i="25"/>
  <c r="I27" i="25" s="1"/>
  <c r="H16" i="25"/>
  <c r="I16" i="25" s="1"/>
  <c r="H11" i="22"/>
  <c r="I11" i="22" s="1"/>
  <c r="H36" i="22"/>
  <c r="I36" i="22" s="1"/>
  <c r="H38" i="40"/>
  <c r="I38" i="40" s="1"/>
  <c r="H21" i="40"/>
  <c r="I21" i="40" s="1"/>
  <c r="H14" i="42"/>
  <c r="I14" i="42" s="1"/>
  <c r="H23" i="42"/>
  <c r="I23" i="42" s="1"/>
  <c r="H21" i="39"/>
  <c r="I21" i="39" s="1"/>
  <c r="H43" i="39"/>
  <c r="I43" i="39" s="1"/>
  <c r="H10" i="36"/>
  <c r="I10" i="36" s="1"/>
  <c r="H16" i="33"/>
  <c r="I16" i="33" s="1"/>
  <c r="H29" i="33"/>
  <c r="I29" i="33" s="1"/>
  <c r="H7" i="33"/>
  <c r="I7" i="33" s="1"/>
  <c r="H28" i="52"/>
  <c r="I28" i="52" s="1"/>
  <c r="H38" i="41"/>
  <c r="I38" i="41" s="1"/>
  <c r="H28" i="41"/>
  <c r="I28" i="41" s="1"/>
  <c r="H35" i="41"/>
  <c r="I35" i="41" s="1"/>
  <c r="H33" i="41"/>
  <c r="I33" i="41" s="1"/>
  <c r="H28" i="35"/>
  <c r="I28" i="35" s="1"/>
  <c r="H27" i="32"/>
  <c r="I27" i="32" s="1"/>
  <c r="H31" i="32"/>
  <c r="I31" i="32" s="1"/>
  <c r="H6" i="32"/>
  <c r="I6" i="32" s="1"/>
  <c r="H12" i="32"/>
  <c r="I12" i="32" s="1"/>
  <c r="H37" i="29"/>
  <c r="I37" i="29" s="1"/>
  <c r="H31" i="29"/>
  <c r="I31" i="29" s="1"/>
  <c r="H32" i="29"/>
  <c r="I32" i="29" s="1"/>
  <c r="H18" i="29"/>
  <c r="I18" i="29" s="1"/>
  <c r="H26" i="50"/>
  <c r="I26" i="50" s="1"/>
  <c r="H10" i="50"/>
  <c r="I10" i="50" s="1"/>
  <c r="H6" i="50"/>
  <c r="I6" i="50" s="1"/>
  <c r="H9" i="21"/>
  <c r="I9" i="21" s="1"/>
  <c r="H15" i="21"/>
  <c r="I15" i="21" s="1"/>
  <c r="H38" i="21"/>
  <c r="I38" i="21" s="1"/>
  <c r="H8" i="19"/>
  <c r="I8" i="19" s="1"/>
  <c r="H31" i="19"/>
  <c r="I31" i="19" s="1"/>
  <c r="H35" i="26"/>
  <c r="I35" i="26" s="1"/>
  <c r="H38" i="26"/>
  <c r="I38" i="26" s="1"/>
  <c r="H31" i="24"/>
  <c r="I31" i="24" s="1"/>
  <c r="H39" i="24"/>
  <c r="I39" i="24" s="1"/>
  <c r="H35" i="24"/>
  <c r="I35" i="24" s="1"/>
  <c r="H18" i="24"/>
  <c r="I18" i="24" s="1"/>
  <c r="H7" i="28"/>
  <c r="I7" i="28" s="1"/>
  <c r="H28" i="28"/>
  <c r="I28" i="28" s="1"/>
  <c r="H22" i="37"/>
  <c r="I22" i="37" s="1"/>
  <c r="H26" i="37"/>
  <c r="I26" i="37" s="1"/>
  <c r="H14" i="37"/>
  <c r="I14" i="37" s="1"/>
  <c r="H42" i="37"/>
  <c r="I42" i="37" s="1"/>
  <c r="H40" i="37"/>
  <c r="I40" i="37" s="1"/>
  <c r="H43" i="20"/>
  <c r="I43" i="20" s="1"/>
  <c r="H36" i="20"/>
  <c r="I36" i="20" s="1"/>
  <c r="H24" i="8"/>
  <c r="I24" i="8" s="1"/>
  <c r="H17" i="8"/>
  <c r="I17" i="8" s="1"/>
  <c r="H20" i="8"/>
  <c r="I20" i="8" s="1"/>
  <c r="H27" i="52"/>
  <c r="I27" i="52" s="1"/>
  <c r="H19" i="50"/>
  <c r="I19" i="50" s="1"/>
  <c r="H6" i="51"/>
  <c r="I6" i="51" s="1"/>
  <c r="H19" i="40"/>
  <c r="I19" i="40" s="1"/>
  <c r="H26" i="51"/>
  <c r="I26" i="51" s="1"/>
  <c r="K26" i="51" s="1"/>
  <c r="H14" i="39"/>
  <c r="I14" i="39" s="1"/>
  <c r="H28" i="50"/>
  <c r="I28" i="50" s="1"/>
  <c r="H23" i="50"/>
  <c r="I23" i="50" s="1"/>
  <c r="H31" i="50"/>
  <c r="I31" i="50" s="1"/>
  <c r="H42" i="40"/>
  <c r="I42" i="40" s="1"/>
  <c r="H7" i="52"/>
  <c r="I7" i="52" s="1"/>
  <c r="H12" i="50"/>
  <c r="I12" i="50" s="1"/>
  <c r="H41" i="50"/>
  <c r="I41" i="50" s="1"/>
  <c r="H39" i="50"/>
  <c r="I39" i="50" s="1"/>
  <c r="H5" i="40"/>
  <c r="H33" i="40"/>
  <c r="I33" i="40" s="1"/>
  <c r="H42" i="39"/>
  <c r="I42" i="39" s="1"/>
  <c r="H42" i="33"/>
  <c r="I42" i="33" s="1"/>
  <c r="H15" i="33"/>
  <c r="I15" i="33" s="1"/>
  <c r="H21" i="33"/>
  <c r="I21" i="33" s="1"/>
  <c r="H19" i="52"/>
  <c r="I19" i="52" s="1"/>
  <c r="H43" i="50"/>
  <c r="I43" i="50" s="1"/>
  <c r="H20" i="50"/>
  <c r="I20" i="50" s="1"/>
  <c r="H33" i="50"/>
  <c r="I33" i="50" s="1"/>
  <c r="H21" i="19"/>
  <c r="I21" i="19" s="1"/>
  <c r="H14" i="19"/>
  <c r="I14" i="19" s="1"/>
  <c r="H13" i="20"/>
  <c r="I13" i="20" s="1"/>
  <c r="H28" i="20"/>
  <c r="I28" i="20" s="1"/>
  <c r="H8" i="8"/>
  <c r="I8" i="8" s="1"/>
  <c r="H23" i="8"/>
  <c r="I23" i="8" s="1"/>
  <c r="H12" i="8"/>
  <c r="I12" i="8" s="1"/>
  <c r="H29" i="51"/>
  <c r="I29" i="51" s="1"/>
  <c r="H41" i="40"/>
  <c r="I41" i="40" s="1"/>
  <c r="H43" i="40"/>
  <c r="I43" i="40" s="1"/>
  <c r="H37" i="39"/>
  <c r="I37" i="39" s="1"/>
  <c r="H26" i="39"/>
  <c r="I26" i="39" s="1"/>
  <c r="H24" i="33"/>
  <c r="I24" i="33" s="1"/>
  <c r="H32" i="33"/>
  <c r="I32" i="33" s="1"/>
  <c r="H33" i="33"/>
  <c r="I33" i="33" s="1"/>
  <c r="H11" i="33"/>
  <c r="I11" i="33" s="1"/>
  <c r="H41" i="52"/>
  <c r="I41" i="52" s="1"/>
  <c r="H21" i="50"/>
  <c r="I21" i="50" s="1"/>
  <c r="H25" i="50"/>
  <c r="I25" i="50" s="1"/>
  <c r="H16" i="50"/>
  <c r="I16" i="50" s="1"/>
  <c r="H35" i="19"/>
  <c r="I35" i="19" s="1"/>
  <c r="H22" i="19"/>
  <c r="I22" i="19" s="1"/>
  <c r="H19" i="26"/>
  <c r="I19" i="26" s="1"/>
  <c r="H6" i="26"/>
  <c r="I6" i="26" s="1"/>
  <c r="H38" i="37"/>
  <c r="I38" i="37" s="1"/>
  <c r="H27" i="37"/>
  <c r="I27" i="37" s="1"/>
  <c r="H5" i="37"/>
  <c r="H23" i="37"/>
  <c r="I23" i="37" s="1"/>
  <c r="H17" i="37"/>
  <c r="I17" i="37" s="1"/>
  <c r="H27" i="20"/>
  <c r="I27" i="20" s="1"/>
  <c r="H12" i="20"/>
  <c r="I12" i="20" s="1"/>
  <c r="H19" i="8"/>
  <c r="I19" i="8" s="1"/>
  <c r="H39" i="8"/>
  <c r="I39" i="8" s="1"/>
  <c r="H20" i="44"/>
  <c r="I20" i="44" s="1"/>
  <c r="K20" i="44" s="1"/>
  <c r="H40" i="51"/>
  <c r="I40" i="51" s="1"/>
  <c r="H30" i="40"/>
  <c r="I30" i="40" s="1"/>
  <c r="H14" i="40"/>
  <c r="I14" i="40" s="1"/>
  <c r="H30" i="39"/>
  <c r="I30" i="39" s="1"/>
  <c r="H17" i="39"/>
  <c r="I17" i="39" s="1"/>
  <c r="H34" i="33"/>
  <c r="I34" i="33" s="1"/>
  <c r="H20" i="33"/>
  <c r="I20" i="33" s="1"/>
  <c r="H13" i="33"/>
  <c r="I13" i="33" s="1"/>
  <c r="H19" i="33"/>
  <c r="I19" i="33" s="1"/>
  <c r="H11" i="52"/>
  <c r="I11" i="52" s="1"/>
  <c r="H24" i="50"/>
  <c r="I24" i="50" s="1"/>
  <c r="H35" i="50"/>
  <c r="I35" i="50" s="1"/>
  <c r="H17" i="19"/>
  <c r="I17" i="19" s="1"/>
  <c r="H38" i="19"/>
  <c r="I38" i="19" s="1"/>
  <c r="H37" i="26"/>
  <c r="I37" i="26" s="1"/>
  <c r="H40" i="26"/>
  <c r="I40" i="26" s="1"/>
  <c r="H39" i="37"/>
  <c r="I39" i="37" s="1"/>
  <c r="H43" i="37"/>
  <c r="I43" i="37" s="1"/>
  <c r="H19" i="37"/>
  <c r="I19" i="37" s="1"/>
  <c r="H35" i="37"/>
  <c r="I35" i="37" s="1"/>
  <c r="H41" i="20"/>
  <c r="I41" i="20" s="1"/>
  <c r="H34" i="17"/>
  <c r="I34" i="17" s="1"/>
  <c r="H29" i="8"/>
  <c r="I29" i="8" s="1"/>
  <c r="H42" i="8"/>
  <c r="I42" i="8" s="1"/>
  <c r="H16" i="44"/>
  <c r="I16" i="44" s="1"/>
  <c r="K16" i="44" s="1"/>
  <c r="H5" i="50"/>
  <c r="H36" i="50"/>
  <c r="I36" i="50" s="1"/>
  <c r="H7" i="50"/>
  <c r="I7" i="50" s="1"/>
  <c r="H41" i="44"/>
  <c r="I41" i="44" s="1"/>
  <c r="K41" i="44" s="1"/>
  <c r="H20" i="43"/>
  <c r="I20" i="43" s="1"/>
  <c r="H8" i="17"/>
  <c r="I8" i="17" s="1"/>
  <c r="H25" i="19"/>
  <c r="I25" i="19" s="1"/>
  <c r="H42" i="19"/>
  <c r="I42" i="19" s="1"/>
  <c r="H41" i="28"/>
  <c r="I41" i="28" s="1"/>
  <c r="H18" i="22"/>
  <c r="I18" i="22" s="1"/>
  <c r="H39" i="40"/>
  <c r="I39" i="40" s="1"/>
  <c r="H5" i="39"/>
  <c r="H8" i="39"/>
  <c r="I8" i="39" s="1"/>
  <c r="H18" i="50"/>
  <c r="I18" i="50" s="1"/>
  <c r="H14" i="50"/>
  <c r="I14" i="50" s="1"/>
  <c r="H40" i="21"/>
  <c r="I40" i="21" s="1"/>
  <c r="H26" i="19"/>
  <c r="I26" i="19" s="1"/>
  <c r="H13" i="28"/>
  <c r="I13" i="28" s="1"/>
  <c r="H30" i="28"/>
  <c r="I30" i="28" s="1"/>
  <c r="H17" i="20"/>
  <c r="I17" i="20" s="1"/>
  <c r="H18" i="20"/>
  <c r="I18" i="20" s="1"/>
  <c r="H7" i="17"/>
  <c r="I7" i="17" s="1"/>
  <c r="H32" i="44"/>
  <c r="I32" i="44" s="1"/>
  <c r="K32" i="44" s="1"/>
  <c r="H33" i="51"/>
  <c r="I33" i="51" s="1"/>
  <c r="H15" i="22"/>
  <c r="I15" i="22" s="1"/>
  <c r="H42" i="22"/>
  <c r="I42" i="22" s="1"/>
  <c r="H31" i="40"/>
  <c r="I31" i="40" s="1"/>
  <c r="H28" i="39"/>
  <c r="I28" i="39" s="1"/>
  <c r="H39" i="39"/>
  <c r="I39" i="39" s="1"/>
  <c r="H12" i="31"/>
  <c r="I12" i="31" s="1"/>
  <c r="H7" i="35"/>
  <c r="I7" i="35" s="1"/>
  <c r="H42" i="28"/>
  <c r="I42" i="28" s="1"/>
  <c r="H10" i="20"/>
  <c r="I10" i="20" s="1"/>
  <c r="H18" i="51"/>
  <c r="I18" i="51" s="1"/>
  <c r="K18" i="51" s="1"/>
  <c r="H7" i="25"/>
  <c r="I7" i="25" s="1"/>
  <c r="H33" i="25"/>
  <c r="I33" i="25" s="1"/>
  <c r="K33" i="25" s="1"/>
  <c r="H8" i="25"/>
  <c r="I8" i="25" s="1"/>
  <c r="K8" i="25" s="1"/>
  <c r="H13" i="22"/>
  <c r="I13" i="22" s="1"/>
  <c r="H34" i="40"/>
  <c r="I34" i="40" s="1"/>
  <c r="H35" i="31"/>
  <c r="I35" i="31" s="1"/>
  <c r="H14" i="21"/>
  <c r="I14" i="21" s="1"/>
  <c r="H8" i="40"/>
  <c r="I8" i="40" s="1"/>
  <c r="H34" i="50"/>
  <c r="I34" i="50" s="1"/>
  <c r="H34" i="20"/>
  <c r="I34" i="20" s="1"/>
  <c r="H20" i="40"/>
  <c r="I20" i="40" s="1"/>
  <c r="H5" i="20"/>
  <c r="H31" i="17"/>
  <c r="I31" i="17" s="1"/>
  <c r="H39" i="35"/>
  <c r="I39" i="35" s="1"/>
  <c r="H5" i="21"/>
  <c r="H43" i="19"/>
  <c r="I43" i="19" s="1"/>
  <c r="H32" i="51"/>
  <c r="I32" i="51" s="1"/>
  <c r="H35" i="25"/>
  <c r="I35" i="25" s="1"/>
  <c r="H41" i="25"/>
  <c r="I41" i="25" s="1"/>
  <c r="H36" i="25"/>
  <c r="I36" i="25" s="1"/>
  <c r="H21" i="22"/>
  <c r="I21" i="22" s="1"/>
  <c r="H10" i="22"/>
  <c r="I10" i="22" s="1"/>
  <c r="H9" i="40"/>
  <c r="I9" i="40" s="1"/>
  <c r="H18" i="39"/>
  <c r="I18" i="39" s="1"/>
  <c r="H16" i="39"/>
  <c r="I16" i="39" s="1"/>
  <c r="H21" i="31"/>
  <c r="I21" i="31" s="1"/>
  <c r="H43" i="35"/>
  <c r="I43" i="35" s="1"/>
  <c r="H22" i="50"/>
  <c r="I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H9" i="17"/>
  <c r="I9" i="17" s="1"/>
  <c r="H25" i="44"/>
  <c r="I25" i="44" s="1"/>
  <c r="K25" i="44" s="1"/>
  <c r="H21" i="51"/>
  <c r="I21" i="51" s="1"/>
  <c r="K21" i="51" s="1"/>
  <c r="H23" i="25"/>
  <c r="I23" i="25" s="1"/>
  <c r="H6" i="25"/>
  <c r="I6" i="25" s="1"/>
  <c r="H28" i="25"/>
  <c r="I28" i="25" s="1"/>
  <c r="K28" i="25" s="1"/>
  <c r="H29" i="22"/>
  <c r="I29" i="22" s="1"/>
  <c r="H40" i="12"/>
  <c r="I40" i="12" s="1"/>
  <c r="H25" i="40"/>
  <c r="I25" i="40" s="1"/>
  <c r="K25" i="40" s="1"/>
  <c r="H16" i="40"/>
  <c r="I16" i="40" s="1"/>
  <c r="H11" i="42"/>
  <c r="I11" i="42" s="1"/>
  <c r="K11" i="42" s="1"/>
  <c r="H34" i="39"/>
  <c r="I34" i="39" s="1"/>
  <c r="H24" i="39"/>
  <c r="I24" i="39" s="1"/>
  <c r="H39" i="31"/>
  <c r="I39" i="31" s="1"/>
  <c r="H20" i="35"/>
  <c r="I20" i="35" s="1"/>
  <c r="H13" i="32"/>
  <c r="I13" i="32" s="1"/>
  <c r="H42" i="32"/>
  <c r="I42" i="32" s="1"/>
  <c r="H17" i="29"/>
  <c r="I17" i="29" s="1"/>
  <c r="H40" i="29"/>
  <c r="I40" i="29" s="1"/>
  <c r="H9" i="50"/>
  <c r="I9" i="50" s="1"/>
  <c r="H38" i="50"/>
  <c r="I38" i="50" s="1"/>
  <c r="H13" i="21"/>
  <c r="I13" i="21" s="1"/>
  <c r="H32" i="21"/>
  <c r="I32" i="21" s="1"/>
  <c r="H6" i="21"/>
  <c r="I6" i="21" s="1"/>
  <c r="H13" i="19"/>
  <c r="I13" i="19" s="1"/>
  <c r="H36" i="19"/>
  <c r="I36" i="19" s="1"/>
  <c r="H14" i="26"/>
  <c r="I14" i="26" s="1"/>
  <c r="K14" i="26" s="1"/>
  <c r="H17" i="28"/>
  <c r="I17" i="28" s="1"/>
  <c r="H29" i="28"/>
  <c r="I29" i="28" s="1"/>
  <c r="H10" i="28"/>
  <c r="I10" i="28" s="1"/>
  <c r="H37" i="20"/>
  <c r="I37" i="20" s="1"/>
  <c r="H22" i="20"/>
  <c r="I22" i="20" s="1"/>
  <c r="H17" i="17"/>
  <c r="I17" i="17" s="1"/>
  <c r="H31" i="8"/>
  <c r="I31" i="8" s="1"/>
  <c r="H23" i="44"/>
  <c r="I23" i="44" s="1"/>
  <c r="K23" i="44" s="1"/>
  <c r="H19" i="39"/>
  <c r="I19" i="39" s="1"/>
  <c r="H11" i="39"/>
  <c r="I11" i="39" s="1"/>
  <c r="H35" i="51"/>
  <c r="I35" i="51" s="1"/>
  <c r="H37" i="22"/>
  <c r="I37" i="22" s="1"/>
  <c r="H35" i="40"/>
  <c r="I35" i="40" s="1"/>
  <c r="H37" i="40"/>
  <c r="I37" i="40" s="1"/>
  <c r="H24" i="40"/>
  <c r="I24" i="40" s="1"/>
  <c r="H15" i="39"/>
  <c r="I15" i="39" s="1"/>
  <c r="H32" i="39"/>
  <c r="I32" i="39" s="1"/>
  <c r="H28" i="31"/>
  <c r="I28" i="31" s="1"/>
  <c r="K28" i="31" s="1"/>
  <c r="H5" i="19"/>
  <c r="H27" i="19"/>
  <c r="I27" i="19" s="1"/>
  <c r="H28" i="19"/>
  <c r="I28" i="19" s="1"/>
  <c r="H19" i="28"/>
  <c r="I19" i="28" s="1"/>
  <c r="H37" i="28"/>
  <c r="I37" i="28" s="1"/>
  <c r="H40" i="28"/>
  <c r="I40" i="28" s="1"/>
  <c r="H11" i="20"/>
  <c r="I11" i="20" s="1"/>
  <c r="H6" i="20"/>
  <c r="I6" i="20" s="1"/>
  <c r="H25" i="17"/>
  <c r="I25" i="17" s="1"/>
  <c r="H27" i="51"/>
  <c r="I27" i="51" s="1"/>
  <c r="H39" i="25"/>
  <c r="I39" i="25" s="1"/>
  <c r="K39" i="25" s="1"/>
  <c r="H34" i="25"/>
  <c r="I34" i="25" s="1"/>
  <c r="H12" i="25"/>
  <c r="I12" i="25" s="1"/>
  <c r="H40" i="22"/>
  <c r="I40" i="22" s="1"/>
  <c r="K40" i="22" s="1"/>
  <c r="H22" i="40"/>
  <c r="I22" i="40" s="1"/>
  <c r="H12" i="40"/>
  <c r="I12" i="40" s="1"/>
  <c r="H32" i="40"/>
  <c r="I32" i="40" s="1"/>
  <c r="H35" i="39"/>
  <c r="I35" i="39" s="1"/>
  <c r="K35" i="39" s="1"/>
  <c r="H9" i="39"/>
  <c r="I9" i="39" s="1"/>
  <c r="H5" i="35"/>
  <c r="H34" i="35"/>
  <c r="I34" i="35" s="1"/>
  <c r="H8" i="50"/>
  <c r="I8" i="50" s="1"/>
  <c r="H15" i="50"/>
  <c r="I15" i="50" s="1"/>
  <c r="H25" i="21"/>
  <c r="I25" i="21" s="1"/>
  <c r="H24" i="21"/>
  <c r="I24" i="21" s="1"/>
  <c r="H40" i="19"/>
  <c r="I40" i="19" s="1"/>
  <c r="H41" i="19"/>
  <c r="I41" i="19" s="1"/>
  <c r="H20" i="19"/>
  <c r="I20" i="19" s="1"/>
  <c r="H33" i="28"/>
  <c r="I33" i="28" s="1"/>
  <c r="H38" i="28"/>
  <c r="I38" i="28" s="1"/>
  <c r="H32" i="28"/>
  <c r="I32" i="28" s="1"/>
  <c r="H25" i="20"/>
  <c r="I25" i="20" s="1"/>
  <c r="H30" i="20"/>
  <c r="I30" i="20" s="1"/>
  <c r="H38" i="17"/>
  <c r="I38" i="17" s="1"/>
  <c r="H8" i="28"/>
  <c r="I8" i="28" s="1"/>
  <c r="H9" i="20"/>
  <c r="I9" i="20" s="1"/>
  <c r="H32" i="20"/>
  <c r="I32" i="20" s="1"/>
  <c r="H12" i="17"/>
  <c r="I12" i="17" s="1"/>
  <c r="H31" i="25"/>
  <c r="I31" i="25" s="1"/>
  <c r="K31" i="25" s="1"/>
  <c r="H10" i="25"/>
  <c r="I10" i="25" s="1"/>
  <c r="H17" i="22"/>
  <c r="I17" i="22" s="1"/>
  <c r="K17" i="22" s="1"/>
  <c r="H9" i="28"/>
  <c r="I9" i="28" s="1"/>
  <c r="H23" i="20"/>
  <c r="I23" i="20" s="1"/>
  <c r="H24" i="17"/>
  <c r="I24" i="17" s="1"/>
  <c r="H8" i="51"/>
  <c r="I8" i="51" s="1"/>
  <c r="K8" i="51" s="1"/>
  <c r="H22" i="22"/>
  <c r="I22" i="22" s="1"/>
  <c r="K22" i="22" s="1"/>
  <c r="H18" i="40"/>
  <c r="I18" i="40" s="1"/>
  <c r="H7" i="40"/>
  <c r="I7" i="40" s="1"/>
  <c r="H31" i="39"/>
  <c r="I31" i="39" s="1"/>
  <c r="H36" i="39"/>
  <c r="I36" i="39" s="1"/>
  <c r="H11" i="35"/>
  <c r="I11" i="35" s="1"/>
  <c r="H40" i="50"/>
  <c r="I40" i="50" s="1"/>
  <c r="H32" i="50"/>
  <c r="I32" i="50" s="1"/>
  <c r="H19" i="19"/>
  <c r="I19" i="19" s="1"/>
  <c r="H6" i="19"/>
  <c r="I6" i="19" s="1"/>
  <c r="H26" i="28"/>
  <c r="I26" i="28" s="1"/>
  <c r="H25" i="51"/>
  <c r="I25" i="51" s="1"/>
  <c r="H9" i="25"/>
  <c r="I9" i="25" s="1"/>
  <c r="H31" i="22"/>
  <c r="I31" i="22" s="1"/>
  <c r="H14" i="22"/>
  <c r="I14" i="22" s="1"/>
  <c r="H17" i="40"/>
  <c r="I17" i="40" s="1"/>
  <c r="K17" i="40" s="1"/>
  <c r="H15" i="40"/>
  <c r="I15" i="40" s="1"/>
  <c r="H12" i="39"/>
  <c r="I12" i="39" s="1"/>
  <c r="H7" i="39"/>
  <c r="I7" i="39" s="1"/>
  <c r="H13" i="35"/>
  <c r="I13" i="35" s="1"/>
  <c r="K13" i="35" s="1"/>
  <c r="H29" i="50"/>
  <c r="I29" i="50" s="1"/>
  <c r="H13" i="50"/>
  <c r="I13" i="50" s="1"/>
  <c r="H33" i="21"/>
  <c r="I33" i="21" s="1"/>
  <c r="H23" i="21"/>
  <c r="I23" i="21" s="1"/>
  <c r="H33" i="19"/>
  <c r="I33" i="19" s="1"/>
  <c r="H30" i="19"/>
  <c r="I30" i="19" s="1"/>
  <c r="H7" i="26"/>
  <c r="I7" i="26" s="1"/>
  <c r="H23" i="28"/>
  <c r="I23" i="28" s="1"/>
  <c r="H39" i="20"/>
  <c r="I39" i="20" s="1"/>
  <c r="K39" i="20" s="1"/>
  <c r="H16" i="17"/>
  <c r="I16" i="17" s="1"/>
  <c r="H15" i="17"/>
  <c r="I15" i="17" s="1"/>
  <c r="H33" i="17"/>
  <c r="I33" i="17" s="1"/>
  <c r="H5" i="51"/>
  <c r="H43" i="51"/>
  <c r="I43" i="51" s="1"/>
  <c r="K43" i="51" s="1"/>
  <c r="H17" i="51"/>
  <c r="I17" i="51" s="1"/>
  <c r="H10" i="51"/>
  <c r="I10" i="51" s="1"/>
  <c r="H9" i="51"/>
  <c r="I9" i="51" s="1"/>
  <c r="K9" i="51" s="1"/>
  <c r="H30" i="35"/>
  <c r="I30" i="35" s="1"/>
  <c r="H32" i="35"/>
  <c r="I32" i="35" s="1"/>
  <c r="K32" i="35" s="1"/>
  <c r="H43" i="17"/>
  <c r="I43" i="17" s="1"/>
  <c r="H41" i="17"/>
  <c r="I41" i="17" s="1"/>
  <c r="H29" i="17"/>
  <c r="I29" i="17" s="1"/>
  <c r="H6" i="17"/>
  <c r="I6" i="17" s="1"/>
  <c r="H37" i="35"/>
  <c r="I37" i="35" s="1"/>
  <c r="H25" i="35"/>
  <c r="I25" i="35" s="1"/>
  <c r="H24" i="35"/>
  <c r="I24" i="35" s="1"/>
  <c r="H14" i="51"/>
  <c r="I14" i="51" s="1"/>
  <c r="H20" i="51"/>
  <c r="I20" i="51" s="1"/>
  <c r="K20" i="51" s="1"/>
  <c r="H12" i="51"/>
  <c r="I12" i="51" s="1"/>
  <c r="K12" i="51" s="1"/>
  <c r="H39" i="26"/>
  <c r="I39" i="26" s="1"/>
  <c r="H11" i="17"/>
  <c r="I11" i="17" s="1"/>
  <c r="H30" i="17"/>
  <c r="I30" i="17" s="1"/>
  <c r="H13" i="8"/>
  <c r="I13" i="8" s="1"/>
  <c r="H10" i="8"/>
  <c r="I10" i="8" s="1"/>
  <c r="H22" i="51"/>
  <c r="I22" i="51" s="1"/>
  <c r="K22" i="51" s="1"/>
  <c r="H11" i="51"/>
  <c r="I11" i="51" s="1"/>
  <c r="K11" i="51" s="1"/>
  <c r="H24" i="51"/>
  <c r="I24" i="51" s="1"/>
  <c r="H19" i="22"/>
  <c r="I19" i="22" s="1"/>
  <c r="K19" i="22" s="1"/>
  <c r="H38" i="22"/>
  <c r="I38" i="22" s="1"/>
  <c r="H5" i="33"/>
  <c r="I5" i="33" s="1"/>
  <c r="H30" i="33"/>
  <c r="I30" i="33" s="1"/>
  <c r="K30" i="33" s="1"/>
  <c r="H25" i="33"/>
  <c r="I25" i="33" s="1"/>
  <c r="H38" i="31"/>
  <c r="I38" i="31" s="1"/>
  <c r="H7" i="41"/>
  <c r="I7" i="41" s="1"/>
  <c r="H13" i="41"/>
  <c r="I13" i="41" s="1"/>
  <c r="H17" i="35"/>
  <c r="I17" i="35" s="1"/>
  <c r="K17" i="35" s="1"/>
  <c r="H29" i="35"/>
  <c r="I29" i="35" s="1"/>
  <c r="K29" i="35" s="1"/>
  <c r="H21" i="26"/>
  <c r="I21" i="26" s="1"/>
  <c r="H20" i="26"/>
  <c r="I20" i="26" s="1"/>
  <c r="H27" i="17"/>
  <c r="I27" i="17" s="1"/>
  <c r="H22" i="17"/>
  <c r="I22" i="17" s="1"/>
  <c r="H27" i="8"/>
  <c r="I27" i="8" s="1"/>
  <c r="H34" i="8"/>
  <c r="I34" i="8" s="1"/>
  <c r="H30" i="51"/>
  <c r="I30" i="51" s="1"/>
  <c r="K30" i="51" s="1"/>
  <c r="H41" i="51"/>
  <c r="I41" i="51" s="1"/>
  <c r="H34" i="51"/>
  <c r="I34" i="51" s="1"/>
  <c r="H33" i="22"/>
  <c r="I33" i="22" s="1"/>
  <c r="H30" i="22"/>
  <c r="I30" i="22" s="1"/>
  <c r="H13" i="40"/>
  <c r="I13" i="40" s="1"/>
  <c r="H11" i="40"/>
  <c r="I11" i="40" s="1"/>
  <c r="H40" i="40"/>
  <c r="I40" i="40" s="1"/>
  <c r="H31" i="42"/>
  <c r="I31" i="42" s="1"/>
  <c r="H23" i="39"/>
  <c r="I23" i="39" s="1"/>
  <c r="K23" i="39" s="1"/>
  <c r="H29" i="39"/>
  <c r="I29" i="39" s="1"/>
  <c r="H40" i="33"/>
  <c r="I40" i="33" s="1"/>
  <c r="H22" i="33"/>
  <c r="I22" i="33" s="1"/>
  <c r="H39" i="33"/>
  <c r="I39" i="33" s="1"/>
  <c r="H11" i="31"/>
  <c r="I11" i="31" s="1"/>
  <c r="K11" i="31" s="1"/>
  <c r="H37" i="41"/>
  <c r="I37" i="41" s="1"/>
  <c r="H23" i="41"/>
  <c r="I23" i="41" s="1"/>
  <c r="K23" i="41" s="1"/>
  <c r="H19" i="35"/>
  <c r="I19" i="35" s="1"/>
  <c r="H9" i="35"/>
  <c r="I9" i="35" s="1"/>
  <c r="H11" i="32"/>
  <c r="I11" i="32" s="1"/>
  <c r="H37" i="32"/>
  <c r="I37" i="32" s="1"/>
  <c r="K37" i="32" s="1"/>
  <c r="H34" i="32"/>
  <c r="I34" i="32" s="1"/>
  <c r="H17" i="50"/>
  <c r="I17" i="50" s="1"/>
  <c r="H42" i="50"/>
  <c r="I42" i="50" s="1"/>
  <c r="H37" i="19"/>
  <c r="I37" i="19" s="1"/>
  <c r="H39" i="19"/>
  <c r="I39" i="19" s="1"/>
  <c r="H31" i="26"/>
  <c r="I31" i="26" s="1"/>
  <c r="H42" i="26"/>
  <c r="I42" i="26" s="1"/>
  <c r="K42" i="26" s="1"/>
  <c r="H7" i="20"/>
  <c r="I7" i="20" s="1"/>
  <c r="H16" i="20"/>
  <c r="I16" i="20" s="1"/>
  <c r="H19" i="17"/>
  <c r="I19" i="17" s="1"/>
  <c r="H42" i="17"/>
  <c r="I42" i="17" s="1"/>
  <c r="H37" i="8"/>
  <c r="I37" i="8" s="1"/>
  <c r="H18" i="8"/>
  <c r="I18" i="8" s="1"/>
  <c r="H23" i="17"/>
  <c r="I23" i="17" s="1"/>
  <c r="H26" i="17"/>
  <c r="I26" i="17" s="1"/>
  <c r="H13" i="44"/>
  <c r="I13" i="44" s="1"/>
  <c r="K13" i="44" s="1"/>
  <c r="H38" i="51"/>
  <c r="I38" i="51" s="1"/>
  <c r="H7" i="51"/>
  <c r="I7" i="51" s="1"/>
  <c r="K7" i="51" s="1"/>
  <c r="H36" i="51"/>
  <c r="I36" i="51" s="1"/>
  <c r="K36" i="51" s="1"/>
  <c r="H37" i="17"/>
  <c r="I37" i="17" s="1"/>
  <c r="H10" i="17"/>
  <c r="I10" i="17" s="1"/>
  <c r="H13" i="26"/>
  <c r="I13" i="26" s="1"/>
  <c r="H36" i="26"/>
  <c r="I36" i="26" s="1"/>
  <c r="H5" i="17"/>
  <c r="H21" i="17"/>
  <c r="I21" i="17" s="1"/>
  <c r="H18" i="17"/>
  <c r="I18" i="17" s="1"/>
  <c r="H29" i="44"/>
  <c r="I29" i="44" s="1"/>
  <c r="K29" i="44" s="1"/>
  <c r="H23" i="51"/>
  <c r="I23" i="51" s="1"/>
  <c r="H16" i="51"/>
  <c r="I16" i="51" s="1"/>
  <c r="K16" i="51" s="1"/>
  <c r="H31" i="51"/>
  <c r="I31" i="51" s="1"/>
  <c r="H28" i="51"/>
  <c r="I28" i="51" s="1"/>
  <c r="K28" i="51" s="1"/>
  <c r="H18" i="33"/>
  <c r="I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H43" i="26"/>
  <c r="I43" i="26" s="1"/>
  <c r="H22" i="26"/>
  <c r="I22" i="26" s="1"/>
  <c r="H40" i="17"/>
  <c r="I40" i="17" s="1"/>
  <c r="H35" i="17"/>
  <c r="I35" i="17" s="1"/>
  <c r="K35" i="17" s="1"/>
  <c r="H36" i="17"/>
  <c r="I36" i="17" s="1"/>
  <c r="H9" i="8"/>
  <c r="I9" i="8" s="1"/>
  <c r="H6" i="8"/>
  <c r="I6" i="8" s="1"/>
  <c r="H39" i="51"/>
  <c r="I39" i="51" s="1"/>
  <c r="H39" i="22"/>
  <c r="I39" i="22" s="1"/>
  <c r="H24" i="22"/>
  <c r="I24" i="22" s="1"/>
  <c r="H29" i="40"/>
  <c r="I29" i="40" s="1"/>
  <c r="K29" i="40" s="1"/>
  <c r="H39" i="42"/>
  <c r="I39" i="42" s="1"/>
  <c r="K39" i="42" s="1"/>
  <c r="H20" i="39"/>
  <c r="I20" i="39" s="1"/>
  <c r="H22" i="39"/>
  <c r="I22" i="39" s="1"/>
  <c r="H26" i="33"/>
  <c r="I26" i="33" s="1"/>
  <c r="H10" i="52"/>
  <c r="I10" i="52" s="1"/>
  <c r="H15" i="41"/>
  <c r="I15" i="41" s="1"/>
  <c r="H14" i="41"/>
  <c r="I14" i="41" s="1"/>
  <c r="H6" i="35"/>
  <c r="I6" i="35" s="1"/>
  <c r="H31" i="35"/>
  <c r="I31" i="35" s="1"/>
  <c r="H9" i="32"/>
  <c r="I9" i="32" s="1"/>
  <c r="H28" i="32"/>
  <c r="I28" i="32" s="1"/>
  <c r="H7" i="29"/>
  <c r="I7" i="29" s="1"/>
  <c r="K7" i="29" s="1"/>
  <c r="H43" i="29"/>
  <c r="I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H41" i="31"/>
  <c r="I41" i="31" s="1"/>
  <c r="H36" i="31"/>
  <c r="I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H20" i="31"/>
  <c r="I20" i="31" s="1"/>
  <c r="H10" i="38"/>
  <c r="I10" i="38" s="1"/>
  <c r="H11" i="38"/>
  <c r="I11" i="38" s="1"/>
  <c r="K11" i="38" s="1"/>
  <c r="H29" i="26"/>
  <c r="I29" i="26" s="1"/>
  <c r="K29" i="26" s="1"/>
  <c r="H23" i="26"/>
  <c r="I23" i="26" s="1"/>
  <c r="H12" i="26"/>
  <c r="I12" i="26" s="1"/>
  <c r="K12" i="26" s="1"/>
  <c r="H35" i="20"/>
  <c r="I35" i="20" s="1"/>
  <c r="H42" i="20"/>
  <c r="I42" i="20" s="1"/>
  <c r="H20" i="20"/>
  <c r="I20" i="20" s="1"/>
  <c r="K20" i="20" s="1"/>
  <c r="H35" i="8"/>
  <c r="I35" i="8" s="1"/>
  <c r="H33" i="8"/>
  <c r="I33" i="8" s="1"/>
  <c r="K33" i="8" s="1"/>
  <c r="H21" i="44"/>
  <c r="I21" i="44" s="1"/>
  <c r="K21" i="44" s="1"/>
  <c r="H38" i="44"/>
  <c r="I38" i="44" s="1"/>
  <c r="K38" i="44" s="1"/>
  <c r="H40" i="44"/>
  <c r="I40" i="44" s="1"/>
  <c r="K40" i="44" s="1"/>
  <c r="H9" i="36"/>
  <c r="I9" i="36" s="1"/>
  <c r="K9" i="36" s="1"/>
  <c r="H31" i="36"/>
  <c r="I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K25" i="31" s="1"/>
  <c r="H42" i="52"/>
  <c r="I42" i="52" s="1"/>
  <c r="H14" i="38"/>
  <c r="I14" i="38" s="1"/>
  <c r="H8" i="38"/>
  <c r="I8" i="38" s="1"/>
  <c r="K8" i="38" s="1"/>
  <c r="H41" i="36"/>
  <c r="I41" i="36" s="1"/>
  <c r="H12" i="36"/>
  <c r="I12" i="36" s="1"/>
  <c r="H16" i="36"/>
  <c r="I16" i="36" s="1"/>
  <c r="H15" i="52"/>
  <c r="I15" i="52" s="1"/>
  <c r="H22" i="31"/>
  <c r="I22" i="31" s="1"/>
  <c r="H29" i="31"/>
  <c r="I29" i="31" s="1"/>
  <c r="H18" i="31"/>
  <c r="I18" i="31" s="1"/>
  <c r="H38" i="36"/>
  <c r="I38" i="36" s="1"/>
  <c r="K38" i="36" s="1"/>
  <c r="H28" i="36"/>
  <c r="I28" i="36" s="1"/>
  <c r="K28" i="36" s="1"/>
  <c r="H24" i="36"/>
  <c r="I24" i="36" s="1"/>
  <c r="H26" i="52"/>
  <c r="I26" i="52" s="1"/>
  <c r="K26" i="52" s="1"/>
  <c r="H31" i="52"/>
  <c r="I31" i="52" s="1"/>
  <c r="H14" i="31"/>
  <c r="I14" i="31" s="1"/>
  <c r="H7" i="31"/>
  <c r="I7" i="31" s="1"/>
  <c r="K7" i="31" s="1"/>
  <c r="H38" i="35"/>
  <c r="I38" i="35" s="1"/>
  <c r="H41" i="35"/>
  <c r="I41" i="35" s="1"/>
  <c r="K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H29" i="36"/>
  <c r="I29" i="36" s="1"/>
  <c r="H42" i="36"/>
  <c r="I42" i="36" s="1"/>
  <c r="H32" i="36"/>
  <c r="I32" i="36" s="1"/>
  <c r="H9" i="52"/>
  <c r="I9" i="52" s="1"/>
  <c r="H6" i="52"/>
  <c r="I6" i="52" s="1"/>
  <c r="K6" i="52" s="1"/>
  <c r="H6" i="31"/>
  <c r="I6" i="31" s="1"/>
  <c r="H17" i="31"/>
  <c r="I17" i="31" s="1"/>
  <c r="H15" i="38"/>
  <c r="I15" i="38" s="1"/>
  <c r="H24" i="38"/>
  <c r="I24" i="38" s="1"/>
  <c r="H26" i="44"/>
  <c r="I26" i="44" s="1"/>
  <c r="K26" i="44" s="1"/>
  <c r="H30" i="36"/>
  <c r="I30" i="36" s="1"/>
  <c r="H11" i="36"/>
  <c r="I11" i="36" s="1"/>
  <c r="H40" i="36"/>
  <c r="I40" i="36" s="1"/>
  <c r="K40" i="36" s="1"/>
  <c r="H29" i="52"/>
  <c r="I29" i="52" s="1"/>
  <c r="H25" i="52"/>
  <c r="I25" i="52" s="1"/>
  <c r="K25" i="52" s="1"/>
  <c r="H9" i="31"/>
  <c r="I9" i="31" s="1"/>
  <c r="K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K7" i="38" s="1"/>
  <c r="H17" i="38"/>
  <c r="I17" i="38" s="1"/>
  <c r="K17" i="38" s="1"/>
  <c r="H43" i="36"/>
  <c r="I43" i="36" s="1"/>
  <c r="H23" i="52"/>
  <c r="I23" i="52" s="1"/>
  <c r="H19" i="31"/>
  <c r="I19" i="31" s="1"/>
  <c r="H6" i="36"/>
  <c r="I6" i="36" s="1"/>
  <c r="K6" i="36" s="1"/>
  <c r="H14" i="36"/>
  <c r="I14" i="36" s="1"/>
  <c r="K14" i="36" s="1"/>
  <c r="H35" i="52"/>
  <c r="I35" i="52" s="1"/>
  <c r="K35" i="52" s="1"/>
  <c r="H32" i="52"/>
  <c r="I32" i="52" s="1"/>
  <c r="H37" i="31"/>
  <c r="I37" i="31" s="1"/>
  <c r="K37" i="31" s="1"/>
  <c r="H42" i="31"/>
  <c r="I42" i="31" s="1"/>
  <c r="K42" i="31" s="1"/>
  <c r="H39" i="38"/>
  <c r="I39" i="38" s="1"/>
  <c r="H23" i="38"/>
  <c r="I23" i="38" s="1"/>
  <c r="H25" i="38"/>
  <c r="I25" i="38" s="1"/>
  <c r="H19" i="38"/>
  <c r="I19" i="38" s="1"/>
  <c r="H22" i="36"/>
  <c r="I22" i="36" s="1"/>
  <c r="H26" i="36"/>
  <c r="I26" i="36" s="1"/>
  <c r="H24" i="52"/>
  <c r="I24" i="52" s="1"/>
  <c r="H21" i="52"/>
  <c r="I21" i="52" s="1"/>
  <c r="K21" i="52" s="1"/>
  <c r="H13" i="31"/>
  <c r="I13" i="31" s="1"/>
  <c r="H8" i="31"/>
  <c r="I8" i="31" s="1"/>
  <c r="H30" i="38"/>
  <c r="I30" i="38" s="1"/>
  <c r="H37" i="38"/>
  <c r="I37" i="38" s="1"/>
  <c r="H33" i="38"/>
  <c r="I33" i="38" s="1"/>
  <c r="K33" i="38" s="1"/>
  <c r="H9" i="38"/>
  <c r="I9" i="38" s="1"/>
  <c r="H17" i="36"/>
  <c r="I17" i="36" s="1"/>
  <c r="K17" i="36" s="1"/>
  <c r="H13" i="52"/>
  <c r="I13" i="52" s="1"/>
  <c r="K13" i="52" s="1"/>
  <c r="H15" i="31"/>
  <c r="I15" i="31" s="1"/>
  <c r="H21" i="35"/>
  <c r="I21" i="35" s="1"/>
  <c r="K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H41" i="42"/>
  <c r="I41" i="42" s="1"/>
  <c r="H40" i="52"/>
  <c r="I40" i="52" s="1"/>
  <c r="H33" i="52"/>
  <c r="I33" i="52" s="1"/>
  <c r="H14" i="52"/>
  <c r="I14" i="52" s="1"/>
  <c r="H39" i="52"/>
  <c r="I39" i="52" s="1"/>
  <c r="K39" i="52" s="1"/>
  <c r="H43" i="52"/>
  <c r="I43" i="52" s="1"/>
  <c r="H36" i="52"/>
  <c r="I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K19" i="42" s="1"/>
  <c r="H10" i="42"/>
  <c r="I10" i="42" s="1"/>
  <c r="H26" i="42"/>
  <c r="I26" i="42" s="1"/>
  <c r="K26" i="42" s="1"/>
  <c r="H20" i="42"/>
  <c r="I20" i="42" s="1"/>
  <c r="K20" i="42" s="1"/>
  <c r="H37" i="42"/>
  <c r="I37" i="42" s="1"/>
  <c r="K37" i="42" s="1"/>
  <c r="H38" i="42"/>
  <c r="I38" i="42" s="1"/>
  <c r="H43" i="42"/>
  <c r="I43" i="42" s="1"/>
  <c r="K43" i="42" s="1"/>
  <c r="H32" i="42"/>
  <c r="I32" i="42" s="1"/>
  <c r="H5" i="44"/>
  <c r="I5" i="44" s="1"/>
  <c r="K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H16" i="30"/>
  <c r="I16" i="30" s="1"/>
  <c r="K16" i="30" s="1"/>
  <c r="H26" i="30"/>
  <c r="I26" i="30" s="1"/>
  <c r="K26" i="30" s="1"/>
  <c r="H22" i="43"/>
  <c r="I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K30" i="30" s="1"/>
  <c r="H36" i="30"/>
  <c r="I36" i="30" s="1"/>
  <c r="K36" i="30" s="1"/>
  <c r="H8" i="30"/>
  <c r="I8" i="30" s="1"/>
  <c r="K8" i="30" s="1"/>
  <c r="H28" i="30"/>
  <c r="I28" i="30" s="1"/>
  <c r="H6" i="30"/>
  <c r="I6" i="30" s="1"/>
  <c r="H34" i="30"/>
  <c r="I34" i="30" s="1"/>
  <c r="K34" i="30" s="1"/>
  <c r="H32" i="43"/>
  <c r="I32" i="43" s="1"/>
  <c r="K32" i="43" s="1"/>
  <c r="H8" i="43"/>
  <c r="I8" i="43" s="1"/>
  <c r="K8" i="43" s="1"/>
  <c r="H26" i="43"/>
  <c r="I26" i="43" s="1"/>
  <c r="H34" i="43"/>
  <c r="I34" i="43" s="1"/>
  <c r="K34" i="43" s="1"/>
  <c r="H24" i="43"/>
  <c r="I24" i="43" s="1"/>
  <c r="K24" i="43" s="1"/>
  <c r="H41" i="43"/>
  <c r="I41" i="43" s="1"/>
  <c r="H40" i="43"/>
  <c r="I40" i="43" s="1"/>
  <c r="H43" i="43"/>
  <c r="I43" i="43" s="1"/>
  <c r="K43" i="43" s="1"/>
  <c r="H15" i="43"/>
  <c r="I15" i="43" s="1"/>
  <c r="K15" i="43" s="1"/>
  <c r="H6" i="43"/>
  <c r="I6" i="43" s="1"/>
  <c r="K6" i="43" s="1"/>
  <c r="H5" i="23"/>
  <c r="I5" i="23" s="1"/>
  <c r="H27" i="34"/>
  <c r="I27" i="34" s="1"/>
  <c r="K27" i="34" s="1"/>
  <c r="H23" i="15"/>
  <c r="I23" i="15" s="1"/>
  <c r="H16" i="15"/>
  <c r="I16" i="15" s="1"/>
  <c r="H23" i="12"/>
  <c r="I23" i="12" s="1"/>
  <c r="K23" i="12" s="1"/>
  <c r="H19" i="12"/>
  <c r="I19" i="12" s="1"/>
  <c r="K19" i="12" s="1"/>
  <c r="H21" i="12"/>
  <c r="I21" i="12" s="1"/>
  <c r="K21" i="12" s="1"/>
  <c r="H13" i="12"/>
  <c r="I13" i="12" s="1"/>
  <c r="H31" i="12"/>
  <c r="I31" i="12" s="1"/>
  <c r="K31" i="12" s="1"/>
  <c r="H15" i="12"/>
  <c r="I15" i="12" s="1"/>
  <c r="K15" i="12" s="1"/>
  <c r="H43" i="12"/>
  <c r="I43" i="12" s="1"/>
  <c r="K43" i="12" s="1"/>
  <c r="H17" i="12"/>
  <c r="I17" i="12" s="1"/>
  <c r="H33" i="12"/>
  <c r="I33" i="12" s="1"/>
  <c r="H22" i="12"/>
  <c r="I22" i="12" s="1"/>
  <c r="K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H5" i="43"/>
  <c r="I5" i="43" s="1"/>
  <c r="H18" i="43"/>
  <c r="I18" i="43" s="1"/>
  <c r="H17" i="43"/>
  <c r="I17" i="43" s="1"/>
  <c r="H14" i="43"/>
  <c r="I14" i="43" s="1"/>
  <c r="H36" i="43"/>
  <c r="I36" i="43" s="1"/>
  <c r="H27" i="43"/>
  <c r="I27" i="43" s="1"/>
  <c r="K27" i="43" s="1"/>
  <c r="H12" i="43"/>
  <c r="I12" i="43" s="1"/>
  <c r="K12" i="43" s="1"/>
  <c r="H28" i="43"/>
  <c r="I28" i="43" s="1"/>
  <c r="K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H30" i="23"/>
  <c r="I30" i="23" s="1"/>
  <c r="K30" i="23" s="1"/>
  <c r="H17" i="34"/>
  <c r="I17" i="34" s="1"/>
  <c r="H29" i="34"/>
  <c r="I29" i="34" s="1"/>
  <c r="H23" i="34"/>
  <c r="I23" i="34" s="1"/>
  <c r="H24" i="34"/>
  <c r="I24" i="34" s="1"/>
  <c r="K24" i="34" s="1"/>
  <c r="H20" i="34"/>
  <c r="I20" i="34" s="1"/>
  <c r="H17" i="15"/>
  <c r="I17" i="15" s="1"/>
  <c r="K17" i="15" s="1"/>
  <c r="H39" i="15"/>
  <c r="I39" i="15" s="1"/>
  <c r="H37" i="15"/>
  <c r="I37" i="15" s="1"/>
  <c r="K37" i="15" s="1"/>
  <c r="H18" i="15"/>
  <c r="I18" i="15" s="1"/>
  <c r="H5" i="15"/>
  <c r="I5" i="15" s="1"/>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H42" i="34"/>
  <c r="I42" i="34" s="1"/>
  <c r="H10" i="34"/>
  <c r="I10" i="34" s="1"/>
  <c r="H13" i="15"/>
  <c r="I13" i="15" s="1"/>
  <c r="K13" i="15" s="1"/>
  <c r="H31" i="15"/>
  <c r="I31" i="15" s="1"/>
  <c r="H25" i="15"/>
  <c r="I25" i="15" s="1"/>
  <c r="K25" i="15" s="1"/>
  <c r="H21" i="15"/>
  <c r="I21" i="15" s="1"/>
  <c r="H30" i="15"/>
  <c r="I30" i="15" s="1"/>
  <c r="H14" i="15"/>
  <c r="I14" i="15" s="1"/>
  <c r="H26" i="15"/>
  <c r="I26" i="15" s="1"/>
  <c r="H20" i="15"/>
  <c r="I20" i="15" s="1"/>
  <c r="H32" i="15"/>
  <c r="I32" i="15" s="1"/>
  <c r="K32" i="15" s="1"/>
  <c r="H27" i="23"/>
  <c r="I27" i="23" s="1"/>
  <c r="K27" i="23" s="1"/>
  <c r="H23" i="23"/>
  <c r="I23" i="23" s="1"/>
  <c r="H17" i="23"/>
  <c r="I17" i="23" s="1"/>
  <c r="K17" i="23" s="1"/>
  <c r="H19" i="23"/>
  <c r="I19" i="23" s="1"/>
  <c r="K19" i="23" s="1"/>
  <c r="H29" i="23"/>
  <c r="I29" i="23" s="1"/>
  <c r="H38" i="23"/>
  <c r="I38" i="23" s="1"/>
  <c r="K38" i="23" s="1"/>
  <c r="H18" i="23"/>
  <c r="I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K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H26" i="23"/>
  <c r="I26" i="23" s="1"/>
  <c r="K26" i="23" s="1"/>
  <c r="H42" i="23"/>
  <c r="I42" i="23" s="1"/>
  <c r="H22" i="23"/>
  <c r="I22" i="23" s="1"/>
  <c r="K22" i="23" s="1"/>
  <c r="H36" i="23"/>
  <c r="I36" i="23" s="1"/>
  <c r="K27" i="51"/>
  <c r="K14" i="51"/>
  <c r="K23" i="51"/>
  <c r="K39" i="51"/>
  <c r="K13" i="51"/>
  <c r="K29" i="51"/>
  <c r="K41" i="51"/>
  <c r="K42" i="51"/>
  <c r="K33" i="51"/>
  <c r="K32" i="51"/>
  <c r="K34" i="51"/>
  <c r="K17" i="51"/>
  <c r="K37" i="51"/>
  <c r="K38" i="51"/>
  <c r="K15" i="51"/>
  <c r="K31" i="51"/>
  <c r="K6" i="51"/>
  <c r="K10" i="51"/>
  <c r="K40" i="51"/>
  <c r="K25" i="51"/>
  <c r="K19"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11" i="25"/>
  <c r="K29" i="25"/>
  <c r="K13" i="25"/>
  <c r="K17" i="25"/>
  <c r="K6" i="25"/>
  <c r="K34" i="25"/>
  <c r="K14" i="25"/>
  <c r="K32" i="25"/>
  <c r="K38" i="25"/>
  <c r="K10" i="25"/>
  <c r="K30" i="25"/>
  <c r="K12" i="25"/>
  <c r="K23" i="22"/>
  <c r="K27" i="22"/>
  <c r="K7" i="22"/>
  <c r="K35" i="22"/>
  <c r="K13" i="22"/>
  <c r="K29" i="22"/>
  <c r="K16" i="22"/>
  <c r="K32" i="22"/>
  <c r="K20" i="22"/>
  <c r="K28" i="22"/>
  <c r="K38" i="22"/>
  <c r="K6" i="22"/>
  <c r="K18" i="22"/>
  <c r="K27" i="12"/>
  <c r="K10" i="12"/>
  <c r="K28" i="12"/>
  <c r="K40" i="12"/>
  <c r="K22" i="40"/>
  <c r="K19" i="40"/>
  <c r="I5" i="40"/>
  <c r="K41" i="40"/>
  <c r="K27" i="40"/>
  <c r="K6" i="40"/>
  <c r="K34" i="40"/>
  <c r="K12" i="40"/>
  <c r="K42" i="40"/>
  <c r="K21" i="40"/>
  <c r="K43" i="40"/>
  <c r="K26" i="40"/>
  <c r="K7" i="40"/>
  <c r="K23" i="40"/>
  <c r="K39" i="40"/>
  <c r="K16" i="40"/>
  <c r="K32" i="40"/>
  <c r="K15" i="30"/>
  <c r="K35" i="30"/>
  <c r="K9" i="30"/>
  <c r="K39" i="30"/>
  <c r="K24" i="30"/>
  <c r="K22" i="30"/>
  <c r="K42" i="30"/>
  <c r="K14" i="42"/>
  <c r="K30" i="42"/>
  <c r="K22" i="42"/>
  <c r="K36" i="42"/>
  <c r="K12" i="42"/>
  <c r="K42" i="42"/>
  <c r="K29" i="42"/>
  <c r="K34" i="42"/>
  <c r="K23" i="42"/>
  <c r="K6" i="42"/>
  <c r="K28" i="42"/>
  <c r="K31" i="42"/>
  <c r="K8" i="42"/>
  <c r="K24" i="42"/>
  <c r="K40" i="42"/>
  <c r="K17" i="42"/>
  <c r="K33" i="42"/>
  <c r="K20" i="39"/>
  <c r="K42" i="39"/>
  <c r="K30" i="39"/>
  <c r="K12" i="39"/>
  <c r="K28" i="39"/>
  <c r="K34" i="39"/>
  <c r="K22" i="39"/>
  <c r="K13" i="39"/>
  <c r="K43" i="39"/>
  <c r="K26" i="39"/>
  <c r="K7" i="39"/>
  <c r="K29" i="39"/>
  <c r="K8" i="39"/>
  <c r="K24" i="39"/>
  <c r="K40" i="39"/>
  <c r="K17" i="39"/>
  <c r="K33" i="39"/>
  <c r="K6" i="39"/>
  <c r="K30" i="36"/>
  <c r="K10" i="36"/>
  <c r="K18" i="36"/>
  <c r="K11" i="36"/>
  <c r="K33" i="36"/>
  <c r="K36" i="36"/>
  <c r="K15" i="36"/>
  <c r="K31" i="36"/>
  <c r="K24" i="36"/>
  <c r="K24" i="33"/>
  <c r="K12" i="33"/>
  <c r="K18" i="33"/>
  <c r="K8" i="33"/>
  <c r="K16" i="33"/>
  <c r="K32" i="33"/>
  <c r="K10" i="33"/>
  <c r="K14" i="33"/>
  <c r="K29" i="33"/>
  <c r="K17" i="33"/>
  <c r="K33" i="33"/>
  <c r="K9" i="33"/>
  <c r="K37" i="33"/>
  <c r="K7" i="33"/>
  <c r="K25" i="33"/>
  <c r="K11" i="33"/>
  <c r="K27" i="33"/>
  <c r="K43" i="33"/>
  <c r="K10" i="52"/>
  <c r="K27" i="52"/>
  <c r="K42" i="52"/>
  <c r="K29" i="52"/>
  <c r="K23" i="52"/>
  <c r="K28" i="52"/>
  <c r="K16" i="52"/>
  <c r="K19" i="52"/>
  <c r="K22" i="52"/>
  <c r="K15" i="52"/>
  <c r="K11" i="52"/>
  <c r="K22" i="43"/>
  <c r="K26" i="43"/>
  <c r="K41" i="43"/>
  <c r="K20" i="43"/>
  <c r="K40" i="43"/>
  <c r="K12" i="31"/>
  <c r="K30" i="31"/>
  <c r="K14" i="31"/>
  <c r="K15" i="31"/>
  <c r="K35" i="31"/>
  <c r="K39" i="31"/>
  <c r="K16" i="31"/>
  <c r="K32" i="31"/>
  <c r="K15" i="41"/>
  <c r="K26" i="41"/>
  <c r="K29" i="41"/>
  <c r="K34" i="41"/>
  <c r="K18" i="41"/>
  <c r="K37" i="41"/>
  <c r="K36" i="41"/>
  <c r="K27" i="41"/>
  <c r="K14" i="41"/>
  <c r="I5" i="41"/>
  <c r="K31" i="41"/>
  <c r="K20" i="41"/>
  <c r="K42" i="41"/>
  <c r="K8" i="41"/>
  <c r="K24" i="41"/>
  <c r="K40" i="41"/>
  <c r="K17" i="41"/>
  <c r="K33" i="41"/>
  <c r="K6" i="41"/>
  <c r="I5" i="35"/>
  <c r="K40" i="35"/>
  <c r="K38" i="35"/>
  <c r="K6" i="35"/>
  <c r="K12" i="35"/>
  <c r="K8" i="35"/>
  <c r="K11" i="35"/>
  <c r="K15" i="35"/>
  <c r="K31" i="35"/>
  <c r="K43" i="35"/>
  <c r="K36" i="35"/>
  <c r="K16" i="35"/>
  <c r="K25" i="32"/>
  <c r="K39" i="32"/>
  <c r="K41" i="32"/>
  <c r="K43" i="32"/>
  <c r="K23" i="32"/>
  <c r="K17" i="32"/>
  <c r="K35" i="32"/>
  <c r="K21" i="32"/>
  <c r="K14" i="32"/>
  <c r="K40" i="32"/>
  <c r="K28" i="32"/>
  <c r="K38" i="32"/>
  <c r="K30" i="32"/>
  <c r="I5" i="32"/>
  <c r="K22" i="32"/>
  <c r="K42" i="32"/>
  <c r="K26" i="32"/>
  <c r="K10" i="32"/>
  <c r="K23" i="23"/>
  <c r="K25" i="23"/>
  <c r="K13" i="23"/>
  <c r="K29" i="23"/>
  <c r="K18" i="23"/>
  <c r="K10" i="23"/>
  <c r="K9" i="29"/>
  <c r="K37" i="29"/>
  <c r="K39" i="29"/>
  <c r="K15" i="29"/>
  <c r="K33" i="29"/>
  <c r="K17" i="29"/>
  <c r="K11" i="29"/>
  <c r="K27" i="29"/>
  <c r="K43"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15" i="50"/>
  <c r="K31" i="50"/>
  <c r="K6" i="50"/>
  <c r="K16" i="50"/>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30" i="19"/>
  <c r="K18" i="19"/>
  <c r="K26" i="19"/>
  <c r="K36" i="19"/>
  <c r="K20" i="19"/>
  <c r="K30" i="38"/>
  <c r="K12" i="38"/>
  <c r="K10" i="38"/>
  <c r="K14" i="38"/>
  <c r="K15" i="38"/>
  <c r="K20" i="38"/>
  <c r="K37" i="38"/>
  <c r="K24" i="38"/>
  <c r="K6" i="38"/>
  <c r="K25" i="26"/>
  <c r="K35" i="26"/>
  <c r="K13" i="26"/>
  <c r="K11" i="26"/>
  <c r="K19" i="26"/>
  <c r="K41" i="26"/>
  <c r="K7" i="26"/>
  <c r="K23" i="26"/>
  <c r="K39" i="26"/>
  <c r="K26" i="26"/>
  <c r="K22" i="26"/>
  <c r="K38" i="26"/>
  <c r="K18"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29" i="28"/>
  <c r="K38" i="28"/>
  <c r="K6" i="28"/>
  <c r="K34" i="28"/>
  <c r="K22" i="28"/>
  <c r="K26" i="28"/>
  <c r="H44" i="28"/>
  <c r="I5" i="28"/>
  <c r="K30" i="28"/>
  <c r="K10" i="28"/>
  <c r="K32" i="28"/>
  <c r="K16" i="28"/>
  <c r="K22" i="37"/>
  <c r="K38" i="37"/>
  <c r="K34" i="37"/>
  <c r="K12" i="37"/>
  <c r="K26" i="37"/>
  <c r="K27" i="37"/>
  <c r="K18" i="37"/>
  <c r="K15" i="37"/>
  <c r="K14" i="37"/>
  <c r="I5" i="37"/>
  <c r="H44" i="37"/>
  <c r="K31" i="37"/>
  <c r="K20" i="37"/>
  <c r="K42" i="37"/>
  <c r="K23" i="37"/>
  <c r="K8" i="37"/>
  <c r="K24" i="37"/>
  <c r="K40" i="37"/>
  <c r="K17" i="37"/>
  <c r="K33" i="37"/>
  <c r="K6" i="37"/>
  <c r="K19" i="34"/>
  <c r="K43" i="34"/>
  <c r="K6" i="34"/>
  <c r="K8" i="34"/>
  <c r="K18" i="34"/>
  <c r="K29" i="15"/>
  <c r="K10" i="15"/>
  <c r="K8" i="15"/>
  <c r="K17" i="20"/>
  <c r="K35" i="20"/>
  <c r="K11" i="20"/>
  <c r="K29" i="20"/>
  <c r="K9" i="20"/>
  <c r="K27" i="20"/>
  <c r="K7" i="20"/>
  <c r="K23" i="20"/>
  <c r="K42" i="20"/>
  <c r="K26" i="20"/>
  <c r="K38" i="20"/>
  <c r="K6" i="20"/>
  <c r="K14" i="20"/>
  <c r="K32" i="20"/>
  <c r="K16" i="20"/>
  <c r="K36" i="20"/>
  <c r="I5" i="17"/>
  <c r="H44" i="17"/>
  <c r="K32" i="17"/>
  <c r="K16" i="17"/>
  <c r="K15" i="17"/>
  <c r="K29" i="17"/>
  <c r="K11" i="17"/>
  <c r="K27" i="17"/>
  <c r="K23" i="17"/>
  <c r="K7" i="17"/>
  <c r="K9" i="17"/>
  <c r="K25" i="17"/>
  <c r="K41" i="17"/>
  <c r="K38" i="17"/>
  <c r="K30" i="17"/>
  <c r="K42" i="17"/>
  <c r="K10" i="17"/>
  <c r="K18" i="17"/>
  <c r="K28" i="17"/>
  <c r="K12" i="17"/>
  <c r="K40" i="8"/>
  <c r="K24" i="8"/>
  <c r="K8" i="8"/>
  <c r="K35" i="8"/>
  <c r="K37" i="8"/>
  <c r="K29" i="8"/>
  <c r="K21" i="8"/>
  <c r="K9" i="8"/>
  <c r="K25" i="8"/>
  <c r="K41" i="8"/>
  <c r="K17"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36" i="25"/>
  <c r="K20" i="25"/>
  <c r="K9" i="22"/>
  <c r="K11" i="22"/>
  <c r="K39" i="22"/>
  <c r="K41" i="22"/>
  <c r="K43" i="22"/>
  <c r="K31" i="22"/>
  <c r="K15" i="22"/>
  <c r="K33" i="22"/>
  <c r="K21" i="22"/>
  <c r="K37" i="22"/>
  <c r="K24" i="22"/>
  <c r="K8" i="22"/>
  <c r="K36" i="22"/>
  <c r="I5" i="22"/>
  <c r="K12" i="22"/>
  <c r="K30" i="22"/>
  <c r="K14" i="22"/>
  <c r="K42" i="22"/>
  <c r="K26" i="22"/>
  <c r="K10" i="22"/>
  <c r="K13" i="12"/>
  <c r="K17" i="12"/>
  <c r="K33" i="12"/>
  <c r="K14" i="12"/>
  <c r="K6" i="12"/>
  <c r="K26" i="12"/>
  <c r="K16" i="12"/>
  <c r="K35" i="40"/>
  <c r="K10" i="40"/>
  <c r="K38" i="40"/>
  <c r="K13" i="40"/>
  <c r="K30" i="40"/>
  <c r="K18" i="40"/>
  <c r="K20" i="40"/>
  <c r="K9" i="40"/>
  <c r="K37" i="40"/>
  <c r="K28" i="40"/>
  <c r="K11" i="40"/>
  <c r="K33" i="40"/>
  <c r="K14" i="40"/>
  <c r="K36" i="40"/>
  <c r="K15" i="40"/>
  <c r="K31" i="40"/>
  <c r="K8" i="40"/>
  <c r="K24" i="40"/>
  <c r="K40" i="40"/>
  <c r="K13" i="30"/>
  <c r="K31" i="30"/>
  <c r="K43" i="30"/>
  <c r="K25" i="30"/>
  <c r="K40" i="30"/>
  <c r="K28" i="30"/>
  <c r="K6" i="30"/>
  <c r="K18" i="30"/>
  <c r="K35" i="42"/>
  <c r="I5" i="42"/>
  <c r="K10" i="42"/>
  <c r="K27" i="42"/>
  <c r="K7" i="42"/>
  <c r="K18" i="42"/>
  <c r="K38" i="42"/>
  <c r="K21" i="42"/>
  <c r="K16" i="42"/>
  <c r="K32" i="42"/>
  <c r="K9" i="42"/>
  <c r="K25" i="42"/>
  <c r="K41" i="42"/>
  <c r="K21" i="39"/>
  <c r="K37" i="39"/>
  <c r="K31" i="39"/>
  <c r="K11" i="39"/>
  <c r="I5" i="39"/>
  <c r="H44" i="39"/>
  <c r="K18" i="39"/>
  <c r="K15" i="39"/>
  <c r="K10" i="39"/>
  <c r="K38" i="39"/>
  <c r="K27" i="39"/>
  <c r="K14" i="39"/>
  <c r="K36" i="39"/>
  <c r="K19" i="39"/>
  <c r="K39" i="39"/>
  <c r="K16" i="39"/>
  <c r="K32" i="39"/>
  <c r="K9" i="39"/>
  <c r="K25" i="39"/>
  <c r="K41" i="39"/>
  <c r="K41" i="36"/>
  <c r="K29" i="36"/>
  <c r="K27" i="36"/>
  <c r="K22" i="36"/>
  <c r="K34" i="36"/>
  <c r="K25" i="36"/>
  <c r="K12" i="36"/>
  <c r="K42" i="36"/>
  <c r="K43" i="36"/>
  <c r="K26" i="36"/>
  <c r="K7" i="36"/>
  <c r="K39" i="36"/>
  <c r="K16" i="36"/>
  <c r="K32"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8" i="52"/>
  <c r="K31" i="52"/>
  <c r="K8" i="52"/>
  <c r="K20" i="52"/>
  <c r="K32" i="52"/>
  <c r="K18" i="52"/>
  <c r="K29" i="43"/>
  <c r="K19" i="43"/>
  <c r="K10" i="43"/>
  <c r="K18" i="43"/>
  <c r="K17" i="43"/>
  <c r="K14" i="43"/>
  <c r="K36" i="43"/>
  <c r="K33" i="43"/>
  <c r="K39" i="43"/>
  <c r="I5" i="31"/>
  <c r="K24" i="31"/>
  <c r="K38" i="31"/>
  <c r="K22"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23"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6" i="23"/>
  <c r="K42" i="23"/>
  <c r="K36" i="23"/>
  <c r="K20" i="23"/>
  <c r="H44" i="29"/>
  <c r="I5" i="29"/>
  <c r="K21" i="29"/>
  <c r="K23" i="29"/>
  <c r="K25" i="29"/>
  <c r="K41" i="29"/>
  <c r="K29" i="29"/>
  <c r="K13" i="29"/>
  <c r="K31" i="29"/>
  <c r="K19" i="29"/>
  <c r="K35" i="29"/>
  <c r="K38" i="29"/>
  <c r="K6" i="29"/>
  <c r="K32" i="29"/>
  <c r="K42" i="29"/>
  <c r="K34" i="29"/>
  <c r="K14" i="29"/>
  <c r="K30" i="29"/>
  <c r="K8" i="29"/>
  <c r="K28" i="29"/>
  <c r="K12" i="29"/>
  <c r="K28" i="50"/>
  <c r="K12" i="50"/>
  <c r="K29" i="50"/>
  <c r="K17" i="50"/>
  <c r="K18"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H44" i="19"/>
  <c r="K32" i="19"/>
  <c r="K16" i="19"/>
  <c r="K21" i="19"/>
  <c r="K37" i="19"/>
  <c r="K19" i="19"/>
  <c r="K11" i="19"/>
  <c r="K29" i="19"/>
  <c r="K9" i="19"/>
  <c r="K27" i="19"/>
  <c r="K7" i="19"/>
  <c r="K23" i="19"/>
  <c r="K39" i="19"/>
  <c r="K22" i="19"/>
  <c r="K6" i="19"/>
  <c r="K34" i="19"/>
  <c r="K42" i="19"/>
  <c r="K10" i="19"/>
  <c r="K28" i="19"/>
  <c r="K12" i="19"/>
  <c r="K19" i="38"/>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H44" i="26"/>
  <c r="K28" i="26"/>
  <c r="I44"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7" i="34"/>
  <c r="K23" i="34"/>
  <c r="K32" i="34"/>
  <c r="I5" i="34"/>
  <c r="K36" i="34"/>
  <c r="K28" i="34"/>
  <c r="K40" i="34"/>
  <c r="K20" i="34"/>
  <c r="K42" i="34"/>
  <c r="K26" i="34"/>
  <c r="K10" i="34"/>
  <c r="K23" i="15"/>
  <c r="K31" i="15"/>
  <c r="K39" i="15"/>
  <c r="K21" i="15"/>
  <c r="K30" i="15"/>
  <c r="K38" i="15"/>
  <c r="K14" i="15"/>
  <c r="K18" i="15"/>
  <c r="K26" i="15"/>
  <c r="K36" i="15"/>
  <c r="K20" i="15"/>
  <c r="K16" i="15"/>
  <c r="I5" i="20"/>
  <c r="H44" i="20"/>
  <c r="K19" i="20"/>
  <c r="K21" i="20"/>
  <c r="K37" i="20"/>
  <c r="K25" i="20"/>
  <c r="K43" i="20"/>
  <c r="K13" i="20"/>
  <c r="K41" i="20"/>
  <c r="K15" i="20"/>
  <c r="K31" i="20"/>
  <c r="K34" i="20"/>
  <c r="K10" i="20"/>
  <c r="K18" i="20"/>
  <c r="K22" i="20"/>
  <c r="K30" i="20"/>
  <c r="K40" i="20"/>
  <c r="K24" i="20"/>
  <c r="K8" i="20"/>
  <c r="K28" i="20"/>
  <c r="K12" i="20"/>
  <c r="K40" i="17"/>
  <c r="K24" i="17"/>
  <c r="K8" i="17"/>
  <c r="K43" i="17"/>
  <c r="K31" i="17"/>
  <c r="K13" i="17"/>
  <c r="K19" i="17"/>
  <c r="K37" i="17"/>
  <c r="K21" i="17"/>
  <c r="K39" i="17"/>
  <c r="K17" i="17"/>
  <c r="K33" i="17"/>
  <c r="K6" i="17"/>
  <c r="K14" i="17"/>
  <c r="K22" i="17"/>
  <c r="K26" i="17"/>
  <c r="K34" i="17"/>
  <c r="K36" i="17"/>
  <c r="K20" i="17"/>
  <c r="H44" i="8"/>
  <c r="I5" i="8"/>
  <c r="K32" i="8"/>
  <c r="K16" i="8"/>
  <c r="K13" i="8"/>
  <c r="K27" i="8"/>
  <c r="K19" i="8"/>
  <c r="K11" i="8"/>
  <c r="K43" i="8"/>
  <c r="K15" i="8"/>
  <c r="K31" i="8"/>
  <c r="K7" i="8"/>
  <c r="K23" i="8"/>
  <c r="K39" i="8"/>
  <c r="K10" i="8"/>
  <c r="K26" i="8"/>
  <c r="K30" i="8"/>
  <c r="K38" i="8"/>
  <c r="K6" i="8"/>
  <c r="K28" i="8"/>
  <c r="K12" i="8"/>
  <c r="H44" i="41" l="1"/>
  <c r="H44" i="25"/>
  <c r="H44" i="31"/>
  <c r="H44" i="32"/>
  <c r="H44" i="36"/>
  <c r="H44" i="22"/>
  <c r="H44" i="33"/>
  <c r="H44" i="42"/>
  <c r="H44" i="40"/>
  <c r="H44" i="51"/>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K5" i="51"/>
  <c r="K44" i="51" s="1"/>
  <c r="M44" i="51" s="1"/>
  <c r="O36" i="51" s="1"/>
  <c r="Q36" i="51"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13" i="51"/>
  <c r="Q13" i="51" s="1"/>
  <c r="O17" i="51"/>
  <c r="Q17" i="51" s="1"/>
  <c r="O27" i="51"/>
  <c r="Q27" i="51" s="1"/>
  <c r="O9" i="51"/>
  <c r="Q9" i="51" s="1"/>
  <c r="O28" i="51"/>
  <c r="Q28" i="51" s="1"/>
  <c r="O14" i="51"/>
  <c r="Q14" i="51" s="1"/>
  <c r="O34" i="51"/>
  <c r="Q34" i="51" s="1"/>
  <c r="O42" i="51"/>
  <c r="Q42" i="51" s="1"/>
  <c r="O43" i="51"/>
  <c r="Q43" i="51" s="1"/>
  <c r="O25" i="51"/>
  <c r="Q25" i="51" s="1"/>
  <c r="O18" i="51"/>
  <c r="Q18" i="51" s="1"/>
  <c r="O40" i="51"/>
  <c r="Q40" i="51" s="1"/>
  <c r="O37" i="51"/>
  <c r="Q37" i="51" s="1"/>
  <c r="O8" i="51"/>
  <c r="Q8" i="51" s="1"/>
  <c r="O29" i="51"/>
  <c r="Q29" i="51" s="1"/>
  <c r="O30" i="51"/>
  <c r="Q30" i="51" s="1"/>
  <c r="O24" i="51"/>
  <c r="Q24" i="51" s="1"/>
  <c r="O6" i="51"/>
  <c r="Q6" i="51" s="1"/>
  <c r="O22" i="51"/>
  <c r="Q22" i="51" s="1"/>
  <c r="O35" i="51"/>
  <c r="Q35" i="51" s="1"/>
  <c r="O33" i="51"/>
  <c r="Q33" i="51" s="1"/>
  <c r="O39" i="51"/>
  <c r="Q39" i="51" s="1"/>
  <c r="O16" i="51"/>
  <c r="Q16" i="51" s="1"/>
  <c r="O5" i="5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31" i="51" l="1"/>
  <c r="Q31" i="51" s="1"/>
  <c r="O19" i="51"/>
  <c r="Q19" i="51" s="1"/>
  <c r="O15" i="51"/>
  <c r="Q15" i="51" s="1"/>
  <c r="O32" i="51"/>
  <c r="Q32" i="51" s="1"/>
  <c r="O20" i="51"/>
  <c r="Q20" i="51" s="1"/>
  <c r="O10" i="51"/>
  <c r="Q10" i="51" s="1"/>
  <c r="O38" i="51"/>
  <c r="Q38" i="51" s="1"/>
  <c r="O11" i="51"/>
  <c r="Q11" i="51" s="1"/>
  <c r="O12" i="51"/>
  <c r="Q12" i="51" s="1"/>
  <c r="O23" i="51"/>
  <c r="Q23" i="51" s="1"/>
  <c r="O21" i="51"/>
  <c r="Q21" i="51" s="1"/>
  <c r="O7" i="51"/>
  <c r="Q7" i="51" s="1"/>
  <c r="O41" i="51"/>
  <c r="Q41" i="51" s="1"/>
  <c r="O26" i="51"/>
  <c r="Q26" i="51" s="1"/>
  <c r="O44" i="44"/>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O44" i="51" l="1"/>
  <c r="R5" i="3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<sst xmlns="http://schemas.openxmlformats.org/spreadsheetml/2006/main" count="7817" uniqueCount="613">
  <si>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</si>
  <si>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</si>
  <si>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</si>
  <si>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</si>
  <si>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</si>
  <si>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</si>
  <si>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</si>
  <si>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</si>
  <si>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</si>
  <si>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</si>
  <si>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</si>
  <si>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</si>
  <si>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</si>
  <si>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</si>
  <si>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</si>
  <si>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</si>
  <si>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</si>
  <si>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</si>
  <si>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</si>
  <si>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</si>
  <si>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</si>
  <si>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</si>
  <si>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</si>
  <si>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</si>
  <si>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</si>
  <si>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</si>
  <si>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</si>
  <si>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</si>
  <si>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</si>
  <si>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</si>
  <si>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</si>
  <si>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</si>
  <si>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</si>
  <si>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</si>
  <si>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</si>
  <si>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</si>
  <si>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</si>
  <si>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</si>
  <si>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</si>
  <si>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</si>
  <si>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</si>
  <si>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</si>
  <si>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</si>
  <si>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</si>
  <si>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</si>
  <si>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</si>
  <si>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</si>
  <si>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</si>
  <si>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</si>
  <si>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</si>
  <si>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</si>
  <si>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</si>
  <si>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</si>
  <si>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</si>
  <si>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</si>
  <si>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</si>
  <si>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</si>
  <si>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</si>
  <si>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</si>
  <si>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</si>
  <si>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</si>
  <si>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</si>
  <si>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</si>
  <si>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</si>
  <si>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</si>
  <si>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</si>
  <si>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</si>
  <si>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</si>
  <si>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</si>
  <si>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</si>
  <si>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</si>
  <si>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</si>
  <si>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</si>
  <si>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</si>
  <si>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</si>
  <si>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</si>
  <si>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</si>
  <si>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</si>
  <si>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</si>
  <si>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</si>
  <si>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</si>
  <si>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</si>
  <si>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</si>
  <si>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</si>
  <si>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</si>
  <si>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</si>
  <si>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</si>
  <si>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</si>
  <si>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</si>
  <si>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</si>
  <si>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</si>
  <si>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</si>
  <si>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</si>
  <si>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</si>
  <si>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</si>
  <si>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</si>
  <si>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</si>
  <si>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</si>
  <si>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</si>
  <si>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</si>
  <si>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</si>
  <si>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</si>
  <si>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</si>
  <si>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</si>
  <si>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</si>
  <si>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</si>
  <si>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</si>
  <si>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</si>
  <si>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</si>
  <si>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</si>
  <si>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</si>
  <si>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</si>
  <si>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</si>
  <si>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</si>
  <si>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</si>
  <si>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</si>
  <si>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</si>
  <si>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</si>
  <si>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</si>
  <si>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</si>
  <si>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</si>
  <si>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</si>
  <si>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</si>
  <si>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</si>
  <si>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</si>
  <si>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</si>
  <si>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</si>
  <si>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</si>
  <si>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</si>
  <si>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</si>
  <si>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</si>
  <si>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</si>
  <si>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</si>
  <si>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</si>
  <si>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</si>
  <si>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</si>
  <si>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</si>
  <si>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</si>
  <si>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</si>
  <si>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</si>
  <si>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</si>
  <si>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</si>
  <si>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</si>
  <si>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</si>
  <si>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</si>
  <si>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</si>
  <si>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</si>
  <si>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</si>
  <si>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</si>
  <si>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</si>
  <si>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</si>
  <si>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</si>
  <si>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</si>
  <si>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</si>
  <si>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</si>
  <si>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</si>
  <si>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</si>
  <si>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</si>
  <si>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</si>
  <si>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</si>
  <si>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</si>
  <si>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</si>
  <si>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</si>
  <si>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</si>
  <si>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</si>
  <si>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</si>
  <si>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</si>
  <si>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</si>
  <si>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</si>
  <si>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</si>
  <si>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</si>
  <si>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</si>
  <si>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</si>
  <si>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</si>
  <si>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</si>
  <si>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</si>
  <si>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</si>
  <si>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</si>
  <si>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</si>
  <si>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</si>
  <si>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</si>
  <si>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</si>
  <si>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</si>
  <si>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</si>
  <si>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</si>
  <si>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</si>
  <si>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</si>
  <si>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</si>
  <si>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</si>
  <si>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</si>
  <si>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</si>
  <si>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</si>
  <si>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</si>
  <si>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</si>
  <si>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</si>
  <si>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</si>
  <si>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</si>
  <si>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</si>
  <si>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</si>
  <si>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</si>
  <si>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</si>
  <si>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</si>
  <si>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</si>
  <si>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</si>
  <si>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</si>
  <si>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</si>
  <si>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</si>
  <si>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</si>
  <si>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</si>
  <si>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</si>
  <si>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</si>
  <si>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</si>
  <si>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</si>
  <si>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</si>
  <si>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</si>
  <si>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</si>
  <si>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</si>
  <si>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</si>
  <si>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</si>
  <si>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</si>
  <si>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</si>
  <si>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</si>
  <si>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</si>
  <si>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</si>
  <si>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</si>
  <si>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</si>
  <si>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</si>
  <si>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</si>
  <si>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</si>
  <si>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</si>
  <si>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</si>
  <si>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</si>
  <si>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</si>
  <si>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</si>
  <si>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</si>
  <si>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</si>
  <si>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</si>
  <si>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</si>
  <si>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</si>
  <si>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</si>
  <si>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</si>
  <si>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</si>
  <si>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</si>
  <si>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</si>
  <si>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</si>
  <si>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</si>
  <si>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</si>
  <si>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</si>
  <si>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</si>
  <si>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</si>
  <si>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</si>
  <si>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</si>
  <si>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</si>
  <si>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</si>
  <si>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</si>
  <si>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</si>
  <si>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</si>
  <si>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</si>
  <si>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</si>
  <si>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</si>
  <si>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</si>
  <si>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</si>
  <si>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</si>
  <si>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</si>
  <si>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</si>
  <si>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</si>
  <si>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</si>
  <si>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</si>
  <si>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</si>
  <si>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</si>
  <si>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</si>
  <si>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</si>
  <si>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</si>
  <si>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</si>
  <si>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</si>
  <si>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</si>
  <si>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</si>
  <si>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</si>
  <si>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</si>
  <si>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</si>
  <si>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</si>
  <si>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</si>
  <si>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</si>
  <si>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</si>
  <si>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</si>
  <si>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</si>
  <si>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</si>
  <si>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</si>
  <si>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</si>
  <si>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</si>
  <si>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</si>
  <si>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</si>
  <si>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</si>
  <si>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</si>
  <si>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</si>
  <si>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</si>
  <si>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</si>
  <si>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</si>
  <si>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</si>
  <si>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</si>
  <si>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</si>
  <si>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</si>
  <si>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</si>
  <si>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</si>
  <si>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</si>
  <si>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</si>
  <si>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</si>
  <si>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</si>
  <si>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</si>
  <si>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</si>
  <si>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</si>
  <si>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</si>
  <si>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</si>
  <si>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</si>
  <si>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</si>
  <si>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</si>
  <si>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</si>
  <si>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</si>
  <si>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</si>
  <si>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</si>
  <si>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</si>
  <si>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</si>
  <si>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</si>
  <si>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</si>
  <si>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</si>
  <si>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</si>
  <si>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</si>
  <si>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</si>
  <si>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</si>
  <si>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</si>
  <si>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</si>
  <si>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</si>
  <si>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</si>
  <si>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</si>
  <si>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</si>
  <si>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</si>
  <si>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</si>
  <si>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</si>
  <si>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</si>
  <si>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</si>
  <si>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</si>
  <si>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</si>
  <si>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</si>
  <si>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</si>
  <si>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</si>
  <si>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</si>
  <si>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</si>
  <si>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</si>
  <si>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</si>
  <si>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</si>
  <si>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</si>
  <si>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</si>
  <si>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</si>
  <si>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</si>
  <si>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</si>
  <si>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</si>
  <si>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</si>
  <si>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</si>
  <si>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</si>
  <si>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</si>
  <si>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</si>
  <si>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</si>
  <si>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</si>
  <si>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</si>
  <si>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</si>
  <si>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</si>
  <si>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</si>
  <si>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</si>
  <si>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</si>
  <si>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</si>
  <si>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</si>
  <si>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</si>
  <si>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</si>
  <si>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</si>
  <si>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</si>
  <si>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</si>
  <si>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</si>
  <si>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</si>
  <si>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</si>
  <si>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</si>
  <si>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</si>
  <si>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</si>
  <si>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</si>
  <si>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</si>
  <si>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</si>
  <si>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</si>
  <si>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</si>
  <si>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</si>
  <si>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</si>
  <si>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</si>
  <si>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</si>
  <si>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</si>
  <si>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</si>
  <si>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</si>
  <si>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</si>
  <si>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</si>
  <si>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</si>
  <si>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</si>
  <si>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</si>
  <si>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</si>
  <si>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</si>
  <si>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</si>
  <si>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</si>
  <si>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</si>
  <si>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</si>
  <si>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</si>
  <si>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</si>
  <si>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</si>
  <si>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</si>
  <si>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</si>
  <si>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</si>
  <si>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</si>
  <si>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</si>
  <si>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</si>
  <si>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</si>
  <si>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</si>
  <si>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</si>
  <si>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</si>
  <si>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</si>
  <si>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</si>
  <si>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</si>
  <si>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</si>
  <si>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</si>
  <si>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</si>
  <si>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</si>
  <si>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</si>
  <si>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</si>
  <si>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</si>
  <si>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</si>
  <si>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</si>
  <si>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</si>
  <si>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</si>
  <si>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</si>
  <si>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</si>
  <si>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</si>
  <si>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</si>
  <si>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</si>
  <si>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</si>
  <si>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</si>
  <si>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</si>
  <si>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</si>
  <si>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</si>
  <si>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</si>
  <si>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</si>
  <si>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</si>
  <si>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</si>
  <si>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</si>
  <si>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</si>
  <si>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</si>
  <si>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</si>
  <si>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</si>
  <si>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</si>
  <si>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</si>
  <si>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</si>
  <si>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</si>
  <si>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</si>
  <si>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</si>
  <si>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</si>
  <si>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</si>
  <si>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</si>
  <si>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</si>
  <si>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</si>
  <si>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</si>
  <si>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</si>
  <si>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</si>
  <si>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</si>
  <si>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</si>
  <si>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</si>
  <si>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</si>
  <si>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</si>
  <si>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</si>
  <si>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</si>
  <si>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</si>
  <si>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</si>
  <si>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</si>
  <si>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</si>
  <si>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</si>
  <si>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</si>
  <si>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</si>
  <si>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</si>
  <si>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</si>
  <si>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</si>
  <si>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</si>
  <si>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</si>
  <si>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</si>
  <si>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</si>
  <si>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</si>
  <si>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</si>
  <si>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</si>
  <si>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</si>
  <si>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</si>
  <si>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</si>
  <si>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</si>
  <si>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</si>
  <si>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</si>
  <si>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</si>
  <si>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</si>
  <si>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</si>
  <si>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</si>
  <si>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</si>
  <si>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</si>
  <si>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</si>
  <si>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</si>
  <si>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</si>
  <si>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</si>
  <si>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</si>
  <si>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</si>
  <si>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</si>
  <si>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</si>
  <si>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</si>
  <si>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</si>
  <si>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</si>
  <si>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</si>
  <si>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</si>
  <si>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</si>
  <si>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</si>
  <si>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</si>
  <si>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</si>
  <si>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</si>
  <si>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</si>
  <si>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</si>
  <si>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</si>
  <si>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</si>
  <si>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</si>
  <si>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</si>
  <si>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</si>
  <si>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</si>
  <si>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</si>
  <si>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</si>
  <si>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</si>
  <si>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</si>
  <si>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</si>
  <si>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</si>
  <si>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</si>
  <si>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</si>
  <si>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</si>
  <si>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</si>
  <si>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</si>
  <si>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</si>
  <si>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</si>
  <si>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</si>
  <si>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</si>
  <si>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</si>
  <si>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</si>
  <si>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</si>
  <si>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</si>
  <si>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</si>
  <si>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</si>
  <si>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</si>
  <si>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</si>
  <si>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</si>
  <si>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</si>
  <si>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</si>
  <si>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</si>
  <si>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</si>
  <si>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</si>
  <si>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</si>
  <si>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</si>
  <si>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</si>
  <si>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</si>
  <si>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</si>
  <si>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</si>
  <si>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</si>
  <si>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</si>
  <si>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</si>
  <si>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</si>
  <si>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</si>
  <si>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</si>
  <si>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</si>
  <si>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</si>
  <si>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</si>
  <si>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</si>
  <si>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</si>
  <si>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</si>
  <si>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</si>
  <si>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</si>
  <si>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</si>
  <si>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</si>
  <si>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</si>
  <si>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</si>
  <si>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</si>
  <si>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</si>
  <si>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</si>
  <si>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</si>
  <si>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</si>
  <si>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</si>
  <si>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</si>
  <si>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</si>
  <si>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</si>
  <si>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</si>
  <si>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</si>
  <si>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</si>
  <si>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</si>
  <si>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</si>
  <si>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</si>
  <si>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</si>
  <si>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</si>
  <si>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</si>
  <si>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</si>
  <si>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</si>
  <si>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</si>
  <si>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</si>
  <si>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</si>
  <si>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</si>
  <si>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</si>
  <si>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</si>
  <si>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</si>
  <si>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</si>
  <si>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</si>
  <si>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</si>
  <si>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</si>
  <si>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2015年淡路市産業連関表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</si>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</sst>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F45" sqref="F45"/>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2015年淡路市産業連関表</v>
      </c>
      <c r="C45" s="463">
        <v>45158</v>
      </c>
    </row>
    <row r="46" spans="1:3" x14ac:dyDescent="0.2">
      <c r="A46" s="27" t="s">
        <v>189</v>
      </c>
      <c r="B46" s="237" t="str">
        <f>B45</f>
        <v>2015年淡路市産業連関表</v>
      </c>
      <c r="C46" s="24"/>
    </row>
    <row r="47" spans="1:3" x14ac:dyDescent="0.2">
      <c r="A47" s="28" t="s">
        <v>110</v>
      </c>
      <c r="B47" s="419" t="str">
        <f>B45</f>
        <v>2015年淡路市産業連関表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9.9009900990099011E-3</v>
      </c>
      <c r="E5" s="77">
        <f t="shared" ref="E5:E38" si="0">$C$10*D5</f>
        <v>0.99009900990099009</v>
      </c>
      <c r="F5" s="76">
        <f>分析係数表!C8</f>
        <v>0.75107940679556973</v>
      </c>
      <c r="G5" s="77">
        <f t="shared" ref="G5:G38" si="1">E5*F5</f>
        <v>0.74364297702531656</v>
      </c>
      <c r="H5" s="77">
        <f t="array" ref="H5:H43">MMULT(逆行列係数!C5:AO43,'6'!G5:G43)</f>
        <v>0.83574386464364414</v>
      </c>
      <c r="I5" s="77">
        <f t="shared" ref="I5:I38" si="2">C5+H5</f>
        <v>0.83574386464364414</v>
      </c>
      <c r="J5" s="76">
        <f>分析係数表!G8</f>
        <v>0.11972085188304657</v>
      </c>
      <c r="K5" s="78">
        <f t="shared" ref="K5:K38" si="3">I5*J5</f>
        <v>0.10005596743116664</v>
      </c>
      <c r="L5" s="79" t="s">
        <v>180</v>
      </c>
      <c r="M5" s="80" t="s">
        <v>180</v>
      </c>
      <c r="N5" s="81">
        <f>分析係数表!H8</f>
        <v>1.1750518547103371E-2</v>
      </c>
      <c r="O5" s="82">
        <f t="shared" ref="O5:O43" si="4">$M$44*N5</f>
        <v>0.19777244638680239</v>
      </c>
      <c r="P5" s="76">
        <f>分析係数表!C8</f>
        <v>0.75107940679556973</v>
      </c>
      <c r="Q5" s="82">
        <f t="shared" ref="Q5:Q38" si="5">O5*P5</f>
        <v>0.14854281171270817</v>
      </c>
      <c r="R5" s="83">
        <f t="array" ref="R5:R43">MMULT(逆行列係数!C5:AO43,'6'!Q5:Q43)</f>
        <v>0.20972697200480678</v>
      </c>
      <c r="S5" s="84">
        <f t="shared" ref="S5:S38" si="6">I5+R5</f>
        <v>1.0454708366484509</v>
      </c>
      <c r="T5" s="85">
        <f>分析係数表!F8</f>
        <v>0.45193117555047529</v>
      </c>
      <c r="U5" s="86">
        <f t="shared" ref="U5:U43" si="7">S5*T5</f>
        <v>0.47248086421027335</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76">
        <f>投入係数表!H6</f>
        <v>0</v>
      </c>
      <c r="E6" s="77">
        <f t="shared" si="0"/>
        <v>0</v>
      </c>
      <c r="F6" s="76">
        <f>分析係数表!C9</f>
        <v>5.0420168067226934E-2</v>
      </c>
      <c r="G6" s="77">
        <f t="shared" si="1"/>
        <v>0</v>
      </c>
      <c r="H6" s="77">
        <v>3.106080991544663E-5</v>
      </c>
      <c r="I6" s="77">
        <f t="shared" si="2"/>
        <v>3.106080991544663E-5</v>
      </c>
      <c r="J6" s="76">
        <f>分析係数表!G9</f>
        <v>0.2857142857142857</v>
      </c>
      <c r="K6" s="78">
        <f t="shared" si="3"/>
        <v>8.8745171186990359E-6</v>
      </c>
      <c r="L6" s="79"/>
      <c r="M6" s="80"/>
      <c r="N6" s="81">
        <f>分析係数表!H9</f>
        <v>6.077854420915537E-4</v>
      </c>
      <c r="O6" s="82">
        <f t="shared" si="4"/>
        <v>1.022960929586909E-2</v>
      </c>
      <c r="P6" s="76">
        <f>分析係数表!C9</f>
        <v>5.0420168067226934E-2</v>
      </c>
      <c r="Q6" s="82">
        <f t="shared" si="5"/>
        <v>5.1577861995978646E-4</v>
      </c>
      <c r="R6" s="83">
        <v>5.9396041809069177E-4</v>
      </c>
      <c r="S6" s="84">
        <f t="shared" si="6"/>
        <v>6.250212280061384E-4</v>
      </c>
      <c r="T6" s="85">
        <f>分析係数表!F9</f>
        <v>0.7142857142857143</v>
      </c>
      <c r="U6" s="86">
        <f t="shared" si="7"/>
        <v>4.4644373429009887E-4</v>
      </c>
      <c r="V6" s="87">
        <f>分析係数表!D9</f>
        <v>0.14285714285714285</v>
      </c>
      <c r="W6" s="167">
        <f t="shared" si="8"/>
        <v>0</v>
      </c>
      <c r="X6" s="76">
        <f>分析係数表!E9</f>
        <v>0</v>
      </c>
      <c r="Y6" s="166">
        <f t="shared" si="9"/>
        <v>0</v>
      </c>
    </row>
    <row r="7" spans="1:25" x14ac:dyDescent="0.2">
      <c r="A7" s="6" t="s">
        <v>220</v>
      </c>
      <c r="B7" s="5" t="s">
        <v>266</v>
      </c>
      <c r="C7" s="90"/>
      <c r="D7" s="76">
        <f>投入係数表!H7</f>
        <v>0</v>
      </c>
      <c r="E7" s="77">
        <f t="shared" si="0"/>
        <v>0</v>
      </c>
      <c r="F7" s="76">
        <f>分析係数表!C10</f>
        <v>1</v>
      </c>
      <c r="G7" s="77">
        <f t="shared" si="1"/>
        <v>0</v>
      </c>
      <c r="H7" s="77">
        <v>8.883203133027491E-3</v>
      </c>
      <c r="I7" s="77">
        <f t="shared" si="2"/>
        <v>8.883203133027491E-3</v>
      </c>
      <c r="J7" s="76">
        <f>分析係数表!G10</f>
        <v>0.17928858290304073</v>
      </c>
      <c r="K7" s="78">
        <f t="shared" si="3"/>
        <v>1.5926569013603505E-3</v>
      </c>
      <c r="L7" s="79"/>
      <c r="M7" s="80"/>
      <c r="N7" s="81">
        <f>分析係数表!H10</f>
        <v>1.1866287202739858E-3</v>
      </c>
      <c r="O7" s="82">
        <f t="shared" si="4"/>
        <v>1.9972094339553936E-2</v>
      </c>
      <c r="P7" s="76">
        <f>分析係数表!C10</f>
        <v>1</v>
      </c>
      <c r="Q7" s="82">
        <f t="shared" si="5"/>
        <v>1.9972094339553936E-2</v>
      </c>
      <c r="R7" s="83">
        <v>3.3283197434194521E-2</v>
      </c>
      <c r="S7" s="84">
        <f t="shared" si="6"/>
        <v>4.2166400567222012E-2</v>
      </c>
      <c r="T7" s="85">
        <f>分析係数表!F10</f>
        <v>0.51912411550965765</v>
      </c>
      <c r="U7" s="86">
        <f t="shared" si="7"/>
        <v>2.1889595398685055E-2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投入係数表!H8</f>
        <v>0</v>
      </c>
      <c r="E8" s="77">
        <f t="shared" si="0"/>
        <v>0</v>
      </c>
      <c r="F8" s="76">
        <f>分析係数表!C11</f>
        <v>1.2755102040816757E-3</v>
      </c>
      <c r="G8" s="77">
        <f t="shared" si="1"/>
        <v>0</v>
      </c>
      <c r="H8" s="77">
        <v>7.2802459146988888E-4</v>
      </c>
      <c r="I8" s="77">
        <f t="shared" si="2"/>
        <v>7.2802459146988888E-4</v>
      </c>
      <c r="J8" s="76">
        <f>分析係数表!G11</f>
        <v>0.5714285714285714</v>
      </c>
      <c r="K8" s="78">
        <f t="shared" si="3"/>
        <v>4.1601405226850791E-4</v>
      </c>
      <c r="L8" s="79"/>
      <c r="M8" s="80"/>
      <c r="N8" s="81">
        <f>分析係数表!H11</f>
        <v>-1.9294775939414404E-5</v>
      </c>
      <c r="O8" s="82">
        <f t="shared" si="4"/>
        <v>-3.2474950145616158E-4</v>
      </c>
      <c r="P8" s="76">
        <f>分析係数表!C11</f>
        <v>1.2755102040816757E-3</v>
      </c>
      <c r="Q8" s="82">
        <f t="shared" si="5"/>
        <v>-4.1422130287777111E-7</v>
      </c>
      <c r="R8" s="83">
        <v>9.0916579493532406E-5</v>
      </c>
      <c r="S8" s="84">
        <f t="shared" si="6"/>
        <v>8.1894117096342127E-4</v>
      </c>
      <c r="T8" s="85">
        <f>分析係数表!F11</f>
        <v>0.8571428571428571</v>
      </c>
      <c r="U8" s="86">
        <f t="shared" si="7"/>
        <v>7.0194957511150388E-4</v>
      </c>
      <c r="V8" s="87">
        <f>分析係数表!D11</f>
        <v>0.14285714285714285</v>
      </c>
      <c r="W8" s="167">
        <f t="shared" si="8"/>
        <v>0</v>
      </c>
      <c r="X8" s="76">
        <f>分析係数表!E11</f>
        <v>0</v>
      </c>
      <c r="Y8" s="166">
        <f t="shared" si="9"/>
        <v>0</v>
      </c>
    </row>
    <row r="9" spans="1:25" x14ac:dyDescent="0.2">
      <c r="A9" s="6" t="s">
        <v>222</v>
      </c>
      <c r="B9" s="5" t="s">
        <v>190</v>
      </c>
      <c r="C9" s="90"/>
      <c r="D9" s="76">
        <f>投入係数表!H9</f>
        <v>0</v>
      </c>
      <c r="E9" s="77">
        <f t="shared" si="0"/>
        <v>0</v>
      </c>
      <c r="F9" s="76">
        <f>分析係数表!C12</f>
        <v>9.1502903081732923E-2</v>
      </c>
      <c r="G9" s="77">
        <f t="shared" si="1"/>
        <v>0</v>
      </c>
      <c r="H9" s="77">
        <v>1.0841062245956967E-2</v>
      </c>
      <c r="I9" s="77">
        <f t="shared" si="2"/>
        <v>1.0841062245956967E-2</v>
      </c>
      <c r="J9" s="76">
        <f>分析係数表!G12</f>
        <v>0.14161426479455594</v>
      </c>
      <c r="K9" s="78">
        <f t="shared" si="3"/>
        <v>1.5352490595532133E-3</v>
      </c>
      <c r="L9" s="79"/>
      <c r="M9" s="80"/>
      <c r="N9" s="81">
        <f>分析係数表!H12</f>
        <v>9.0270609232550286E-2</v>
      </c>
      <c r="O9" s="82">
        <f t="shared" si="4"/>
        <v>1.5193405425626521</v>
      </c>
      <c r="P9" s="76">
        <f>分析係数表!C12</f>
        <v>9.1502903081732923E-2</v>
      </c>
      <c r="Q9" s="82">
        <f t="shared" si="5"/>
        <v>0.13902407041425788</v>
      </c>
      <c r="R9" s="83">
        <v>0.15809231189332509</v>
      </c>
      <c r="S9" s="84">
        <f t="shared" si="6"/>
        <v>0.16893337413928206</v>
      </c>
      <c r="T9" s="85">
        <f>分析係数表!F12</f>
        <v>0.30579722628994743</v>
      </c>
      <c r="U9" s="86">
        <f t="shared" si="7"/>
        <v>5.1659357239594389E-2</v>
      </c>
      <c r="V9" s="87">
        <f>分析係数表!D12</f>
        <v>8.803514514600741E-2</v>
      </c>
      <c r="W9" s="167">
        <f t="shared" si="8"/>
        <v>0</v>
      </c>
      <c r="X9" s="76">
        <f>分析係数表!E12</f>
        <v>7.1754673098458094E-2</v>
      </c>
      <c r="Y9" s="166">
        <f t="shared" si="9"/>
        <v>0</v>
      </c>
    </row>
    <row r="10" spans="1:25" x14ac:dyDescent="0.2">
      <c r="A10" s="6" t="s">
        <v>223</v>
      </c>
      <c r="B10" s="5" t="s">
        <v>28</v>
      </c>
      <c r="C10" s="75">
        <f>最終需要_まとめ!C11</f>
        <v>100</v>
      </c>
      <c r="D10" s="76">
        <f>投入係数表!H10</f>
        <v>0.24752475247524752</v>
      </c>
      <c r="E10" s="77">
        <f t="shared" si="0"/>
        <v>24.752475247524753</v>
      </c>
      <c r="F10" s="76">
        <f>分析係数表!C13</f>
        <v>0</v>
      </c>
      <c r="G10" s="77">
        <f t="shared" si="1"/>
        <v>0</v>
      </c>
      <c r="H10" s="77">
        <v>0</v>
      </c>
      <c r="I10" s="77">
        <f t="shared" si="2"/>
        <v>100</v>
      </c>
      <c r="J10" s="76">
        <f>分析係数表!G13</f>
        <v>0.24752475247524752</v>
      </c>
      <c r="K10" s="78">
        <f t="shared" si="3"/>
        <v>24.752475247524753</v>
      </c>
      <c r="L10" s="79"/>
      <c r="M10" s="80"/>
      <c r="N10" s="81">
        <f>分析係数表!H13</f>
        <v>1.3593169649317447E-2</v>
      </c>
      <c r="O10" s="82">
        <f t="shared" si="4"/>
        <v>0.22878602377586585</v>
      </c>
      <c r="P10" s="76">
        <f>分析係数表!C13</f>
        <v>0</v>
      </c>
      <c r="Q10" s="82">
        <f t="shared" si="5"/>
        <v>0</v>
      </c>
      <c r="R10" s="83">
        <v>0</v>
      </c>
      <c r="S10" s="84">
        <f t="shared" si="6"/>
        <v>100</v>
      </c>
      <c r="T10" s="85">
        <f>分析係数表!F13</f>
        <v>0.38613861386138615</v>
      </c>
      <c r="U10" s="86">
        <f t="shared" si="7"/>
        <v>38.613861386138616</v>
      </c>
      <c r="V10" s="87">
        <f>分析係数表!D13</f>
        <v>0.74257425742574257</v>
      </c>
      <c r="W10" s="167">
        <f t="shared" si="8"/>
        <v>74</v>
      </c>
      <c r="X10" s="76">
        <f>分析係数表!E13</f>
        <v>0.65346534653465349</v>
      </c>
      <c r="Y10" s="166">
        <f t="shared" si="9"/>
        <v>65</v>
      </c>
    </row>
    <row r="11" spans="1:25" x14ac:dyDescent="0.2">
      <c r="A11" s="6" t="s">
        <v>224</v>
      </c>
      <c r="B11" s="5" t="s">
        <v>267</v>
      </c>
      <c r="C11" s="90"/>
      <c r="D11" s="76">
        <f>投入係数表!H11</f>
        <v>9.9009900990099011E-3</v>
      </c>
      <c r="E11" s="77">
        <f t="shared" si="0"/>
        <v>0.99009900990099009</v>
      </c>
      <c r="F11" s="76">
        <f>分析係数表!C14</f>
        <v>8.6714152988541793E-3</v>
      </c>
      <c r="G11" s="77">
        <f t="shared" si="1"/>
        <v>8.5855597018358216E-3</v>
      </c>
      <c r="H11" s="77">
        <v>1.0298516708804646E-2</v>
      </c>
      <c r="I11" s="77">
        <f t="shared" si="2"/>
        <v>1.0298516708804646E-2</v>
      </c>
      <c r="J11" s="76">
        <f>分析係数表!G14</f>
        <v>0.2</v>
      </c>
      <c r="K11" s="78">
        <f t="shared" si="3"/>
        <v>2.0597033417609294E-3</v>
      </c>
      <c r="L11" s="79"/>
      <c r="M11" s="80"/>
      <c r="N11" s="81">
        <f>分析係数表!H14</f>
        <v>1.1383917804254498E-3</v>
      </c>
      <c r="O11" s="82">
        <f t="shared" si="4"/>
        <v>1.9160220585913535E-2</v>
      </c>
      <c r="P11" s="76">
        <f>分析係数表!C14</f>
        <v>8.6714152988541793E-3</v>
      </c>
      <c r="Q11" s="82">
        <f t="shared" si="5"/>
        <v>1.6614622991811142E-4</v>
      </c>
      <c r="R11" s="83">
        <v>1.3309737517733166E-3</v>
      </c>
      <c r="S11" s="84">
        <f t="shared" si="6"/>
        <v>1.1629490460577962E-2</v>
      </c>
      <c r="T11" s="85">
        <f>分析係数表!F14</f>
        <v>0.33888888888888891</v>
      </c>
      <c r="U11" s="86">
        <f t="shared" si="7"/>
        <v>3.9411051005291981E-3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投入係数表!H12</f>
        <v>0.11881188118811881</v>
      </c>
      <c r="E12" s="77">
        <f t="shared" si="0"/>
        <v>11.881188118811881</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0.14077890888124603</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投入係数表!H13</f>
        <v>9.9009900990099011E-3</v>
      </c>
      <c r="E13" s="77">
        <f t="shared" si="0"/>
        <v>0.99009900990099009</v>
      </c>
      <c r="F13" s="76">
        <f>分析係数表!C16</f>
        <v>2.5322997416020621E-2</v>
      </c>
      <c r="G13" s="77">
        <f t="shared" si="1"/>
        <v>2.5072274669327346E-2</v>
      </c>
      <c r="H13" s="77">
        <v>2.7426413520009477E-2</v>
      </c>
      <c r="I13" s="77">
        <f t="shared" si="2"/>
        <v>2.7426413520009477E-2</v>
      </c>
      <c r="J13" s="76">
        <f>分析係数表!G16</f>
        <v>3.2710280373831772E-2</v>
      </c>
      <c r="K13" s="78">
        <f t="shared" si="3"/>
        <v>8.9712567588816035E-4</v>
      </c>
      <c r="L13" s="79"/>
      <c r="M13" s="80"/>
      <c r="N13" s="81">
        <f>分析係数表!H16</f>
        <v>1.6091843133471614E-2</v>
      </c>
      <c r="O13" s="82">
        <f t="shared" si="4"/>
        <v>0.27084108421443875</v>
      </c>
      <c r="P13" s="76">
        <f>分析係数表!C16</f>
        <v>2.5322997416020621E-2</v>
      </c>
      <c r="Q13" s="82">
        <f t="shared" si="5"/>
        <v>6.8585080757144557E-3</v>
      </c>
      <c r="R13" s="83">
        <v>8.1263164336675998E-3</v>
      </c>
      <c r="S13" s="84">
        <f t="shared" si="6"/>
        <v>3.5552729953677073E-2</v>
      </c>
      <c r="T13" s="85">
        <f>分析係数表!F16</f>
        <v>0.28504672897196259</v>
      </c>
      <c r="U13" s="86">
        <f t="shared" si="7"/>
        <v>1.0134189379319165E-2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投入係数表!H14</f>
        <v>9.9009900990099011E-3</v>
      </c>
      <c r="E14" s="77">
        <f t="shared" si="0"/>
        <v>0.99009900990099009</v>
      </c>
      <c r="F14" s="76">
        <f>分析係数表!C17</f>
        <v>1.516108654453574E-2</v>
      </c>
      <c r="G14" s="77">
        <f t="shared" si="1"/>
        <v>1.501097677676806E-2</v>
      </c>
      <c r="H14" s="77">
        <v>1.6547069597746229E-2</v>
      </c>
      <c r="I14" s="77">
        <f t="shared" si="2"/>
        <v>1.6547069597746229E-2</v>
      </c>
      <c r="J14" s="76">
        <f>分析係数表!G17</f>
        <v>0.22093023255813954</v>
      </c>
      <c r="K14" s="78">
        <f t="shared" si="3"/>
        <v>3.6557479343857949E-3</v>
      </c>
      <c r="L14" s="79"/>
      <c r="M14" s="80"/>
      <c r="N14" s="81">
        <f>分析係数表!H17</f>
        <v>2.7205634074574307E-3</v>
      </c>
      <c r="O14" s="82">
        <f t="shared" si="4"/>
        <v>4.5789679705318782E-2</v>
      </c>
      <c r="P14" s="76">
        <f>分析係数表!C17</f>
        <v>1.516108654453574E-2</v>
      </c>
      <c r="Q14" s="82">
        <f t="shared" si="5"/>
        <v>6.9422129685890982E-4</v>
      </c>
      <c r="R14" s="83">
        <v>1.5461367270497995E-3</v>
      </c>
      <c r="S14" s="84">
        <f t="shared" si="6"/>
        <v>1.8093206324796027E-2</v>
      </c>
      <c r="T14" s="85">
        <f>分析係数表!F17</f>
        <v>0.34593023255813954</v>
      </c>
      <c r="U14" s="86">
        <f t="shared" si="7"/>
        <v>6.2589870716590907E-3</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投入係数表!H15</f>
        <v>0</v>
      </c>
      <c r="E15" s="77">
        <f t="shared" si="0"/>
        <v>0</v>
      </c>
      <c r="F15" s="76">
        <f>分析係数表!C18</f>
        <v>0.19618745035742657</v>
      </c>
      <c r="G15" s="77">
        <f t="shared" si="1"/>
        <v>0</v>
      </c>
      <c r="H15" s="77">
        <v>3.7934132892311926E-3</v>
      </c>
      <c r="I15" s="77">
        <f t="shared" si="2"/>
        <v>3.7934132892311926E-3</v>
      </c>
      <c r="J15" s="76">
        <f>分析係数表!G18</f>
        <v>0.21566025215660253</v>
      </c>
      <c r="K15" s="78">
        <f t="shared" si="3"/>
        <v>8.18088466489806E-4</v>
      </c>
      <c r="L15" s="79"/>
      <c r="M15" s="80"/>
      <c r="N15" s="81">
        <f>分析係数表!H18</f>
        <v>4.341324586368241E-4</v>
      </c>
      <c r="O15" s="82">
        <f t="shared" si="4"/>
        <v>7.3068637827636363E-3</v>
      </c>
      <c r="P15" s="76">
        <f>分析係数表!C18</f>
        <v>0.19618745035742657</v>
      </c>
      <c r="Q15" s="82">
        <f t="shared" si="5"/>
        <v>1.433514975649419E-3</v>
      </c>
      <c r="R15" s="83">
        <v>4.3281585581498548E-3</v>
      </c>
      <c r="S15" s="84">
        <f t="shared" si="6"/>
        <v>8.1215718473810483E-3</v>
      </c>
      <c r="T15" s="85">
        <f>分析係数表!F18</f>
        <v>0.46051758460517583</v>
      </c>
      <c r="U15" s="86">
        <f t="shared" si="7"/>
        <v>3.7401266503533162E-3</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投入係数表!H16</f>
        <v>0</v>
      </c>
      <c r="E16" s="77">
        <f t="shared" si="0"/>
        <v>0</v>
      </c>
      <c r="F16" s="76">
        <f>分析係数表!C19</f>
        <v>5.4503729202524331E-2</v>
      </c>
      <c r="G16" s="77">
        <f t="shared" si="1"/>
        <v>0</v>
      </c>
      <c r="H16" s="77">
        <v>6.4431381014870017E-4</v>
      </c>
      <c r="I16" s="77">
        <f t="shared" si="2"/>
        <v>6.4431381014870017E-4</v>
      </c>
      <c r="J16" s="76">
        <f>分析係数表!G19</f>
        <v>5.7142857142857141E-2</v>
      </c>
      <c r="K16" s="78">
        <f t="shared" si="3"/>
        <v>3.6817932008497149E-5</v>
      </c>
      <c r="L16" s="79"/>
      <c r="M16" s="80"/>
      <c r="N16" s="81">
        <f>分析係数表!H19</f>
        <v>-1.1576865563648642E-4</v>
      </c>
      <c r="O16" s="82">
        <f t="shared" si="4"/>
        <v>-1.9484970087369695E-3</v>
      </c>
      <c r="P16" s="76">
        <f>分析係数表!C19</f>
        <v>5.4503729202524331E-2</v>
      </c>
      <c r="Q16" s="82">
        <f t="shared" si="5"/>
        <v>-1.0620035331612848E-4</v>
      </c>
      <c r="R16" s="83">
        <v>5.6997497847762163E-4</v>
      </c>
      <c r="S16" s="84">
        <f t="shared" si="6"/>
        <v>1.2142887886263218E-3</v>
      </c>
      <c r="T16" s="85">
        <f>分析係数表!F19</f>
        <v>0.24047619047619048</v>
      </c>
      <c r="U16" s="86">
        <f t="shared" si="7"/>
        <v>2.9200754202680598E-4</v>
      </c>
      <c r="V16" s="87">
        <f>分析係数表!D19</f>
        <v>7.3809523809523811E-2</v>
      </c>
      <c r="W16" s="167">
        <f t="shared" si="8"/>
        <v>0</v>
      </c>
      <c r="X16" s="76">
        <f>分析係数表!E19</f>
        <v>0.05</v>
      </c>
      <c r="Y16" s="166">
        <f t="shared" si="9"/>
        <v>0</v>
      </c>
    </row>
    <row r="17" spans="1:25" x14ac:dyDescent="0.2">
      <c r="A17" s="6" t="s">
        <v>5</v>
      </c>
      <c r="B17" s="5" t="s">
        <v>33</v>
      </c>
      <c r="C17" s="90"/>
      <c r="D17" s="76">
        <f>投入係数表!H17</f>
        <v>0</v>
      </c>
      <c r="E17" s="77">
        <f t="shared" si="0"/>
        <v>0</v>
      </c>
      <c r="F17" s="76">
        <f>分析係数表!C20</f>
        <v>8.1453634085213444E-3</v>
      </c>
      <c r="G17" s="77">
        <f t="shared" si="1"/>
        <v>0</v>
      </c>
      <c r="H17" s="77">
        <v>1.9717471104247614E-4</v>
      </c>
      <c r="I17" s="77">
        <f t="shared" si="2"/>
        <v>1.9717471104247614E-4</v>
      </c>
      <c r="J17" s="76">
        <f>分析係数表!G20</f>
        <v>0.10256410256410256</v>
      </c>
      <c r="K17" s="78">
        <f t="shared" si="3"/>
        <v>2.0223047286407807E-5</v>
      </c>
      <c r="L17" s="79"/>
      <c r="M17" s="80"/>
      <c r="N17" s="81">
        <f>分析係数表!H20</f>
        <v>5.4025372630360328E-4</v>
      </c>
      <c r="O17" s="82">
        <f t="shared" si="4"/>
        <v>9.0929860407725233E-3</v>
      </c>
      <c r="P17" s="76">
        <f>分析係数表!C20</f>
        <v>8.1453634085213444E-3</v>
      </c>
      <c r="Q17" s="82">
        <f t="shared" si="5"/>
        <v>7.4065675770703884E-5</v>
      </c>
      <c r="R17" s="83">
        <v>2.1072077321995341E-4</v>
      </c>
      <c r="S17" s="84">
        <f t="shared" si="6"/>
        <v>4.0789548426242955E-4</v>
      </c>
      <c r="T17" s="85">
        <f>分析係数表!F20</f>
        <v>0.23076923076923078</v>
      </c>
      <c r="U17" s="86">
        <f t="shared" si="7"/>
        <v>9.4129727137483749E-5</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投入係数表!H18</f>
        <v>0</v>
      </c>
      <c r="E18" s="77">
        <f t="shared" si="0"/>
        <v>0</v>
      </c>
      <c r="F18" s="76">
        <f>分析係数表!C21</f>
        <v>1.4319809069212375E-2</v>
      </c>
      <c r="G18" s="77">
        <f t="shared" si="1"/>
        <v>0</v>
      </c>
      <c r="H18" s="77">
        <v>5.7857177348076929E-4</v>
      </c>
      <c r="I18" s="77">
        <f t="shared" si="2"/>
        <v>5.7857177348076929E-4</v>
      </c>
      <c r="J18" s="76">
        <f>分析係数表!G21</f>
        <v>0.28315412186379929</v>
      </c>
      <c r="K18" s="78">
        <f t="shared" si="3"/>
        <v>1.6382498245512823E-4</v>
      </c>
      <c r="L18" s="79"/>
      <c r="M18" s="80"/>
      <c r="N18" s="81">
        <f>分析係数表!H21</f>
        <v>8.9720708118276973E-4</v>
      </c>
      <c r="O18" s="82">
        <f t="shared" si="4"/>
        <v>1.5100851817711513E-2</v>
      </c>
      <c r="P18" s="76">
        <f>分析係数表!C21</f>
        <v>1.4319809069212375E-2</v>
      </c>
      <c r="Q18" s="82">
        <f t="shared" si="5"/>
        <v>2.162413148120975E-4</v>
      </c>
      <c r="R18" s="83">
        <v>5.7066011502095192E-4</v>
      </c>
      <c r="S18" s="84">
        <f t="shared" si="6"/>
        <v>1.1492318885017211E-3</v>
      </c>
      <c r="T18" s="85">
        <f>分析係数表!F21</f>
        <v>0.4265232974910394</v>
      </c>
      <c r="U18" s="86">
        <f t="shared" si="7"/>
        <v>4.901741746656086E-4</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投入係数表!H19</f>
        <v>0</v>
      </c>
      <c r="E19" s="77">
        <f t="shared" si="0"/>
        <v>0</v>
      </c>
      <c r="F19" s="76">
        <f>分析係数表!C22</f>
        <v>8.8888888888888351E-3</v>
      </c>
      <c r="G19" s="77">
        <f t="shared" si="1"/>
        <v>0</v>
      </c>
      <c r="H19" s="77">
        <v>8.3767337836250904E-5</v>
      </c>
      <c r="I19" s="77">
        <f t="shared" si="2"/>
        <v>8.3767337836250904E-5</v>
      </c>
      <c r="J19" s="76">
        <f>分析係数表!G22</f>
        <v>0.19767441860465115</v>
      </c>
      <c r="K19" s="78">
        <f t="shared" si="3"/>
        <v>1.6558659804840294E-5</v>
      </c>
      <c r="L19" s="79"/>
      <c r="M19" s="80"/>
      <c r="N19" s="81">
        <f>分析係数表!H22</f>
        <v>3.8589551878828809E-5</v>
      </c>
      <c r="O19" s="82">
        <f t="shared" si="4"/>
        <v>6.4949900291232316E-4</v>
      </c>
      <c r="P19" s="76">
        <f>分析係数表!C22</f>
        <v>8.8888888888888351E-3</v>
      </c>
      <c r="Q19" s="82">
        <f t="shared" si="5"/>
        <v>5.7733244703317264E-6</v>
      </c>
      <c r="R19" s="83">
        <v>5.8185415751647423E-5</v>
      </c>
      <c r="S19" s="84">
        <f t="shared" si="6"/>
        <v>1.4195275358789834E-4</v>
      </c>
      <c r="T19" s="85">
        <f>分析係数表!F22</f>
        <v>0.41860465116279072</v>
      </c>
      <c r="U19" s="86">
        <f t="shared" si="7"/>
        <v>5.9422082897259771E-5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4.8712425218424237E-4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投入係数表!H21</f>
        <v>0</v>
      </c>
      <c r="E21" s="77">
        <f t="shared" si="0"/>
        <v>0</v>
      </c>
      <c r="F21" s="76">
        <f>分析係数表!C24</f>
        <v>3.6742192284139663E-2</v>
      </c>
      <c r="G21" s="77">
        <f t="shared" si="1"/>
        <v>0</v>
      </c>
      <c r="H21" s="77">
        <v>5.2998781059250056E-4</v>
      </c>
      <c r="I21" s="77">
        <f t="shared" si="2"/>
        <v>5.2998781059250056E-4</v>
      </c>
      <c r="J21" s="76">
        <f>分析係数表!G24</f>
        <v>0.21568627450980393</v>
      </c>
      <c r="K21" s="78">
        <f t="shared" si="3"/>
        <v>1.1431109640230405E-4</v>
      </c>
      <c r="L21" s="79"/>
      <c r="M21" s="80"/>
      <c r="N21" s="81">
        <f>分析係数表!H24</f>
        <v>3.6660074284887369E-4</v>
      </c>
      <c r="O21" s="82">
        <f t="shared" si="4"/>
        <v>6.1702405276670702E-3</v>
      </c>
      <c r="P21" s="76">
        <f>分析係数表!C24</f>
        <v>3.6742192284139663E-2</v>
      </c>
      <c r="Q21" s="82">
        <f t="shared" si="5"/>
        <v>2.2670816390693487E-4</v>
      </c>
      <c r="R21" s="83">
        <v>8.9705035494823642E-4</v>
      </c>
      <c r="S21" s="84">
        <f t="shared" si="6"/>
        <v>1.427038165540737E-3</v>
      </c>
      <c r="T21" s="85">
        <f>分析係数表!F24</f>
        <v>0.41176470588235292</v>
      </c>
      <c r="U21" s="86">
        <f t="shared" si="7"/>
        <v>5.8760395051677403E-4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投入係数表!H22</f>
        <v>0</v>
      </c>
      <c r="E22" s="77">
        <f t="shared" si="0"/>
        <v>0</v>
      </c>
      <c r="F22" s="76">
        <f>分析係数表!C25</f>
        <v>5.4298642533936459E-3</v>
      </c>
      <c r="G22" s="77">
        <f t="shared" si="1"/>
        <v>0</v>
      </c>
      <c r="H22" s="77">
        <v>1.7796859207545629E-4</v>
      </c>
      <c r="I22" s="77">
        <f t="shared" si="2"/>
        <v>1.7796859207545629E-4</v>
      </c>
      <c r="J22" s="76">
        <f>分析係数表!G25</f>
        <v>0.19285714285714287</v>
      </c>
      <c r="K22" s="78">
        <f t="shared" si="3"/>
        <v>3.4322514185980856E-5</v>
      </c>
      <c r="L22" s="79"/>
      <c r="M22" s="80"/>
      <c r="N22" s="81">
        <f>分析係数表!H25</f>
        <v>5.0166417442477451E-4</v>
      </c>
      <c r="O22" s="82">
        <f t="shared" si="4"/>
        <v>8.4434870378602006E-3</v>
      </c>
      <c r="P22" s="76">
        <f>分析係数表!C25</f>
        <v>5.4298642533936459E-3</v>
      </c>
      <c r="Q22" s="82">
        <f t="shared" si="5"/>
        <v>4.5846988440869702E-5</v>
      </c>
      <c r="R22" s="83">
        <v>2.0975808135195872E-4</v>
      </c>
      <c r="S22" s="84">
        <f t="shared" si="6"/>
        <v>3.8772667342741498E-4</v>
      </c>
      <c r="T22" s="85">
        <f>分析係数表!F25</f>
        <v>0.35</v>
      </c>
      <c r="U22" s="86">
        <f t="shared" si="7"/>
        <v>1.3570433569959524E-4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投入係数表!H23</f>
        <v>0</v>
      </c>
      <c r="E23" s="77">
        <f t="shared" si="0"/>
        <v>0</v>
      </c>
      <c r="F23" s="76">
        <f>分析係数表!C26</f>
        <v>0.48330404217926182</v>
      </c>
      <c r="G23" s="77">
        <f t="shared" si="1"/>
        <v>0</v>
      </c>
      <c r="H23" s="77">
        <v>5.4675921291004233E-3</v>
      </c>
      <c r="I23" s="77">
        <f t="shared" si="2"/>
        <v>5.4675921291004233E-3</v>
      </c>
      <c r="J23" s="76">
        <f>分析係数表!G26</f>
        <v>0.1963757396449704</v>
      </c>
      <c r="K23" s="78">
        <f t="shared" si="3"/>
        <v>1.0737024484291141E-3</v>
      </c>
      <c r="L23" s="79"/>
      <c r="M23" s="80"/>
      <c r="N23" s="81">
        <f>分析係数表!H26</f>
        <v>1.0805074526072066E-2</v>
      </c>
      <c r="O23" s="82">
        <f t="shared" si="4"/>
        <v>0.18185972081545049</v>
      </c>
      <c r="P23" s="76">
        <f>分析係数表!C26</f>
        <v>0.48330404217926182</v>
      </c>
      <c r="Q23" s="82">
        <f t="shared" si="5"/>
        <v>8.7893538179699263E-2</v>
      </c>
      <c r="R23" s="83">
        <v>9.607390279324185E-2</v>
      </c>
      <c r="S23" s="84">
        <f t="shared" si="6"/>
        <v>0.10154149492234227</v>
      </c>
      <c r="T23" s="85">
        <f>分析係数表!F26</f>
        <v>0.33515162721893493</v>
      </c>
      <c r="U23" s="86">
        <f t="shared" si="7"/>
        <v>3.403179725346623E-2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投入係数表!H24</f>
        <v>0</v>
      </c>
      <c r="E24" s="77">
        <f t="shared" si="0"/>
        <v>0</v>
      </c>
      <c r="F24" s="76">
        <f>分析係数表!C27</f>
        <v>1.5397419891801878E-2</v>
      </c>
      <c r="G24" s="77">
        <f t="shared" si="1"/>
        <v>0</v>
      </c>
      <c r="H24" s="77">
        <v>4.0700886804481512E-5</v>
      </c>
      <c r="I24" s="77">
        <f t="shared" si="2"/>
        <v>4.0700886804481512E-5</v>
      </c>
      <c r="J24" s="76">
        <f>分析係数表!G27</f>
        <v>0.17525773195876287</v>
      </c>
      <c r="K24" s="78">
        <f t="shared" si="3"/>
        <v>7.1331451100637696E-6</v>
      </c>
      <c r="L24" s="79"/>
      <c r="M24" s="80"/>
      <c r="N24" s="81">
        <f>分析係数表!H27</f>
        <v>1.0544595050889971E-2</v>
      </c>
      <c r="O24" s="82">
        <f t="shared" si="4"/>
        <v>0.17747560254579231</v>
      </c>
      <c r="P24" s="76">
        <f>分析係数表!C27</f>
        <v>1.5397419891801878E-2</v>
      </c>
      <c r="Q24" s="82">
        <f t="shared" si="5"/>
        <v>2.7326663729481063E-3</v>
      </c>
      <c r="R24" s="83">
        <v>2.7572535983356626E-3</v>
      </c>
      <c r="S24" s="84">
        <f t="shared" si="6"/>
        <v>2.7979544851401443E-3</v>
      </c>
      <c r="T24" s="85">
        <f>分析係数表!F27</f>
        <v>0.32989690721649484</v>
      </c>
      <c r="U24" s="86">
        <f t="shared" si="7"/>
        <v>9.2303653118025377E-4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投入係数表!H25</f>
        <v>0</v>
      </c>
      <c r="E25" s="77">
        <f t="shared" si="0"/>
        <v>0</v>
      </c>
      <c r="F25" s="76">
        <f>分析係数表!C28</f>
        <v>9.0111373607829948E-2</v>
      </c>
      <c r="G25" s="77">
        <f t="shared" si="1"/>
        <v>0</v>
      </c>
      <c r="H25" s="77">
        <v>2.8379900439873063E-3</v>
      </c>
      <c r="I25" s="77">
        <f t="shared" si="2"/>
        <v>2.8379900439873063E-3</v>
      </c>
      <c r="J25" s="76">
        <f>分析係数表!G28</f>
        <v>0.1250338294993234</v>
      </c>
      <c r="K25" s="78">
        <f t="shared" si="3"/>
        <v>3.5484476328068615E-4</v>
      </c>
      <c r="L25" s="79"/>
      <c r="M25" s="80"/>
      <c r="N25" s="81">
        <f>分析係数表!H28</f>
        <v>1.9400897207081182E-2</v>
      </c>
      <c r="O25" s="82">
        <f t="shared" si="4"/>
        <v>0.32653562371417044</v>
      </c>
      <c r="P25" s="76">
        <f>分析係数表!C28</f>
        <v>9.0111373607829948E-2</v>
      </c>
      <c r="Q25" s="82">
        <f t="shared" si="5"/>
        <v>2.9424573584773388E-2</v>
      </c>
      <c r="R25" s="83">
        <v>3.1808678573275136E-2</v>
      </c>
      <c r="S25" s="84">
        <f t="shared" si="6"/>
        <v>3.4646668617262441E-2</v>
      </c>
      <c r="T25" s="85">
        <f>分析係数表!F28</f>
        <v>0.21434370771312586</v>
      </c>
      <c r="U25" s="86">
        <f t="shared" si="7"/>
        <v>7.4262954113320312E-3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投入係数表!H26</f>
        <v>9.9009900990099011E-3</v>
      </c>
      <c r="E26" s="77">
        <f t="shared" si="0"/>
        <v>0.99009900990099009</v>
      </c>
      <c r="F26" s="76">
        <f>分析係数表!C29</f>
        <v>0.6629566210045662</v>
      </c>
      <c r="G26" s="77">
        <f t="shared" si="1"/>
        <v>0.65639269406392697</v>
      </c>
      <c r="H26" s="77">
        <v>0.74162763534264964</v>
      </c>
      <c r="I26" s="77">
        <f t="shared" si="2"/>
        <v>0.74162763534264964</v>
      </c>
      <c r="J26" s="76">
        <f>分析係数表!G29</f>
        <v>0.25902590967011185</v>
      </c>
      <c r="K26" s="78">
        <f t="shared" si="3"/>
        <v>0.19210077288112382</v>
      </c>
      <c r="L26" s="79"/>
      <c r="M26" s="80"/>
      <c r="N26" s="81">
        <f>分析係数表!H29</f>
        <v>9.3869084945251077E-3</v>
      </c>
      <c r="O26" s="82">
        <f t="shared" si="4"/>
        <v>0.15799063245842263</v>
      </c>
      <c r="P26" s="76">
        <f>分析係数表!C29</f>
        <v>0.6629566210045662</v>
      </c>
      <c r="Q26" s="82">
        <f t="shared" si="5"/>
        <v>0.10474093584501021</v>
      </c>
      <c r="R26" s="83">
        <v>0.15779860052233252</v>
      </c>
      <c r="S26" s="84">
        <f t="shared" si="6"/>
        <v>0.89942623586498216</v>
      </c>
      <c r="T26" s="85">
        <f>分析係数表!F29</f>
        <v>0.37484071924111567</v>
      </c>
      <c r="U26" s="86">
        <f t="shared" si="7"/>
        <v>0.33714157715595927</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投入係数表!H27</f>
        <v>0</v>
      </c>
      <c r="E27" s="77">
        <f t="shared" si="0"/>
        <v>0</v>
      </c>
      <c r="F27" s="76">
        <f>分析係数表!C30</f>
        <v>1</v>
      </c>
      <c r="G27" s="77">
        <f t="shared" si="1"/>
        <v>0</v>
      </c>
      <c r="H27" s="77">
        <v>4.791290217482528E-2</v>
      </c>
      <c r="I27" s="77">
        <f t="shared" si="2"/>
        <v>4.791290217482528E-2</v>
      </c>
      <c r="J27" s="76">
        <f>分析係数表!G30</f>
        <v>0.34461622907327782</v>
      </c>
      <c r="K27" s="78">
        <f t="shared" si="3"/>
        <v>1.6511563671445139E-2</v>
      </c>
      <c r="L27" s="79"/>
      <c r="M27" s="80"/>
      <c r="N27" s="81">
        <f>分析係数表!H30</f>
        <v>0</v>
      </c>
      <c r="O27" s="82">
        <f t="shared" si="4"/>
        <v>0</v>
      </c>
      <c r="P27" s="76">
        <f>分析係数表!C30</f>
        <v>1</v>
      </c>
      <c r="Q27" s="82">
        <f t="shared" si="5"/>
        <v>0</v>
      </c>
      <c r="R27" s="83">
        <v>4.5134587688743504E-2</v>
      </c>
      <c r="S27" s="84">
        <f t="shared" si="6"/>
        <v>9.3047489863568783E-2</v>
      </c>
      <c r="T27" s="85">
        <f>分析係数表!F30</f>
        <v>0.44085628030372337</v>
      </c>
      <c r="U27" s="86">
        <f t="shared" si="7"/>
        <v>4.1020570272851338E-2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投入係数表!H28</f>
        <v>3.9603960396039604E-2</v>
      </c>
      <c r="E28" s="77">
        <f t="shared" si="0"/>
        <v>3.9603960396039604</v>
      </c>
      <c r="F28" s="76">
        <f>分析係数表!C31</f>
        <v>0.28926065839179704</v>
      </c>
      <c r="G28" s="77">
        <f t="shared" si="1"/>
        <v>1.1455867659081072</v>
      </c>
      <c r="H28" s="77">
        <v>1.1845979538332085</v>
      </c>
      <c r="I28" s="77">
        <f t="shared" si="2"/>
        <v>1.1845979538332085</v>
      </c>
      <c r="J28" s="76">
        <f>分析係数表!G31</f>
        <v>7.0113314447592071E-2</v>
      </c>
      <c r="K28" s="78">
        <f t="shared" si="3"/>
        <v>8.3056088831081912E-2</v>
      </c>
      <c r="L28" s="79"/>
      <c r="M28" s="80"/>
      <c r="N28" s="81">
        <f>分析係数表!H31</f>
        <v>2.2806425160387826E-2</v>
      </c>
      <c r="O28" s="82">
        <f t="shared" si="4"/>
        <v>0.38385391072118302</v>
      </c>
      <c r="P28" s="76">
        <f>分析係数表!C31</f>
        <v>0.28926065839179704</v>
      </c>
      <c r="Q28" s="82">
        <f t="shared" si="5"/>
        <v>0.11103383494147548</v>
      </c>
      <c r="R28" s="83">
        <v>0.14093297140440098</v>
      </c>
      <c r="S28" s="84">
        <f t="shared" si="6"/>
        <v>1.3255309252376095</v>
      </c>
      <c r="T28" s="85">
        <f>分析係数表!F31</f>
        <v>0.24929178470254956</v>
      </c>
      <c r="U28" s="86">
        <f t="shared" si="7"/>
        <v>0.33044397003090548</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投入係数表!H29</f>
        <v>0</v>
      </c>
      <c r="E29" s="77">
        <f t="shared" si="0"/>
        <v>0</v>
      </c>
      <c r="F29" s="76">
        <f>分析係数表!C32</f>
        <v>1</v>
      </c>
      <c r="G29" s="77">
        <f t="shared" si="1"/>
        <v>0</v>
      </c>
      <c r="H29" s="77">
        <v>1.4623845259245762E-2</v>
      </c>
      <c r="I29" s="77">
        <f t="shared" si="2"/>
        <v>1.4623845259245762E-2</v>
      </c>
      <c r="J29" s="76">
        <f>分析係数表!G32</f>
        <v>0.14014251781472684</v>
      </c>
      <c r="K29" s="78">
        <f t="shared" si="3"/>
        <v>2.049422494763658E-3</v>
      </c>
      <c r="L29" s="79"/>
      <c r="M29" s="80"/>
      <c r="N29" s="81">
        <f>分析係数表!H32</f>
        <v>6.3576286720370464E-3</v>
      </c>
      <c r="O29" s="82">
        <f t="shared" si="4"/>
        <v>0.10700496072980525</v>
      </c>
      <c r="P29" s="76">
        <f>分析係数表!C32</f>
        <v>1</v>
      </c>
      <c r="Q29" s="82">
        <f t="shared" si="5"/>
        <v>0.10700496072980525</v>
      </c>
      <c r="R29" s="83">
        <v>0.14109061317621818</v>
      </c>
      <c r="S29" s="84">
        <f t="shared" si="6"/>
        <v>0.15571445843546394</v>
      </c>
      <c r="T29" s="85">
        <f>分析係数表!F32</f>
        <v>0.4833729216152019</v>
      </c>
      <c r="U29" s="86">
        <f t="shared" si="7"/>
        <v>7.5268152711679123E-2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投入係数表!H30</f>
        <v>0</v>
      </c>
      <c r="E30" s="77">
        <f t="shared" si="0"/>
        <v>0</v>
      </c>
      <c r="F30" s="76">
        <f>分析係数表!C33</f>
        <v>0.49161290322580642</v>
      </c>
      <c r="G30" s="77">
        <f t="shared" si="1"/>
        <v>0</v>
      </c>
      <c r="H30" s="77">
        <v>1.2696563972571774E-2</v>
      </c>
      <c r="I30" s="77">
        <f t="shared" si="2"/>
        <v>1.2696563972571774E-2</v>
      </c>
      <c r="J30" s="76">
        <f>分析係数表!G33</f>
        <v>0.50851900393184801</v>
      </c>
      <c r="K30" s="78">
        <f t="shared" si="3"/>
        <v>6.4564440646891859E-3</v>
      </c>
      <c r="L30" s="79"/>
      <c r="M30" s="80"/>
      <c r="N30" s="81">
        <f>分析係数表!H33</f>
        <v>9.3579663306159861E-4</v>
      </c>
      <c r="O30" s="82">
        <f t="shared" si="4"/>
        <v>1.5750350820623836E-2</v>
      </c>
      <c r="P30" s="76">
        <f>分析係数表!C33</f>
        <v>0.49161290322580642</v>
      </c>
      <c r="Q30" s="82">
        <f t="shared" si="5"/>
        <v>7.7430756937518462E-3</v>
      </c>
      <c r="R30" s="83">
        <v>2.9156146402927768E-2</v>
      </c>
      <c r="S30" s="84">
        <f t="shared" si="6"/>
        <v>4.1852710375499542E-2</v>
      </c>
      <c r="T30" s="85">
        <f>分析係数表!F33</f>
        <v>0.64744429882044563</v>
      </c>
      <c r="U30" s="86">
        <f t="shared" si="7"/>
        <v>2.7097298722800492E-2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投入係数表!H31</f>
        <v>7.9207920792079209E-2</v>
      </c>
      <c r="E31" s="77">
        <f t="shared" si="0"/>
        <v>7.9207920792079207</v>
      </c>
      <c r="F31" s="76">
        <f>分析係数表!C34</f>
        <v>0.2705469644902635</v>
      </c>
      <c r="G31" s="77">
        <f t="shared" si="1"/>
        <v>2.1429462533882258</v>
      </c>
      <c r="H31" s="77">
        <v>2.2176581681894145</v>
      </c>
      <c r="I31" s="77">
        <f t="shared" si="2"/>
        <v>2.2176581681894145</v>
      </c>
      <c r="J31" s="76">
        <f>分析係数表!G34</f>
        <v>0.42499396086641439</v>
      </c>
      <c r="K31" s="78">
        <f t="shared" si="3"/>
        <v>0.94249132874657626</v>
      </c>
      <c r="L31" s="79"/>
      <c r="M31" s="80"/>
      <c r="N31" s="81">
        <f>分析係数表!H34</f>
        <v>0.15790844628816747</v>
      </c>
      <c r="O31" s="82">
        <f t="shared" si="4"/>
        <v>2.6577499199172263</v>
      </c>
      <c r="P31" s="76">
        <f>分析係数表!C34</f>
        <v>0.2705469644902635</v>
      </c>
      <c r="Q31" s="82">
        <f t="shared" si="5"/>
        <v>0.71904617320784647</v>
      </c>
      <c r="R31" s="83">
        <v>0.79116527215303589</v>
      </c>
      <c r="S31" s="84">
        <f t="shared" si="6"/>
        <v>3.0088234403424505</v>
      </c>
      <c r="T31" s="85">
        <f>分析係数表!F34</f>
        <v>0.70062001771479188</v>
      </c>
      <c r="U31" s="86">
        <f t="shared" si="7"/>
        <v>2.1080419320734087</v>
      </c>
      <c r="V31" s="87">
        <f>分析係数表!D34</f>
        <v>0.29060310814075208</v>
      </c>
      <c r="W31" s="167">
        <f t="shared" si="8"/>
        <v>1</v>
      </c>
      <c r="X31" s="76">
        <f>分析係数表!E34</f>
        <v>0.1754569611079797</v>
      </c>
      <c r="Y31" s="166">
        <f t="shared" si="9"/>
        <v>1</v>
      </c>
    </row>
    <row r="32" spans="1:25" x14ac:dyDescent="0.2">
      <c r="A32" s="6" t="s">
        <v>20</v>
      </c>
      <c r="B32" s="5" t="s">
        <v>37</v>
      </c>
      <c r="C32" s="90"/>
      <c r="D32" s="76">
        <f>投入係数表!H32</f>
        <v>1.9801980198019802E-2</v>
      </c>
      <c r="E32" s="77">
        <f t="shared" si="0"/>
        <v>1.9801980198019802</v>
      </c>
      <c r="F32" s="76">
        <f>分析係数表!C35</f>
        <v>0.21972666596037715</v>
      </c>
      <c r="G32" s="77">
        <f t="shared" si="1"/>
        <v>0.43510230883243001</v>
      </c>
      <c r="H32" s="77">
        <v>0.46174631030637742</v>
      </c>
      <c r="I32" s="77">
        <f t="shared" si="2"/>
        <v>0.46174631030637742</v>
      </c>
      <c r="J32" s="76">
        <f>分析係数表!G35</f>
        <v>0.31464737793851716</v>
      </c>
      <c r="K32" s="78">
        <f t="shared" si="3"/>
        <v>0.14528726581068654</v>
      </c>
      <c r="L32" s="79"/>
      <c r="M32" s="80"/>
      <c r="N32" s="81">
        <f>分析係数表!H35</f>
        <v>5.9051661762577784E-2</v>
      </c>
      <c r="O32" s="82">
        <f t="shared" si="4"/>
        <v>0.99389584920658258</v>
      </c>
      <c r="P32" s="76">
        <f>分析係数表!C35</f>
        <v>0.21972666596037715</v>
      </c>
      <c r="Q32" s="82">
        <f t="shared" si="5"/>
        <v>0.21838542125802016</v>
      </c>
      <c r="R32" s="83">
        <v>0.27461533664879956</v>
      </c>
      <c r="S32" s="84">
        <f t="shared" si="6"/>
        <v>0.73636164695517703</v>
      </c>
      <c r="T32" s="85">
        <f>分析係数表!F35</f>
        <v>0.64647377938517181</v>
      </c>
      <c r="U32" s="86">
        <f t="shared" si="7"/>
        <v>0.47603849690140287</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投入係数表!H33</f>
        <v>0</v>
      </c>
      <c r="E33" s="77">
        <f t="shared" si="0"/>
        <v>0</v>
      </c>
      <c r="F33" s="76">
        <f>分析係数表!C36</f>
        <v>0.80551211884284601</v>
      </c>
      <c r="G33" s="77">
        <f t="shared" si="1"/>
        <v>0</v>
      </c>
      <c r="H33" s="77">
        <v>9.6456839976158656E-2</v>
      </c>
      <c r="I33" s="77">
        <f t="shared" si="2"/>
        <v>9.6456839976158656E-2</v>
      </c>
      <c r="J33" s="76">
        <f>分析係数表!G36</f>
        <v>2.1071752951861943E-2</v>
      </c>
      <c r="K33" s="78">
        <f t="shared" si="3"/>
        <v>2.032514702494896E-3</v>
      </c>
      <c r="L33" s="79"/>
      <c r="M33" s="80"/>
      <c r="N33" s="81">
        <f>分析係数表!H36</f>
        <v>0.17565964015242874</v>
      </c>
      <c r="O33" s="82">
        <f t="shared" si="4"/>
        <v>2.9565194612568955</v>
      </c>
      <c r="P33" s="76">
        <f>分析係数表!C36</f>
        <v>0.80551211884284601</v>
      </c>
      <c r="Q33" s="82">
        <f t="shared" si="5"/>
        <v>2.3815122556371513</v>
      </c>
      <c r="R33" s="83">
        <v>2.4821808923879178</v>
      </c>
      <c r="S33" s="84">
        <f t="shared" si="6"/>
        <v>2.5786377323640766</v>
      </c>
      <c r="T33" s="85">
        <f>分析係数表!F36</f>
        <v>0.88071450196790801</v>
      </c>
      <c r="U33" s="86">
        <f t="shared" si="7"/>
        <v>2.2710436462146832</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投入係数表!H34</f>
        <v>9.9009900990099011E-3</v>
      </c>
      <c r="E34" s="77">
        <f t="shared" si="0"/>
        <v>0.99009900990099009</v>
      </c>
      <c r="F34" s="76">
        <f>分析係数表!C37</f>
        <v>0.2431087913880281</v>
      </c>
      <c r="G34" s="77">
        <f t="shared" si="1"/>
        <v>0.24070177365151296</v>
      </c>
      <c r="H34" s="77">
        <v>0.3381850865458102</v>
      </c>
      <c r="I34" s="77">
        <f t="shared" si="2"/>
        <v>0.3381850865458102</v>
      </c>
      <c r="J34" s="76">
        <f>分析係数表!G37</f>
        <v>0.38193760262725779</v>
      </c>
      <c r="K34" s="78">
        <f t="shared" si="3"/>
        <v>0.12916560119959844</v>
      </c>
      <c r="L34" s="79"/>
      <c r="M34" s="80"/>
      <c r="N34" s="81">
        <f>分析係数表!H37</f>
        <v>4.6944189860595245E-2</v>
      </c>
      <c r="O34" s="82">
        <f t="shared" si="4"/>
        <v>0.7901155370428411</v>
      </c>
      <c r="P34" s="76">
        <f>分析係数表!C37</f>
        <v>0.2431087913880281</v>
      </c>
      <c r="Q34" s="82">
        <f t="shared" si="5"/>
        <v>0.19208403326738785</v>
      </c>
      <c r="R34" s="83">
        <v>0.24850516245873405</v>
      </c>
      <c r="S34" s="84">
        <f t="shared" si="6"/>
        <v>0.58669024900454425</v>
      </c>
      <c r="T34" s="85">
        <f>分析係数表!F37</f>
        <v>0.60410509031198689</v>
      </c>
      <c r="U34" s="86">
        <f t="shared" si="7"/>
        <v>0.35442256586005227</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投入係数表!H35</f>
        <v>0</v>
      </c>
      <c r="E35" s="77">
        <f t="shared" si="0"/>
        <v>0</v>
      </c>
      <c r="F35" s="76">
        <f>分析係数表!C38</f>
        <v>1.1157894736842144E-2</v>
      </c>
      <c r="G35" s="77">
        <f t="shared" si="1"/>
        <v>0</v>
      </c>
      <c r="H35" s="77">
        <v>2.5448209826799961E-3</v>
      </c>
      <c r="I35" s="77">
        <f t="shared" si="2"/>
        <v>2.5448209826799961E-3</v>
      </c>
      <c r="J35" s="76">
        <f>分析係数表!G38</f>
        <v>0.27611940298507465</v>
      </c>
      <c r="K35" s="78">
        <f t="shared" si="3"/>
        <v>7.0267445044149154E-4</v>
      </c>
      <c r="L35" s="79"/>
      <c r="M35" s="80"/>
      <c r="N35" s="81">
        <f>分析係数表!H38</f>
        <v>4.123293618252858E-2</v>
      </c>
      <c r="O35" s="82">
        <f t="shared" si="4"/>
        <v>0.69398968461181731</v>
      </c>
      <c r="P35" s="76">
        <f>分析係数表!C38</f>
        <v>1.1157894736842144E-2</v>
      </c>
      <c r="Q35" s="82">
        <f t="shared" si="5"/>
        <v>7.743463849352936E-3</v>
      </c>
      <c r="R35" s="83">
        <v>9.6450067308169549E-3</v>
      </c>
      <c r="S35" s="84">
        <f t="shared" si="6"/>
        <v>1.2189827713496951E-2</v>
      </c>
      <c r="T35" s="85">
        <f>分析係数表!F38</f>
        <v>0.61194029850746268</v>
      </c>
      <c r="U35" s="86">
        <f t="shared" si="7"/>
        <v>7.4594468097518652E-3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投入係数表!H36</f>
        <v>0</v>
      </c>
      <c r="E36" s="77">
        <f t="shared" si="0"/>
        <v>0</v>
      </c>
      <c r="F36" s="76">
        <f>分析係数表!C39</f>
        <v>1</v>
      </c>
      <c r="G36" s="77">
        <f t="shared" si="1"/>
        <v>0</v>
      </c>
      <c r="H36" s="77">
        <v>0.19652913918503975</v>
      </c>
      <c r="I36" s="77">
        <f t="shared" si="2"/>
        <v>0.19652913918503975</v>
      </c>
      <c r="J36" s="76">
        <f>分析係数表!G39</f>
        <v>0.35370879120879123</v>
      </c>
      <c r="K36" s="78">
        <f t="shared" si="3"/>
        <v>6.95140842584447E-2</v>
      </c>
      <c r="L36" s="79"/>
      <c r="M36" s="80"/>
      <c r="N36" s="81">
        <f>分析係数表!H39</f>
        <v>3.7431865322463944E-3</v>
      </c>
      <c r="O36" s="82">
        <f t="shared" si="4"/>
        <v>6.3001403282495344E-2</v>
      </c>
      <c r="P36" s="76">
        <f>分析係数表!C39</f>
        <v>1</v>
      </c>
      <c r="Q36" s="82">
        <f t="shared" si="5"/>
        <v>6.3001403282495344E-2</v>
      </c>
      <c r="R36" s="83">
        <v>0.22951281033149784</v>
      </c>
      <c r="S36" s="84">
        <f t="shared" si="6"/>
        <v>0.42604194951653762</v>
      </c>
      <c r="T36" s="85">
        <f>分析係数表!F39</f>
        <v>0.70432692307692313</v>
      </c>
      <c r="U36" s="86">
        <f t="shared" si="7"/>
        <v>0.30007281540467678</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投入係数表!H37</f>
        <v>0</v>
      </c>
      <c r="E37" s="77">
        <f t="shared" si="0"/>
        <v>0</v>
      </c>
      <c r="F37" s="76">
        <f>分析係数表!C40</f>
        <v>0.83748410739660462</v>
      </c>
      <c r="G37" s="77">
        <f t="shared" si="1"/>
        <v>0</v>
      </c>
      <c r="H37" s="77">
        <v>6.8323300784155347E-4</v>
      </c>
      <c r="I37" s="77">
        <f t="shared" si="2"/>
        <v>6.8323300784155347E-4</v>
      </c>
      <c r="J37" s="76">
        <f>分析係数表!G40</f>
        <v>0.52098192071653671</v>
      </c>
      <c r="K37" s="78">
        <f t="shared" si="3"/>
        <v>3.559520447222291E-4</v>
      </c>
      <c r="L37" s="79"/>
      <c r="M37" s="80"/>
      <c r="N37" s="81">
        <f>分析係数表!H40</f>
        <v>2.620230572572476E-2</v>
      </c>
      <c r="O37" s="82">
        <f t="shared" si="4"/>
        <v>0.44100982297746744</v>
      </c>
      <c r="P37" s="76">
        <f>分析係数表!C40</f>
        <v>0.83748410739660462</v>
      </c>
      <c r="Q37" s="82">
        <f t="shared" si="5"/>
        <v>0.36933871794941892</v>
      </c>
      <c r="R37" s="83">
        <v>0.36982248214668945</v>
      </c>
      <c r="S37" s="84">
        <f t="shared" si="6"/>
        <v>0.37050571515453101</v>
      </c>
      <c r="T37" s="85">
        <f>分析係数表!F40</f>
        <v>0.71877591640404714</v>
      </c>
      <c r="U37" s="86">
        <f t="shared" si="7"/>
        <v>0.26631058494313486</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投入係数表!H38</f>
        <v>0</v>
      </c>
      <c r="E38" s="77">
        <f t="shared" si="0"/>
        <v>0</v>
      </c>
      <c r="F38" s="76">
        <f>分析係数表!C41</f>
        <v>0.81365098605995612</v>
      </c>
      <c r="G38" s="77">
        <f t="shared" si="1"/>
        <v>0</v>
      </c>
      <c r="H38" s="77">
        <v>2.0799735776658528E-3</v>
      </c>
      <c r="I38" s="77">
        <f t="shared" si="2"/>
        <v>2.0799735776658528E-3</v>
      </c>
      <c r="J38" s="76">
        <f>分析係数表!G41</f>
        <v>0.45125858123569795</v>
      </c>
      <c r="K38" s="78">
        <f t="shared" si="3"/>
        <v>9.3860592566523155E-4</v>
      </c>
      <c r="L38" s="79"/>
      <c r="M38" s="80"/>
      <c r="N38" s="81">
        <f>分析係数表!H41</f>
        <v>4.9838406251507407E-2</v>
      </c>
      <c r="O38" s="82">
        <f t="shared" si="4"/>
        <v>0.83882796226126544</v>
      </c>
      <c r="P38" s="76">
        <f>分析係数表!C41</f>
        <v>0.81365098605995612</v>
      </c>
      <c r="Q38" s="82">
        <f t="shared" si="5"/>
        <v>0.68251319862854232</v>
      </c>
      <c r="R38" s="83">
        <v>0.69568984112746901</v>
      </c>
      <c r="S38" s="84">
        <f t="shared" si="6"/>
        <v>0.69776981470513488</v>
      </c>
      <c r="T38" s="85">
        <f>分析係数表!F41</f>
        <v>0.55572082379862697</v>
      </c>
      <c r="U38" s="86">
        <f t="shared" si="7"/>
        <v>0.38776521624975285</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投入係数表!H39</f>
        <v>0</v>
      </c>
      <c r="E39" s="77">
        <f>$C$10*D39</f>
        <v>0</v>
      </c>
      <c r="F39" s="76">
        <f>分析係数表!C42</f>
        <v>0.2575498575498576</v>
      </c>
      <c r="G39" s="77">
        <f>E39*F39</f>
        <v>0</v>
      </c>
      <c r="H39" s="77">
        <v>3.4336315010820764E-3</v>
      </c>
      <c r="I39" s="77">
        <f>C39+H39</f>
        <v>3.4336315010820764E-3</v>
      </c>
      <c r="J39" s="76">
        <f>分析係数表!G42</f>
        <v>0.48351648351648352</v>
      </c>
      <c r="K39" s="78">
        <f>I39*J39</f>
        <v>1.6602174290946303E-3</v>
      </c>
      <c r="L39" s="79"/>
      <c r="M39" s="80"/>
      <c r="N39" s="81">
        <f>分析係数表!H42</f>
        <v>1.4085186435772515E-2</v>
      </c>
      <c r="O39" s="82">
        <f t="shared" si="4"/>
        <v>0.23706713606299795</v>
      </c>
      <c r="P39" s="76">
        <f>分析係数表!C42</f>
        <v>0.2575498575498576</v>
      </c>
      <c r="Q39" s="82">
        <f>O39*P39</f>
        <v>6.1056607122777828E-2</v>
      </c>
      <c r="R39" s="83">
        <v>6.3872771039919965E-2</v>
      </c>
      <c r="S39" s="84">
        <f>I39+R39</f>
        <v>6.7306402541002036E-2</v>
      </c>
      <c r="T39" s="85">
        <f>分析係数表!F42</f>
        <v>0.55824175824175826</v>
      </c>
      <c r="U39" s="86">
        <f t="shared" si="7"/>
        <v>3.7573244495416519E-2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投入係数表!H40</f>
        <v>2.9702970297029702E-2</v>
      </c>
      <c r="E40" s="77">
        <f>$C$10*D40</f>
        <v>2.9702970297029703</v>
      </c>
      <c r="F40" s="76">
        <f>分析係数表!C43</f>
        <v>0.29732567908148977</v>
      </c>
      <c r="G40" s="77">
        <f>E40*F40</f>
        <v>0.88314558143016764</v>
      </c>
      <c r="H40" s="77">
        <v>1.0547472491877006</v>
      </c>
      <c r="I40" s="77">
        <f>C40+H40</f>
        <v>1.0547472491877006</v>
      </c>
      <c r="J40" s="76">
        <f>分析係数表!G43</f>
        <v>0.35619328972357039</v>
      </c>
      <c r="K40" s="78">
        <f>I40*J40</f>
        <v>0.37569389251505353</v>
      </c>
      <c r="L40" s="79"/>
      <c r="M40" s="80"/>
      <c r="N40" s="81">
        <f>分析係数表!H43</f>
        <v>3.7451160098403359E-2</v>
      </c>
      <c r="O40" s="82">
        <f t="shared" si="4"/>
        <v>0.63033878232640961</v>
      </c>
      <c r="P40" s="76">
        <f>分析係数表!C43</f>
        <v>0.29732567908148977</v>
      </c>
      <c r="Q40" s="82">
        <f>O40*P40</f>
        <v>0.18741590650659909</v>
      </c>
      <c r="R40" s="83">
        <v>0.29784745180139233</v>
      </c>
      <c r="S40" s="84">
        <f>I40+R40</f>
        <v>1.3525947009890928</v>
      </c>
      <c r="T40" s="85">
        <f>分析係数表!F43</f>
        <v>0.64929309981008654</v>
      </c>
      <c r="U40" s="86">
        <f t="shared" si="7"/>
        <v>0.87823040619190518</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投入係数表!H41</f>
        <v>0</v>
      </c>
      <c r="E41" s="77">
        <f>$C$10*D41</f>
        <v>0</v>
      </c>
      <c r="F41" s="76">
        <f>分析係数表!C44</f>
        <v>0.43971020730220212</v>
      </c>
      <c r="G41" s="77">
        <f>E41*F41</f>
        <v>0</v>
      </c>
      <c r="H41" s="77">
        <v>2.2555763679014589E-3</v>
      </c>
      <c r="I41" s="77">
        <f>C41+H41</f>
        <v>2.2555763679014589E-3</v>
      </c>
      <c r="J41" s="76">
        <f>分析係数表!G44</f>
        <v>0.26333317697828229</v>
      </c>
      <c r="K41" s="78">
        <f>I41*J41</f>
        <v>5.9396809087662605E-4</v>
      </c>
      <c r="L41" s="79"/>
      <c r="M41" s="80"/>
      <c r="N41" s="81">
        <f>分析係数表!H44</f>
        <v>0.10921807920505523</v>
      </c>
      <c r="O41" s="82">
        <f t="shared" si="4"/>
        <v>1.8382445529926026</v>
      </c>
      <c r="P41" s="76">
        <f>分析係数表!C44</f>
        <v>0.43971020730220212</v>
      </c>
      <c r="Q41" s="82">
        <f>O41*P41</f>
        <v>0.80829489346852113</v>
      </c>
      <c r="R41" s="83">
        <v>0.82097283997554993</v>
      </c>
      <c r="S41" s="84">
        <f>I41+R41</f>
        <v>0.82322841634345134</v>
      </c>
      <c r="T41" s="85">
        <f>分析係数表!F44</f>
        <v>0.45991838266335194</v>
      </c>
      <c r="U41" s="86">
        <f t="shared" si="7"/>
        <v>0.37861788180719269</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投入係数表!H42</f>
        <v>0</v>
      </c>
      <c r="E42" s="77">
        <f>$C$10*D42</f>
        <v>0</v>
      </c>
      <c r="F42" s="76">
        <f>分析係数表!C45</f>
        <v>1</v>
      </c>
      <c r="G42" s="77">
        <f>E42*F42</f>
        <v>0</v>
      </c>
      <c r="H42" s="77">
        <v>8.439636688256048E-3</v>
      </c>
      <c r="I42" s="77">
        <f>C42+H42</f>
        <v>8.439636688256048E-3</v>
      </c>
      <c r="J42" s="76">
        <f>分析係数表!G45</f>
        <v>0</v>
      </c>
      <c r="K42" s="78">
        <f>I42*J42</f>
        <v>0</v>
      </c>
      <c r="L42" s="79"/>
      <c r="M42" s="80"/>
      <c r="N42" s="81">
        <f>分析係数表!H45</f>
        <v>0</v>
      </c>
      <c r="O42" s="82">
        <f t="shared" si="4"/>
        <v>0</v>
      </c>
      <c r="P42" s="76">
        <f>分析係数表!C45</f>
        <v>1</v>
      </c>
      <c r="Q42" s="82">
        <f>O42*P42</f>
        <v>0</v>
      </c>
      <c r="R42" s="83">
        <v>7.6280943503342132E-3</v>
      </c>
      <c r="S42" s="84">
        <f>I42+R42</f>
        <v>1.6067731038590261E-2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9.9009900990099011E-3</v>
      </c>
      <c r="E43" s="77">
        <f>$C$10*D43</f>
        <v>0.99009900990099009</v>
      </c>
      <c r="F43" s="76">
        <f>分析係数表!C46</f>
        <v>1</v>
      </c>
      <c r="G43" s="77">
        <f>E43*F43</f>
        <v>0.99009900990099009</v>
      </c>
      <c r="H43" s="77">
        <v>1.0358925070344462</v>
      </c>
      <c r="I43" s="77">
        <f>C43+H43</f>
        <v>1.0358925070344462</v>
      </c>
      <c r="J43" s="76">
        <f>分析係数表!G46</f>
        <v>9.3457943925233638E-3</v>
      </c>
      <c r="K43" s="78">
        <f>I43*J43</f>
        <v>9.681238383499496E-3</v>
      </c>
      <c r="L43" s="79"/>
      <c r="M43" s="80"/>
      <c r="N43" s="81">
        <f>分析係数表!H46</f>
        <v>5.0031354010901551E-2</v>
      </c>
      <c r="O43" s="82">
        <f t="shared" si="4"/>
        <v>0.842075457275827</v>
      </c>
      <c r="P43" s="76">
        <f>分析係数表!C46</f>
        <v>1</v>
      </c>
      <c r="Q43" s="82">
        <f>O43*P43</f>
        <v>0.842075457275827</v>
      </c>
      <c r="R43" s="83">
        <v>0.87767096326321514</v>
      </c>
      <c r="S43" s="84">
        <f>I43+R43</f>
        <v>1.9135634702976614</v>
      </c>
      <c r="T43" s="85">
        <f>分析係数表!F46</f>
        <v>0.31355140186915886</v>
      </c>
      <c r="U43" s="86">
        <f t="shared" si="7"/>
        <v>0.60000050867744426</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投入係数表!H44</f>
        <v>0.60396039603960394</v>
      </c>
      <c r="E44" s="91">
        <f>SUM(E5:E43)</f>
        <v>60.396039603960382</v>
      </c>
      <c r="F44" s="92">
        <f>分析係数表!C47</f>
        <v>0.44631798907903963</v>
      </c>
      <c r="G44" s="91">
        <f>SUM(G5:G43)</f>
        <v>7.2862861753486099</v>
      </c>
      <c r="H44" s="91">
        <f>SUM(H5:H43)</f>
        <v>8.3469617687677502</v>
      </c>
      <c r="I44" s="91">
        <f>SUM(I5:I43)</f>
        <v>108.34696176876773</v>
      </c>
      <c r="J44" s="92">
        <f>分析係数表!G47</f>
        <v>0.26122233306007958</v>
      </c>
      <c r="K44" s="93">
        <f>SUM(K5:K43)</f>
        <v>26.843628048993963</v>
      </c>
      <c r="L44" s="94">
        <f>最終需要_まとめ!$L$33</f>
        <v>0.627</v>
      </c>
      <c r="M44" s="91">
        <f>K44*L44</f>
        <v>16.830954786719214</v>
      </c>
      <c r="N44" s="95">
        <f>分析係数表!H47</f>
        <v>1</v>
      </c>
      <c r="O44" s="96">
        <f>SUM(O5:O43)</f>
        <v>16.830954786719214</v>
      </c>
      <c r="P44" s="92">
        <f>分析係数表!C47</f>
        <v>0.44631798907903963</v>
      </c>
      <c r="Q44" s="96">
        <f>SUM(Q5:Q43)</f>
        <v>7.3007102833588071</v>
      </c>
      <c r="R44" s="96">
        <f>SUM(R5:R43)</f>
        <v>8.2335169720941686</v>
      </c>
      <c r="S44" s="97">
        <f>SUM(S5:S43)</f>
        <v>116.58047874086193</v>
      </c>
      <c r="T44" s="98">
        <f>分析係数表!F47</f>
        <v>0.52393110055407954</v>
      </c>
      <c r="U44" s="99">
        <f>SUM(U5:U43)</f>
        <v>48.105702490030396</v>
      </c>
      <c r="V44" s="100">
        <f>分析係数表!D47</f>
        <v>0.10969491056701794</v>
      </c>
      <c r="W44" s="164">
        <f>SUM(W5:W43)</f>
        <v>75</v>
      </c>
      <c r="X44" s="92">
        <f>分析係数表!E47</f>
        <v>8.3823050104198563E-2</v>
      </c>
      <c r="Y44" s="165">
        <f>SUM(Y5:Y43)</f>
        <v>66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0</v>
      </c>
      <c r="E5" s="77">
        <f t="shared" ref="E5:E38" si="0">$C$11*D5</f>
        <v>0</v>
      </c>
      <c r="F5" s="76">
        <f>分析係数表!C8</f>
        <v>0.75107940679556973</v>
      </c>
      <c r="G5" s="77">
        <f t="shared" ref="G5:G38" si="1">E5*F5</f>
        <v>0</v>
      </c>
      <c r="H5" s="77">
        <f t="array" ref="H5:H43">MMULT(逆行列係数!C5:AO43,'7'!G5:G43)</f>
        <v>4.0674705862953561E-3</v>
      </c>
      <c r="I5" s="77">
        <f t="shared" ref="I5:I38" si="2">C5+H5</f>
        <v>4.0674705862953561E-3</v>
      </c>
      <c r="J5" s="76">
        <f>分析係数表!G8</f>
        <v>0.11972085188304657</v>
      </c>
      <c r="K5" s="78">
        <f t="shared" ref="K5:K38" si="3">I5*J5</f>
        <v>4.8696104360051491E-4</v>
      </c>
      <c r="L5" s="79" t="s">
        <v>182</v>
      </c>
      <c r="M5" s="80" t="s">
        <v>182</v>
      </c>
      <c r="N5" s="81">
        <f>分析係数表!H8</f>
        <v>1.1750518547103371E-2</v>
      </c>
      <c r="O5" s="82">
        <f t="shared" ref="O5:O43" si="4">$M$44*N5</f>
        <v>0.16392236060996809</v>
      </c>
      <c r="P5" s="76">
        <f>分析係数表!C8</f>
        <v>0.75107940679556973</v>
      </c>
      <c r="Q5" s="82">
        <f t="shared" ref="Q5:Q38" si="5">O5*P5</f>
        <v>0.1231187093674643</v>
      </c>
      <c r="R5" s="83">
        <f t="array" ref="R5:R43">MMULT(逆行列係数!C5:AO43,'7'!Q5:Q43)</f>
        <v>0.17383078868008958</v>
      </c>
      <c r="S5" s="84">
        <f t="shared" ref="S5:S38" si="6">I5+R5</f>
        <v>0.17789825926638494</v>
      </c>
      <c r="T5" s="85">
        <f>分析係数表!F8</f>
        <v>0.45193117555047529</v>
      </c>
      <c r="U5" s="86">
        <f t="shared" ref="U5:U43" si="7">S5*T5</f>
        <v>8.0397769438640576E-2</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76">
        <f>投入係数表!I6</f>
        <v>2.7777777777777776E-2</v>
      </c>
      <c r="E6" s="77">
        <f t="shared" si="0"/>
        <v>2.7777777777777777</v>
      </c>
      <c r="F6" s="76">
        <f>分析係数表!C9</f>
        <v>5.0420168067226934E-2</v>
      </c>
      <c r="G6" s="77">
        <f t="shared" si="1"/>
        <v>0.1400560224089637</v>
      </c>
      <c r="H6" s="77">
        <v>0.14247198718635448</v>
      </c>
      <c r="I6" s="77">
        <f t="shared" si="2"/>
        <v>0.14247198718635448</v>
      </c>
      <c r="J6" s="76">
        <f>分析係数表!G9</f>
        <v>0.2857142857142857</v>
      </c>
      <c r="K6" s="78">
        <f t="shared" si="3"/>
        <v>4.0706282053244135E-2</v>
      </c>
      <c r="L6" s="79"/>
      <c r="M6" s="80"/>
      <c r="N6" s="81">
        <f>分析係数表!H9</f>
        <v>6.077854420915537E-4</v>
      </c>
      <c r="O6" s="82">
        <f t="shared" si="4"/>
        <v>8.4787427901707631E-3</v>
      </c>
      <c r="P6" s="76">
        <f>分析係数表!C9</f>
        <v>5.0420168067226934E-2</v>
      </c>
      <c r="Q6" s="82">
        <f t="shared" si="5"/>
        <v>4.2749963647919852E-4</v>
      </c>
      <c r="R6" s="83">
        <v>4.9230009347149897E-4</v>
      </c>
      <c r="S6" s="84">
        <f t="shared" si="6"/>
        <v>0.14296428727982599</v>
      </c>
      <c r="T6" s="85">
        <f>分析係数表!F9</f>
        <v>0.7142857142857143</v>
      </c>
      <c r="U6" s="86">
        <f t="shared" si="7"/>
        <v>0.10211734805701857</v>
      </c>
      <c r="V6" s="87">
        <f>分析係数表!D9</f>
        <v>0.14285714285714285</v>
      </c>
      <c r="W6" s="167">
        <f t="shared" si="8"/>
        <v>0</v>
      </c>
      <c r="X6" s="76">
        <f>分析係数表!E9</f>
        <v>0</v>
      </c>
      <c r="Y6" s="166">
        <f t="shared" si="9"/>
        <v>0</v>
      </c>
    </row>
    <row r="7" spans="1:25" x14ac:dyDescent="0.2">
      <c r="A7" s="6" t="s">
        <v>220</v>
      </c>
      <c r="B7" s="5" t="s">
        <v>266</v>
      </c>
      <c r="C7" s="90"/>
      <c r="D7" s="76">
        <f>投入係数表!I7</f>
        <v>0</v>
      </c>
      <c r="E7" s="77">
        <f t="shared" si="0"/>
        <v>0</v>
      </c>
      <c r="F7" s="76">
        <f>分析係数表!C10</f>
        <v>1</v>
      </c>
      <c r="G7" s="77">
        <f t="shared" si="1"/>
        <v>0</v>
      </c>
      <c r="H7" s="77">
        <v>1.34903499596233E-2</v>
      </c>
      <c r="I7" s="77">
        <f t="shared" si="2"/>
        <v>1.34903499596233E-2</v>
      </c>
      <c r="J7" s="76">
        <f>分析係数表!G10</f>
        <v>0.17928858290304073</v>
      </c>
      <c r="K7" s="78">
        <f t="shared" si="3"/>
        <v>2.4186657271269541E-3</v>
      </c>
      <c r="L7" s="79"/>
      <c r="M7" s="80"/>
      <c r="N7" s="81">
        <f>分析係数表!H10</f>
        <v>1.1866287202739858E-3</v>
      </c>
      <c r="O7" s="82">
        <f t="shared" si="4"/>
        <v>1.655373592366673E-2</v>
      </c>
      <c r="P7" s="76">
        <f>分析係数表!C10</f>
        <v>1</v>
      </c>
      <c r="Q7" s="82">
        <f t="shared" si="5"/>
        <v>1.655373592366673E-2</v>
      </c>
      <c r="R7" s="83">
        <v>2.7586554101627761E-2</v>
      </c>
      <c r="S7" s="84">
        <f t="shared" si="6"/>
        <v>4.1076904061251057E-2</v>
      </c>
      <c r="T7" s="85">
        <f>分析係数表!F10</f>
        <v>0.51912411550965765</v>
      </c>
      <c r="U7" s="86">
        <f t="shared" si="7"/>
        <v>2.132401148867202E-2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投入係数表!I8</f>
        <v>5.5555555555555558E-3</v>
      </c>
      <c r="E8" s="77">
        <f t="shared" si="0"/>
        <v>0.55555555555555558</v>
      </c>
      <c r="F8" s="76">
        <f>分析係数表!C11</f>
        <v>1.2755102040816757E-3</v>
      </c>
      <c r="G8" s="77">
        <f t="shared" si="1"/>
        <v>7.0861678004537543E-4</v>
      </c>
      <c r="H8" s="77">
        <v>1.5421963613574841E-3</v>
      </c>
      <c r="I8" s="77">
        <f t="shared" si="2"/>
        <v>1.5421963613574841E-3</v>
      </c>
      <c r="J8" s="76">
        <f>分析係数表!G11</f>
        <v>0.5714285714285714</v>
      </c>
      <c r="K8" s="78">
        <f t="shared" si="3"/>
        <v>8.8125506363284796E-4</v>
      </c>
      <c r="L8" s="79"/>
      <c r="M8" s="80"/>
      <c r="N8" s="81">
        <f>分析係数表!H11</f>
        <v>-1.9294775939414404E-5</v>
      </c>
      <c r="O8" s="82">
        <f t="shared" si="4"/>
        <v>-2.6916643778319884E-4</v>
      </c>
      <c r="P8" s="76">
        <f>分析係数表!C11</f>
        <v>1.2755102040816757E-3</v>
      </c>
      <c r="Q8" s="82">
        <f t="shared" si="5"/>
        <v>-3.4332453798878563E-7</v>
      </c>
      <c r="R8" s="83">
        <v>7.5355594782985721E-5</v>
      </c>
      <c r="S8" s="84">
        <f t="shared" si="6"/>
        <v>1.6175519561404698E-3</v>
      </c>
      <c r="T8" s="85">
        <f>分析係数表!F11</f>
        <v>0.8571428571428571</v>
      </c>
      <c r="U8" s="86">
        <f t="shared" si="7"/>
        <v>1.3864731052632597E-3</v>
      </c>
      <c r="V8" s="87">
        <f>分析係数表!D11</f>
        <v>0.14285714285714285</v>
      </c>
      <c r="W8" s="167">
        <f t="shared" si="8"/>
        <v>0</v>
      </c>
      <c r="X8" s="76">
        <f>分析係数表!E11</f>
        <v>0</v>
      </c>
      <c r="Y8" s="166">
        <f t="shared" si="9"/>
        <v>0</v>
      </c>
    </row>
    <row r="9" spans="1:25" x14ac:dyDescent="0.2">
      <c r="A9" s="6" t="s">
        <v>222</v>
      </c>
      <c r="B9" s="5" t="s">
        <v>190</v>
      </c>
      <c r="C9" s="90"/>
      <c r="D9" s="76">
        <f>投入係数表!I9</f>
        <v>0</v>
      </c>
      <c r="E9" s="77">
        <f t="shared" si="0"/>
        <v>0</v>
      </c>
      <c r="F9" s="76">
        <f>分析係数表!C12</f>
        <v>9.1502903081732923E-2</v>
      </c>
      <c r="G9" s="77">
        <f t="shared" si="1"/>
        <v>0</v>
      </c>
      <c r="H9" s="77">
        <v>5.4202771385621128E-4</v>
      </c>
      <c r="I9" s="77">
        <f t="shared" si="2"/>
        <v>5.4202771385621128E-4</v>
      </c>
      <c r="J9" s="76">
        <f>分析係数表!G12</f>
        <v>0.14161426479455594</v>
      </c>
      <c r="K9" s="78">
        <f t="shared" si="3"/>
        <v>7.6758856196021307E-5</v>
      </c>
      <c r="L9" s="79"/>
      <c r="M9" s="80"/>
      <c r="N9" s="81">
        <f>分析係数表!H12</f>
        <v>9.0270609232550286E-2</v>
      </c>
      <c r="O9" s="82">
        <f t="shared" si="4"/>
        <v>1.2592951791686959</v>
      </c>
      <c r="P9" s="76">
        <f>分析係数表!C12</f>
        <v>9.1502903081732923E-2</v>
      </c>
      <c r="Q9" s="82">
        <f t="shared" si="5"/>
        <v>0.11522916473076668</v>
      </c>
      <c r="R9" s="83">
        <v>0.13103374829654996</v>
      </c>
      <c r="S9" s="84">
        <f t="shared" si="6"/>
        <v>0.13157577601040618</v>
      </c>
      <c r="T9" s="85">
        <f>分析係数表!F12</f>
        <v>0.30579722628994743</v>
      </c>
      <c r="U9" s="86">
        <f t="shared" si="7"/>
        <v>4.0235507350929615E-2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投入係数表!I10</f>
        <v>1.1111111111111112E-2</v>
      </c>
      <c r="E10" s="77">
        <f t="shared" si="0"/>
        <v>1.1111111111111112</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0.1896277554182636</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75">
        <f>最終需要_まとめ!C12</f>
        <v>100</v>
      </c>
      <c r="D11" s="76">
        <f>投入係数表!I11</f>
        <v>0.28333333333333333</v>
      </c>
      <c r="E11" s="77">
        <f t="shared" si="0"/>
        <v>28.333333333333332</v>
      </c>
      <c r="F11" s="76">
        <f>分析係数表!C14</f>
        <v>8.6714152988541793E-3</v>
      </c>
      <c r="G11" s="77">
        <f t="shared" si="1"/>
        <v>0.24569010013420173</v>
      </c>
      <c r="H11" s="77">
        <v>0.24732819861541538</v>
      </c>
      <c r="I11" s="77">
        <f t="shared" si="2"/>
        <v>100.24732819861542</v>
      </c>
      <c r="J11" s="76">
        <f>分析係数表!G14</f>
        <v>0.2</v>
      </c>
      <c r="K11" s="78">
        <f t="shared" si="3"/>
        <v>20.049465639723085</v>
      </c>
      <c r="L11" s="79"/>
      <c r="M11" s="80"/>
      <c r="N11" s="81">
        <f>分析係数表!H14</f>
        <v>1.1383917804254498E-3</v>
      </c>
      <c r="O11" s="82">
        <f t="shared" si="4"/>
        <v>1.5880819829208734E-2</v>
      </c>
      <c r="P11" s="76">
        <f>分析係数表!C14</f>
        <v>8.6714152988541793E-3</v>
      </c>
      <c r="Q11" s="82">
        <f t="shared" si="5"/>
        <v>1.3770918402534742E-4</v>
      </c>
      <c r="R11" s="83">
        <v>1.1031686328735577E-3</v>
      </c>
      <c r="S11" s="84">
        <f t="shared" si="6"/>
        <v>100.2484313672483</v>
      </c>
      <c r="T11" s="85">
        <f>分析係数表!F14</f>
        <v>0.33888888888888891</v>
      </c>
      <c r="U11" s="86">
        <f t="shared" si="7"/>
        <v>33.973079518900818</v>
      </c>
      <c r="V11" s="87">
        <f>分析係数表!D14</f>
        <v>0.15</v>
      </c>
      <c r="W11" s="167">
        <f t="shared" si="8"/>
        <v>15</v>
      </c>
      <c r="X11" s="76">
        <f>分析係数表!E14</f>
        <v>7.2222222222222215E-2</v>
      </c>
      <c r="Y11" s="166">
        <f t="shared" si="9"/>
        <v>7</v>
      </c>
    </row>
    <row r="12" spans="1:25" x14ac:dyDescent="0.2">
      <c r="A12" s="6" t="s">
        <v>225</v>
      </c>
      <c r="B12" s="5" t="s">
        <v>29</v>
      </c>
      <c r="C12" s="90"/>
      <c r="D12" s="76">
        <f>投入係数表!I12</f>
        <v>3.3333333333333333E-2</v>
      </c>
      <c r="E12" s="77">
        <f t="shared" si="0"/>
        <v>3.3333333333333335</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0.1166836507790167</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投入係数表!I13</f>
        <v>5.5555555555555558E-3</v>
      </c>
      <c r="E13" s="77">
        <f t="shared" si="0"/>
        <v>0.55555555555555558</v>
      </c>
      <c r="F13" s="76">
        <f>分析係数表!C16</f>
        <v>2.5322997416020621E-2</v>
      </c>
      <c r="G13" s="77">
        <f t="shared" si="1"/>
        <v>1.4068331897789233E-2</v>
      </c>
      <c r="H13" s="77">
        <v>1.6877797696789786E-2</v>
      </c>
      <c r="I13" s="77">
        <f t="shared" si="2"/>
        <v>1.6877797696789786E-2</v>
      </c>
      <c r="J13" s="76">
        <f>分析係数表!G16</f>
        <v>3.2710280373831772E-2</v>
      </c>
      <c r="K13" s="78">
        <f t="shared" si="3"/>
        <v>5.5207749475480602E-4</v>
      </c>
      <c r="L13" s="79"/>
      <c r="M13" s="80"/>
      <c r="N13" s="81">
        <f>分析係数表!H16</f>
        <v>1.6091843133471614E-2</v>
      </c>
      <c r="O13" s="82">
        <f t="shared" si="4"/>
        <v>0.22448480911118787</v>
      </c>
      <c r="P13" s="76">
        <f>分析係数表!C16</f>
        <v>2.5322997416020621E-2</v>
      </c>
      <c r="Q13" s="82">
        <f t="shared" si="5"/>
        <v>5.6846282410584923E-3</v>
      </c>
      <c r="R13" s="83">
        <v>6.7354426625490828E-3</v>
      </c>
      <c r="S13" s="84">
        <f t="shared" si="6"/>
        <v>2.3613240359338868E-2</v>
      </c>
      <c r="T13" s="85">
        <f>分析係数表!F16</f>
        <v>0.28504672897196259</v>
      </c>
      <c r="U13" s="86">
        <f t="shared" si="7"/>
        <v>6.7308769248582753E-3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投入係数表!I14</f>
        <v>2.2222222222222223E-2</v>
      </c>
      <c r="E14" s="77">
        <f t="shared" si="0"/>
        <v>2.2222222222222223</v>
      </c>
      <c r="F14" s="76">
        <f>分析係数表!C17</f>
        <v>1.516108654453574E-2</v>
      </c>
      <c r="G14" s="77">
        <f t="shared" si="1"/>
        <v>3.3691303432301645E-2</v>
      </c>
      <c r="H14" s="77">
        <v>3.5553929876658126E-2</v>
      </c>
      <c r="I14" s="77">
        <f t="shared" si="2"/>
        <v>3.5553929876658126E-2</v>
      </c>
      <c r="J14" s="76">
        <f>分析係数表!G17</f>
        <v>0.22093023255813954</v>
      </c>
      <c r="K14" s="78">
        <f t="shared" si="3"/>
        <v>7.8549379960058657E-3</v>
      </c>
      <c r="L14" s="79"/>
      <c r="M14" s="80"/>
      <c r="N14" s="81">
        <f>分析係数表!H17</f>
        <v>2.7205634074574307E-3</v>
      </c>
      <c r="O14" s="82">
        <f t="shared" si="4"/>
        <v>3.7952467727431036E-2</v>
      </c>
      <c r="P14" s="76">
        <f>分析係数表!C17</f>
        <v>1.516108654453574E-2</v>
      </c>
      <c r="Q14" s="82">
        <f t="shared" si="5"/>
        <v>5.7540064779428154E-4</v>
      </c>
      <c r="R14" s="83">
        <v>1.2815050162654292E-3</v>
      </c>
      <c r="S14" s="84">
        <f t="shared" si="6"/>
        <v>3.6835434892923555E-2</v>
      </c>
      <c r="T14" s="85">
        <f>分析係数表!F17</f>
        <v>0.34593023255813954</v>
      </c>
      <c r="U14" s="86">
        <f t="shared" si="7"/>
        <v>1.2742490558889253E-2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投入係数表!I15</f>
        <v>5.5555555555555558E-3</v>
      </c>
      <c r="E15" s="77">
        <f t="shared" si="0"/>
        <v>0.55555555555555558</v>
      </c>
      <c r="F15" s="76">
        <f>分析係数表!C18</f>
        <v>0.19618745035742657</v>
      </c>
      <c r="G15" s="77">
        <f t="shared" si="1"/>
        <v>0.10899302797634811</v>
      </c>
      <c r="H15" s="77">
        <v>0.12091427848755476</v>
      </c>
      <c r="I15" s="77">
        <f t="shared" si="2"/>
        <v>0.12091427848755476</v>
      </c>
      <c r="J15" s="76">
        <f>分析係数表!G18</f>
        <v>0.21566025215660253</v>
      </c>
      <c r="K15" s="78">
        <f t="shared" si="3"/>
        <v>2.607640378795972E-2</v>
      </c>
      <c r="L15" s="79"/>
      <c r="M15" s="80"/>
      <c r="N15" s="81">
        <f>分析係数表!H18</f>
        <v>4.341324586368241E-4</v>
      </c>
      <c r="O15" s="82">
        <f t="shared" si="4"/>
        <v>6.0562448501219742E-3</v>
      </c>
      <c r="P15" s="76">
        <f>分析係数表!C18</f>
        <v>0.19618745035742657</v>
      </c>
      <c r="Q15" s="82">
        <f t="shared" si="5"/>
        <v>1.1881592358857251E-3</v>
      </c>
      <c r="R15" s="83">
        <v>3.5873650799594118E-3</v>
      </c>
      <c r="S15" s="84">
        <f t="shared" si="6"/>
        <v>0.12450164356751417</v>
      </c>
      <c r="T15" s="85">
        <f>分析係数表!F18</f>
        <v>0.46051758460517583</v>
      </c>
      <c r="U15" s="86">
        <f t="shared" si="7"/>
        <v>5.7335196175086152E-2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投入係数表!I16</f>
        <v>2.2222222222222223E-2</v>
      </c>
      <c r="E16" s="77">
        <f t="shared" si="0"/>
        <v>2.2222222222222223</v>
      </c>
      <c r="F16" s="76">
        <f>分析係数表!C19</f>
        <v>5.4503729202524331E-2</v>
      </c>
      <c r="G16" s="77">
        <f t="shared" si="1"/>
        <v>0.12111939822783185</v>
      </c>
      <c r="H16" s="77">
        <v>0.12698125110256844</v>
      </c>
      <c r="I16" s="77">
        <f t="shared" si="2"/>
        <v>0.12698125110256844</v>
      </c>
      <c r="J16" s="76">
        <f>分析係数表!G19</f>
        <v>5.7142857142857141E-2</v>
      </c>
      <c r="K16" s="78">
        <f t="shared" si="3"/>
        <v>7.2560714915753397E-3</v>
      </c>
      <c r="L16" s="79"/>
      <c r="M16" s="80"/>
      <c r="N16" s="81">
        <f>分析係数表!H19</f>
        <v>-1.1576865563648642E-4</v>
      </c>
      <c r="O16" s="82">
        <f t="shared" si="4"/>
        <v>-1.6149986266991931E-3</v>
      </c>
      <c r="P16" s="76">
        <f>分析係数表!C19</f>
        <v>5.4503729202524331E-2</v>
      </c>
      <c r="Q16" s="82">
        <f t="shared" si="5"/>
        <v>-8.8023447812061501E-5</v>
      </c>
      <c r="R16" s="83">
        <v>4.7241992333924194E-4</v>
      </c>
      <c r="S16" s="84">
        <f t="shared" si="6"/>
        <v>0.12745367102590768</v>
      </c>
      <c r="T16" s="85">
        <f>分析係数表!F19</f>
        <v>0.24047619047619048</v>
      </c>
      <c r="U16" s="86">
        <f t="shared" si="7"/>
        <v>3.0649573270515897E-2</v>
      </c>
      <c r="V16" s="87">
        <f>分析係数表!D19</f>
        <v>7.3809523809523811E-2</v>
      </c>
      <c r="W16" s="167">
        <f t="shared" si="8"/>
        <v>0</v>
      </c>
      <c r="X16" s="76">
        <f>分析係数表!E19</f>
        <v>0.05</v>
      </c>
      <c r="Y16" s="166">
        <f t="shared" si="9"/>
        <v>0</v>
      </c>
    </row>
    <row r="17" spans="1:25" x14ac:dyDescent="0.2">
      <c r="A17" s="6" t="s">
        <v>5</v>
      </c>
      <c r="B17" s="5" t="s">
        <v>33</v>
      </c>
      <c r="C17" s="90"/>
      <c r="D17" s="76">
        <f>投入係数表!I17</f>
        <v>5.5555555555555558E-3</v>
      </c>
      <c r="E17" s="77">
        <f t="shared" si="0"/>
        <v>0.55555555555555558</v>
      </c>
      <c r="F17" s="76">
        <f>分析係数表!C20</f>
        <v>8.1453634085213444E-3</v>
      </c>
      <c r="G17" s="77">
        <f t="shared" si="1"/>
        <v>4.5252018936229694E-3</v>
      </c>
      <c r="H17" s="77">
        <v>4.8988304547871305E-3</v>
      </c>
      <c r="I17" s="77">
        <f t="shared" si="2"/>
        <v>4.8988304547871305E-3</v>
      </c>
      <c r="J17" s="76">
        <f>分析係数表!G20</f>
        <v>0.10256410256410256</v>
      </c>
      <c r="K17" s="78">
        <f t="shared" si="3"/>
        <v>5.0244414920893644E-4</v>
      </c>
      <c r="L17" s="79"/>
      <c r="M17" s="80"/>
      <c r="N17" s="81">
        <f>分析係数表!H20</f>
        <v>5.4025372630360328E-4</v>
      </c>
      <c r="O17" s="82">
        <f t="shared" si="4"/>
        <v>7.536660257929568E-3</v>
      </c>
      <c r="P17" s="76">
        <f>分析係数表!C20</f>
        <v>8.1453634085213444E-3</v>
      </c>
      <c r="Q17" s="82">
        <f t="shared" si="5"/>
        <v>6.1388836687396547E-5</v>
      </c>
      <c r="R17" s="83">
        <v>1.746544941261218E-4</v>
      </c>
      <c r="S17" s="84">
        <f t="shared" si="6"/>
        <v>5.0734849489132523E-3</v>
      </c>
      <c r="T17" s="85">
        <f>分析係数表!F20</f>
        <v>0.23076923076923078</v>
      </c>
      <c r="U17" s="86">
        <f t="shared" si="7"/>
        <v>1.1708042189799814E-3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投入係数表!I18</f>
        <v>2.2222222222222223E-2</v>
      </c>
      <c r="E18" s="77">
        <f t="shared" si="0"/>
        <v>2.2222222222222223</v>
      </c>
      <c r="F18" s="76">
        <f>分析係数表!C21</f>
        <v>1.4319809069212375E-2</v>
      </c>
      <c r="G18" s="77">
        <f t="shared" si="1"/>
        <v>3.182179793158306E-2</v>
      </c>
      <c r="H18" s="77">
        <v>3.3406824582020843E-2</v>
      </c>
      <c r="I18" s="77">
        <f t="shared" si="2"/>
        <v>3.3406824582020843E-2</v>
      </c>
      <c r="J18" s="76">
        <f>分析係数表!G21</f>
        <v>0.28315412186379929</v>
      </c>
      <c r="K18" s="78">
        <f t="shared" si="3"/>
        <v>9.4592800787800958E-3</v>
      </c>
      <c r="L18" s="79"/>
      <c r="M18" s="80"/>
      <c r="N18" s="81">
        <f>分析係数表!H21</f>
        <v>8.9720708118276973E-4</v>
      </c>
      <c r="O18" s="82">
        <f t="shared" si="4"/>
        <v>1.2516239356918746E-2</v>
      </c>
      <c r="P18" s="76">
        <f>分析係数表!C21</f>
        <v>1.4319809069212375E-2</v>
      </c>
      <c r="Q18" s="82">
        <f t="shared" si="5"/>
        <v>1.7923015785563793E-4</v>
      </c>
      <c r="R18" s="83">
        <v>4.7298779415024049E-4</v>
      </c>
      <c r="S18" s="84">
        <f t="shared" si="6"/>
        <v>3.3879812376171083E-2</v>
      </c>
      <c r="T18" s="85">
        <f>分析係数表!F21</f>
        <v>0.4265232974910394</v>
      </c>
      <c r="U18" s="86">
        <f t="shared" si="7"/>
        <v>1.4450529293062217E-2</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投入係数表!I19</f>
        <v>5.5555555555555558E-3</v>
      </c>
      <c r="E19" s="77">
        <f t="shared" si="0"/>
        <v>0.55555555555555558</v>
      </c>
      <c r="F19" s="76">
        <f>分析係数表!C22</f>
        <v>8.8888888888888351E-3</v>
      </c>
      <c r="G19" s="77">
        <f t="shared" si="1"/>
        <v>4.938271604938242E-3</v>
      </c>
      <c r="H19" s="77">
        <v>5.0442887544645421E-3</v>
      </c>
      <c r="I19" s="77">
        <f t="shared" si="2"/>
        <v>5.0442887544645421E-3</v>
      </c>
      <c r="J19" s="76">
        <f>分析係数表!G22</f>
        <v>0.19767441860465115</v>
      </c>
      <c r="K19" s="78">
        <f t="shared" si="3"/>
        <v>9.9712684681275824E-4</v>
      </c>
      <c r="L19" s="79"/>
      <c r="M19" s="80"/>
      <c r="N19" s="81">
        <f>分析係数表!H22</f>
        <v>3.8589551878828809E-5</v>
      </c>
      <c r="O19" s="82">
        <f t="shared" si="4"/>
        <v>5.3833287556639769E-4</v>
      </c>
      <c r="P19" s="76">
        <f>分析係数表!C22</f>
        <v>8.8888888888888351E-3</v>
      </c>
      <c r="Q19" s="82">
        <f t="shared" si="5"/>
        <v>4.7851811161457287E-6</v>
      </c>
      <c r="R19" s="83">
        <v>4.8226590090453276E-5</v>
      </c>
      <c r="S19" s="84">
        <f t="shared" si="6"/>
        <v>5.0925153445549954E-3</v>
      </c>
      <c r="T19" s="85">
        <f>分析係数表!F22</f>
        <v>0.41860465116279072</v>
      </c>
      <c r="U19" s="86">
        <f t="shared" si="7"/>
        <v>2.1317506093486028E-3</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4.0374965667479826E-4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投入係数表!I21</f>
        <v>0</v>
      </c>
      <c r="E21" s="77">
        <f t="shared" si="0"/>
        <v>0</v>
      </c>
      <c r="F21" s="76">
        <f>分析係数表!C24</f>
        <v>3.6742192284139663E-2</v>
      </c>
      <c r="G21" s="77">
        <f t="shared" si="1"/>
        <v>0</v>
      </c>
      <c r="H21" s="77">
        <v>2.0609906841600223E-4</v>
      </c>
      <c r="I21" s="77">
        <f t="shared" si="2"/>
        <v>2.0609906841600223E-4</v>
      </c>
      <c r="J21" s="76">
        <f>分析係数表!G24</f>
        <v>0.21568627450980393</v>
      </c>
      <c r="K21" s="78">
        <f t="shared" si="3"/>
        <v>4.4452740246588718E-5</v>
      </c>
      <c r="L21" s="79"/>
      <c r="M21" s="80"/>
      <c r="N21" s="81">
        <f>分析係数表!H24</f>
        <v>3.6660074284887369E-4</v>
      </c>
      <c r="O21" s="82">
        <f t="shared" si="4"/>
        <v>5.1141623178807783E-3</v>
      </c>
      <c r="P21" s="76">
        <f>分析係数表!C24</f>
        <v>3.6742192284139663E-2</v>
      </c>
      <c r="Q21" s="82">
        <f t="shared" si="5"/>
        <v>1.8790553525587696E-4</v>
      </c>
      <c r="R21" s="83">
        <v>7.4351414696833791E-4</v>
      </c>
      <c r="S21" s="84">
        <f t="shared" si="6"/>
        <v>9.4961321538434011E-4</v>
      </c>
      <c r="T21" s="85">
        <f>分析係数表!F24</f>
        <v>0.41176470588235292</v>
      </c>
      <c r="U21" s="86">
        <f t="shared" si="7"/>
        <v>3.9101720633472829E-4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投入係数表!I22</f>
        <v>0</v>
      </c>
      <c r="E22" s="77">
        <f t="shared" si="0"/>
        <v>0</v>
      </c>
      <c r="F22" s="76">
        <f>分析係数表!C25</f>
        <v>5.4298642533936459E-3</v>
      </c>
      <c r="G22" s="77">
        <f t="shared" si="1"/>
        <v>0</v>
      </c>
      <c r="H22" s="77">
        <v>1.3450312646901263E-4</v>
      </c>
      <c r="I22" s="77">
        <f t="shared" si="2"/>
        <v>1.3450312646901263E-4</v>
      </c>
      <c r="J22" s="76">
        <f>分析係数表!G25</f>
        <v>0.19285714285714287</v>
      </c>
      <c r="K22" s="78">
        <f t="shared" si="3"/>
        <v>2.5939888676166723E-5</v>
      </c>
      <c r="L22" s="79"/>
      <c r="M22" s="80"/>
      <c r="N22" s="81">
        <f>分析係数表!H25</f>
        <v>5.0166417442477451E-4</v>
      </c>
      <c r="O22" s="82">
        <f t="shared" si="4"/>
        <v>6.9983273823631701E-3</v>
      </c>
      <c r="P22" s="76">
        <f>分析係数表!C25</f>
        <v>5.4298642533936459E-3</v>
      </c>
      <c r="Q22" s="82">
        <f t="shared" si="5"/>
        <v>3.7999967687039704E-5</v>
      </c>
      <c r="R22" s="83">
        <v>1.7385657345302124E-4</v>
      </c>
      <c r="S22" s="84">
        <f t="shared" si="6"/>
        <v>3.0835969992203387E-4</v>
      </c>
      <c r="T22" s="85">
        <f>分析係数表!F25</f>
        <v>0.35</v>
      </c>
      <c r="U22" s="86">
        <f t="shared" si="7"/>
        <v>1.0792589497271185E-4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投入係数表!I23</f>
        <v>0</v>
      </c>
      <c r="E23" s="77">
        <f t="shared" si="0"/>
        <v>0</v>
      </c>
      <c r="F23" s="76">
        <f>分析係数表!C26</f>
        <v>0.48330404217926182</v>
      </c>
      <c r="G23" s="77">
        <f t="shared" si="1"/>
        <v>0</v>
      </c>
      <c r="H23" s="77">
        <v>6.2500708961307407E-3</v>
      </c>
      <c r="I23" s="77">
        <f t="shared" si="2"/>
        <v>6.2500708961307407E-3</v>
      </c>
      <c r="J23" s="76">
        <f>分析係数表!G26</f>
        <v>0.1963757396449704</v>
      </c>
      <c r="K23" s="78">
        <f t="shared" si="3"/>
        <v>1.2273622950611772E-3</v>
      </c>
      <c r="L23" s="79"/>
      <c r="M23" s="80"/>
      <c r="N23" s="81">
        <f>分析係数表!H26</f>
        <v>1.0805074526072066E-2</v>
      </c>
      <c r="O23" s="82">
        <f t="shared" si="4"/>
        <v>0.15073320515859134</v>
      </c>
      <c r="P23" s="76">
        <f>分析係数表!C26</f>
        <v>0.48330404217926182</v>
      </c>
      <c r="Q23" s="82">
        <f t="shared" si="5"/>
        <v>7.2849967343783156E-2</v>
      </c>
      <c r="R23" s="83">
        <v>7.9630207476321824E-2</v>
      </c>
      <c r="S23" s="84">
        <f t="shared" si="6"/>
        <v>8.5880278372452559E-2</v>
      </c>
      <c r="T23" s="85">
        <f>分析係数表!F26</f>
        <v>0.33515162721893493</v>
      </c>
      <c r="U23" s="86">
        <f t="shared" si="7"/>
        <v>2.878291504254258E-2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投入係数表!I24</f>
        <v>0</v>
      </c>
      <c r="E24" s="77">
        <f t="shared" si="0"/>
        <v>0</v>
      </c>
      <c r="F24" s="76">
        <f>分析係数表!C27</f>
        <v>1.5397419891801878E-2</v>
      </c>
      <c r="G24" s="77">
        <f t="shared" si="1"/>
        <v>0</v>
      </c>
      <c r="H24" s="77">
        <v>3.9028953943998609E-5</v>
      </c>
      <c r="I24" s="77">
        <f t="shared" si="2"/>
        <v>3.9028953943998609E-5</v>
      </c>
      <c r="J24" s="76">
        <f>分析係数表!G27</f>
        <v>0.17525773195876287</v>
      </c>
      <c r="K24" s="78">
        <f t="shared" si="3"/>
        <v>6.840125948948209E-6</v>
      </c>
      <c r="L24" s="79"/>
      <c r="M24" s="80"/>
      <c r="N24" s="81">
        <f>分析係数表!H27</f>
        <v>1.0544595050889971E-2</v>
      </c>
      <c r="O24" s="82">
        <f t="shared" si="4"/>
        <v>0.14709945824851817</v>
      </c>
      <c r="P24" s="76">
        <f>分析係数表!C27</f>
        <v>1.5397419891801878E-2</v>
      </c>
      <c r="Q24" s="82">
        <f t="shared" si="5"/>
        <v>2.2649521245090135E-3</v>
      </c>
      <c r="R24" s="83">
        <v>2.2853310807287022E-3</v>
      </c>
      <c r="S24" s="84">
        <f t="shared" si="6"/>
        <v>2.3243600346727006E-3</v>
      </c>
      <c r="T24" s="85">
        <f>分析係数表!F27</f>
        <v>0.32989690721649484</v>
      </c>
      <c r="U24" s="86">
        <f t="shared" si="7"/>
        <v>7.6679918669614864E-4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投入係数表!I25</f>
        <v>0</v>
      </c>
      <c r="E25" s="77">
        <f t="shared" si="0"/>
        <v>0</v>
      </c>
      <c r="F25" s="76">
        <f>分析係数表!C28</f>
        <v>9.0111373607829948E-2</v>
      </c>
      <c r="G25" s="77">
        <f t="shared" si="1"/>
        <v>0</v>
      </c>
      <c r="H25" s="77">
        <v>1.5240703405305705E-3</v>
      </c>
      <c r="I25" s="77">
        <f t="shared" si="2"/>
        <v>1.5240703405305705E-3</v>
      </c>
      <c r="J25" s="76">
        <f>分析係数表!G28</f>
        <v>0.1250338294993234</v>
      </c>
      <c r="K25" s="78">
        <f t="shared" si="3"/>
        <v>1.9056035110287512E-4</v>
      </c>
      <c r="L25" s="79"/>
      <c r="M25" s="80"/>
      <c r="N25" s="81">
        <f>分析係数表!H28</f>
        <v>1.9400897207081182E-2</v>
      </c>
      <c r="O25" s="82">
        <f t="shared" si="4"/>
        <v>0.27064685319100645</v>
      </c>
      <c r="P25" s="76">
        <f>分析係数表!C28</f>
        <v>9.0111373607829948E-2</v>
      </c>
      <c r="Q25" s="82">
        <f t="shared" si="5"/>
        <v>2.4388359703678284E-2</v>
      </c>
      <c r="R25" s="83">
        <v>2.6364409071510178E-2</v>
      </c>
      <c r="S25" s="84">
        <f t="shared" si="6"/>
        <v>2.7888479412040749E-2</v>
      </c>
      <c r="T25" s="85">
        <f>分析係数表!F28</f>
        <v>0.21434370771312586</v>
      </c>
      <c r="U25" s="86">
        <f t="shared" si="7"/>
        <v>5.9777200796579909E-3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投入係数表!I26</f>
        <v>1.6666666666666666E-2</v>
      </c>
      <c r="E26" s="77">
        <f t="shared" si="0"/>
        <v>1.6666666666666667</v>
      </c>
      <c r="F26" s="76">
        <f>分析係数表!C29</f>
        <v>0.6629566210045662</v>
      </c>
      <c r="G26" s="77">
        <f t="shared" si="1"/>
        <v>1.1049277016742771</v>
      </c>
      <c r="H26" s="77">
        <v>1.1810121808320579</v>
      </c>
      <c r="I26" s="77">
        <f t="shared" si="2"/>
        <v>1.1810121808320579</v>
      </c>
      <c r="J26" s="76">
        <f>分析係数表!G29</f>
        <v>0.25902590967011185</v>
      </c>
      <c r="K26" s="78">
        <f t="shared" si="3"/>
        <v>0.30591275447150645</v>
      </c>
      <c r="L26" s="79"/>
      <c r="M26" s="80"/>
      <c r="N26" s="81">
        <f>分析係数表!H29</f>
        <v>9.3869084945251077E-3</v>
      </c>
      <c r="O26" s="82">
        <f t="shared" si="4"/>
        <v>0.13094947198152626</v>
      </c>
      <c r="P26" s="76">
        <f>分析係数表!C29</f>
        <v>0.6629566210045662</v>
      </c>
      <c r="Q26" s="82">
        <f t="shared" si="5"/>
        <v>8.6813819467204761E-2</v>
      </c>
      <c r="R26" s="83">
        <v>0.13079030760422555</v>
      </c>
      <c r="S26" s="84">
        <f t="shared" si="6"/>
        <v>1.3118024884362836</v>
      </c>
      <c r="T26" s="85">
        <f>分析係数表!F29</f>
        <v>0.37484071924111567</v>
      </c>
      <c r="U26" s="86">
        <f t="shared" si="7"/>
        <v>0.49171698826774185</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投入係数表!I27</f>
        <v>5.5555555555555558E-3</v>
      </c>
      <c r="E27" s="77">
        <f t="shared" si="0"/>
        <v>0.55555555555555558</v>
      </c>
      <c r="F27" s="76">
        <f>分析係数表!C30</f>
        <v>1</v>
      </c>
      <c r="G27" s="77">
        <f t="shared" si="1"/>
        <v>0.55555555555555558</v>
      </c>
      <c r="H27" s="77">
        <v>0.60706186142225405</v>
      </c>
      <c r="I27" s="77">
        <f t="shared" si="2"/>
        <v>0.60706186142225405</v>
      </c>
      <c r="J27" s="76">
        <f>分析係数表!G30</f>
        <v>0.34461622907327782</v>
      </c>
      <c r="K27" s="78">
        <f t="shared" si="3"/>
        <v>0.20920336949754192</v>
      </c>
      <c r="L27" s="79"/>
      <c r="M27" s="80"/>
      <c r="N27" s="81">
        <f>分析係数表!H30</f>
        <v>0</v>
      </c>
      <c r="O27" s="82">
        <f t="shared" si="4"/>
        <v>0</v>
      </c>
      <c r="P27" s="76">
        <f>分析係数表!C30</f>
        <v>1</v>
      </c>
      <c r="Q27" s="82">
        <f t="shared" si="5"/>
        <v>0</v>
      </c>
      <c r="R27" s="83">
        <v>3.7409499120147169E-2</v>
      </c>
      <c r="S27" s="84">
        <f t="shared" si="6"/>
        <v>0.64447136054240117</v>
      </c>
      <c r="T27" s="85">
        <f>分析係数表!F30</f>
        <v>0.44085628030372337</v>
      </c>
      <c r="U27" s="86">
        <f t="shared" si="7"/>
        <v>0.28411924677100275</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投入係数表!I28</f>
        <v>4.4444444444444446E-2</v>
      </c>
      <c r="E28" s="77">
        <f t="shared" si="0"/>
        <v>4.4444444444444446</v>
      </c>
      <c r="F28" s="76">
        <f>分析係数表!C31</f>
        <v>0.28926065839179704</v>
      </c>
      <c r="G28" s="77">
        <f t="shared" si="1"/>
        <v>1.2856029261857647</v>
      </c>
      <c r="H28" s="77">
        <v>1.3305728600475595</v>
      </c>
      <c r="I28" s="77">
        <f t="shared" si="2"/>
        <v>1.3305728600475595</v>
      </c>
      <c r="J28" s="76">
        <f>分析係数表!G31</f>
        <v>7.0113314447592071E-2</v>
      </c>
      <c r="K28" s="78">
        <f t="shared" si="3"/>
        <v>9.3290873331946453E-2</v>
      </c>
      <c r="L28" s="79"/>
      <c r="M28" s="80"/>
      <c r="N28" s="81">
        <f>分析係数表!H31</f>
        <v>2.2806425160387826E-2</v>
      </c>
      <c r="O28" s="82">
        <f t="shared" si="4"/>
        <v>0.31815472945974105</v>
      </c>
      <c r="P28" s="76">
        <f>分析係数表!C31</f>
        <v>0.28926065839179704</v>
      </c>
      <c r="Q28" s="82">
        <f t="shared" si="5"/>
        <v>9.2029646513988761E-2</v>
      </c>
      <c r="R28" s="83">
        <v>0.11681134446404953</v>
      </c>
      <c r="S28" s="84">
        <f t="shared" si="6"/>
        <v>1.447384204511609</v>
      </c>
      <c r="T28" s="85">
        <f>分析係数表!F31</f>
        <v>0.24929178470254956</v>
      </c>
      <c r="U28" s="86">
        <f t="shared" si="7"/>
        <v>0.36082099149297897</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投入係数表!I29</f>
        <v>0</v>
      </c>
      <c r="E29" s="77">
        <f t="shared" si="0"/>
        <v>0</v>
      </c>
      <c r="F29" s="76">
        <f>分析係数表!C32</f>
        <v>1</v>
      </c>
      <c r="G29" s="77">
        <f t="shared" si="1"/>
        <v>0</v>
      </c>
      <c r="H29" s="77">
        <v>1.3376669849867214E-2</v>
      </c>
      <c r="I29" s="77">
        <f t="shared" si="2"/>
        <v>1.3376669849867214E-2</v>
      </c>
      <c r="J29" s="76">
        <f>分析係数表!G32</f>
        <v>0.14014251781472684</v>
      </c>
      <c r="K29" s="78">
        <f t="shared" si="3"/>
        <v>1.8746401927367353E-3</v>
      </c>
      <c r="L29" s="79"/>
      <c r="M29" s="80"/>
      <c r="N29" s="81">
        <f>分析係数表!H32</f>
        <v>6.3576286720370464E-3</v>
      </c>
      <c r="O29" s="82">
        <f t="shared" si="4"/>
        <v>8.8690341249564028E-2</v>
      </c>
      <c r="P29" s="76">
        <f>分析係数表!C32</f>
        <v>1</v>
      </c>
      <c r="Q29" s="82">
        <f t="shared" si="5"/>
        <v>8.8690341249564028E-2</v>
      </c>
      <c r="R29" s="83">
        <v>0.11694200478523736</v>
      </c>
      <c r="S29" s="84">
        <f t="shared" si="6"/>
        <v>0.13031867463510458</v>
      </c>
      <c r="T29" s="85">
        <f>分析係数表!F32</f>
        <v>0.4833729216152019</v>
      </c>
      <c r="U29" s="86">
        <f t="shared" si="7"/>
        <v>6.2992518499391401E-2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投入係数表!I30</f>
        <v>0</v>
      </c>
      <c r="E30" s="77">
        <f t="shared" si="0"/>
        <v>0</v>
      </c>
      <c r="F30" s="76">
        <f>分析係数表!C33</f>
        <v>0.49161290322580642</v>
      </c>
      <c r="G30" s="77">
        <f t="shared" si="1"/>
        <v>0</v>
      </c>
      <c r="H30" s="77">
        <v>5.7776082127382082E-3</v>
      </c>
      <c r="I30" s="77">
        <f t="shared" si="2"/>
        <v>5.7776082127382082E-3</v>
      </c>
      <c r="J30" s="76">
        <f>分析係数表!G33</f>
        <v>0.50851900393184801</v>
      </c>
      <c r="K30" s="78">
        <f t="shared" si="3"/>
        <v>2.9380235734500983E-3</v>
      </c>
      <c r="L30" s="79"/>
      <c r="M30" s="80"/>
      <c r="N30" s="81">
        <f>分析係数表!H33</f>
        <v>9.3579663306159861E-4</v>
      </c>
      <c r="O30" s="82">
        <f t="shared" si="4"/>
        <v>1.3054572232485144E-2</v>
      </c>
      <c r="P30" s="76">
        <f>分析係数表!C33</f>
        <v>0.49161290322580642</v>
      </c>
      <c r="Q30" s="82">
        <f t="shared" si="5"/>
        <v>6.4177961555830186E-3</v>
      </c>
      <c r="R30" s="83">
        <v>2.4165875641292984E-2</v>
      </c>
      <c r="S30" s="84">
        <f t="shared" si="6"/>
        <v>2.9943483854031193E-2</v>
      </c>
      <c r="T30" s="85">
        <f>分析係数表!F33</f>
        <v>0.64744429882044563</v>
      </c>
      <c r="U30" s="86">
        <f t="shared" si="7"/>
        <v>1.938673790811456E-2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投入係数表!I31</f>
        <v>7.7777777777777779E-2</v>
      </c>
      <c r="E31" s="77">
        <f t="shared" si="0"/>
        <v>7.7777777777777777</v>
      </c>
      <c r="F31" s="76">
        <f>分析係数表!C34</f>
        <v>0.2705469644902635</v>
      </c>
      <c r="G31" s="77">
        <f t="shared" si="1"/>
        <v>2.1042541682576048</v>
      </c>
      <c r="H31" s="77">
        <v>2.1697603417594209</v>
      </c>
      <c r="I31" s="77">
        <f t="shared" si="2"/>
        <v>2.1697603417594209</v>
      </c>
      <c r="J31" s="76">
        <f>分析係数表!G34</f>
        <v>0.42499396086641439</v>
      </c>
      <c r="K31" s="78">
        <f t="shared" si="3"/>
        <v>0.92213504177520123</v>
      </c>
      <c r="L31" s="79"/>
      <c r="M31" s="80"/>
      <c r="N31" s="81">
        <f>分析係数表!H34</f>
        <v>0.15790844628816747</v>
      </c>
      <c r="O31" s="82">
        <f t="shared" si="4"/>
        <v>2.2028581268176994</v>
      </c>
      <c r="P31" s="76">
        <f>分析係数表!C34</f>
        <v>0.2705469644902635</v>
      </c>
      <c r="Q31" s="82">
        <f t="shared" si="5"/>
        <v>0.59597657941323645</v>
      </c>
      <c r="R31" s="83">
        <v>0.6557520090048693</v>
      </c>
      <c r="S31" s="84">
        <f t="shared" si="6"/>
        <v>2.8255123507642903</v>
      </c>
      <c r="T31" s="85">
        <f>分析係数表!F34</f>
        <v>0.70062001771479188</v>
      </c>
      <c r="U31" s="86">
        <f t="shared" si="7"/>
        <v>1.9796105132458404</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投入係数表!I32</f>
        <v>1.1111111111111112E-2</v>
      </c>
      <c r="E32" s="77">
        <f t="shared" si="0"/>
        <v>1.1111111111111112</v>
      </c>
      <c r="F32" s="76">
        <f>分析係数表!C35</f>
        <v>0.21972666596037715</v>
      </c>
      <c r="G32" s="77">
        <f t="shared" si="1"/>
        <v>0.24414073995597463</v>
      </c>
      <c r="H32" s="77">
        <v>0.27098858471618054</v>
      </c>
      <c r="I32" s="77">
        <f t="shared" si="2"/>
        <v>0.27098858471618054</v>
      </c>
      <c r="J32" s="76">
        <f>分析係数表!G35</f>
        <v>0.31464737793851716</v>
      </c>
      <c r="K32" s="78">
        <f t="shared" si="3"/>
        <v>8.5265847632215938E-2</v>
      </c>
      <c r="L32" s="79"/>
      <c r="M32" s="80"/>
      <c r="N32" s="81">
        <f>分析係数表!H35</f>
        <v>5.9051661762577784E-2</v>
      </c>
      <c r="O32" s="82">
        <f t="shared" si="4"/>
        <v>0.8237838828354801</v>
      </c>
      <c r="P32" s="76">
        <f>分析係数表!C35</f>
        <v>0.21972666596037715</v>
      </c>
      <c r="Q32" s="82">
        <f t="shared" si="5"/>
        <v>0.18100728604733402</v>
      </c>
      <c r="R32" s="83">
        <v>0.22761307282982698</v>
      </c>
      <c r="S32" s="84">
        <f t="shared" si="6"/>
        <v>0.49860165754600749</v>
      </c>
      <c r="T32" s="85">
        <f>分析係数表!F35</f>
        <v>0.64647377938517181</v>
      </c>
      <c r="U32" s="86">
        <f t="shared" si="7"/>
        <v>0.32233289796147863</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投入係数表!I33</f>
        <v>0</v>
      </c>
      <c r="E33" s="77">
        <f t="shared" si="0"/>
        <v>0</v>
      </c>
      <c r="F33" s="76">
        <f>分析係数表!C36</f>
        <v>0.80551211884284601</v>
      </c>
      <c r="G33" s="77">
        <f t="shared" si="1"/>
        <v>0</v>
      </c>
      <c r="H33" s="77">
        <v>8.0545005884615217E-2</v>
      </c>
      <c r="I33" s="77">
        <f t="shared" si="2"/>
        <v>8.0545005884615217E-2</v>
      </c>
      <c r="J33" s="76">
        <f>分析係数表!G36</f>
        <v>2.1071752951861943E-2</v>
      </c>
      <c r="K33" s="78">
        <f t="shared" si="3"/>
        <v>1.6972244655068783E-3</v>
      </c>
      <c r="L33" s="79"/>
      <c r="M33" s="80"/>
      <c r="N33" s="81">
        <f>分析係数表!H36</f>
        <v>0.17565964015242874</v>
      </c>
      <c r="O33" s="82">
        <f t="shared" si="4"/>
        <v>2.4504912495782425</v>
      </c>
      <c r="P33" s="76">
        <f>分析係数表!C36</f>
        <v>0.80551211884284601</v>
      </c>
      <c r="Q33" s="82">
        <f t="shared" si="5"/>
        <v>1.9739003986536234</v>
      </c>
      <c r="R33" s="83">
        <v>2.0573389204348573</v>
      </c>
      <c r="S33" s="84">
        <f t="shared" si="6"/>
        <v>2.1378839263194727</v>
      </c>
      <c r="T33" s="85">
        <f>分析係数表!F36</f>
        <v>0.88071450196790801</v>
      </c>
      <c r="U33" s="86">
        <f t="shared" si="7"/>
        <v>1.8828653774336501</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投入係数表!I34</f>
        <v>2.7777777777777776E-2</v>
      </c>
      <c r="E34" s="77">
        <f t="shared" si="0"/>
        <v>2.7777777777777777</v>
      </c>
      <c r="F34" s="76">
        <f>分析係数表!C37</f>
        <v>0.2431087913880281</v>
      </c>
      <c r="G34" s="77">
        <f t="shared" si="1"/>
        <v>0.67530219830007798</v>
      </c>
      <c r="H34" s="77">
        <v>0.78542384676597654</v>
      </c>
      <c r="I34" s="77">
        <f t="shared" si="2"/>
        <v>0.78542384676597654</v>
      </c>
      <c r="J34" s="76">
        <f>分析係数表!G37</f>
        <v>0.38193760262725779</v>
      </c>
      <c r="K34" s="78">
        <f t="shared" si="3"/>
        <v>0.29998290108007575</v>
      </c>
      <c r="L34" s="79"/>
      <c r="M34" s="80"/>
      <c r="N34" s="81">
        <f>分析係数表!H37</f>
        <v>4.6944189860595245E-2</v>
      </c>
      <c r="O34" s="82">
        <f t="shared" si="4"/>
        <v>0.65488194312652281</v>
      </c>
      <c r="P34" s="76">
        <f>分析係数表!C37</f>
        <v>0.2431087913880281</v>
      </c>
      <c r="Q34" s="82">
        <f t="shared" si="5"/>
        <v>0.15920755769533232</v>
      </c>
      <c r="R34" s="83">
        <v>0.20597183074900594</v>
      </c>
      <c r="S34" s="84">
        <f t="shared" si="6"/>
        <v>0.99139567751498248</v>
      </c>
      <c r="T34" s="85">
        <f>分析係数表!F37</f>
        <v>0.60410509031198689</v>
      </c>
      <c r="U34" s="86">
        <f t="shared" si="7"/>
        <v>0.59890717530010196</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投入係数表!I35</f>
        <v>0</v>
      </c>
      <c r="E35" s="77">
        <f t="shared" si="0"/>
        <v>0</v>
      </c>
      <c r="F35" s="76">
        <f>分析係数表!C38</f>
        <v>1.1157894736842144E-2</v>
      </c>
      <c r="G35" s="77">
        <f t="shared" si="1"/>
        <v>0</v>
      </c>
      <c r="H35" s="77">
        <v>1.6555013871249521E-3</v>
      </c>
      <c r="I35" s="77">
        <f t="shared" si="2"/>
        <v>1.6555013871249521E-3</v>
      </c>
      <c r="J35" s="76">
        <f>分析係数表!G38</f>
        <v>0.27611940298507465</v>
      </c>
      <c r="K35" s="78">
        <f t="shared" si="3"/>
        <v>4.571160546539047E-4</v>
      </c>
      <c r="L35" s="79"/>
      <c r="M35" s="80"/>
      <c r="N35" s="81">
        <f>分析係数表!H38</f>
        <v>4.123293618252858E-2</v>
      </c>
      <c r="O35" s="82">
        <f t="shared" si="4"/>
        <v>0.575208677542696</v>
      </c>
      <c r="P35" s="76">
        <f>分析係数表!C38</f>
        <v>1.1157894736842144E-2</v>
      </c>
      <c r="Q35" s="82">
        <f t="shared" si="5"/>
        <v>6.4181178757395782E-3</v>
      </c>
      <c r="R35" s="83">
        <v>7.9941988901849927E-3</v>
      </c>
      <c r="S35" s="84">
        <f t="shared" si="6"/>
        <v>9.6497002773099447E-3</v>
      </c>
      <c r="T35" s="85">
        <f>分析係数表!F38</f>
        <v>0.61194029850746268</v>
      </c>
      <c r="U35" s="86">
        <f t="shared" si="7"/>
        <v>5.9050404682045926E-3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投入係数表!I36</f>
        <v>0</v>
      </c>
      <c r="E36" s="77">
        <f t="shared" si="0"/>
        <v>0</v>
      </c>
      <c r="F36" s="76">
        <f>分析係数表!C39</f>
        <v>1</v>
      </c>
      <c r="G36" s="77">
        <f t="shared" si="1"/>
        <v>0</v>
      </c>
      <c r="H36" s="77">
        <v>1.0395349817736642E-2</v>
      </c>
      <c r="I36" s="77">
        <f t="shared" si="2"/>
        <v>1.0395349817736642E-2</v>
      </c>
      <c r="J36" s="76">
        <f>分析係数表!G39</f>
        <v>0.35370879120879123</v>
      </c>
      <c r="K36" s="78">
        <f t="shared" si="3"/>
        <v>3.676926618224156E-3</v>
      </c>
      <c r="L36" s="79"/>
      <c r="M36" s="80"/>
      <c r="N36" s="81">
        <f>分析係数表!H39</f>
        <v>3.7431865322463944E-3</v>
      </c>
      <c r="O36" s="82">
        <f t="shared" si="4"/>
        <v>5.2218288929940578E-2</v>
      </c>
      <c r="P36" s="76">
        <f>分析係数表!C39</f>
        <v>1</v>
      </c>
      <c r="Q36" s="82">
        <f t="shared" si="5"/>
        <v>5.2218288929940578E-2</v>
      </c>
      <c r="R36" s="83">
        <v>0.19023014756153406</v>
      </c>
      <c r="S36" s="84">
        <f t="shared" si="6"/>
        <v>0.20062549737927071</v>
      </c>
      <c r="T36" s="85">
        <f>分析係数表!F39</f>
        <v>0.70432692307692313</v>
      </c>
      <c r="U36" s="86">
        <f t="shared" si="7"/>
        <v>0.14130593925991905</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投入係数表!I37</f>
        <v>0</v>
      </c>
      <c r="E37" s="77">
        <f t="shared" si="0"/>
        <v>0</v>
      </c>
      <c r="F37" s="76">
        <f>分析係数表!C40</f>
        <v>0.83748410739660462</v>
      </c>
      <c r="G37" s="77">
        <f t="shared" si="1"/>
        <v>0</v>
      </c>
      <c r="H37" s="77">
        <v>6.9943853846883021E-4</v>
      </c>
      <c r="I37" s="77">
        <f t="shared" si="2"/>
        <v>6.9943853846883021E-4</v>
      </c>
      <c r="J37" s="76">
        <f>分析係数表!G40</f>
        <v>0.52098192071653671</v>
      </c>
      <c r="K37" s="78">
        <f t="shared" si="3"/>
        <v>3.6439483319465843E-4</v>
      </c>
      <c r="L37" s="79"/>
      <c r="M37" s="80"/>
      <c r="N37" s="81">
        <f>分析係数表!H40</f>
        <v>2.620230572572476E-2</v>
      </c>
      <c r="O37" s="82">
        <f t="shared" si="4"/>
        <v>0.36552802250958405</v>
      </c>
      <c r="P37" s="76">
        <f>分析係数表!C40</f>
        <v>0.83748410739660462</v>
      </c>
      <c r="Q37" s="82">
        <f t="shared" si="5"/>
        <v>0.30612390965988501</v>
      </c>
      <c r="R37" s="83">
        <v>0.3065248743576674</v>
      </c>
      <c r="S37" s="84">
        <f t="shared" si="6"/>
        <v>0.30722431289613622</v>
      </c>
      <c r="T37" s="85">
        <f>分析係数表!F40</f>
        <v>0.71877591640404714</v>
      </c>
      <c r="U37" s="86">
        <f t="shared" si="7"/>
        <v>0.22082543704352403</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投入係数表!I38</f>
        <v>0</v>
      </c>
      <c r="E38" s="77">
        <f t="shared" si="0"/>
        <v>0</v>
      </c>
      <c r="F38" s="76">
        <f>分析係数表!C41</f>
        <v>0.81365098605995612</v>
      </c>
      <c r="G38" s="77">
        <f t="shared" si="1"/>
        <v>0</v>
      </c>
      <c r="H38" s="77">
        <v>4.1312350289303044E-4</v>
      </c>
      <c r="I38" s="77">
        <f t="shared" si="2"/>
        <v>4.1312350289303044E-4</v>
      </c>
      <c r="J38" s="76">
        <f>分析係数表!G41</f>
        <v>0.45125858123569795</v>
      </c>
      <c r="K38" s="78">
        <f t="shared" si="3"/>
        <v>1.8642552579063067E-4</v>
      </c>
      <c r="L38" s="79"/>
      <c r="M38" s="80"/>
      <c r="N38" s="81">
        <f>分析係数表!H41</f>
        <v>4.9838406251507407E-2</v>
      </c>
      <c r="O38" s="82">
        <f t="shared" si="4"/>
        <v>0.6952569087940027</v>
      </c>
      <c r="P38" s="76">
        <f>分析係数表!C41</f>
        <v>0.81365098605995612</v>
      </c>
      <c r="Q38" s="82">
        <f t="shared" si="5"/>
        <v>0.56569646940523732</v>
      </c>
      <c r="R38" s="83">
        <v>0.57661784082374767</v>
      </c>
      <c r="S38" s="84">
        <f t="shared" si="6"/>
        <v>0.57703096432664069</v>
      </c>
      <c r="T38" s="85">
        <f>分析係数表!F41</f>
        <v>0.55572082379862697</v>
      </c>
      <c r="U38" s="86">
        <f t="shared" si="7"/>
        <v>0.3206681228529169</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投入係数表!I39</f>
        <v>0</v>
      </c>
      <c r="E39" s="77">
        <f>$C$11*D39</f>
        <v>0</v>
      </c>
      <c r="F39" s="76">
        <f>分析係数表!C42</f>
        <v>0.2575498575498576</v>
      </c>
      <c r="G39" s="77">
        <f>E39*F39</f>
        <v>0</v>
      </c>
      <c r="H39" s="77">
        <v>2.5380967555572974E-3</v>
      </c>
      <c r="I39" s="77">
        <f>C39+H39</f>
        <v>2.5380967555572974E-3</v>
      </c>
      <c r="J39" s="76">
        <f>分析係数表!G42</f>
        <v>0.48351648351648352</v>
      </c>
      <c r="K39" s="78">
        <f>I39*J39</f>
        <v>1.2272116180716602E-3</v>
      </c>
      <c r="L39" s="79"/>
      <c r="M39" s="80"/>
      <c r="N39" s="81">
        <f>分析係数表!H42</f>
        <v>1.4085186435772515E-2</v>
      </c>
      <c r="O39" s="82">
        <f t="shared" si="4"/>
        <v>0.19649149958173517</v>
      </c>
      <c r="P39" s="76">
        <f>分析係数表!C42</f>
        <v>0.2575498575498576</v>
      </c>
      <c r="Q39" s="82">
        <f>O39*P39</f>
        <v>5.0606357727033799E-2</v>
      </c>
      <c r="R39" s="83">
        <v>5.2940516228869271E-2</v>
      </c>
      <c r="S39" s="84">
        <f>I39+R39</f>
        <v>5.5478612984426565E-2</v>
      </c>
      <c r="T39" s="85">
        <f>分析係数表!F42</f>
        <v>0.55824175824175826</v>
      </c>
      <c r="U39" s="86">
        <f t="shared" si="7"/>
        <v>3.0970478457240325E-2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投入係数表!I40</f>
        <v>1.1111111111111112E-2</v>
      </c>
      <c r="E40" s="77">
        <f>$C$11*D40</f>
        <v>1.1111111111111112</v>
      </c>
      <c r="F40" s="76">
        <f>分析係数表!C43</f>
        <v>0.29732567908148977</v>
      </c>
      <c r="G40" s="77">
        <f>E40*F40</f>
        <v>0.33036186564609976</v>
      </c>
      <c r="H40" s="77">
        <v>0.48225771156712999</v>
      </c>
      <c r="I40" s="77">
        <f>C40+H40</f>
        <v>0.48225771156712999</v>
      </c>
      <c r="J40" s="76">
        <f>分析係数表!G43</f>
        <v>0.35619328972357039</v>
      </c>
      <c r="K40" s="78">
        <f>I40*J40</f>
        <v>0.17177696077765678</v>
      </c>
      <c r="L40" s="79"/>
      <c r="M40" s="80"/>
      <c r="N40" s="81">
        <f>分析係数表!H43</f>
        <v>3.7451160098403359E-2</v>
      </c>
      <c r="O40" s="82">
        <f t="shared" si="4"/>
        <v>0.522452055737189</v>
      </c>
      <c r="P40" s="76">
        <f>分析係数表!C43</f>
        <v>0.29732567908148977</v>
      </c>
      <c r="Q40" s="82">
        <f>O40*P40</f>
        <v>0.15533841225958006</v>
      </c>
      <c r="R40" s="83">
        <v>0.24686885505505884</v>
      </c>
      <c r="S40" s="84">
        <f>I40+R40</f>
        <v>0.72912656662218889</v>
      </c>
      <c r="T40" s="85">
        <f>分析係数表!F43</f>
        <v>0.64929309981008654</v>
      </c>
      <c r="U40" s="86">
        <f t="shared" si="7"/>
        <v>0.47341684859600658</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投入係数表!I41</f>
        <v>0</v>
      </c>
      <c r="E41" s="77">
        <f>$C$11*D41</f>
        <v>0</v>
      </c>
      <c r="F41" s="76">
        <f>分析係数表!C44</f>
        <v>0.43971020730220212</v>
      </c>
      <c r="G41" s="77">
        <f>E41*F41</f>
        <v>0</v>
      </c>
      <c r="H41" s="77">
        <v>1.6310750695473094E-3</v>
      </c>
      <c r="I41" s="77">
        <f>C41+H41</f>
        <v>1.6310750695473094E-3</v>
      </c>
      <c r="J41" s="76">
        <f>分析係数表!G44</f>
        <v>0.26333317697828229</v>
      </c>
      <c r="K41" s="78">
        <f>I41*J41</f>
        <v>4.295161799539657E-4</v>
      </c>
      <c r="L41" s="79"/>
      <c r="M41" s="80"/>
      <c r="N41" s="81">
        <f>分析係数表!H44</f>
        <v>0.10921807920505523</v>
      </c>
      <c r="O41" s="82">
        <f t="shared" si="4"/>
        <v>1.5236166210717972</v>
      </c>
      <c r="P41" s="76">
        <f>分析係数表!C44</f>
        <v>0.43971020730220212</v>
      </c>
      <c r="Q41" s="82">
        <f>O41*P41</f>
        <v>0.66994978030056063</v>
      </c>
      <c r="R41" s="83">
        <v>0.68045781090384561</v>
      </c>
      <c r="S41" s="84">
        <f>I41+R41</f>
        <v>0.6820888859733929</v>
      </c>
      <c r="T41" s="85">
        <f>分析係数表!F44</f>
        <v>0.45991838266335194</v>
      </c>
      <c r="U41" s="86">
        <f t="shared" si="7"/>
        <v>0.31370521726953032</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投入係数表!I42</f>
        <v>0</v>
      </c>
      <c r="E42" s="77">
        <f>$C$11*D42</f>
        <v>0</v>
      </c>
      <c r="F42" s="76">
        <f>分析係数表!C45</f>
        <v>1</v>
      </c>
      <c r="G42" s="77">
        <f>E42*F42</f>
        <v>0</v>
      </c>
      <c r="H42" s="77">
        <v>7.7676360917330843E-3</v>
      </c>
      <c r="I42" s="77">
        <f>C42+H42</f>
        <v>7.7676360917330843E-3</v>
      </c>
      <c r="J42" s="76">
        <f>分析係数表!G45</f>
        <v>0</v>
      </c>
      <c r="K42" s="78">
        <f>I42*J42</f>
        <v>0</v>
      </c>
      <c r="L42" s="79"/>
      <c r="M42" s="80"/>
      <c r="N42" s="81">
        <f>分析係数表!H45</f>
        <v>0</v>
      </c>
      <c r="O42" s="82">
        <f t="shared" si="4"/>
        <v>0</v>
      </c>
      <c r="P42" s="76">
        <f>分析係数表!C45</f>
        <v>1</v>
      </c>
      <c r="Q42" s="82">
        <f>O42*P42</f>
        <v>0</v>
      </c>
      <c r="R42" s="83">
        <v>6.3224946432466596E-3</v>
      </c>
      <c r="S42" s="84">
        <f>I42+R42</f>
        <v>1.4090130734979743E-2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0</v>
      </c>
      <c r="E43" s="77">
        <f>$C$11*D43</f>
        <v>0</v>
      </c>
      <c r="F43" s="76">
        <f>分析係数表!C46</f>
        <v>1</v>
      </c>
      <c r="G43" s="77">
        <f>E43*F43</f>
        <v>0</v>
      </c>
      <c r="H43" s="77">
        <v>5.4793223177232543E-2</v>
      </c>
      <c r="I43" s="77">
        <f>C43+H43</f>
        <v>5.4793223177232543E-2</v>
      </c>
      <c r="J43" s="76">
        <f>分析係数表!G46</f>
        <v>9.3457943925233638E-3</v>
      </c>
      <c r="K43" s="78">
        <f>I43*J43</f>
        <v>5.1208619791806109E-4</v>
      </c>
      <c r="L43" s="79"/>
      <c r="M43" s="80"/>
      <c r="N43" s="81">
        <f>分析係数表!H46</f>
        <v>5.0031354010901551E-2</v>
      </c>
      <c r="O43" s="82">
        <f t="shared" si="4"/>
        <v>0.69794857317183467</v>
      </c>
      <c r="P43" s="76">
        <f>分析係数表!C46</f>
        <v>1</v>
      </c>
      <c r="Q43" s="82">
        <f>O43*P43</f>
        <v>0.69794857317183467</v>
      </c>
      <c r="R43" s="83">
        <v>0.7274516686492859</v>
      </c>
      <c r="S43" s="84">
        <f>I43+R43</f>
        <v>0.78224489182651846</v>
      </c>
      <c r="T43" s="85">
        <f>分析係数表!F46</f>
        <v>0.31355140186915886</v>
      </c>
      <c r="U43" s="86">
        <f t="shared" si="7"/>
        <v>0.24527398243719339</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投入係数表!I44</f>
        <v>0.64444444444444449</v>
      </c>
      <c r="E44" s="91">
        <f>SUM(E5:E43)</f>
        <v>64.444444444444457</v>
      </c>
      <c r="F44" s="92">
        <f>分析係数表!C47</f>
        <v>0.44631798907903963</v>
      </c>
      <c r="G44" s="91">
        <f>SUM(G5:G43)</f>
        <v>7.0057572278629801</v>
      </c>
      <c r="H44" s="91">
        <f>SUM(H5:H43)</f>
        <v>7.767943319161331</v>
      </c>
      <c r="I44" s="91">
        <f>SUM(I5:I43)</f>
        <v>107.76794331916135</v>
      </c>
      <c r="J44" s="92">
        <f>分析係数表!G47</f>
        <v>0.26122233306007958</v>
      </c>
      <c r="K44" s="93">
        <f>SUM(K5:K43)</f>
        <v>22.249160373538658</v>
      </c>
      <c r="L44" s="94">
        <f>最終需要_まとめ!$L$33</f>
        <v>0.627</v>
      </c>
      <c r="M44" s="91">
        <f>K44*L44</f>
        <v>13.950223554208739</v>
      </c>
      <c r="N44" s="95">
        <f>分析係数表!H47</f>
        <v>1</v>
      </c>
      <c r="O44" s="96">
        <f>SUM(O5:O43)</f>
        <v>13.95022355420874</v>
      </c>
      <c r="P44" s="92">
        <f>分析係数表!C47</f>
        <v>0.44631798907903963</v>
      </c>
      <c r="Q44" s="96">
        <f>SUM(Q5:Q43)</f>
        <v>6.0511445635710421</v>
      </c>
      <c r="R44" s="91">
        <f>SUM(R5:R43)</f>
        <v>6.8242951070558089</v>
      </c>
      <c r="S44" s="97">
        <f>SUM(S5:S43)</f>
        <v>114.59223842621716</v>
      </c>
      <c r="T44" s="98">
        <f>分析係数表!F47</f>
        <v>0.52393110055407954</v>
      </c>
      <c r="U44" s="99">
        <f>SUM(U5:U43)</f>
        <v>42.134601740067133</v>
      </c>
      <c r="V44" s="100">
        <f>分析係数表!D47</f>
        <v>0.10969491056701794</v>
      </c>
      <c r="W44" s="164">
        <f>SUM(W5:W43)</f>
        <v>16</v>
      </c>
      <c r="X44" s="92">
        <f>分析係数表!E47</f>
        <v>8.3823050104198563E-2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1.3092432573972245E-3</v>
      </c>
      <c r="E5" s="77">
        <f t="shared" ref="E5:E38" si="0">$C$12*D5</f>
        <v>0.13092432573972246</v>
      </c>
      <c r="F5" s="76">
        <f>分析係数表!C8</f>
        <v>0.75107940679556973</v>
      </c>
      <c r="G5" s="77">
        <f t="shared" ref="G5:G38" si="1">E5*F5</f>
        <v>9.8334564911700686E-2</v>
      </c>
      <c r="H5" s="77">
        <f t="array" ref="H5:H43">MMULT(逆行列係数!C5:AO43,'8'!G5:G43)</f>
        <v>0.12363676572606583</v>
      </c>
      <c r="I5" s="77">
        <f t="shared" ref="I5:I38" si="2">C5+H5</f>
        <v>0.12363676572606583</v>
      </c>
      <c r="J5" s="76">
        <f>分析係数表!G8</f>
        <v>0.11972085188304657</v>
      </c>
      <c r="K5" s="78">
        <f t="shared" ref="K5:K38" si="3">I5*J5</f>
        <v>1.4801898916789256E-2</v>
      </c>
      <c r="L5" s="79" t="s">
        <v>182</v>
      </c>
      <c r="M5" s="80" t="s">
        <v>182</v>
      </c>
      <c r="N5" s="81">
        <f>分析係数表!H8</f>
        <v>1.1750518547103371E-2</v>
      </c>
      <c r="O5" s="82">
        <f t="shared" ref="O5:O43" si="4">$M$44*N5</f>
        <v>8.3622412013726735E-2</v>
      </c>
      <c r="P5" s="76">
        <f>分析係数表!C8</f>
        <v>0.75107940679556973</v>
      </c>
      <c r="Q5" s="82">
        <f t="shared" ref="Q5:Q38" si="5">O5*P5</f>
        <v>6.28070716100846E-2</v>
      </c>
      <c r="R5" s="83">
        <f t="array" ref="R5:R43">MMULT(逆行列係数!C5:AO43,'8'!Q5:Q43)</f>
        <v>8.8677040628181325E-2</v>
      </c>
      <c r="S5" s="84">
        <f t="shared" ref="S5:S38" si="6">I5+R5</f>
        <v>0.21231380635424715</v>
      </c>
      <c r="T5" s="85">
        <f>分析係数表!F8</f>
        <v>0.45193117555047529</v>
      </c>
      <c r="U5" s="86">
        <f t="shared" ref="U5:U43" si="7">S5*T5</f>
        <v>9.5951228091270893E-2</v>
      </c>
      <c r="V5" s="87">
        <f>分析係数表!D8</f>
        <v>0.30718325111298278</v>
      </c>
      <c r="W5" s="88">
        <f t="shared" ref="W5:W43" si="8">ROUND(S5*V5,0)</f>
        <v>0</v>
      </c>
      <c r="X5" s="76">
        <f>分析係数表!E8</f>
        <v>0.19756948622307785</v>
      </c>
      <c r="Y5" s="89">
        <f t="shared" ref="Y5:Y43" si="9">ROUND(S5*X5,0)</f>
        <v>0</v>
      </c>
    </row>
    <row r="6" spans="1:25" x14ac:dyDescent="0.2">
      <c r="A6" s="6" t="s">
        <v>219</v>
      </c>
      <c r="B6" s="5" t="s">
        <v>265</v>
      </c>
      <c r="C6" s="90"/>
      <c r="D6" s="76">
        <f>投入係数表!J6</f>
        <v>2.618486514794449E-4</v>
      </c>
      <c r="E6" s="77">
        <f t="shared" si="0"/>
        <v>2.6184865147944492E-2</v>
      </c>
      <c r="F6" s="76">
        <f>分析係数表!C9</f>
        <v>5.0420168067226934E-2</v>
      </c>
      <c r="G6" s="77">
        <f t="shared" si="1"/>
        <v>1.3202453015770342E-3</v>
      </c>
      <c r="H6" s="77">
        <v>1.3654078633976343E-3</v>
      </c>
      <c r="I6" s="77">
        <f t="shared" si="2"/>
        <v>1.3654078633976343E-3</v>
      </c>
      <c r="J6" s="76">
        <f>分析係数表!G9</f>
        <v>0.2857142857142857</v>
      </c>
      <c r="K6" s="78">
        <f t="shared" si="3"/>
        <v>3.9011653239932409E-4</v>
      </c>
      <c r="L6" s="79"/>
      <c r="M6" s="80"/>
      <c r="N6" s="81">
        <f>分析係数表!H9</f>
        <v>6.077854420915537E-4</v>
      </c>
      <c r="O6" s="82">
        <f t="shared" si="4"/>
        <v>4.3252971731237962E-3</v>
      </c>
      <c r="P6" s="76">
        <f>分析係数表!C9</f>
        <v>5.0420168067226934E-2</v>
      </c>
      <c r="Q6" s="82">
        <f t="shared" si="5"/>
        <v>2.1808221040960335E-4</v>
      </c>
      <c r="R6" s="83">
        <v>2.5113914354016743E-4</v>
      </c>
      <c r="S6" s="84">
        <f t="shared" si="6"/>
        <v>1.6165470069378018E-3</v>
      </c>
      <c r="T6" s="85">
        <f>分析係数表!F9</f>
        <v>0.7142857142857143</v>
      </c>
      <c r="U6" s="86">
        <f t="shared" si="7"/>
        <v>1.1546764335270013E-3</v>
      </c>
      <c r="V6" s="87">
        <f>分析係数表!D9</f>
        <v>0.14285714285714285</v>
      </c>
      <c r="W6" s="88">
        <f t="shared" si="8"/>
        <v>0</v>
      </c>
      <c r="X6" s="76">
        <f>分析係数表!E9</f>
        <v>0</v>
      </c>
      <c r="Y6" s="89">
        <f t="shared" si="9"/>
        <v>0</v>
      </c>
    </row>
    <row r="7" spans="1:25" x14ac:dyDescent="0.2">
      <c r="A7" s="6" t="s">
        <v>220</v>
      </c>
      <c r="B7" s="5" t="s">
        <v>266</v>
      </c>
      <c r="C7" s="90"/>
      <c r="D7" s="76">
        <f>投入係数表!J7</f>
        <v>0</v>
      </c>
      <c r="E7" s="77">
        <f t="shared" si="0"/>
        <v>0</v>
      </c>
      <c r="F7" s="76">
        <f>分析係数表!C10</f>
        <v>1</v>
      </c>
      <c r="G7" s="77">
        <f t="shared" si="1"/>
        <v>0</v>
      </c>
      <c r="H7" s="77">
        <v>6.018286565165825E-3</v>
      </c>
      <c r="I7" s="77">
        <f t="shared" si="2"/>
        <v>6.018286565165825E-3</v>
      </c>
      <c r="J7" s="76">
        <f>分析係数表!G10</f>
        <v>0.17928858290304073</v>
      </c>
      <c r="K7" s="78">
        <f t="shared" si="3"/>
        <v>1.0790100697729893E-3</v>
      </c>
      <c r="L7" s="79"/>
      <c r="M7" s="80"/>
      <c r="N7" s="81">
        <f>分析係数表!H10</f>
        <v>1.1866287202739858E-3</v>
      </c>
      <c r="O7" s="82">
        <f t="shared" si="4"/>
        <v>8.4446278141940782E-3</v>
      </c>
      <c r="P7" s="76">
        <f>分析係数表!C10</f>
        <v>1</v>
      </c>
      <c r="Q7" s="82">
        <f t="shared" si="5"/>
        <v>8.4446278141940782E-3</v>
      </c>
      <c r="R7" s="83">
        <v>1.4072846343484144E-2</v>
      </c>
      <c r="S7" s="84">
        <f t="shared" si="6"/>
        <v>2.0091132908649969E-2</v>
      </c>
      <c r="T7" s="85">
        <f>分析係数表!F10</f>
        <v>0.51912411550965765</v>
      </c>
      <c r="U7" s="86">
        <f t="shared" si="7"/>
        <v>1.0429791600789891E-2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投入係数表!J8</f>
        <v>5.4988216810683424E-3</v>
      </c>
      <c r="E8" s="77">
        <f t="shared" si="0"/>
        <v>0.54988216810683421</v>
      </c>
      <c r="F8" s="76">
        <f>分析係数表!C11</f>
        <v>1.2755102040816757E-3</v>
      </c>
      <c r="G8" s="77">
        <f t="shared" si="1"/>
        <v>7.0138031646282246E-4</v>
      </c>
      <c r="H8" s="77">
        <v>1.4082741843995975E-3</v>
      </c>
      <c r="I8" s="77">
        <f t="shared" si="2"/>
        <v>1.4082741843995975E-3</v>
      </c>
      <c r="J8" s="76">
        <f>分析係数表!G11</f>
        <v>0.5714285714285714</v>
      </c>
      <c r="K8" s="78">
        <f t="shared" si="3"/>
        <v>8.0472810537119853E-4</v>
      </c>
      <c r="L8" s="79"/>
      <c r="M8" s="80"/>
      <c r="N8" s="81">
        <f>分析係数表!H11</f>
        <v>-1.9294775939414404E-5</v>
      </c>
      <c r="O8" s="82">
        <f t="shared" si="4"/>
        <v>-1.3731102136900941E-4</v>
      </c>
      <c r="P8" s="76">
        <f>分析係数表!C11</f>
        <v>1.2755102040816757E-3</v>
      </c>
      <c r="Q8" s="82">
        <f t="shared" si="5"/>
        <v>-1.7514160888904854E-7</v>
      </c>
      <c r="R8" s="83">
        <v>3.844147052930546E-5</v>
      </c>
      <c r="S8" s="84">
        <f t="shared" si="6"/>
        <v>1.4467156549289029E-3</v>
      </c>
      <c r="T8" s="85">
        <f>分析係数表!F11</f>
        <v>0.8571428571428571</v>
      </c>
      <c r="U8" s="86">
        <f t="shared" si="7"/>
        <v>1.2400419899390596E-3</v>
      </c>
      <c r="V8" s="87">
        <f>分析係数表!D11</f>
        <v>0.14285714285714285</v>
      </c>
      <c r="W8" s="88">
        <f t="shared" si="8"/>
        <v>0</v>
      </c>
      <c r="X8" s="76">
        <f>分析係数表!E11</f>
        <v>0</v>
      </c>
      <c r="Y8" s="89">
        <f t="shared" si="9"/>
        <v>0</v>
      </c>
    </row>
    <row r="9" spans="1:25" x14ac:dyDescent="0.2">
      <c r="A9" s="6" t="s">
        <v>222</v>
      </c>
      <c r="B9" s="5" t="s">
        <v>190</v>
      </c>
      <c r="C9" s="90"/>
      <c r="D9" s="76">
        <f>投入係数表!J9</f>
        <v>7.5936108929039016E-3</v>
      </c>
      <c r="E9" s="77">
        <f t="shared" si="0"/>
        <v>0.75936108929039015</v>
      </c>
      <c r="F9" s="76">
        <f>分析係数表!C12</f>
        <v>9.1502903081732923E-2</v>
      </c>
      <c r="G9" s="77">
        <f t="shared" si="1"/>
        <v>6.9483744157377708E-2</v>
      </c>
      <c r="H9" s="77">
        <v>7.260746604037481E-2</v>
      </c>
      <c r="I9" s="77">
        <f t="shared" si="2"/>
        <v>7.260746604037481E-2</v>
      </c>
      <c r="J9" s="76">
        <f>分析係数表!G12</f>
        <v>0.14161426479455594</v>
      </c>
      <c r="K9" s="78">
        <f t="shared" si="3"/>
        <v>1.0282252921903367E-2</v>
      </c>
      <c r="L9" s="79"/>
      <c r="M9" s="80"/>
      <c r="N9" s="81">
        <f>分析係数表!H12</f>
        <v>9.0270609232550286E-2</v>
      </c>
      <c r="O9" s="82">
        <f t="shared" si="4"/>
        <v>0.64240961347491055</v>
      </c>
      <c r="P9" s="76">
        <f>分析係数表!C12</f>
        <v>9.1502903081732923E-2</v>
      </c>
      <c r="Q9" s="82">
        <f t="shared" si="5"/>
        <v>5.8782344600568248E-2</v>
      </c>
      <c r="R9" s="83">
        <v>6.684480413156485E-2</v>
      </c>
      <c r="S9" s="84">
        <f t="shared" si="6"/>
        <v>0.13945227017193967</v>
      </c>
      <c r="T9" s="85">
        <f>分析係数表!F12</f>
        <v>0.30579722628994743</v>
      </c>
      <c r="U9" s="86">
        <f t="shared" si="7"/>
        <v>4.264411741841552E-2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投入係数表!J10</f>
        <v>1.0473946059177796E-3</v>
      </c>
      <c r="E10" s="77">
        <f t="shared" si="0"/>
        <v>0.10473946059177797</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9.6735614554467136E-2</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投入係数表!J11</f>
        <v>1.4401675831369469E-2</v>
      </c>
      <c r="E11" s="77">
        <f t="shared" si="0"/>
        <v>1.4401675831369469</v>
      </c>
      <c r="F11" s="76">
        <f>分析係数表!C14</f>
        <v>8.6714152988541793E-3</v>
      </c>
      <c r="G11" s="77">
        <f t="shared" si="1"/>
        <v>1.2488291213327569E-2</v>
      </c>
      <c r="H11" s="77">
        <v>1.3261540214930754E-2</v>
      </c>
      <c r="I11" s="77">
        <f t="shared" si="2"/>
        <v>1.3261540214930754E-2</v>
      </c>
      <c r="J11" s="76">
        <f>分析係数表!G14</f>
        <v>0.2</v>
      </c>
      <c r="K11" s="78">
        <f t="shared" si="3"/>
        <v>2.652308042986151E-3</v>
      </c>
      <c r="L11" s="79"/>
      <c r="M11" s="80"/>
      <c r="N11" s="81">
        <f>分析係数表!H14</f>
        <v>1.1383917804254498E-3</v>
      </c>
      <c r="O11" s="82">
        <f t="shared" si="4"/>
        <v>8.1013502607715556E-3</v>
      </c>
      <c r="P11" s="76">
        <f>分析係数表!C14</f>
        <v>8.6714152988541793E-3</v>
      </c>
      <c r="Q11" s="82">
        <f t="shared" si="5"/>
        <v>7.0250172592630766E-5</v>
      </c>
      <c r="R11" s="83">
        <v>5.6276411342237934E-4</v>
      </c>
      <c r="S11" s="84">
        <f t="shared" si="6"/>
        <v>1.3824304328353134E-2</v>
      </c>
      <c r="T11" s="85">
        <f>分析係数表!F14</f>
        <v>0.33888888888888891</v>
      </c>
      <c r="U11" s="86">
        <f t="shared" si="7"/>
        <v>4.6849031334974508E-3</v>
      </c>
      <c r="V11" s="87">
        <f>分析係数表!D14</f>
        <v>0.15</v>
      </c>
      <c r="W11" s="88">
        <f t="shared" si="8"/>
        <v>0</v>
      </c>
      <c r="X11" s="76">
        <f>分析係数表!E14</f>
        <v>7.2222222222222215E-2</v>
      </c>
      <c r="Y11" s="89">
        <f t="shared" si="9"/>
        <v>0</v>
      </c>
    </row>
    <row r="12" spans="1:25" x14ac:dyDescent="0.2">
      <c r="A12" s="6" t="s">
        <v>225</v>
      </c>
      <c r="B12" s="5" t="s">
        <v>29</v>
      </c>
      <c r="C12" s="75">
        <f>最終需要_まとめ!C13</f>
        <v>100</v>
      </c>
      <c r="D12" s="76">
        <f>投入係数表!J12</f>
        <v>0.3605655930871956</v>
      </c>
      <c r="E12" s="77">
        <f t="shared" si="0"/>
        <v>36.056559308719557</v>
      </c>
      <c r="F12" s="76">
        <f>分析係数表!C15</f>
        <v>0</v>
      </c>
      <c r="G12" s="77">
        <f t="shared" si="1"/>
        <v>0</v>
      </c>
      <c r="H12" s="77">
        <v>0</v>
      </c>
      <c r="I12" s="77">
        <f t="shared" si="2"/>
        <v>100</v>
      </c>
      <c r="J12" s="76">
        <f>分析係数表!G15</f>
        <v>9.5574757789997383E-2</v>
      </c>
      <c r="K12" s="78">
        <f t="shared" si="3"/>
        <v>9.5574757789997378</v>
      </c>
      <c r="L12" s="79"/>
      <c r="M12" s="80"/>
      <c r="N12" s="81">
        <f>分析係数表!H15</f>
        <v>8.3642853697361436E-3</v>
      </c>
      <c r="O12" s="82">
        <f t="shared" si="4"/>
        <v>5.9524327763465577E-2</v>
      </c>
      <c r="P12" s="76">
        <f>分析係数表!C15</f>
        <v>0</v>
      </c>
      <c r="Q12" s="82">
        <f t="shared" si="5"/>
        <v>0</v>
      </c>
      <c r="R12" s="83">
        <v>0</v>
      </c>
      <c r="S12" s="84">
        <f t="shared" si="6"/>
        <v>100</v>
      </c>
      <c r="T12" s="85">
        <f>分析係数表!F15</f>
        <v>0.30426813301911493</v>
      </c>
      <c r="U12" s="86">
        <f t="shared" si="7"/>
        <v>30.426813301911494</v>
      </c>
      <c r="V12" s="87">
        <f>分析係数表!D15</f>
        <v>2.9065200314218383E-2</v>
      </c>
      <c r="W12" s="88">
        <f t="shared" si="8"/>
        <v>3</v>
      </c>
      <c r="X12" s="76">
        <f>分析係数表!E15</f>
        <v>2.5923016496465043E-2</v>
      </c>
      <c r="Y12" s="89">
        <f t="shared" si="9"/>
        <v>3</v>
      </c>
    </row>
    <row r="13" spans="1:25" x14ac:dyDescent="0.2">
      <c r="A13" s="6" t="s">
        <v>226</v>
      </c>
      <c r="B13" s="5" t="s">
        <v>30</v>
      </c>
      <c r="C13" s="90"/>
      <c r="D13" s="76">
        <f>投入係数表!J13</f>
        <v>8.1434930610107356E-2</v>
      </c>
      <c r="E13" s="77">
        <f t="shared" si="0"/>
        <v>8.1434930610107354</v>
      </c>
      <c r="F13" s="76">
        <f>分析係数表!C16</f>
        <v>2.5322997416020621E-2</v>
      </c>
      <c r="G13" s="77">
        <f t="shared" si="1"/>
        <v>0.2062176537413567</v>
      </c>
      <c r="H13" s="77">
        <v>0.20870809697715356</v>
      </c>
      <c r="I13" s="77">
        <f t="shared" si="2"/>
        <v>0.20870809697715356</v>
      </c>
      <c r="J13" s="76">
        <f>分析係数表!G16</f>
        <v>3.2710280373831772E-2</v>
      </c>
      <c r="K13" s="78">
        <f t="shared" si="3"/>
        <v>6.8269003684115646E-3</v>
      </c>
      <c r="L13" s="79"/>
      <c r="M13" s="80"/>
      <c r="N13" s="81">
        <f>分析係数表!H16</f>
        <v>1.6091843133471614E-2</v>
      </c>
      <c r="O13" s="82">
        <f t="shared" si="4"/>
        <v>0.11451739182175386</v>
      </c>
      <c r="P13" s="76">
        <f>分析係数表!C16</f>
        <v>2.5322997416020621E-2</v>
      </c>
      <c r="Q13" s="82">
        <f t="shared" si="5"/>
        <v>2.899923617191694E-3</v>
      </c>
      <c r="R13" s="83">
        <v>3.4359800537685867E-3</v>
      </c>
      <c r="S13" s="84">
        <f t="shared" si="6"/>
        <v>0.21214407703092214</v>
      </c>
      <c r="T13" s="85">
        <f>分析係数表!F16</f>
        <v>0.28504672897196259</v>
      </c>
      <c r="U13" s="86">
        <f t="shared" si="7"/>
        <v>6.0470975228440416E-2</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投入係数表!J14</f>
        <v>1.8853102906520033E-2</v>
      </c>
      <c r="E14" s="77">
        <f t="shared" si="0"/>
        <v>1.8853102906520032</v>
      </c>
      <c r="F14" s="76">
        <f>分析係数表!C17</f>
        <v>1.516108654453574E-2</v>
      </c>
      <c r="G14" s="77">
        <f t="shared" si="1"/>
        <v>2.8583352479878851E-2</v>
      </c>
      <c r="H14" s="77">
        <v>2.9701786475886185E-2</v>
      </c>
      <c r="I14" s="77">
        <f t="shared" si="2"/>
        <v>2.9701786475886185E-2</v>
      </c>
      <c r="J14" s="76">
        <f>分析係数表!G17</f>
        <v>0.22093023255813954</v>
      </c>
      <c r="K14" s="78">
        <f t="shared" si="3"/>
        <v>6.5620225935097386E-3</v>
      </c>
      <c r="L14" s="79"/>
      <c r="M14" s="80"/>
      <c r="N14" s="81">
        <f>分析係数表!H17</f>
        <v>2.7205634074574307E-3</v>
      </c>
      <c r="O14" s="82">
        <f t="shared" si="4"/>
        <v>1.9360854013030327E-2</v>
      </c>
      <c r="P14" s="76">
        <f>分析係数表!C17</f>
        <v>1.516108654453574E-2</v>
      </c>
      <c r="Q14" s="82">
        <f t="shared" si="5"/>
        <v>2.9353158326767486E-4</v>
      </c>
      <c r="R14" s="83">
        <v>6.5373961227159635E-4</v>
      </c>
      <c r="S14" s="84">
        <f t="shared" si="6"/>
        <v>3.035552608815778E-2</v>
      </c>
      <c r="T14" s="85">
        <f>分析係数表!F17</f>
        <v>0.34593023255813954</v>
      </c>
      <c r="U14" s="86">
        <f t="shared" si="7"/>
        <v>1.0500894199101093E-2</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投入係数表!J15</f>
        <v>6.8080649384655665E-3</v>
      </c>
      <c r="E15" s="77">
        <f t="shared" si="0"/>
        <v>0.68080649384655667</v>
      </c>
      <c r="F15" s="76">
        <f>分析係数表!C18</f>
        <v>0.19618745035742657</v>
      </c>
      <c r="G15" s="77">
        <f t="shared" si="1"/>
        <v>0.13356569021453499</v>
      </c>
      <c r="H15" s="77">
        <v>0.1415328383646037</v>
      </c>
      <c r="I15" s="77">
        <f t="shared" si="2"/>
        <v>0.1415328383646037</v>
      </c>
      <c r="J15" s="76">
        <f>分析係数表!G18</f>
        <v>0.21566025215660253</v>
      </c>
      <c r="K15" s="78">
        <f t="shared" si="3"/>
        <v>3.0523007610150102E-2</v>
      </c>
      <c r="L15" s="79"/>
      <c r="M15" s="80"/>
      <c r="N15" s="81">
        <f>分析係数表!H18</f>
        <v>4.341324586368241E-4</v>
      </c>
      <c r="O15" s="82">
        <f t="shared" si="4"/>
        <v>3.0894979808027121E-3</v>
      </c>
      <c r="P15" s="76">
        <f>分析係数表!C18</f>
        <v>0.19618745035742657</v>
      </c>
      <c r="Q15" s="82">
        <f t="shared" si="5"/>
        <v>6.0612073173810167E-4</v>
      </c>
      <c r="R15" s="83">
        <v>1.8300378279312041E-3</v>
      </c>
      <c r="S15" s="84">
        <f t="shared" si="6"/>
        <v>0.1433628761925349</v>
      </c>
      <c r="T15" s="85">
        <f>分析係数表!F18</f>
        <v>0.46051758460517583</v>
      </c>
      <c r="U15" s="86">
        <f t="shared" si="7"/>
        <v>6.6021125466237035E-2</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投入係数表!J16</f>
        <v>0</v>
      </c>
      <c r="E16" s="77">
        <f t="shared" si="0"/>
        <v>0</v>
      </c>
      <c r="F16" s="76">
        <f>分析係数表!C19</f>
        <v>5.4503729202524331E-2</v>
      </c>
      <c r="G16" s="77">
        <f t="shared" si="1"/>
        <v>0</v>
      </c>
      <c r="H16" s="77">
        <v>9.6781497597833613E-4</v>
      </c>
      <c r="I16" s="77">
        <f t="shared" si="2"/>
        <v>9.6781497597833613E-4</v>
      </c>
      <c r="J16" s="76">
        <f>分析係数表!G19</f>
        <v>5.7142857142857141E-2</v>
      </c>
      <c r="K16" s="78">
        <f t="shared" si="3"/>
        <v>5.5303712913047778E-5</v>
      </c>
      <c r="L16" s="79"/>
      <c r="M16" s="80"/>
      <c r="N16" s="81">
        <f>分析係数表!H19</f>
        <v>-1.1576865563648642E-4</v>
      </c>
      <c r="O16" s="82">
        <f t="shared" si="4"/>
        <v>-8.2386612821405648E-4</v>
      </c>
      <c r="P16" s="76">
        <f>分析係数表!C19</f>
        <v>5.4503729202524331E-2</v>
      </c>
      <c r="Q16" s="82">
        <f t="shared" si="5"/>
        <v>-4.4903776351311126E-5</v>
      </c>
      <c r="R16" s="83">
        <v>2.4099758767483852E-4</v>
      </c>
      <c r="S16" s="84">
        <f t="shared" si="6"/>
        <v>1.2088125636531746E-3</v>
      </c>
      <c r="T16" s="85">
        <f>分析係数表!F19</f>
        <v>0.24047619047619048</v>
      </c>
      <c r="U16" s="86">
        <f t="shared" si="7"/>
        <v>2.9069064030707296E-4</v>
      </c>
      <c r="V16" s="87">
        <f>分析係数表!D19</f>
        <v>7.3809523809523811E-2</v>
      </c>
      <c r="W16" s="88">
        <f t="shared" si="8"/>
        <v>0</v>
      </c>
      <c r="X16" s="76">
        <f>分析係数表!E19</f>
        <v>0.05</v>
      </c>
      <c r="Y16" s="89">
        <f t="shared" si="9"/>
        <v>0</v>
      </c>
    </row>
    <row r="17" spans="1:25" x14ac:dyDescent="0.2">
      <c r="A17" s="6" t="s">
        <v>5</v>
      </c>
      <c r="B17" s="5" t="s">
        <v>33</v>
      </c>
      <c r="C17" s="90"/>
      <c r="D17" s="76">
        <f>投入係数表!J17</f>
        <v>5.236973029588898E-3</v>
      </c>
      <c r="E17" s="77">
        <f t="shared" si="0"/>
        <v>0.52369730295888983</v>
      </c>
      <c r="F17" s="76">
        <f>分析係数表!C20</f>
        <v>8.1453634085213444E-3</v>
      </c>
      <c r="G17" s="77">
        <f t="shared" si="1"/>
        <v>4.2657048486626579E-3</v>
      </c>
      <c r="H17" s="77">
        <v>4.4063875417666137E-3</v>
      </c>
      <c r="I17" s="77">
        <f t="shared" si="2"/>
        <v>4.4063875417666137E-3</v>
      </c>
      <c r="J17" s="76">
        <f>分析係数表!G20</f>
        <v>0.10256410256410256</v>
      </c>
      <c r="K17" s="78">
        <f t="shared" si="3"/>
        <v>4.5193718377093474E-4</v>
      </c>
      <c r="L17" s="79"/>
      <c r="M17" s="80"/>
      <c r="N17" s="81">
        <f>分析係数表!H20</f>
        <v>5.4025372630360328E-4</v>
      </c>
      <c r="O17" s="82">
        <f t="shared" si="4"/>
        <v>3.8447085983322636E-3</v>
      </c>
      <c r="P17" s="76">
        <f>分析係数表!C20</f>
        <v>8.1453634085213444E-3</v>
      </c>
      <c r="Q17" s="82">
        <f t="shared" si="5"/>
        <v>3.1316548733283004E-5</v>
      </c>
      <c r="R17" s="83">
        <v>8.9097240995780519E-5</v>
      </c>
      <c r="S17" s="84">
        <f t="shared" si="6"/>
        <v>4.4954847827623941E-3</v>
      </c>
      <c r="T17" s="85">
        <f>分析係数表!F20</f>
        <v>0.23076923076923078</v>
      </c>
      <c r="U17" s="86">
        <f t="shared" si="7"/>
        <v>1.0374195652528603E-3</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投入係数表!J18</f>
        <v>9.164702801780571E-3</v>
      </c>
      <c r="E18" s="77">
        <f t="shared" si="0"/>
        <v>0.9164702801780571</v>
      </c>
      <c r="F18" s="76">
        <f>分析係数表!C21</f>
        <v>1.4319809069212375E-2</v>
      </c>
      <c r="G18" s="77">
        <f t="shared" si="1"/>
        <v>1.3123679429757349E-2</v>
      </c>
      <c r="H18" s="77">
        <v>1.392853315354224E-2</v>
      </c>
      <c r="I18" s="77">
        <f t="shared" si="2"/>
        <v>1.392853315354224E-2</v>
      </c>
      <c r="J18" s="76">
        <f>分析係数表!G21</f>
        <v>0.28315412186379929</v>
      </c>
      <c r="K18" s="78">
        <f t="shared" si="3"/>
        <v>3.9439215739420679E-3</v>
      </c>
      <c r="L18" s="79"/>
      <c r="M18" s="80"/>
      <c r="N18" s="81">
        <f>分析係数表!H21</f>
        <v>8.9720708118276973E-4</v>
      </c>
      <c r="O18" s="82">
        <f t="shared" si="4"/>
        <v>6.3849624936589376E-3</v>
      </c>
      <c r="P18" s="76">
        <f>分析係数表!C21</f>
        <v>1.4319809069212375E-2</v>
      </c>
      <c r="Q18" s="82">
        <f t="shared" si="5"/>
        <v>9.1431443823278109E-5</v>
      </c>
      <c r="R18" s="83">
        <v>2.412872780303897E-4</v>
      </c>
      <c r="S18" s="84">
        <f t="shared" si="6"/>
        <v>1.416982043157263E-2</v>
      </c>
      <c r="T18" s="85">
        <f>分析係数表!F21</f>
        <v>0.4265232974910394</v>
      </c>
      <c r="U18" s="86">
        <f t="shared" si="7"/>
        <v>6.0437585353302608E-3</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投入係数表!J19</f>
        <v>0</v>
      </c>
      <c r="E19" s="77">
        <f t="shared" si="0"/>
        <v>0</v>
      </c>
      <c r="F19" s="76">
        <f>分析係数表!C22</f>
        <v>8.8888888888888351E-3</v>
      </c>
      <c r="G19" s="77">
        <f t="shared" si="1"/>
        <v>0</v>
      </c>
      <c r="H19" s="77">
        <v>1.5640085083986534E-4</v>
      </c>
      <c r="I19" s="77">
        <f t="shared" si="2"/>
        <v>1.5640085083986534E-4</v>
      </c>
      <c r="J19" s="76">
        <f>分析係数表!G22</f>
        <v>0.19767441860465115</v>
      </c>
      <c r="K19" s="78">
        <f t="shared" si="3"/>
        <v>3.0916447259043149E-5</v>
      </c>
      <c r="L19" s="79"/>
      <c r="M19" s="80"/>
      <c r="N19" s="81">
        <f>分析係数表!H22</f>
        <v>3.8589551878828809E-5</v>
      </c>
      <c r="O19" s="82">
        <f t="shared" si="4"/>
        <v>2.7462204273801883E-4</v>
      </c>
      <c r="P19" s="76">
        <f>分析係数表!C22</f>
        <v>8.8888888888888351E-3</v>
      </c>
      <c r="Q19" s="82">
        <f t="shared" si="5"/>
        <v>2.4410848243379304E-6</v>
      </c>
      <c r="R19" s="83">
        <v>2.4602035814726784E-5</v>
      </c>
      <c r="S19" s="84">
        <f t="shared" si="6"/>
        <v>1.8100288665459213E-4</v>
      </c>
      <c r="T19" s="85">
        <f>分析係数表!F22</f>
        <v>0.41860465116279072</v>
      </c>
      <c r="U19" s="86">
        <f t="shared" si="7"/>
        <v>7.5768650227503687E-5</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2.0596653205351412E-4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投入係数表!J21</f>
        <v>0</v>
      </c>
      <c r="E21" s="77">
        <f t="shared" si="0"/>
        <v>0</v>
      </c>
      <c r="F21" s="76">
        <f>分析係数表!C24</f>
        <v>3.6742192284139663E-2</v>
      </c>
      <c r="G21" s="77">
        <f t="shared" si="1"/>
        <v>0</v>
      </c>
      <c r="H21" s="77">
        <v>3.4029084908795813E-4</v>
      </c>
      <c r="I21" s="77">
        <f t="shared" si="2"/>
        <v>3.4029084908795813E-4</v>
      </c>
      <c r="J21" s="76">
        <f>分析係数表!G24</f>
        <v>0.21568627450980393</v>
      </c>
      <c r="K21" s="78">
        <f t="shared" si="3"/>
        <v>7.3396065489559603E-5</v>
      </c>
      <c r="L21" s="79"/>
      <c r="M21" s="80"/>
      <c r="N21" s="81">
        <f>分析係数表!H24</f>
        <v>3.6660074284887369E-4</v>
      </c>
      <c r="O21" s="82">
        <f t="shared" si="4"/>
        <v>2.6089094060111791E-3</v>
      </c>
      <c r="P21" s="76">
        <f>分析係数表!C24</f>
        <v>3.6742192284139663E-2</v>
      </c>
      <c r="Q21" s="82">
        <f t="shared" si="5"/>
        <v>9.585705104756334E-5</v>
      </c>
      <c r="R21" s="83">
        <v>3.7929203864844841E-4</v>
      </c>
      <c r="S21" s="84">
        <f t="shared" si="6"/>
        <v>7.195828877364066E-4</v>
      </c>
      <c r="T21" s="85">
        <f>分析係数表!F24</f>
        <v>0.41176470588235292</v>
      </c>
      <c r="U21" s="86">
        <f t="shared" si="7"/>
        <v>2.9629883612675563E-4</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投入係数表!J22</f>
        <v>0</v>
      </c>
      <c r="E22" s="77">
        <f t="shared" si="0"/>
        <v>0</v>
      </c>
      <c r="F22" s="76">
        <f>分析係数表!C25</f>
        <v>5.4298642533936459E-3</v>
      </c>
      <c r="G22" s="77">
        <f t="shared" si="1"/>
        <v>0</v>
      </c>
      <c r="H22" s="77">
        <v>1.2781813101352891E-4</v>
      </c>
      <c r="I22" s="77">
        <f t="shared" si="2"/>
        <v>1.2781813101352891E-4</v>
      </c>
      <c r="J22" s="76">
        <f>分析係数表!G25</f>
        <v>0.19285714285714287</v>
      </c>
      <c r="K22" s="78">
        <f t="shared" si="3"/>
        <v>2.4650639552609147E-5</v>
      </c>
      <c r="L22" s="79"/>
      <c r="M22" s="80"/>
      <c r="N22" s="81">
        <f>分析係数表!H25</f>
        <v>5.0166417442477451E-4</v>
      </c>
      <c r="O22" s="82">
        <f t="shared" si="4"/>
        <v>3.5700865555942447E-3</v>
      </c>
      <c r="P22" s="76">
        <f>分析係数表!C25</f>
        <v>5.4298642533936459E-3</v>
      </c>
      <c r="Q22" s="82">
        <f t="shared" si="5"/>
        <v>1.9385085369742435E-5</v>
      </c>
      <c r="R22" s="83">
        <v>8.8690194324222125E-5</v>
      </c>
      <c r="S22" s="84">
        <f t="shared" si="6"/>
        <v>2.1650832533775104E-4</v>
      </c>
      <c r="T22" s="85">
        <f>分析係数表!F25</f>
        <v>0.35</v>
      </c>
      <c r="U22" s="86">
        <f t="shared" si="7"/>
        <v>7.5777913868212864E-5</v>
      </c>
      <c r="V22" s="87">
        <f>分析係数表!D25</f>
        <v>1.4285714285714285E-2</v>
      </c>
      <c r="W22" s="88">
        <f t="shared" si="8"/>
        <v>0</v>
      </c>
      <c r="X22" s="76">
        <f>分析係数表!E25</f>
        <v>0</v>
      </c>
      <c r="Y22" s="89">
        <f t="shared" si="9"/>
        <v>0</v>
      </c>
    </row>
    <row r="23" spans="1:25" x14ac:dyDescent="0.2">
      <c r="A23" s="6" t="s">
        <v>11</v>
      </c>
      <c r="B23" s="5" t="s">
        <v>35</v>
      </c>
      <c r="C23" s="90"/>
      <c r="D23" s="76">
        <f>投入係数表!J23</f>
        <v>0</v>
      </c>
      <c r="E23" s="77">
        <f t="shared" si="0"/>
        <v>0</v>
      </c>
      <c r="F23" s="76">
        <f>分析係数表!C26</f>
        <v>0.48330404217926182</v>
      </c>
      <c r="G23" s="77">
        <f t="shared" si="1"/>
        <v>0</v>
      </c>
      <c r="H23" s="77">
        <v>6.8665586851808496E-3</v>
      </c>
      <c r="I23" s="77">
        <f t="shared" si="2"/>
        <v>6.8665586851808496E-3</v>
      </c>
      <c r="J23" s="76">
        <f>分析係数表!G26</f>
        <v>0.1963757396449704</v>
      </c>
      <c r="K23" s="78">
        <f t="shared" si="3"/>
        <v>1.3484255406179847E-3</v>
      </c>
      <c r="L23" s="79"/>
      <c r="M23" s="80"/>
      <c r="N23" s="81">
        <f>分析係数表!H26</f>
        <v>1.0805074526072066E-2</v>
      </c>
      <c r="O23" s="82">
        <f t="shared" si="4"/>
        <v>7.6894171966645275E-2</v>
      </c>
      <c r="P23" s="76">
        <f>分析係数表!C26</f>
        <v>0.48330404217926182</v>
      </c>
      <c r="Q23" s="82">
        <f t="shared" si="5"/>
        <v>3.7163264131506939E-2</v>
      </c>
      <c r="R23" s="83">
        <v>4.0622096909447514E-2</v>
      </c>
      <c r="S23" s="84">
        <f t="shared" si="6"/>
        <v>4.7488655594628365E-2</v>
      </c>
      <c r="T23" s="85">
        <f>分析係数表!F26</f>
        <v>0.33515162721893493</v>
      </c>
      <c r="U23" s="86">
        <f t="shared" si="7"/>
        <v>1.5915900196979273E-2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投入係数表!J24</f>
        <v>0</v>
      </c>
      <c r="E24" s="77">
        <f t="shared" si="0"/>
        <v>0</v>
      </c>
      <c r="F24" s="76">
        <f>分析係数表!C27</f>
        <v>1.5397419891801878E-2</v>
      </c>
      <c r="G24" s="77">
        <f t="shared" si="1"/>
        <v>0</v>
      </c>
      <c r="H24" s="77">
        <v>5.1056939487417279E-5</v>
      </c>
      <c r="I24" s="77">
        <f t="shared" si="2"/>
        <v>5.1056939487417279E-5</v>
      </c>
      <c r="J24" s="76">
        <f>分析係数表!G27</f>
        <v>0.17525773195876287</v>
      </c>
      <c r="K24" s="78">
        <f t="shared" si="3"/>
        <v>8.9481234153205535E-6</v>
      </c>
      <c r="L24" s="79"/>
      <c r="M24" s="80"/>
      <c r="N24" s="81">
        <f>分析係数表!H27</f>
        <v>1.0544595050889971E-2</v>
      </c>
      <c r="O24" s="82">
        <f t="shared" si="4"/>
        <v>7.5040473178163647E-2</v>
      </c>
      <c r="P24" s="76">
        <f>分析係数表!C27</f>
        <v>1.5397419891801878E-2</v>
      </c>
      <c r="Q24" s="82">
        <f t="shared" si="5"/>
        <v>1.1554296744036821E-3</v>
      </c>
      <c r="R24" s="83">
        <v>1.1658256781402758E-3</v>
      </c>
      <c r="S24" s="84">
        <f t="shared" si="6"/>
        <v>1.216882617627693E-3</v>
      </c>
      <c r="T24" s="85">
        <f>分析係数表!F27</f>
        <v>0.32989690721649484</v>
      </c>
      <c r="U24" s="86">
        <f t="shared" si="7"/>
        <v>4.0144581200088841E-4</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投入係数表!J25</f>
        <v>0</v>
      </c>
      <c r="E25" s="77">
        <f t="shared" si="0"/>
        <v>0</v>
      </c>
      <c r="F25" s="76">
        <f>分析係数表!C28</f>
        <v>9.0111373607829948E-2</v>
      </c>
      <c r="G25" s="77">
        <f t="shared" si="1"/>
        <v>0</v>
      </c>
      <c r="H25" s="77">
        <v>3.8895659461367872E-3</v>
      </c>
      <c r="I25" s="77">
        <f t="shared" si="2"/>
        <v>3.8895659461367872E-3</v>
      </c>
      <c r="J25" s="76">
        <f>分析係数表!G28</f>
        <v>0.1250338294993234</v>
      </c>
      <c r="K25" s="78">
        <f t="shared" si="3"/>
        <v>4.8632732533564156E-4</v>
      </c>
      <c r="L25" s="79"/>
      <c r="M25" s="80"/>
      <c r="N25" s="81">
        <f>分析係数表!H28</f>
        <v>1.9400897207081182E-2</v>
      </c>
      <c r="O25" s="82">
        <f t="shared" si="4"/>
        <v>0.13806623198653897</v>
      </c>
      <c r="P25" s="76">
        <f>分析係数表!C28</f>
        <v>9.0111373607829948E-2</v>
      </c>
      <c r="Q25" s="82">
        <f t="shared" si="5"/>
        <v>1.2441337813164335E-2</v>
      </c>
      <c r="R25" s="83">
        <v>1.3449388293778595E-2</v>
      </c>
      <c r="S25" s="84">
        <f t="shared" si="6"/>
        <v>1.7338954239915383E-2</v>
      </c>
      <c r="T25" s="85">
        <f>分析係数表!F28</f>
        <v>0.21434370771312586</v>
      </c>
      <c r="U25" s="86">
        <f t="shared" si="7"/>
        <v>3.7164957396516873E-3</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投入係数表!J26</f>
        <v>3.4040324692327832E-3</v>
      </c>
      <c r="E26" s="77">
        <f t="shared" si="0"/>
        <v>0.34040324692327834</v>
      </c>
      <c r="F26" s="76">
        <f>分析係数表!C29</f>
        <v>0.6629566210045662</v>
      </c>
      <c r="G26" s="77">
        <f t="shared" si="1"/>
        <v>0.22567258635923959</v>
      </c>
      <c r="H26" s="77">
        <v>0.28162521696635717</v>
      </c>
      <c r="I26" s="77">
        <f t="shared" si="2"/>
        <v>0.28162521696635717</v>
      </c>
      <c r="J26" s="76">
        <f>分析係数表!G29</f>
        <v>0.25902590967011185</v>
      </c>
      <c r="K26" s="78">
        <f t="shared" si="3"/>
        <v>7.2948228010753291E-2</v>
      </c>
      <c r="L26" s="79"/>
      <c r="M26" s="80"/>
      <c r="N26" s="81">
        <f>分析係数表!H29</f>
        <v>9.3869084945251077E-3</v>
      </c>
      <c r="O26" s="82">
        <f t="shared" si="4"/>
        <v>6.6801811896023078E-2</v>
      </c>
      <c r="P26" s="76">
        <f>分析係数表!C29</f>
        <v>0.6629566210045662</v>
      </c>
      <c r="Q26" s="82">
        <f t="shared" si="5"/>
        <v>4.4286703491570094E-2</v>
      </c>
      <c r="R26" s="83">
        <v>6.6720616694300627E-2</v>
      </c>
      <c r="S26" s="84">
        <f t="shared" si="6"/>
        <v>0.3483458336606578</v>
      </c>
      <c r="T26" s="85">
        <f>分析係数表!F29</f>
        <v>0.37484071924111567</v>
      </c>
      <c r="U26" s="86">
        <f t="shared" si="7"/>
        <v>0.130574202834007</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投入係数表!J27</f>
        <v>3.1421838177533388E-3</v>
      </c>
      <c r="E27" s="77">
        <f t="shared" si="0"/>
        <v>0.3142183817753339</v>
      </c>
      <c r="F27" s="76">
        <f>分析係数表!C30</f>
        <v>1</v>
      </c>
      <c r="G27" s="77">
        <f t="shared" si="1"/>
        <v>0.3142183817753339</v>
      </c>
      <c r="H27" s="77">
        <v>0.35923724644557181</v>
      </c>
      <c r="I27" s="77">
        <f t="shared" si="2"/>
        <v>0.35923724644557181</v>
      </c>
      <c r="J27" s="76">
        <f>分析係数表!G30</f>
        <v>0.34461622907327782</v>
      </c>
      <c r="K27" s="78">
        <f t="shared" si="3"/>
        <v>0.12379898521274074</v>
      </c>
      <c r="L27" s="79"/>
      <c r="M27" s="80"/>
      <c r="N27" s="81">
        <f>分析係数表!H30</f>
        <v>0</v>
      </c>
      <c r="O27" s="82">
        <f t="shared" si="4"/>
        <v>0</v>
      </c>
      <c r="P27" s="76">
        <f>分析係数表!C30</f>
        <v>1</v>
      </c>
      <c r="Q27" s="82">
        <f t="shared" si="5"/>
        <v>0</v>
      </c>
      <c r="R27" s="83">
        <v>1.9083867124726268E-2</v>
      </c>
      <c r="S27" s="84">
        <f t="shared" si="6"/>
        <v>0.37832111357029807</v>
      </c>
      <c r="T27" s="85">
        <f>分析係数表!F30</f>
        <v>0.44085628030372337</v>
      </c>
      <c r="U27" s="86">
        <f t="shared" si="7"/>
        <v>0.1667852388889641</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投入係数表!J28</f>
        <v>2.9850746268656716E-2</v>
      </c>
      <c r="E28" s="77">
        <f t="shared" si="0"/>
        <v>2.9850746268656714</v>
      </c>
      <c r="F28" s="76">
        <f>分析係数表!C31</f>
        <v>0.28926065839179704</v>
      </c>
      <c r="G28" s="77">
        <f t="shared" si="1"/>
        <v>0.86346465191581201</v>
      </c>
      <c r="H28" s="77">
        <v>0.89728110738939471</v>
      </c>
      <c r="I28" s="77">
        <f t="shared" si="2"/>
        <v>0.89728110738939471</v>
      </c>
      <c r="J28" s="76">
        <f>分析係数表!G31</f>
        <v>7.0113314447592071E-2</v>
      </c>
      <c r="K28" s="78">
        <f t="shared" si="3"/>
        <v>6.2911352430276263E-2</v>
      </c>
      <c r="L28" s="79"/>
      <c r="M28" s="80"/>
      <c r="N28" s="81">
        <f>分析係数表!H31</f>
        <v>2.2806425160387826E-2</v>
      </c>
      <c r="O28" s="82">
        <f t="shared" si="4"/>
        <v>0.16230162725816913</v>
      </c>
      <c r="P28" s="76">
        <f>分析係数表!C31</f>
        <v>0.28926065839179704</v>
      </c>
      <c r="Q28" s="82">
        <f t="shared" si="5"/>
        <v>4.6947475558758035E-2</v>
      </c>
      <c r="R28" s="83">
        <v>5.9589468686898066E-2</v>
      </c>
      <c r="S28" s="84">
        <f t="shared" si="6"/>
        <v>0.95687057607629278</v>
      </c>
      <c r="T28" s="85">
        <f>分析係数表!F31</f>
        <v>0.24929178470254956</v>
      </c>
      <c r="U28" s="86">
        <f t="shared" si="7"/>
        <v>0.23853997363941576</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投入係数表!J29</f>
        <v>2.618486514794449E-3</v>
      </c>
      <c r="E29" s="77">
        <f t="shared" si="0"/>
        <v>0.26184865147944492</v>
      </c>
      <c r="F29" s="76">
        <f>分析係数表!C32</f>
        <v>1</v>
      </c>
      <c r="G29" s="77">
        <f t="shared" si="1"/>
        <v>0.26184865147944492</v>
      </c>
      <c r="H29" s="77">
        <v>0.29917129811069543</v>
      </c>
      <c r="I29" s="77">
        <f t="shared" si="2"/>
        <v>0.29917129811069543</v>
      </c>
      <c r="J29" s="76">
        <f>分析係数表!G32</f>
        <v>0.14014251781472684</v>
      </c>
      <c r="K29" s="78">
        <f t="shared" si="3"/>
        <v>4.1926618975133084E-2</v>
      </c>
      <c r="L29" s="79"/>
      <c r="M29" s="80"/>
      <c r="N29" s="81">
        <f>分析係数表!H32</f>
        <v>6.3576286720370464E-3</v>
      </c>
      <c r="O29" s="82">
        <f t="shared" si="4"/>
        <v>4.5243981541088607E-2</v>
      </c>
      <c r="P29" s="76">
        <f>分析係数表!C32</f>
        <v>1</v>
      </c>
      <c r="Q29" s="82">
        <f t="shared" si="5"/>
        <v>4.5243981541088607E-2</v>
      </c>
      <c r="R29" s="83">
        <v>5.9656122993068127E-2</v>
      </c>
      <c r="S29" s="84">
        <f t="shared" si="6"/>
        <v>0.35882742110376353</v>
      </c>
      <c r="T29" s="85">
        <f>分析係数表!F32</f>
        <v>0.4833729216152019</v>
      </c>
      <c r="U29" s="86">
        <f t="shared" si="7"/>
        <v>0.17344745889457452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投入係数表!J30</f>
        <v>2.3566378633150041E-3</v>
      </c>
      <c r="E30" s="77">
        <f t="shared" si="0"/>
        <v>0.2356637863315004</v>
      </c>
      <c r="F30" s="76">
        <f>分析係数表!C33</f>
        <v>0.49161290322580642</v>
      </c>
      <c r="G30" s="77">
        <f t="shared" si="1"/>
        <v>0.11585535818361503</v>
      </c>
      <c r="H30" s="77">
        <v>0.12157880432539939</v>
      </c>
      <c r="I30" s="77">
        <f t="shared" si="2"/>
        <v>0.12157880432539939</v>
      </c>
      <c r="J30" s="76">
        <f>分析係数表!G33</f>
        <v>0.50851900393184801</v>
      </c>
      <c r="K30" s="78">
        <f t="shared" si="3"/>
        <v>6.1825132474777153E-2</v>
      </c>
      <c r="L30" s="79"/>
      <c r="M30" s="80"/>
      <c r="N30" s="81">
        <f>分析係数表!H33</f>
        <v>9.3579663306159861E-4</v>
      </c>
      <c r="O30" s="82">
        <f t="shared" si="4"/>
        <v>6.6595845363969569E-3</v>
      </c>
      <c r="P30" s="76">
        <f>分析係数表!C33</f>
        <v>0.49161290322580642</v>
      </c>
      <c r="Q30" s="82">
        <f t="shared" si="5"/>
        <v>3.273937688215794E-3</v>
      </c>
      <c r="R30" s="83">
        <v>1.2327841070791653E-2</v>
      </c>
      <c r="S30" s="84">
        <f t="shared" si="6"/>
        <v>0.13390664539619104</v>
      </c>
      <c r="T30" s="85">
        <f>分析係数表!F33</f>
        <v>0.64744429882044563</v>
      </c>
      <c r="U30" s="86">
        <f t="shared" si="7"/>
        <v>8.669709413593496E-2</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投入係数表!J31</f>
        <v>4.0324692327834512E-2</v>
      </c>
      <c r="E31" s="77">
        <f t="shared" si="0"/>
        <v>4.032469232783451</v>
      </c>
      <c r="F31" s="76">
        <f>分析係数表!C34</f>
        <v>0.2705469644902635</v>
      </c>
      <c r="G31" s="77">
        <f t="shared" si="1"/>
        <v>1.0909723103299445</v>
      </c>
      <c r="H31" s="77">
        <v>1.1384779340608533</v>
      </c>
      <c r="I31" s="77">
        <f t="shared" si="2"/>
        <v>1.1384779340608533</v>
      </c>
      <c r="J31" s="76">
        <f>分析係数表!G34</f>
        <v>0.42499396086641439</v>
      </c>
      <c r="K31" s="78">
        <f t="shared" si="3"/>
        <v>0.4838462465555346</v>
      </c>
      <c r="L31" s="79"/>
      <c r="M31" s="80"/>
      <c r="N31" s="81">
        <f>分析係数表!H34</f>
        <v>0.15790844628816747</v>
      </c>
      <c r="O31" s="82">
        <f t="shared" si="4"/>
        <v>1.123753398883973</v>
      </c>
      <c r="P31" s="76">
        <f>分析係数表!C34</f>
        <v>0.2705469644902635</v>
      </c>
      <c r="Q31" s="82">
        <f t="shared" si="5"/>
        <v>0.30402807090367512</v>
      </c>
      <c r="R31" s="83">
        <v>0.33452156540319905</v>
      </c>
      <c r="S31" s="84">
        <f t="shared" si="6"/>
        <v>1.4729994994640523</v>
      </c>
      <c r="T31" s="85">
        <f>分析係数表!F34</f>
        <v>0.70062001771479188</v>
      </c>
      <c r="U31" s="86">
        <f t="shared" si="7"/>
        <v>1.0320129354083838</v>
      </c>
      <c r="V31" s="87">
        <f>分析係数表!D34</f>
        <v>0.29060310814075208</v>
      </c>
      <c r="W31" s="88">
        <f t="shared" si="8"/>
        <v>0</v>
      </c>
      <c r="X31" s="76">
        <f>分析係数表!E34</f>
        <v>0.1754569611079797</v>
      </c>
      <c r="Y31" s="89">
        <f t="shared" si="9"/>
        <v>0</v>
      </c>
    </row>
    <row r="32" spans="1:25" x14ac:dyDescent="0.2">
      <c r="A32" s="6" t="s">
        <v>20</v>
      </c>
      <c r="B32" s="5" t="s">
        <v>37</v>
      </c>
      <c r="C32" s="90"/>
      <c r="D32" s="76">
        <f>投入係数表!J32</f>
        <v>6.0225189840272322E-3</v>
      </c>
      <c r="E32" s="77">
        <f t="shared" si="0"/>
        <v>0.6022518984027232</v>
      </c>
      <c r="F32" s="76">
        <f>分析係数表!C35</f>
        <v>0.21972666596037715</v>
      </c>
      <c r="G32" s="77">
        <f t="shared" si="1"/>
        <v>0.13233080170433817</v>
      </c>
      <c r="H32" s="77">
        <v>0.15457465270570792</v>
      </c>
      <c r="I32" s="77">
        <f t="shared" si="2"/>
        <v>0.15457465270570792</v>
      </c>
      <c r="J32" s="76">
        <f>分析係数表!G35</f>
        <v>0.31464737793851716</v>
      </c>
      <c r="K32" s="78">
        <f t="shared" si="3"/>
        <v>4.8636509169607912E-2</v>
      </c>
      <c r="L32" s="79"/>
      <c r="M32" s="80"/>
      <c r="N32" s="81">
        <f>分析係数表!H35</f>
        <v>5.9051661762577784E-2</v>
      </c>
      <c r="O32" s="82">
        <f t="shared" si="4"/>
        <v>0.42024038089985333</v>
      </c>
      <c r="P32" s="76">
        <f>分析係数表!C35</f>
        <v>0.21972666596037715</v>
      </c>
      <c r="Q32" s="82">
        <f t="shared" si="5"/>
        <v>9.2338017797043731E-2</v>
      </c>
      <c r="R32" s="83">
        <v>0.11611322631678082</v>
      </c>
      <c r="S32" s="84">
        <f t="shared" si="6"/>
        <v>0.27068787902248875</v>
      </c>
      <c r="T32" s="85">
        <f>分析係数表!F35</f>
        <v>0.64647377938517181</v>
      </c>
      <c r="U32" s="86">
        <f t="shared" si="7"/>
        <v>0.17499261618542447</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投入係数表!J33</f>
        <v>1.8329405603561141E-3</v>
      </c>
      <c r="E33" s="77">
        <f t="shared" si="0"/>
        <v>0.18329405603561141</v>
      </c>
      <c r="F33" s="76">
        <f>分析係数表!C36</f>
        <v>0.80551211884284601</v>
      </c>
      <c r="G33" s="77">
        <f t="shared" si="1"/>
        <v>0.1476455834485447</v>
      </c>
      <c r="H33" s="77">
        <v>0.20865663782672489</v>
      </c>
      <c r="I33" s="77">
        <f t="shared" si="2"/>
        <v>0.20865663782672489</v>
      </c>
      <c r="J33" s="76">
        <f>分析係数表!G36</f>
        <v>2.1071752951861943E-2</v>
      </c>
      <c r="K33" s="78">
        <f t="shared" si="3"/>
        <v>4.3967611240508788E-3</v>
      </c>
      <c r="L33" s="79"/>
      <c r="M33" s="80"/>
      <c r="N33" s="81">
        <f>分析係数表!H36</f>
        <v>0.17565964015242874</v>
      </c>
      <c r="O33" s="82">
        <f t="shared" si="4"/>
        <v>1.2500795385434618</v>
      </c>
      <c r="P33" s="76">
        <f>分析係数表!C36</f>
        <v>0.80551211884284601</v>
      </c>
      <c r="Q33" s="82">
        <f t="shared" si="5"/>
        <v>1.006954217814231</v>
      </c>
      <c r="R33" s="83">
        <v>1.0495190663208254</v>
      </c>
      <c r="S33" s="84">
        <f t="shared" si="6"/>
        <v>1.2581757041475503</v>
      </c>
      <c r="T33" s="85">
        <f>分析係数表!F36</f>
        <v>0.88071450196790801</v>
      </c>
      <c r="U33" s="86">
        <f t="shared" si="7"/>
        <v>1.1080935886664318</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投入係数表!J34</f>
        <v>2.1733438072793924E-2</v>
      </c>
      <c r="E34" s="77">
        <f t="shared" si="0"/>
        <v>2.1733438072793922</v>
      </c>
      <c r="F34" s="76">
        <f>分析係数表!C37</f>
        <v>0.2431087913880281</v>
      </c>
      <c r="G34" s="77">
        <f t="shared" si="1"/>
        <v>0.52835898625834854</v>
      </c>
      <c r="H34" s="77">
        <v>0.59634966394860667</v>
      </c>
      <c r="I34" s="77">
        <f t="shared" si="2"/>
        <v>0.59634966394860667</v>
      </c>
      <c r="J34" s="76">
        <f>分析係数表!G37</f>
        <v>0.38193760262725779</v>
      </c>
      <c r="K34" s="78">
        <f t="shared" si="3"/>
        <v>0.22776836097610165</v>
      </c>
      <c r="L34" s="79"/>
      <c r="M34" s="80"/>
      <c r="N34" s="81">
        <f>分析係数表!H37</f>
        <v>4.6944189860595245E-2</v>
      </c>
      <c r="O34" s="82">
        <f t="shared" si="4"/>
        <v>0.33407771499079991</v>
      </c>
      <c r="P34" s="76">
        <f>分析係数表!C37</f>
        <v>0.2431087913880281</v>
      </c>
      <c r="Q34" s="82">
        <f t="shared" si="5"/>
        <v>8.1217229521087481E-2</v>
      </c>
      <c r="R34" s="83">
        <v>0.1050732873173837</v>
      </c>
      <c r="S34" s="84">
        <f t="shared" si="6"/>
        <v>0.70142295126599041</v>
      </c>
      <c r="T34" s="85">
        <f>分析係数表!F37</f>
        <v>0.60410509031198689</v>
      </c>
      <c r="U34" s="86">
        <f t="shared" si="7"/>
        <v>0.4237331753214415</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投入係数表!J35</f>
        <v>1.125949201361613E-2</v>
      </c>
      <c r="E35" s="77">
        <f t="shared" si="0"/>
        <v>1.125949201361613</v>
      </c>
      <c r="F35" s="76">
        <f>分析係数表!C38</f>
        <v>1.1157894736842144E-2</v>
      </c>
      <c r="G35" s="77">
        <f t="shared" si="1"/>
        <v>1.2563222667824357E-2</v>
      </c>
      <c r="H35" s="77">
        <v>1.4196019293586569E-2</v>
      </c>
      <c r="I35" s="77">
        <f t="shared" si="2"/>
        <v>1.4196019293586569E-2</v>
      </c>
      <c r="J35" s="76">
        <f>分析係数表!G38</f>
        <v>0.27611940298507465</v>
      </c>
      <c r="K35" s="78">
        <f t="shared" si="3"/>
        <v>3.9197963721097247E-3</v>
      </c>
      <c r="L35" s="79"/>
      <c r="M35" s="80"/>
      <c r="N35" s="81">
        <f>分析係数表!H38</f>
        <v>4.123293618252858E-2</v>
      </c>
      <c r="O35" s="82">
        <f t="shared" si="4"/>
        <v>0.29343365266557314</v>
      </c>
      <c r="P35" s="76">
        <f>分析係数表!C38</f>
        <v>1.1157894736842144E-2</v>
      </c>
      <c r="Q35" s="82">
        <f t="shared" si="5"/>
        <v>3.2741018086895643E-3</v>
      </c>
      <c r="R35" s="83">
        <v>4.078114729602518E-3</v>
      </c>
      <c r="S35" s="84">
        <f t="shared" si="6"/>
        <v>1.8274134023189087E-2</v>
      </c>
      <c r="T35" s="85">
        <f>分析係数表!F38</f>
        <v>0.61194029850746268</v>
      </c>
      <c r="U35" s="86">
        <f t="shared" si="7"/>
        <v>1.1182679029115709E-2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投入係数表!J36</f>
        <v>0</v>
      </c>
      <c r="E36" s="77">
        <f t="shared" si="0"/>
        <v>0</v>
      </c>
      <c r="F36" s="76">
        <f>分析係数表!C39</f>
        <v>1</v>
      </c>
      <c r="G36" s="77">
        <f t="shared" si="1"/>
        <v>0</v>
      </c>
      <c r="H36" s="77">
        <v>4.3557271180932493E-2</v>
      </c>
      <c r="I36" s="77">
        <f t="shared" si="2"/>
        <v>4.3557271180932493E-2</v>
      </c>
      <c r="J36" s="76">
        <f>分析係数表!G39</f>
        <v>0.35370879120879123</v>
      </c>
      <c r="K36" s="78">
        <f t="shared" si="3"/>
        <v>1.5406589737761151E-2</v>
      </c>
      <c r="L36" s="79"/>
      <c r="M36" s="80"/>
      <c r="N36" s="81">
        <f>分析係数表!H39</f>
        <v>3.7431865322463944E-3</v>
      </c>
      <c r="O36" s="82">
        <f t="shared" si="4"/>
        <v>2.6638338145587828E-2</v>
      </c>
      <c r="P36" s="76">
        <f>分析係数表!C39</f>
        <v>1</v>
      </c>
      <c r="Q36" s="82">
        <f t="shared" si="5"/>
        <v>2.6638338145587828E-2</v>
      </c>
      <c r="R36" s="83">
        <v>9.7042915424287141E-2</v>
      </c>
      <c r="S36" s="84">
        <f t="shared" si="6"/>
        <v>0.14060018660521964</v>
      </c>
      <c r="T36" s="85">
        <f>分析係数表!F39</f>
        <v>0.70432692307692313</v>
      </c>
      <c r="U36" s="86">
        <f t="shared" si="7"/>
        <v>9.9028496815695574E-2</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投入係数表!J37</f>
        <v>2.618486514794449E-4</v>
      </c>
      <c r="E37" s="77">
        <f t="shared" si="0"/>
        <v>2.6184865147944492E-2</v>
      </c>
      <c r="F37" s="76">
        <f>分析係数表!C40</f>
        <v>0.83748410739660462</v>
      </c>
      <c r="G37" s="77">
        <f t="shared" si="1"/>
        <v>2.1929408415726753E-2</v>
      </c>
      <c r="H37" s="77">
        <v>2.2646920451426387E-2</v>
      </c>
      <c r="I37" s="77">
        <f t="shared" si="2"/>
        <v>2.2646920451426387E-2</v>
      </c>
      <c r="J37" s="76">
        <f>分析係数表!G40</f>
        <v>0.52098192071653671</v>
      </c>
      <c r="K37" s="78">
        <f t="shared" si="3"/>
        <v>1.1798636115098736E-2</v>
      </c>
      <c r="L37" s="79"/>
      <c r="M37" s="80"/>
      <c r="N37" s="81">
        <f>分析係数表!H40</f>
        <v>2.620230572572476E-2</v>
      </c>
      <c r="O37" s="82">
        <f t="shared" si="4"/>
        <v>0.18646836701911479</v>
      </c>
      <c r="P37" s="76">
        <f>分析係数表!C40</f>
        <v>0.83748410739660462</v>
      </c>
      <c r="Q37" s="82">
        <f t="shared" si="5"/>
        <v>0.15616429391070583</v>
      </c>
      <c r="R37" s="83">
        <v>0.15636883973981761</v>
      </c>
      <c r="S37" s="84">
        <f t="shared" si="6"/>
        <v>0.17901576019124399</v>
      </c>
      <c r="T37" s="85">
        <f>分析係数表!F40</f>
        <v>0.71877591640404714</v>
      </c>
      <c r="U37" s="86">
        <f t="shared" si="7"/>
        <v>0.12867221708222853</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投入係数表!J38</f>
        <v>0</v>
      </c>
      <c r="E38" s="77">
        <f t="shared" si="0"/>
        <v>0</v>
      </c>
      <c r="F38" s="76">
        <f>分析係数表!C41</f>
        <v>0.81365098605995612</v>
      </c>
      <c r="G38" s="77">
        <f t="shared" si="1"/>
        <v>0</v>
      </c>
      <c r="H38" s="77">
        <v>7.9441407455976343E-4</v>
      </c>
      <c r="I38" s="77">
        <f t="shared" si="2"/>
        <v>7.9441407455976343E-4</v>
      </c>
      <c r="J38" s="76">
        <f>分析係数表!G41</f>
        <v>0.45125858123569795</v>
      </c>
      <c r="K38" s="78">
        <f t="shared" si="3"/>
        <v>3.5848616819950883E-4</v>
      </c>
      <c r="L38" s="79"/>
      <c r="M38" s="80"/>
      <c r="N38" s="81">
        <f>分析係数表!H41</f>
        <v>4.9838406251507407E-2</v>
      </c>
      <c r="O38" s="82">
        <f t="shared" si="4"/>
        <v>0.35467436819615134</v>
      </c>
      <c r="P38" s="76">
        <f>分析係数表!C41</f>
        <v>0.81365098605995612</v>
      </c>
      <c r="Q38" s="82">
        <f t="shared" si="5"/>
        <v>0.28858114941299046</v>
      </c>
      <c r="R38" s="83">
        <v>0.29415251513219587</v>
      </c>
      <c r="S38" s="84">
        <f t="shared" si="6"/>
        <v>0.29494692920675564</v>
      </c>
      <c r="T38" s="85">
        <f>分析係数表!F41</f>
        <v>0.55572082379862697</v>
      </c>
      <c r="U38" s="86">
        <f t="shared" si="7"/>
        <v>0.16390815047565355</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投入係数表!J39</f>
        <v>1.5710919088766694E-3</v>
      </c>
      <c r="E39" s="77">
        <f>$C$12*D39</f>
        <v>0.15710919088766695</v>
      </c>
      <c r="F39" s="76">
        <f>分析係数表!C42</f>
        <v>0.2575498575498576</v>
      </c>
      <c r="G39" s="77">
        <f>E39*F39</f>
        <v>4.046344973289201E-2</v>
      </c>
      <c r="H39" s="77">
        <v>4.3456938243125638E-2</v>
      </c>
      <c r="I39" s="77">
        <f>C39+H39</f>
        <v>4.3456938243125638E-2</v>
      </c>
      <c r="J39" s="76">
        <f>分析係数表!G42</f>
        <v>0.48351648351648352</v>
      </c>
      <c r="K39" s="78">
        <f>I39*J39</f>
        <v>2.1012145963709102E-2</v>
      </c>
      <c r="L39" s="79"/>
      <c r="M39" s="80"/>
      <c r="N39" s="81">
        <f>分析係数表!H42</f>
        <v>1.4085186435772515E-2</v>
      </c>
      <c r="O39" s="82">
        <f t="shared" si="4"/>
        <v>0.10023704559937688</v>
      </c>
      <c r="P39" s="76">
        <f>分析係数表!C42</f>
        <v>0.2575498575498576</v>
      </c>
      <c r="Q39" s="82">
        <f>O39*P39</f>
        <v>2.5816036815338096E-2</v>
      </c>
      <c r="R39" s="83">
        <v>2.7006771033778576E-2</v>
      </c>
      <c r="S39" s="84">
        <f>I39+R39</f>
        <v>7.0463709276904207E-2</v>
      </c>
      <c r="T39" s="85">
        <f>分析係数表!F42</f>
        <v>0.55824175824175826</v>
      </c>
      <c r="U39" s="86">
        <f t="shared" si="7"/>
        <v>3.9335784958975099E-2</v>
      </c>
      <c r="V39" s="87">
        <f>分析係数表!D42</f>
        <v>0.94945054945054941</v>
      </c>
      <c r="W39" s="88">
        <f t="shared" si="8"/>
        <v>0</v>
      </c>
      <c r="X39" s="76">
        <f>分析係数表!E42</f>
        <v>0.76703296703296708</v>
      </c>
      <c r="Y39" s="89">
        <f t="shared" si="9"/>
        <v>0</v>
      </c>
    </row>
    <row r="40" spans="1:25" x14ac:dyDescent="0.2">
      <c r="A40" s="6" t="s">
        <v>194</v>
      </c>
      <c r="B40" s="5" t="s">
        <v>41</v>
      </c>
      <c r="C40" s="90"/>
      <c r="D40" s="76">
        <f>投入係数表!J40</f>
        <v>4.451427075150563E-2</v>
      </c>
      <c r="E40" s="77">
        <f>$C$12*D40</f>
        <v>4.4514270751505629</v>
      </c>
      <c r="F40" s="76">
        <f>分析係数表!C43</f>
        <v>0.29732567908148977</v>
      </c>
      <c r="G40" s="77">
        <f>E40*F40</f>
        <v>1.3235235780008709</v>
      </c>
      <c r="H40" s="77">
        <v>1.4855793148603964</v>
      </c>
      <c r="I40" s="77">
        <f>C40+H40</f>
        <v>1.4855793148603964</v>
      </c>
      <c r="J40" s="76">
        <f>分析係数表!G43</f>
        <v>0.35619328972357039</v>
      </c>
      <c r="K40" s="78">
        <f>I40*J40</f>
        <v>0.52915338330541239</v>
      </c>
      <c r="L40" s="79"/>
      <c r="M40" s="80"/>
      <c r="N40" s="81">
        <f>分析係数表!H43</f>
        <v>3.7451160098403359E-2</v>
      </c>
      <c r="O40" s="82">
        <f t="shared" si="4"/>
        <v>0.2665206924772473</v>
      </c>
      <c r="P40" s="76">
        <f>分析係数表!C43</f>
        <v>0.29732567908148977</v>
      </c>
      <c r="Q40" s="82">
        <f>O40*P40</f>
        <v>7.924344588006646E-2</v>
      </c>
      <c r="R40" s="83">
        <v>0.12593626051963877</v>
      </c>
      <c r="S40" s="84">
        <f>I40+R40</f>
        <v>1.6115155753800352</v>
      </c>
      <c r="T40" s="85">
        <f>分析係数表!F43</f>
        <v>0.64929309981008654</v>
      </c>
      <c r="U40" s="86">
        <f t="shared" si="7"/>
        <v>1.0463459433307383</v>
      </c>
      <c r="V40" s="87">
        <f>分析係数表!D43</f>
        <v>0.15741717661953999</v>
      </c>
      <c r="W40" s="88">
        <f t="shared" si="8"/>
        <v>0</v>
      </c>
      <c r="X40" s="76">
        <f>分析係数表!E43</f>
        <v>0.1249208693817261</v>
      </c>
      <c r="Y40" s="89">
        <f t="shared" si="9"/>
        <v>0</v>
      </c>
    </row>
    <row r="41" spans="1:25" x14ac:dyDescent="0.2">
      <c r="A41" s="6" t="s">
        <v>340</v>
      </c>
      <c r="B41" s="5" t="s">
        <v>42</v>
      </c>
      <c r="C41" s="90"/>
      <c r="D41" s="76">
        <f>投入係数表!J41</f>
        <v>0</v>
      </c>
      <c r="E41" s="77">
        <f>$C$12*D41</f>
        <v>0</v>
      </c>
      <c r="F41" s="76">
        <f>分析係数表!C44</f>
        <v>0.43971020730220212</v>
      </c>
      <c r="G41" s="77">
        <f>E41*F41</f>
        <v>0</v>
      </c>
      <c r="H41" s="77">
        <v>1.4589336165850002E-3</v>
      </c>
      <c r="I41" s="77">
        <f>C41+H41</f>
        <v>1.4589336165850002E-3</v>
      </c>
      <c r="J41" s="76">
        <f>分析係数表!G44</f>
        <v>0.26333317697828229</v>
      </c>
      <c r="K41" s="78">
        <f>I41*J41</f>
        <v>3.8418562425574328E-4</v>
      </c>
      <c r="L41" s="79"/>
      <c r="M41" s="80"/>
      <c r="N41" s="81">
        <f>分析係数表!H44</f>
        <v>0.10921807920505523</v>
      </c>
      <c r="O41" s="82">
        <f t="shared" si="4"/>
        <v>0.77724903645927779</v>
      </c>
      <c r="P41" s="76">
        <f>分析係数表!C44</f>
        <v>0.43971020730220212</v>
      </c>
      <c r="Q41" s="82">
        <f>O41*P41</f>
        <v>0.34176433494694591</v>
      </c>
      <c r="R41" s="83">
        <v>0.34712484135553479</v>
      </c>
      <c r="S41" s="84">
        <f>I41+R41</f>
        <v>0.34858377497211979</v>
      </c>
      <c r="T41" s="85">
        <f>分析係数表!F44</f>
        <v>0.45991838266335194</v>
      </c>
      <c r="U41" s="86">
        <f t="shared" si="7"/>
        <v>0.16032008600786316</v>
      </c>
      <c r="V41" s="87">
        <f>分析係数表!D44</f>
        <v>0.16642431633753929</v>
      </c>
      <c r="W41" s="88">
        <f t="shared" si="8"/>
        <v>0</v>
      </c>
      <c r="X41" s="76">
        <f>分析係数表!E44</f>
        <v>0.11782916647122285</v>
      </c>
      <c r="Y41" s="89">
        <f t="shared" si="9"/>
        <v>0</v>
      </c>
    </row>
    <row r="42" spans="1:25" x14ac:dyDescent="0.2">
      <c r="A42" s="6" t="s">
        <v>341</v>
      </c>
      <c r="B42" s="5" t="s">
        <v>278</v>
      </c>
      <c r="C42" s="90"/>
      <c r="D42" s="76">
        <f>投入係数表!J42</f>
        <v>2.618486514794449E-4</v>
      </c>
      <c r="E42" s="77">
        <f>$C$12*D42</f>
        <v>2.6184865147944492E-2</v>
      </c>
      <c r="F42" s="76">
        <f>分析係数表!C45</f>
        <v>1</v>
      </c>
      <c r="G42" s="77">
        <f>E42*F42</f>
        <v>2.6184865147944492E-2</v>
      </c>
      <c r="H42" s="77">
        <v>3.2628085818950658E-2</v>
      </c>
      <c r="I42" s="77">
        <f>C42+H42</f>
        <v>3.2628085818950658E-2</v>
      </c>
      <c r="J42" s="76">
        <f>分析係数表!G45</f>
        <v>0</v>
      </c>
      <c r="K42" s="78">
        <f>I42*J42</f>
        <v>0</v>
      </c>
      <c r="L42" s="79"/>
      <c r="M42" s="80"/>
      <c r="N42" s="81">
        <f>分析係数表!H45</f>
        <v>0</v>
      </c>
      <c r="O42" s="82">
        <f t="shared" si="4"/>
        <v>0</v>
      </c>
      <c r="P42" s="76">
        <f>分析係数表!C45</f>
        <v>1</v>
      </c>
      <c r="Q42" s="82">
        <f>O42*P42</f>
        <v>0</v>
      </c>
      <c r="R42" s="83">
        <v>3.2253211218091866E-3</v>
      </c>
      <c r="S42" s="84">
        <f>I42+R42</f>
        <v>3.5853406940759842E-2</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1.8329405603561141E-3</v>
      </c>
      <c r="E43" s="77">
        <f>$C$12*D43</f>
        <v>0.18329405603561141</v>
      </c>
      <c r="F43" s="76">
        <f>分析係数表!C46</f>
        <v>1</v>
      </c>
      <c r="G43" s="77">
        <f>E43*F43</f>
        <v>0.18329405603561141</v>
      </c>
      <c r="H43" s="77">
        <v>0.22958758701279691</v>
      </c>
      <c r="I43" s="77">
        <f>C43+H43</f>
        <v>0.22958758701279691</v>
      </c>
      <c r="J43" s="76">
        <f>分析係数表!G46</f>
        <v>9.3457943925233638E-3</v>
      </c>
      <c r="K43" s="78">
        <f>I43*J43</f>
        <v>2.1456783832971673E-3</v>
      </c>
      <c r="L43" s="79"/>
      <c r="M43" s="80"/>
      <c r="N43" s="81">
        <f>分析係数表!H46</f>
        <v>5.0031354010901551E-2</v>
      </c>
      <c r="O43" s="82">
        <f t="shared" si="4"/>
        <v>0.35604747840984141</v>
      </c>
      <c r="P43" s="76">
        <f>分析係数表!C46</f>
        <v>1</v>
      </c>
      <c r="Q43" s="82">
        <f>O43*P43</f>
        <v>0.35604747840984141</v>
      </c>
      <c r="R43" s="83">
        <v>0.37109801816851373</v>
      </c>
      <c r="S43" s="84">
        <f>I43+R43</f>
        <v>0.60068560518131064</v>
      </c>
      <c r="T43" s="85">
        <f>分析係数表!F46</f>
        <v>0.31355140186915886</v>
      </c>
      <c r="U43" s="86">
        <f t="shared" si="7"/>
        <v>0.18834581358722402</v>
      </c>
      <c r="V43" s="87">
        <f>分析係数表!D46</f>
        <v>6.2305295950155766E-4</v>
      </c>
      <c r="W43" s="88">
        <f t="shared" si="8"/>
        <v>0</v>
      </c>
      <c r="X43" s="76">
        <f>分析係数表!E46</f>
        <v>2.0249221183800624E-3</v>
      </c>
      <c r="Y43" s="89">
        <f t="shared" si="9"/>
        <v>0</v>
      </c>
    </row>
    <row r="44" spans="1:25" x14ac:dyDescent="0.2">
      <c r="A44" s="192">
        <v>40</v>
      </c>
      <c r="B44" s="14" t="s">
        <v>150</v>
      </c>
      <c r="C44" s="197">
        <f>SUM(C5:C43)</f>
        <v>100</v>
      </c>
      <c r="D44" s="92">
        <f>投入係数表!J44</f>
        <v>0.68316313170987164</v>
      </c>
      <c r="E44" s="91">
        <f>SUM(E5:E43)</f>
        <v>68.316313170987158</v>
      </c>
      <c r="F44" s="92">
        <f>分析係数表!C47</f>
        <v>0.44631798907903963</v>
      </c>
      <c r="G44" s="91">
        <f>SUM(G5:G43)</f>
        <v>5.8564101980701277</v>
      </c>
      <c r="H44" s="91">
        <f>SUM(H5:H43)</f>
        <v>6.5598329358166829</v>
      </c>
      <c r="I44" s="91">
        <f>SUM(I5:I43)</f>
        <v>106.55983293581667</v>
      </c>
      <c r="J44" s="92">
        <f>分析係数表!G47</f>
        <v>0.26122233306007958</v>
      </c>
      <c r="K44" s="93">
        <f>SUM(K5:K43)</f>
        <v>11.350058947372146</v>
      </c>
      <c r="L44" s="94">
        <f>最終需要_まとめ!$L$33</f>
        <v>0.627</v>
      </c>
      <c r="M44" s="91">
        <f>K44*L44</f>
        <v>7.1164869600023355</v>
      </c>
      <c r="N44" s="95">
        <f>分析係数表!H47</f>
        <v>1</v>
      </c>
      <c r="O44" s="91">
        <f>SUM(O5:O43)</f>
        <v>7.1164869600023346</v>
      </c>
      <c r="P44" s="92">
        <f>分析係数表!C47</f>
        <v>0.44631798907903963</v>
      </c>
      <c r="Q44" s="96">
        <f>SUM(Q5:Q43)</f>
        <v>3.0868961499007948</v>
      </c>
      <c r="R44" s="91">
        <f>SUM(R5:R43)</f>
        <v>3.4813067297347007</v>
      </c>
      <c r="S44" s="97">
        <f>SUM(S5:S43)</f>
        <v>110.04113966555143</v>
      </c>
      <c r="T44" s="98">
        <f>分析係数表!F47</f>
        <v>0.52393110055407954</v>
      </c>
      <c r="U44" s="99">
        <f>SUM(U5:U43)</f>
        <v>36.119780066624543</v>
      </c>
      <c r="V44" s="100">
        <f>分析係数表!D47</f>
        <v>0.10969491056701794</v>
      </c>
      <c r="W44" s="101">
        <f>SUM(W5:W43)</f>
        <v>3</v>
      </c>
      <c r="X44" s="92">
        <f>分析係数表!E47</f>
        <v>8.3823050104198563E-2</v>
      </c>
      <c r="Y44" s="102">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0.75107940679556973</v>
      </c>
      <c r="G5" s="110">
        <f t="shared" ref="G5:G38" si="1">E5*F5</f>
        <v>0</v>
      </c>
      <c r="H5" s="110">
        <f t="array" ref="H5:H43">MMULT(逆行列係数!C5:AO43,'9'!G5:G43)</f>
        <v>6.3546201280370685E-5</v>
      </c>
      <c r="I5" s="110">
        <f t="shared" ref="I5:I38" si="2">C5+H5</f>
        <v>6.3546201280370685E-5</v>
      </c>
      <c r="J5" s="107">
        <f>分析係数表!G8</f>
        <v>0.11972085188304657</v>
      </c>
      <c r="K5" s="111">
        <f t="shared" ref="K5:K38" si="3">I5*J5</f>
        <v>7.607805351217523E-6</v>
      </c>
      <c r="L5" s="79" t="s">
        <v>182</v>
      </c>
      <c r="M5" s="80" t="s">
        <v>182</v>
      </c>
      <c r="N5" s="81">
        <f>分析係数表!H8</f>
        <v>1.1750518547103371E-2</v>
      </c>
      <c r="O5" s="82">
        <f t="shared" ref="O5:O43" si="4">$M$44*N5</f>
        <v>2.8256450639935295E-2</v>
      </c>
      <c r="P5" s="76">
        <f>分析係数表!C8</f>
        <v>0.75107940679556973</v>
      </c>
      <c r="Q5" s="82">
        <f t="shared" ref="Q5:Q38" si="5">O5*P5</f>
        <v>2.1222838184790899E-2</v>
      </c>
      <c r="R5" s="83">
        <f t="array" ref="R5:R43">MMULT(逆行列係数!C5:AO43,'9'!Q5:Q43)</f>
        <v>2.9964436101106821E-2</v>
      </c>
      <c r="S5" s="84">
        <f t="shared" ref="S5:S38" si="6">I5+R5</f>
        <v>3.0027982302387193E-2</v>
      </c>
      <c r="T5" s="85">
        <f>分析係数表!F8</f>
        <v>0.45193117555047529</v>
      </c>
      <c r="U5" s="86">
        <f t="shared" ref="U5:U43" si="7">S5*T5</f>
        <v>1.3570581341326712E-2</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107">
        <f>投入係数表!K6</f>
        <v>0</v>
      </c>
      <c r="E6" s="110">
        <f t="shared" si="0"/>
        <v>0</v>
      </c>
      <c r="F6" s="76">
        <f>分析係数表!C9</f>
        <v>5.0420168067226934E-2</v>
      </c>
      <c r="G6" s="110">
        <f t="shared" si="1"/>
        <v>0</v>
      </c>
      <c r="H6" s="110">
        <v>2.7253062788017975E-7</v>
      </c>
      <c r="I6" s="110">
        <f t="shared" si="2"/>
        <v>2.7253062788017975E-7</v>
      </c>
      <c r="J6" s="107">
        <f>分析係数表!G9</f>
        <v>0.2857142857142857</v>
      </c>
      <c r="K6" s="111">
        <f t="shared" si="3"/>
        <v>7.7865893680051347E-8</v>
      </c>
      <c r="L6" s="79"/>
      <c r="M6" s="80"/>
      <c r="N6" s="81">
        <f>分析係数表!H9</f>
        <v>6.077854420915537E-4</v>
      </c>
      <c r="O6" s="82">
        <f t="shared" si="4"/>
        <v>1.4615405503414808E-3</v>
      </c>
      <c r="P6" s="76">
        <f>分析係数表!C9</f>
        <v>5.0420168067226934E-2</v>
      </c>
      <c r="Q6" s="82">
        <f t="shared" si="5"/>
        <v>7.3691120185284816E-5</v>
      </c>
      <c r="R6" s="83">
        <v>8.4861230886685015E-5</v>
      </c>
      <c r="S6" s="84">
        <f t="shared" si="6"/>
        <v>8.5133761514565192E-5</v>
      </c>
      <c r="T6" s="85">
        <f>分析係数表!F9</f>
        <v>0.7142857142857143</v>
      </c>
      <c r="U6" s="86">
        <f t="shared" si="7"/>
        <v>6.0809829653260853E-5</v>
      </c>
      <c r="V6" s="87">
        <f>分析係数表!D9</f>
        <v>0.14285714285714285</v>
      </c>
      <c r="W6" s="167">
        <f t="shared" si="8"/>
        <v>0</v>
      </c>
      <c r="X6" s="76">
        <f>分析係数表!E9</f>
        <v>0</v>
      </c>
      <c r="Y6" s="166">
        <f t="shared" si="9"/>
        <v>0</v>
      </c>
    </row>
    <row r="7" spans="1:25" x14ac:dyDescent="0.2">
      <c r="A7" s="6" t="s">
        <v>220</v>
      </c>
      <c r="B7" s="5" t="s">
        <v>266</v>
      </c>
      <c r="C7" s="90"/>
      <c r="D7" s="107">
        <f>投入係数表!K7</f>
        <v>0</v>
      </c>
      <c r="E7" s="110">
        <f t="shared" si="0"/>
        <v>0</v>
      </c>
      <c r="F7" s="76">
        <f>分析係数表!C10</f>
        <v>1</v>
      </c>
      <c r="G7" s="110">
        <f t="shared" si="1"/>
        <v>0</v>
      </c>
      <c r="H7" s="110">
        <v>1.0435206719884685E-4</v>
      </c>
      <c r="I7" s="110">
        <f t="shared" si="2"/>
        <v>1.0435206719884685E-4</v>
      </c>
      <c r="J7" s="107">
        <f>分析係数表!G10</f>
        <v>0.17928858290304073</v>
      </c>
      <c r="K7" s="111">
        <f t="shared" si="3"/>
        <v>1.870913425108413E-5</v>
      </c>
      <c r="L7" s="79"/>
      <c r="M7" s="80"/>
      <c r="N7" s="81">
        <f>分析係数表!H10</f>
        <v>1.1866287202739858E-3</v>
      </c>
      <c r="O7" s="82">
        <f t="shared" si="4"/>
        <v>2.8534839316190818E-3</v>
      </c>
      <c r="P7" s="76">
        <f>分析係数表!C10</f>
        <v>1</v>
      </c>
      <c r="Q7" s="82">
        <f t="shared" si="5"/>
        <v>2.8534839316190818E-3</v>
      </c>
      <c r="R7" s="83">
        <v>4.7552884267770103E-3</v>
      </c>
      <c r="S7" s="84">
        <f t="shared" si="6"/>
        <v>4.8596404939758569E-3</v>
      </c>
      <c r="T7" s="85">
        <f>分析係数表!F10</f>
        <v>0.51912411550965765</v>
      </c>
      <c r="U7" s="86">
        <f t="shared" si="7"/>
        <v>2.5227565731301325E-3</v>
      </c>
      <c r="V7" s="87">
        <f>分析係数表!D10</f>
        <v>0.10594759992350354</v>
      </c>
      <c r="W7" s="167">
        <f t="shared" si="8"/>
        <v>0</v>
      </c>
      <c r="X7" s="76">
        <f>分析係数表!E10</f>
        <v>0.11550965767833238</v>
      </c>
      <c r="Y7" s="166">
        <f t="shared" si="9"/>
        <v>0</v>
      </c>
    </row>
    <row r="8" spans="1:25" x14ac:dyDescent="0.2">
      <c r="A8" s="6" t="s">
        <v>221</v>
      </c>
      <c r="B8" s="5" t="s">
        <v>27</v>
      </c>
      <c r="C8" s="90"/>
      <c r="D8" s="107">
        <f>投入係数表!K8</f>
        <v>0.58411214953271029</v>
      </c>
      <c r="E8" s="110">
        <f t="shared" si="0"/>
        <v>58.411214953271028</v>
      </c>
      <c r="F8" s="76">
        <f>分析係数表!C11</f>
        <v>1.2755102040816757E-3</v>
      </c>
      <c r="G8" s="110">
        <f t="shared" si="1"/>
        <v>7.4504100705705359E-2</v>
      </c>
      <c r="H8" s="110">
        <v>7.4784952775277233E-2</v>
      </c>
      <c r="I8" s="110">
        <f t="shared" si="2"/>
        <v>7.4784952775277233E-2</v>
      </c>
      <c r="J8" s="107">
        <f>分析係数表!G11</f>
        <v>0.5714285714285714</v>
      </c>
      <c r="K8" s="111">
        <f t="shared" si="3"/>
        <v>4.2734258728729844E-2</v>
      </c>
      <c r="L8" s="79"/>
      <c r="M8" s="80"/>
      <c r="N8" s="81">
        <f>分析係数表!H11</f>
        <v>-1.9294775939414404E-5</v>
      </c>
      <c r="O8" s="82">
        <f t="shared" si="4"/>
        <v>-4.6398112709253367E-5</v>
      </c>
      <c r="P8" s="76">
        <f>分析係数表!C11</f>
        <v>1.2755102040816757E-3</v>
      </c>
      <c r="Q8" s="82">
        <f t="shared" si="5"/>
        <v>-5.9181266210784352E-8</v>
      </c>
      <c r="R8" s="83">
        <v>1.2989574067291229E-5</v>
      </c>
      <c r="S8" s="84">
        <f t="shared" si="6"/>
        <v>7.4797942349344518E-2</v>
      </c>
      <c r="T8" s="85">
        <f>分析係数表!F11</f>
        <v>0.8571428571428571</v>
      </c>
      <c r="U8" s="86">
        <f t="shared" si="7"/>
        <v>6.4112522013723874E-2</v>
      </c>
      <c r="V8" s="87">
        <f>分析係数表!D11</f>
        <v>0.14285714285714285</v>
      </c>
      <c r="W8" s="167">
        <f t="shared" si="8"/>
        <v>0</v>
      </c>
      <c r="X8" s="76">
        <f>分析係数表!E11</f>
        <v>0</v>
      </c>
      <c r="Y8" s="166">
        <f t="shared" si="9"/>
        <v>0</v>
      </c>
    </row>
    <row r="9" spans="1:25" x14ac:dyDescent="0.2">
      <c r="A9" s="6" t="s">
        <v>222</v>
      </c>
      <c r="B9" s="5" t="s">
        <v>190</v>
      </c>
      <c r="C9" s="90"/>
      <c r="D9" s="107">
        <f>投入係数表!K9</f>
        <v>0</v>
      </c>
      <c r="E9" s="110">
        <f t="shared" si="0"/>
        <v>0</v>
      </c>
      <c r="F9" s="76">
        <f>分析係数表!C12</f>
        <v>9.1502903081732923E-2</v>
      </c>
      <c r="G9" s="110">
        <f t="shared" si="1"/>
        <v>0</v>
      </c>
      <c r="H9" s="110">
        <v>3.4005832440183507E-5</v>
      </c>
      <c r="I9" s="110">
        <f t="shared" si="2"/>
        <v>3.4005832440183507E-5</v>
      </c>
      <c r="J9" s="107">
        <f>分析係数表!G12</f>
        <v>0.14161426479455594</v>
      </c>
      <c r="K9" s="111">
        <f t="shared" si="3"/>
        <v>4.8157109597434475E-6</v>
      </c>
      <c r="L9" s="79"/>
      <c r="M9" s="80"/>
      <c r="N9" s="81">
        <f>分析係数表!H12</f>
        <v>9.0270609232550286E-2</v>
      </c>
      <c r="O9" s="82">
        <f t="shared" si="4"/>
        <v>0.21707357031024185</v>
      </c>
      <c r="P9" s="76">
        <f>分析係数表!C12</f>
        <v>9.1502903081732923E-2</v>
      </c>
      <c r="Q9" s="82">
        <f t="shared" si="5"/>
        <v>1.9862861865703796E-2</v>
      </c>
      <c r="R9" s="83">
        <v>2.2587209134432244E-2</v>
      </c>
      <c r="S9" s="84">
        <f t="shared" si="6"/>
        <v>2.2621214966872426E-2</v>
      </c>
      <c r="T9" s="85">
        <f>分析係数表!F12</f>
        <v>0.30579722628994743</v>
      </c>
      <c r="U9" s="86">
        <f t="shared" si="7"/>
        <v>6.9175047921782333E-3</v>
      </c>
      <c r="V9" s="87">
        <f>分析係数表!D12</f>
        <v>8.803514514600741E-2</v>
      </c>
      <c r="W9" s="167">
        <f t="shared" si="8"/>
        <v>0</v>
      </c>
      <c r="X9" s="76">
        <f>分析係数表!E12</f>
        <v>7.1754673098458094E-2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0.24752475247524752</v>
      </c>
      <c r="K10" s="111">
        <f t="shared" si="3"/>
        <v>0</v>
      </c>
      <c r="L10" s="79"/>
      <c r="M10" s="80"/>
      <c r="N10" s="81">
        <f>分析係数表!H13</f>
        <v>1.3593169649317447E-2</v>
      </c>
      <c r="O10" s="82">
        <f t="shared" si="4"/>
        <v>3.268747040366899E-2</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107">
        <f>投入係数表!K11</f>
        <v>0</v>
      </c>
      <c r="E11" s="110">
        <f t="shared" si="0"/>
        <v>0</v>
      </c>
      <c r="F11" s="76">
        <f>分析係数表!C14</f>
        <v>8.6714152988541793E-3</v>
      </c>
      <c r="G11" s="110">
        <f t="shared" si="1"/>
        <v>0</v>
      </c>
      <c r="H11" s="110">
        <v>8.4393761182713584E-5</v>
      </c>
      <c r="I11" s="110">
        <f t="shared" si="2"/>
        <v>8.4393761182713584E-5</v>
      </c>
      <c r="J11" s="107">
        <f>分析係数表!G14</f>
        <v>0.2</v>
      </c>
      <c r="K11" s="111">
        <f t="shared" si="3"/>
        <v>1.6878752236542716E-5</v>
      </c>
      <c r="L11" s="79"/>
      <c r="M11" s="80"/>
      <c r="N11" s="81">
        <f>分析係数表!H14</f>
        <v>1.1383917804254498E-3</v>
      </c>
      <c r="O11" s="82">
        <f t="shared" si="4"/>
        <v>2.7374886498459485E-3</v>
      </c>
      <c r="P11" s="76">
        <f>分析係数表!C14</f>
        <v>8.6714152988541793E-3</v>
      </c>
      <c r="Q11" s="82">
        <f t="shared" si="5"/>
        <v>2.373790095871383E-5</v>
      </c>
      <c r="R11" s="83">
        <v>1.9016093903433595E-4</v>
      </c>
      <c r="S11" s="84">
        <f t="shared" si="6"/>
        <v>2.7455470021704953E-4</v>
      </c>
      <c r="T11" s="85">
        <f>分析係数表!F14</f>
        <v>0.33888888888888891</v>
      </c>
      <c r="U11" s="86">
        <f t="shared" si="7"/>
        <v>9.3043537295777907E-5</v>
      </c>
      <c r="V11" s="87">
        <f>分析係数表!D14</f>
        <v>0.15</v>
      </c>
      <c r="W11" s="167">
        <f t="shared" si="8"/>
        <v>0</v>
      </c>
      <c r="X11" s="76">
        <f>分析係数表!E14</f>
        <v>7.2222222222222215E-2</v>
      </c>
      <c r="Y11" s="166">
        <f t="shared" si="9"/>
        <v>0</v>
      </c>
    </row>
    <row r="12" spans="1:25" x14ac:dyDescent="0.2">
      <c r="A12" s="6" t="s">
        <v>225</v>
      </c>
      <c r="B12" s="5" t="s">
        <v>29</v>
      </c>
      <c r="C12" s="90"/>
      <c r="D12" s="107">
        <f>投入係数表!K12</f>
        <v>4.6728971962616819E-3</v>
      </c>
      <c r="E12" s="110">
        <f t="shared" si="0"/>
        <v>0.46728971962616817</v>
      </c>
      <c r="F12" s="76">
        <f>分析係数表!C15</f>
        <v>0</v>
      </c>
      <c r="G12" s="110">
        <f t="shared" si="1"/>
        <v>0</v>
      </c>
      <c r="H12" s="110">
        <v>0</v>
      </c>
      <c r="I12" s="110">
        <f t="shared" si="2"/>
        <v>0</v>
      </c>
      <c r="J12" s="107">
        <f>分析係数表!G15</f>
        <v>9.5574757789997383E-2</v>
      </c>
      <c r="K12" s="111">
        <f t="shared" si="3"/>
        <v>0</v>
      </c>
      <c r="L12" s="79"/>
      <c r="M12" s="80"/>
      <c r="N12" s="81">
        <f>分析係数表!H15</f>
        <v>8.3642853697361436E-3</v>
      </c>
      <c r="O12" s="82">
        <f t="shared" si="4"/>
        <v>2.011358185946133E-2</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75">
        <f>最終需要_まとめ!C14</f>
        <v>100</v>
      </c>
      <c r="D13" s="107">
        <f>投入係数表!K13</f>
        <v>6.0747663551401869E-2</v>
      </c>
      <c r="E13" s="110">
        <f t="shared" si="0"/>
        <v>6.0747663551401869</v>
      </c>
      <c r="F13" s="76">
        <f>分析係数表!C16</f>
        <v>2.5322997416020621E-2</v>
      </c>
      <c r="G13" s="110">
        <f t="shared" si="1"/>
        <v>0.15383129271414395</v>
      </c>
      <c r="H13" s="110">
        <v>0.15511505838918935</v>
      </c>
      <c r="I13" s="110">
        <f t="shared" si="2"/>
        <v>100.15511505838919</v>
      </c>
      <c r="J13" s="107">
        <f>分析係数表!G16</f>
        <v>3.2710280373831772E-2</v>
      </c>
      <c r="K13" s="111">
        <f t="shared" si="3"/>
        <v>3.2761018944332907</v>
      </c>
      <c r="L13" s="79"/>
      <c r="M13" s="80"/>
      <c r="N13" s="81">
        <f>分析係数表!H16</f>
        <v>1.6091843133471614E-2</v>
      </c>
      <c r="O13" s="82">
        <f t="shared" si="4"/>
        <v>3.8696025999517304E-2</v>
      </c>
      <c r="P13" s="76">
        <f>分析係数表!C16</f>
        <v>2.5322997416020621E-2</v>
      </c>
      <c r="Q13" s="82">
        <f t="shared" si="5"/>
        <v>9.798993663960435E-4</v>
      </c>
      <c r="R13" s="83">
        <v>1.1610356416552189E-3</v>
      </c>
      <c r="S13" s="84">
        <f t="shared" si="6"/>
        <v>100.15627609403084</v>
      </c>
      <c r="T13" s="85">
        <f>分析係数表!F16</f>
        <v>0.28504672897196259</v>
      </c>
      <c r="U13" s="86">
        <f t="shared" si="7"/>
        <v>28.549218886616266</v>
      </c>
      <c r="V13" s="87">
        <f>分析係数表!D16</f>
        <v>2.8037383177570093E-2</v>
      </c>
      <c r="W13" s="167">
        <f t="shared" si="8"/>
        <v>3</v>
      </c>
      <c r="X13" s="76">
        <f>分析係数表!E16</f>
        <v>1.8691588785046728E-2</v>
      </c>
      <c r="Y13" s="166">
        <f t="shared" si="9"/>
        <v>2</v>
      </c>
    </row>
    <row r="14" spans="1:25" x14ac:dyDescent="0.2">
      <c r="A14" s="6" t="s">
        <v>2</v>
      </c>
      <c r="B14" s="5" t="s">
        <v>364</v>
      </c>
      <c r="C14" s="90"/>
      <c r="D14" s="107">
        <f>投入係数表!K14</f>
        <v>0</v>
      </c>
      <c r="E14" s="110">
        <f t="shared" si="0"/>
        <v>0</v>
      </c>
      <c r="F14" s="76">
        <f>分析係数表!C17</f>
        <v>1.516108654453574E-2</v>
      </c>
      <c r="G14" s="110">
        <f t="shared" si="1"/>
        <v>0</v>
      </c>
      <c r="H14" s="110">
        <v>1.066666856213982E-4</v>
      </c>
      <c r="I14" s="110">
        <f t="shared" si="2"/>
        <v>1.066666856213982E-4</v>
      </c>
      <c r="J14" s="107">
        <f>分析係数表!G17</f>
        <v>0.22093023255813954</v>
      </c>
      <c r="K14" s="111">
        <f t="shared" si="3"/>
        <v>2.3565895660541463E-5</v>
      </c>
      <c r="L14" s="79"/>
      <c r="M14" s="80"/>
      <c r="N14" s="81">
        <f>分析係数表!H17</f>
        <v>2.7205634074574307E-3</v>
      </c>
      <c r="O14" s="82">
        <f t="shared" si="4"/>
        <v>6.5421338920047239E-3</v>
      </c>
      <c r="P14" s="76">
        <f>分析係数表!C17</f>
        <v>1.516108654453574E-2</v>
      </c>
      <c r="Q14" s="82">
        <f t="shared" si="5"/>
        <v>9.9185858122624045E-5</v>
      </c>
      <c r="R14" s="83">
        <v>2.209020361968336E-4</v>
      </c>
      <c r="S14" s="84">
        <f t="shared" si="6"/>
        <v>3.2756872181823179E-4</v>
      </c>
      <c r="T14" s="85">
        <f>分析係数表!F17</f>
        <v>0.34593023255813954</v>
      </c>
      <c r="U14" s="86">
        <f t="shared" si="7"/>
        <v>1.1331592411735344E-4</v>
      </c>
      <c r="V14" s="87">
        <f>分析係数表!D17</f>
        <v>0.13372093023255813</v>
      </c>
      <c r="W14" s="167">
        <f t="shared" si="8"/>
        <v>0</v>
      </c>
      <c r="X14" s="76">
        <f>分析係数表!E17</f>
        <v>0.10174418604651163</v>
      </c>
      <c r="Y14" s="166">
        <f t="shared" si="9"/>
        <v>0</v>
      </c>
    </row>
    <row r="15" spans="1:25" x14ac:dyDescent="0.2">
      <c r="A15" s="6" t="s">
        <v>3</v>
      </c>
      <c r="B15" s="5" t="s">
        <v>31</v>
      </c>
      <c r="C15" s="90"/>
      <c r="D15" s="107">
        <f>投入係数表!K15</f>
        <v>0</v>
      </c>
      <c r="E15" s="110">
        <f t="shared" si="0"/>
        <v>0</v>
      </c>
      <c r="F15" s="76">
        <f>分析係数表!C18</f>
        <v>0.19618745035742657</v>
      </c>
      <c r="G15" s="110">
        <f t="shared" si="1"/>
        <v>0</v>
      </c>
      <c r="H15" s="110">
        <v>2.1713366060265648E-4</v>
      </c>
      <c r="I15" s="110">
        <f t="shared" si="2"/>
        <v>2.1713366060265648E-4</v>
      </c>
      <c r="J15" s="107">
        <f>分析係数表!G18</f>
        <v>0.21566025215660253</v>
      </c>
      <c r="K15" s="111">
        <f t="shared" si="3"/>
        <v>4.6827099997255048E-5</v>
      </c>
      <c r="L15" s="79"/>
      <c r="M15" s="80"/>
      <c r="N15" s="81">
        <f>分析係数表!H18</f>
        <v>4.341324586368241E-4</v>
      </c>
      <c r="O15" s="82">
        <f t="shared" si="4"/>
        <v>1.0439575359582007E-3</v>
      </c>
      <c r="P15" s="76">
        <f>分析係数表!C18</f>
        <v>0.19618745035742657</v>
      </c>
      <c r="Q15" s="82">
        <f t="shared" si="5"/>
        <v>2.0481136726106087E-4</v>
      </c>
      <c r="R15" s="83">
        <v>6.1837935918021775E-4</v>
      </c>
      <c r="S15" s="84">
        <f t="shared" si="6"/>
        <v>8.355130197828742E-4</v>
      </c>
      <c r="T15" s="85">
        <f>分析係数表!F18</f>
        <v>0.46051758460517583</v>
      </c>
      <c r="U15" s="86">
        <f t="shared" si="7"/>
        <v>3.8476843777658572E-4</v>
      </c>
      <c r="V15" s="87">
        <f>分析係数表!D18</f>
        <v>0.10152621101526212</v>
      </c>
      <c r="W15" s="167">
        <f t="shared" si="8"/>
        <v>0</v>
      </c>
      <c r="X15" s="76">
        <f>分析係数表!E18</f>
        <v>9.0245520902455204E-2</v>
      </c>
      <c r="Y15" s="166">
        <f t="shared" si="9"/>
        <v>0</v>
      </c>
    </row>
    <row r="16" spans="1:25" x14ac:dyDescent="0.2">
      <c r="A16" s="6" t="s">
        <v>4</v>
      </c>
      <c r="B16" s="5" t="s">
        <v>32</v>
      </c>
      <c r="C16" s="90"/>
      <c r="D16" s="107">
        <f>投入係数表!K16</f>
        <v>0</v>
      </c>
      <c r="E16" s="110">
        <f t="shared" si="0"/>
        <v>0</v>
      </c>
      <c r="F16" s="76">
        <f>分析係数表!C19</f>
        <v>5.4503729202524331E-2</v>
      </c>
      <c r="G16" s="110">
        <f t="shared" si="1"/>
        <v>0</v>
      </c>
      <c r="H16" s="110">
        <v>3.4802955588729893E-5</v>
      </c>
      <c r="I16" s="110">
        <f t="shared" si="2"/>
        <v>3.4802955588729893E-5</v>
      </c>
      <c r="J16" s="107">
        <f>分析係数表!G19</f>
        <v>5.7142857142857141E-2</v>
      </c>
      <c r="K16" s="111">
        <f t="shared" si="3"/>
        <v>1.9887403193559939E-6</v>
      </c>
      <c r="L16" s="79"/>
      <c r="M16" s="80"/>
      <c r="N16" s="81">
        <f>分析係数表!H19</f>
        <v>-1.1576865563648642E-4</v>
      </c>
      <c r="O16" s="82">
        <f t="shared" si="4"/>
        <v>-2.7838867625552019E-4</v>
      </c>
      <c r="P16" s="76">
        <f>分析係数表!C19</f>
        <v>5.4503729202524331E-2</v>
      </c>
      <c r="Q16" s="82">
        <f t="shared" si="5"/>
        <v>-1.5173221023680088E-5</v>
      </c>
      <c r="R16" s="83">
        <v>8.1434346086067539E-5</v>
      </c>
      <c r="S16" s="84">
        <f t="shared" si="6"/>
        <v>1.1623730167479744E-4</v>
      </c>
      <c r="T16" s="85">
        <f>分析係数表!F19</f>
        <v>0.24047619047619048</v>
      </c>
      <c r="U16" s="86">
        <f t="shared" si="7"/>
        <v>2.7952303497987005E-5</v>
      </c>
      <c r="V16" s="87">
        <f>分析係数表!D19</f>
        <v>7.3809523809523811E-2</v>
      </c>
      <c r="W16" s="167">
        <f t="shared" si="8"/>
        <v>0</v>
      </c>
      <c r="X16" s="76">
        <f>分析係数表!E19</f>
        <v>0.05</v>
      </c>
      <c r="Y16" s="166">
        <f t="shared" si="9"/>
        <v>0</v>
      </c>
    </row>
    <row r="17" spans="1:25" x14ac:dyDescent="0.2">
      <c r="A17" s="6" t="s">
        <v>5</v>
      </c>
      <c r="B17" s="5" t="s">
        <v>33</v>
      </c>
      <c r="C17" s="90"/>
      <c r="D17" s="107">
        <f>投入係数表!K17</f>
        <v>0</v>
      </c>
      <c r="E17" s="110">
        <f t="shared" si="0"/>
        <v>0</v>
      </c>
      <c r="F17" s="76">
        <f>分析係数表!C20</f>
        <v>8.1453634085213444E-3</v>
      </c>
      <c r="G17" s="110">
        <f t="shared" si="1"/>
        <v>0</v>
      </c>
      <c r="H17" s="110">
        <v>5.1431041039553245E-6</v>
      </c>
      <c r="I17" s="110">
        <f t="shared" si="2"/>
        <v>5.1431041039553245E-6</v>
      </c>
      <c r="J17" s="107">
        <f>分析係数表!G20</f>
        <v>0.10256410256410256</v>
      </c>
      <c r="K17" s="111">
        <f t="shared" si="3"/>
        <v>5.2749785681593073E-7</v>
      </c>
      <c r="L17" s="79"/>
      <c r="M17" s="80"/>
      <c r="N17" s="81">
        <f>分析係数表!H20</f>
        <v>5.4025372630360328E-4</v>
      </c>
      <c r="O17" s="82">
        <f t="shared" si="4"/>
        <v>1.2991471558590941E-3</v>
      </c>
      <c r="P17" s="76">
        <f>分析係数表!C20</f>
        <v>8.1453634085213444E-3</v>
      </c>
      <c r="Q17" s="82">
        <f t="shared" si="5"/>
        <v>1.0582025705619241E-5</v>
      </c>
      <c r="R17" s="83">
        <v>3.0106424004349805E-5</v>
      </c>
      <c r="S17" s="84">
        <f t="shared" si="6"/>
        <v>3.5249528108305128E-5</v>
      </c>
      <c r="T17" s="85">
        <f>分析係数表!F20</f>
        <v>0.23076923076923078</v>
      </c>
      <c r="U17" s="86">
        <f t="shared" si="7"/>
        <v>8.1345064865319534E-6</v>
      </c>
      <c r="V17" s="87">
        <f>分析係数表!D20</f>
        <v>8.9743589743589744E-2</v>
      </c>
      <c r="W17" s="167">
        <f t="shared" si="8"/>
        <v>0</v>
      </c>
      <c r="X17" s="76">
        <f>分析係数表!E20</f>
        <v>6.4102564102564097E-2</v>
      </c>
      <c r="Y17" s="166">
        <f t="shared" si="9"/>
        <v>0</v>
      </c>
    </row>
    <row r="18" spans="1:25" x14ac:dyDescent="0.2">
      <c r="A18" s="6" t="s">
        <v>6</v>
      </c>
      <c r="B18" s="5" t="s">
        <v>34</v>
      </c>
      <c r="C18" s="90"/>
      <c r="D18" s="107">
        <f>投入係数表!K18</f>
        <v>0</v>
      </c>
      <c r="E18" s="110">
        <f t="shared" si="0"/>
        <v>0</v>
      </c>
      <c r="F18" s="76">
        <f>分析係数表!C21</f>
        <v>1.4319809069212375E-2</v>
      </c>
      <c r="G18" s="110">
        <f t="shared" si="1"/>
        <v>0</v>
      </c>
      <c r="H18" s="110">
        <v>5.7151577856516566E-5</v>
      </c>
      <c r="I18" s="110">
        <f t="shared" si="2"/>
        <v>5.7151577856516566E-5</v>
      </c>
      <c r="J18" s="107">
        <f>分析係数表!G21</f>
        <v>0.28315412186379929</v>
      </c>
      <c r="K18" s="111">
        <f t="shared" si="3"/>
        <v>1.6182704841092506E-5</v>
      </c>
      <c r="L18" s="79"/>
      <c r="M18" s="80"/>
      <c r="N18" s="81">
        <f>分析係数表!H21</f>
        <v>8.9720708118276973E-4</v>
      </c>
      <c r="O18" s="82">
        <f t="shared" si="4"/>
        <v>2.1575122409802812E-3</v>
      </c>
      <c r="P18" s="76">
        <f>分析係数表!C21</f>
        <v>1.4319809069212375E-2</v>
      </c>
      <c r="Q18" s="82">
        <f t="shared" si="5"/>
        <v>3.0895163355326148E-5</v>
      </c>
      <c r="R18" s="83">
        <v>8.1532233973242505E-5</v>
      </c>
      <c r="S18" s="84">
        <f t="shared" si="6"/>
        <v>1.3868381182975908E-4</v>
      </c>
      <c r="T18" s="85">
        <f>分析係数表!F21</f>
        <v>0.4265232974910394</v>
      </c>
      <c r="U18" s="86">
        <f t="shared" si="7"/>
        <v>5.9151876730255665E-5</v>
      </c>
      <c r="V18" s="87">
        <f>分析係数表!D21</f>
        <v>0.22580645161290322</v>
      </c>
      <c r="W18" s="167">
        <f t="shared" si="8"/>
        <v>0</v>
      </c>
      <c r="X18" s="76">
        <f>分析係数表!E21</f>
        <v>0.13261648745519714</v>
      </c>
      <c r="Y18" s="166">
        <f t="shared" si="9"/>
        <v>0</v>
      </c>
    </row>
    <row r="19" spans="1:25" x14ac:dyDescent="0.2">
      <c r="A19" s="6" t="s">
        <v>7</v>
      </c>
      <c r="B19" s="5" t="s">
        <v>268</v>
      </c>
      <c r="C19" s="90"/>
      <c r="D19" s="107">
        <f>投入係数表!K19</f>
        <v>0</v>
      </c>
      <c r="E19" s="110">
        <f t="shared" si="0"/>
        <v>0</v>
      </c>
      <c r="F19" s="76">
        <f>分析係数表!C22</f>
        <v>8.8888888888888351E-3</v>
      </c>
      <c r="G19" s="110">
        <f t="shared" si="1"/>
        <v>0</v>
      </c>
      <c r="H19" s="110">
        <v>2.2194706091254579E-5</v>
      </c>
      <c r="I19" s="110">
        <f t="shared" si="2"/>
        <v>2.2194706091254579E-5</v>
      </c>
      <c r="J19" s="107">
        <f>分析係数表!G22</f>
        <v>0.19767441860465115</v>
      </c>
      <c r="K19" s="111">
        <f t="shared" si="3"/>
        <v>4.3873256226898587E-6</v>
      </c>
      <c r="L19" s="79"/>
      <c r="M19" s="80"/>
      <c r="N19" s="81">
        <f>分析係数表!H22</f>
        <v>3.8589551878828809E-5</v>
      </c>
      <c r="O19" s="82">
        <f t="shared" si="4"/>
        <v>9.2796225418506734E-5</v>
      </c>
      <c r="P19" s="76">
        <f>分析係数表!C22</f>
        <v>8.8888888888888351E-3</v>
      </c>
      <c r="Q19" s="82">
        <f t="shared" si="5"/>
        <v>8.2485533705338818E-7</v>
      </c>
      <c r="R19" s="83">
        <v>8.313156651432577E-6</v>
      </c>
      <c r="S19" s="84">
        <f t="shared" si="6"/>
        <v>3.0507862742687157E-5</v>
      </c>
      <c r="T19" s="85">
        <f>分析係数表!F22</f>
        <v>0.41860465116279072</v>
      </c>
      <c r="U19" s="86">
        <f t="shared" si="7"/>
        <v>1.2770733241124857E-5</v>
      </c>
      <c r="V19" s="87">
        <f>分析係数表!D22</f>
        <v>6.1046511627906974E-2</v>
      </c>
      <c r="W19" s="167">
        <f t="shared" si="8"/>
        <v>0</v>
      </c>
      <c r="X19" s="76">
        <f>分析係数表!E22</f>
        <v>3.7790697674418602E-2</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0.2156319290465632</v>
      </c>
      <c r="K20" s="111">
        <f t="shared" si="3"/>
        <v>0</v>
      </c>
      <c r="L20" s="79"/>
      <c r="M20" s="80"/>
      <c r="N20" s="81">
        <f>分析係数表!H23</f>
        <v>2.8942163909121605E-5</v>
      </c>
      <c r="O20" s="82">
        <f t="shared" si="4"/>
        <v>6.9597169063880047E-5</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107">
        <f>投入係数表!K21</f>
        <v>0</v>
      </c>
      <c r="E21" s="110">
        <f t="shared" si="0"/>
        <v>0</v>
      </c>
      <c r="F21" s="76">
        <f>分析係数表!C24</f>
        <v>3.6742192284139663E-2</v>
      </c>
      <c r="G21" s="110">
        <f t="shared" si="1"/>
        <v>0</v>
      </c>
      <c r="H21" s="110">
        <v>6.2895985578334033E-5</v>
      </c>
      <c r="I21" s="110">
        <f t="shared" si="2"/>
        <v>6.2895985578334033E-5</v>
      </c>
      <c r="J21" s="107">
        <f>分析係数表!G24</f>
        <v>0.21568627450980393</v>
      </c>
      <c r="K21" s="111">
        <f t="shared" si="3"/>
        <v>1.3565800811013223E-5</v>
      </c>
      <c r="L21" s="79"/>
      <c r="M21" s="80"/>
      <c r="N21" s="81">
        <f>分析係数表!H24</f>
        <v>3.6660074284887369E-4</v>
      </c>
      <c r="O21" s="82">
        <f t="shared" si="4"/>
        <v>8.8156414147581397E-4</v>
      </c>
      <c r="P21" s="76">
        <f>分析係数表!C24</f>
        <v>3.6742192284139663E-2</v>
      </c>
      <c r="Q21" s="82">
        <f t="shared" si="5"/>
        <v>3.2390599196906861E-5</v>
      </c>
      <c r="R21" s="83">
        <v>1.2816476480528963E-4</v>
      </c>
      <c r="S21" s="84">
        <f t="shared" si="6"/>
        <v>1.9106075038362368E-4</v>
      </c>
      <c r="T21" s="85">
        <f>分析係数表!F24</f>
        <v>0.41176470588235292</v>
      </c>
      <c r="U21" s="86">
        <f t="shared" si="7"/>
        <v>7.8672073687374448E-5</v>
      </c>
      <c r="V21" s="87">
        <f>分析係数表!D24</f>
        <v>8.8235294117647065E-2</v>
      </c>
      <c r="W21" s="167">
        <f t="shared" si="8"/>
        <v>0</v>
      </c>
      <c r="X21" s="76">
        <f>分析係数表!E24</f>
        <v>6.8627450980392163E-2</v>
      </c>
      <c r="Y21" s="166">
        <f t="shared" si="9"/>
        <v>0</v>
      </c>
    </row>
    <row r="22" spans="1:25" x14ac:dyDescent="0.2">
      <c r="A22" s="6" t="s">
        <v>10</v>
      </c>
      <c r="B22" s="5" t="s">
        <v>271</v>
      </c>
      <c r="C22" s="90"/>
      <c r="D22" s="107">
        <f>投入係数表!K22</f>
        <v>0</v>
      </c>
      <c r="E22" s="110">
        <f t="shared" si="0"/>
        <v>0</v>
      </c>
      <c r="F22" s="76">
        <f>分析係数表!C25</f>
        <v>5.4298642533936459E-3</v>
      </c>
      <c r="G22" s="110">
        <f t="shared" si="1"/>
        <v>0</v>
      </c>
      <c r="H22" s="110">
        <v>2.0830384300041892E-5</v>
      </c>
      <c r="I22" s="110">
        <f t="shared" si="2"/>
        <v>2.0830384300041892E-5</v>
      </c>
      <c r="J22" s="107">
        <f>分析係数表!G25</f>
        <v>0.19285714285714287</v>
      </c>
      <c r="K22" s="111">
        <f t="shared" si="3"/>
        <v>4.0172884007223649E-6</v>
      </c>
      <c r="L22" s="79"/>
      <c r="M22" s="80"/>
      <c r="N22" s="81">
        <f>分析係数表!H25</f>
        <v>5.0166417442477451E-4</v>
      </c>
      <c r="O22" s="82">
        <f t="shared" si="4"/>
        <v>1.2063509304405873E-3</v>
      </c>
      <c r="P22" s="76">
        <f>分析係数表!C25</f>
        <v>5.4298642533936459E-3</v>
      </c>
      <c r="Q22" s="82">
        <f t="shared" si="5"/>
        <v>6.5503217942475097E-6</v>
      </c>
      <c r="R22" s="83">
        <v>2.9968880803836153E-5</v>
      </c>
      <c r="S22" s="84">
        <f t="shared" si="6"/>
        <v>5.0799265103878045E-5</v>
      </c>
      <c r="T22" s="85">
        <f>分析係数表!F25</f>
        <v>0.35</v>
      </c>
      <c r="U22" s="86">
        <f t="shared" si="7"/>
        <v>1.7779742786357314E-5</v>
      </c>
      <c r="V22" s="87">
        <f>分析係数表!D25</f>
        <v>1.4285714285714285E-2</v>
      </c>
      <c r="W22" s="167">
        <f t="shared" si="8"/>
        <v>0</v>
      </c>
      <c r="X22" s="76">
        <f>分析係数表!E25</f>
        <v>0</v>
      </c>
      <c r="Y22" s="166">
        <f t="shared" si="9"/>
        <v>0</v>
      </c>
    </row>
    <row r="23" spans="1:25" x14ac:dyDescent="0.2">
      <c r="A23" s="6" t="s">
        <v>11</v>
      </c>
      <c r="B23" s="5" t="s">
        <v>35</v>
      </c>
      <c r="C23" s="90"/>
      <c r="D23" s="107">
        <f>投入係数表!K23</f>
        <v>0</v>
      </c>
      <c r="E23" s="110">
        <f t="shared" si="0"/>
        <v>0</v>
      </c>
      <c r="F23" s="76">
        <f>分析係数表!C26</f>
        <v>0.48330404217926182</v>
      </c>
      <c r="G23" s="110">
        <f t="shared" si="1"/>
        <v>0</v>
      </c>
      <c r="H23" s="110">
        <v>1.1253216183070404E-3</v>
      </c>
      <c r="I23" s="110">
        <f t="shared" si="2"/>
        <v>1.1253216183070404E-3</v>
      </c>
      <c r="J23" s="107">
        <f>分析係数表!G26</f>
        <v>0.1963757396449704</v>
      </c>
      <c r="K23" s="111">
        <f t="shared" si="3"/>
        <v>2.2098586513352012E-4</v>
      </c>
      <c r="L23" s="79"/>
      <c r="M23" s="80"/>
      <c r="N23" s="81">
        <f>分析係数表!H26</f>
        <v>1.0805074526072066E-2</v>
      </c>
      <c r="O23" s="82">
        <f t="shared" si="4"/>
        <v>2.598294311718188E-2</v>
      </c>
      <c r="P23" s="76">
        <f>分析係数表!C26</f>
        <v>0.48330404217926182</v>
      </c>
      <c r="Q23" s="82">
        <f t="shared" si="5"/>
        <v>1.2557661436247832E-2</v>
      </c>
      <c r="R23" s="83">
        <v>1.372641913299575E-2</v>
      </c>
      <c r="S23" s="84">
        <f t="shared" si="6"/>
        <v>1.485174075130279E-2</v>
      </c>
      <c r="T23" s="85">
        <f>分析係数表!F26</f>
        <v>0.33515162721893493</v>
      </c>
      <c r="U23" s="86">
        <f t="shared" si="7"/>
        <v>4.9775850798328969E-3</v>
      </c>
      <c r="V23" s="87">
        <f>分析係数表!D26</f>
        <v>3.2359467455621301E-2</v>
      </c>
      <c r="W23" s="167">
        <f t="shared" si="8"/>
        <v>0</v>
      </c>
      <c r="X23" s="76">
        <f>分析係数表!E26</f>
        <v>3.5133136094674555E-2</v>
      </c>
      <c r="Y23" s="166">
        <f t="shared" si="9"/>
        <v>0</v>
      </c>
    </row>
    <row r="24" spans="1:25" x14ac:dyDescent="0.2">
      <c r="A24" s="6" t="s">
        <v>12</v>
      </c>
      <c r="B24" s="5" t="s">
        <v>365</v>
      </c>
      <c r="C24" s="90"/>
      <c r="D24" s="107">
        <f>投入係数表!K24</f>
        <v>0</v>
      </c>
      <c r="E24" s="110">
        <f t="shared" si="0"/>
        <v>0</v>
      </c>
      <c r="F24" s="76">
        <f>分析係数表!C27</f>
        <v>1.5397419891801878E-2</v>
      </c>
      <c r="G24" s="110">
        <f t="shared" si="1"/>
        <v>0</v>
      </c>
      <c r="H24" s="110">
        <v>1.0204566819599933E-5</v>
      </c>
      <c r="I24" s="110">
        <f t="shared" si="2"/>
        <v>1.0204566819599933E-5</v>
      </c>
      <c r="J24" s="107">
        <f>分析係数表!G27</f>
        <v>0.17525773195876287</v>
      </c>
      <c r="K24" s="111">
        <f t="shared" si="3"/>
        <v>1.7884292364247303E-6</v>
      </c>
      <c r="L24" s="79"/>
      <c r="M24" s="80"/>
      <c r="N24" s="81">
        <f>分析係数表!H27</f>
        <v>1.0544595050889971E-2</v>
      </c>
      <c r="O24" s="82">
        <f t="shared" si="4"/>
        <v>2.5356568595606963E-2</v>
      </c>
      <c r="P24" s="76">
        <f>分析係数表!C27</f>
        <v>1.5397419891801878E-2</v>
      </c>
      <c r="Q24" s="82">
        <f t="shared" si="5"/>
        <v>3.9042573368183747E-4</v>
      </c>
      <c r="R24" s="83">
        <v>3.9393859774975544E-4</v>
      </c>
      <c r="S24" s="84">
        <f t="shared" si="6"/>
        <v>4.0414316456935536E-4</v>
      </c>
      <c r="T24" s="85">
        <f>分析係数表!F27</f>
        <v>0.32989690721649484</v>
      </c>
      <c r="U24" s="86">
        <f t="shared" si="7"/>
        <v>1.3332558006411724E-4</v>
      </c>
      <c r="V24" s="87">
        <f>分析係数表!D27</f>
        <v>0.91752577319587625</v>
      </c>
      <c r="W24" s="167">
        <f t="shared" si="8"/>
        <v>0</v>
      </c>
      <c r="X24" s="76">
        <f>分析係数表!E27</f>
        <v>1.0412371134020619</v>
      </c>
      <c r="Y24" s="166">
        <f t="shared" si="9"/>
        <v>0</v>
      </c>
    </row>
    <row r="25" spans="1:25" x14ac:dyDescent="0.2">
      <c r="A25" s="6" t="s">
        <v>13</v>
      </c>
      <c r="B25" s="5" t="s">
        <v>191</v>
      </c>
      <c r="C25" s="90"/>
      <c r="D25" s="107">
        <f>投入係数表!K25</f>
        <v>0</v>
      </c>
      <c r="E25" s="110">
        <f t="shared" si="0"/>
        <v>0</v>
      </c>
      <c r="F25" s="76">
        <f>分析係数表!C28</f>
        <v>9.0111373607829948E-2</v>
      </c>
      <c r="G25" s="110">
        <f t="shared" si="1"/>
        <v>0</v>
      </c>
      <c r="H25" s="110">
        <v>9.9179054510335676E-4</v>
      </c>
      <c r="I25" s="110">
        <f t="shared" si="2"/>
        <v>9.9179054510335676E-4</v>
      </c>
      <c r="J25" s="107">
        <f>分析係数表!G28</f>
        <v>0.1250338294993234</v>
      </c>
      <c r="K25" s="111">
        <f t="shared" si="3"/>
        <v>1.2400736991549413E-4</v>
      </c>
      <c r="L25" s="79"/>
      <c r="M25" s="80"/>
      <c r="N25" s="81">
        <f>分析係数表!H28</f>
        <v>1.9400897207081182E-2</v>
      </c>
      <c r="O25" s="82">
        <f t="shared" si="4"/>
        <v>4.6653302329154253E-2</v>
      </c>
      <c r="P25" s="76">
        <f>分析係数表!C28</f>
        <v>9.0111373607829948E-2</v>
      </c>
      <c r="Q25" s="82">
        <f t="shared" si="5"/>
        <v>4.2039931562214616E-3</v>
      </c>
      <c r="R25" s="83">
        <v>4.5446186890435039E-3</v>
      </c>
      <c r="S25" s="84">
        <f t="shared" si="6"/>
        <v>5.5364092341468607E-3</v>
      </c>
      <c r="T25" s="85">
        <f>分析係数表!F28</f>
        <v>0.21434370771312586</v>
      </c>
      <c r="U25" s="86">
        <f t="shared" si="7"/>
        <v>1.1866944826642257E-3</v>
      </c>
      <c r="V25" s="87">
        <f>分析係数表!D28</f>
        <v>6.0081190798376184E-2</v>
      </c>
      <c r="W25" s="167">
        <f t="shared" si="8"/>
        <v>0</v>
      </c>
      <c r="X25" s="76">
        <f>分析係数表!E28</f>
        <v>5.0067658998646819E-2</v>
      </c>
      <c r="Y25" s="166">
        <f t="shared" si="9"/>
        <v>0</v>
      </c>
    </row>
    <row r="26" spans="1:25" x14ac:dyDescent="0.2">
      <c r="A26" s="6" t="s">
        <v>14</v>
      </c>
      <c r="B26" s="5" t="s">
        <v>50</v>
      </c>
      <c r="C26" s="90"/>
      <c r="D26" s="107">
        <f>投入係数表!K26</f>
        <v>0</v>
      </c>
      <c r="E26" s="110">
        <f t="shared" si="0"/>
        <v>0</v>
      </c>
      <c r="F26" s="76">
        <f>分析係数表!C29</f>
        <v>0.6629566210045662</v>
      </c>
      <c r="G26" s="110">
        <f t="shared" si="1"/>
        <v>0</v>
      </c>
      <c r="H26" s="110">
        <v>8.9017152217577451E-3</v>
      </c>
      <c r="I26" s="110">
        <f t="shared" si="2"/>
        <v>8.9017152217577451E-3</v>
      </c>
      <c r="J26" s="107">
        <f>分析係数表!G29</f>
        <v>0.25902590967011185</v>
      </c>
      <c r="K26" s="111">
        <f t="shared" si="3"/>
        <v>2.3057748829400813E-3</v>
      </c>
      <c r="L26" s="79"/>
      <c r="M26" s="80"/>
      <c r="N26" s="81">
        <f>分析係数表!H29</f>
        <v>9.3869084945251077E-3</v>
      </c>
      <c r="O26" s="82">
        <f t="shared" si="4"/>
        <v>2.257268183305176E-2</v>
      </c>
      <c r="P26" s="76">
        <f>分析係数表!C29</f>
        <v>0.6629566210045662</v>
      </c>
      <c r="Q26" s="82">
        <f t="shared" si="5"/>
        <v>1.4964708875051153E-2</v>
      </c>
      <c r="R26" s="83">
        <v>2.2545245549471543E-2</v>
      </c>
      <c r="S26" s="84">
        <f t="shared" si="6"/>
        <v>3.1446960771229285E-2</v>
      </c>
      <c r="T26" s="85">
        <f>分析係数表!F29</f>
        <v>0.37484071924111567</v>
      </c>
      <c r="U26" s="86">
        <f t="shared" si="7"/>
        <v>1.1787601393434734E-2</v>
      </c>
      <c r="V26" s="87">
        <f>分析係数表!D29</f>
        <v>5.6137618575676056E-2</v>
      </c>
      <c r="W26" s="167">
        <f t="shared" si="8"/>
        <v>0</v>
      </c>
      <c r="X26" s="76">
        <f>分析係数表!E29</f>
        <v>4.1412997309924961E-2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1.1010972465952904E-2</v>
      </c>
      <c r="I27" s="110">
        <f t="shared" si="2"/>
        <v>1.1010972465952904E-2</v>
      </c>
      <c r="J27" s="107">
        <f>分析係数表!G30</f>
        <v>0.34461622907327782</v>
      </c>
      <c r="K27" s="111">
        <f t="shared" si="3"/>
        <v>3.7945598096463806E-3</v>
      </c>
      <c r="L27" s="79"/>
      <c r="M27" s="80"/>
      <c r="N27" s="81">
        <f>分析係数表!H30</f>
        <v>0</v>
      </c>
      <c r="O27" s="82">
        <f t="shared" si="4"/>
        <v>0</v>
      </c>
      <c r="P27" s="76">
        <f>分析係数表!C30</f>
        <v>1</v>
      </c>
      <c r="Q27" s="82">
        <f t="shared" si="5"/>
        <v>0</v>
      </c>
      <c r="R27" s="83">
        <v>6.4485385728935262E-3</v>
      </c>
      <c r="S27" s="84">
        <f t="shared" si="6"/>
        <v>1.745951103884643E-2</v>
      </c>
      <c r="T27" s="85">
        <f>分析係数表!F30</f>
        <v>0.44085628030372337</v>
      </c>
      <c r="U27" s="86">
        <f t="shared" si="7"/>
        <v>7.6971350925076343E-3</v>
      </c>
      <c r="V27" s="87">
        <f>分析係数表!D30</f>
        <v>0.13612661238678986</v>
      </c>
      <c r="W27" s="167">
        <f t="shared" si="8"/>
        <v>0</v>
      </c>
      <c r="X27" s="76">
        <f>分析係数表!E30</f>
        <v>8.9744762601774775E-2</v>
      </c>
      <c r="Y27" s="166">
        <f t="shared" si="9"/>
        <v>0</v>
      </c>
    </row>
    <row r="28" spans="1:25" x14ac:dyDescent="0.2">
      <c r="A28" s="6" t="s">
        <v>16</v>
      </c>
      <c r="B28" s="5" t="s">
        <v>192</v>
      </c>
      <c r="C28" s="90"/>
      <c r="D28" s="107">
        <f>投入係数表!K28</f>
        <v>9.3457943925233638E-3</v>
      </c>
      <c r="E28" s="110">
        <f t="shared" si="0"/>
        <v>0.93457943925233633</v>
      </c>
      <c r="F28" s="76">
        <f>分析係数表!C31</f>
        <v>0.28926065839179704</v>
      </c>
      <c r="G28" s="110">
        <f t="shared" si="1"/>
        <v>0.27033706391756729</v>
      </c>
      <c r="H28" s="110">
        <v>0.27729039924675836</v>
      </c>
      <c r="I28" s="110">
        <f t="shared" si="2"/>
        <v>0.27729039924675836</v>
      </c>
      <c r="J28" s="107">
        <f>分析係数表!G31</f>
        <v>7.0113314447592071E-2</v>
      </c>
      <c r="K28" s="111">
        <f t="shared" si="3"/>
        <v>1.9441748955686317E-2</v>
      </c>
      <c r="L28" s="79"/>
      <c r="M28" s="80"/>
      <c r="N28" s="81">
        <f>分析係数表!H31</f>
        <v>2.2806425160387826E-2</v>
      </c>
      <c r="O28" s="82">
        <f t="shared" si="4"/>
        <v>5.4842569222337476E-2</v>
      </c>
      <c r="P28" s="76">
        <f>分析係数表!C31</f>
        <v>0.28926065839179704</v>
      </c>
      <c r="Q28" s="82">
        <f t="shared" si="5"/>
        <v>1.5863797681151044E-2</v>
      </c>
      <c r="R28" s="83">
        <v>2.0135593318390637E-2</v>
      </c>
      <c r="S28" s="84">
        <f t="shared" si="6"/>
        <v>0.29742599256514901</v>
      </c>
      <c r="T28" s="85">
        <f>分析係数表!F31</f>
        <v>0.24929178470254956</v>
      </c>
      <c r="U28" s="86">
        <f t="shared" si="7"/>
        <v>7.4145856503493229E-2</v>
      </c>
      <c r="V28" s="87">
        <f>分析係数表!D31</f>
        <v>2.124645892351275E-3</v>
      </c>
      <c r="W28" s="167">
        <f t="shared" si="8"/>
        <v>0</v>
      </c>
      <c r="X28" s="76">
        <f>分析係数表!E31</f>
        <v>9.4428706326723328E-4</v>
      </c>
      <c r="Y28" s="166">
        <f t="shared" si="9"/>
        <v>0</v>
      </c>
    </row>
    <row r="29" spans="1:25" x14ac:dyDescent="0.2">
      <c r="A29" s="6" t="s">
        <v>17</v>
      </c>
      <c r="B29" s="5" t="s">
        <v>272</v>
      </c>
      <c r="C29" s="90"/>
      <c r="D29" s="107">
        <f>投入係数表!K29</f>
        <v>0</v>
      </c>
      <c r="E29" s="110">
        <f t="shared" si="0"/>
        <v>0</v>
      </c>
      <c r="F29" s="76">
        <f>分析係数表!C32</f>
        <v>1</v>
      </c>
      <c r="G29" s="110">
        <f t="shared" si="1"/>
        <v>0</v>
      </c>
      <c r="H29" s="110">
        <v>2.7209606770061774E-3</v>
      </c>
      <c r="I29" s="110">
        <f t="shared" si="2"/>
        <v>2.7209606770061774E-3</v>
      </c>
      <c r="J29" s="107">
        <f>分析係数表!G32</f>
        <v>0.14014251781472684</v>
      </c>
      <c r="K29" s="111">
        <f t="shared" si="3"/>
        <v>3.8132228015050942E-4</v>
      </c>
      <c r="L29" s="79"/>
      <c r="M29" s="80"/>
      <c r="N29" s="81">
        <f>分析係数表!H32</f>
        <v>6.3576286720370464E-3</v>
      </c>
      <c r="O29" s="82">
        <f t="shared" si="4"/>
        <v>1.5288178137698984E-2</v>
      </c>
      <c r="P29" s="76">
        <f>分析係数表!C32</f>
        <v>1</v>
      </c>
      <c r="Q29" s="82">
        <f t="shared" si="5"/>
        <v>1.5288178137698984E-2</v>
      </c>
      <c r="R29" s="83">
        <v>2.015811615726695E-2</v>
      </c>
      <c r="S29" s="84">
        <f t="shared" si="6"/>
        <v>2.2879076834273128E-2</v>
      </c>
      <c r="T29" s="85">
        <f>分析係数表!F32</f>
        <v>0.4833729216152019</v>
      </c>
      <c r="U29" s="86">
        <f t="shared" si="7"/>
        <v>1.1059126213241286E-2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107">
        <f>投入係数表!K30</f>
        <v>0</v>
      </c>
      <c r="E30" s="110">
        <f t="shared" si="0"/>
        <v>0</v>
      </c>
      <c r="F30" s="76">
        <f>分析係数表!C33</f>
        <v>0.49161290322580642</v>
      </c>
      <c r="G30" s="110">
        <f t="shared" si="1"/>
        <v>0</v>
      </c>
      <c r="H30" s="110">
        <v>1.6691100973349848E-3</v>
      </c>
      <c r="I30" s="110">
        <f t="shared" si="2"/>
        <v>1.6691100973349848E-3</v>
      </c>
      <c r="J30" s="107">
        <f>分析係数表!G33</f>
        <v>0.50851900393184801</v>
      </c>
      <c r="K30" s="111">
        <f t="shared" si="3"/>
        <v>8.4877420414937639E-4</v>
      </c>
      <c r="L30" s="79"/>
      <c r="M30" s="80"/>
      <c r="N30" s="81">
        <f>分析係数表!H33</f>
        <v>9.3579663306159861E-4</v>
      </c>
      <c r="O30" s="82">
        <f t="shared" si="4"/>
        <v>2.250308466398788E-3</v>
      </c>
      <c r="P30" s="76">
        <f>分析係数表!C33</f>
        <v>0.49161290322580642</v>
      </c>
      <c r="Q30" s="82">
        <f t="shared" si="5"/>
        <v>1.1062806783199203E-3</v>
      </c>
      <c r="R30" s="83">
        <v>4.1656420130121432E-3</v>
      </c>
      <c r="S30" s="84">
        <f t="shared" si="6"/>
        <v>5.8347521103471276E-3</v>
      </c>
      <c r="T30" s="85">
        <f>分析係数表!F33</f>
        <v>0.64744429882044563</v>
      </c>
      <c r="U30" s="86">
        <f t="shared" si="7"/>
        <v>3.7776769888748112E-3</v>
      </c>
      <c r="V30" s="87">
        <f>分析係数表!D33</f>
        <v>9.6985583224115338E-2</v>
      </c>
      <c r="W30" s="167">
        <f t="shared" si="8"/>
        <v>0</v>
      </c>
      <c r="X30" s="76">
        <f>分析係数表!E33</f>
        <v>7.7326343381389259E-2</v>
      </c>
      <c r="Y30" s="166">
        <f t="shared" si="9"/>
        <v>0</v>
      </c>
    </row>
    <row r="31" spans="1:25" x14ac:dyDescent="0.2">
      <c r="A31" s="6" t="s">
        <v>19</v>
      </c>
      <c r="B31" s="5" t="s">
        <v>274</v>
      </c>
      <c r="C31" s="90"/>
      <c r="D31" s="107">
        <f>投入係数表!K31</f>
        <v>9.3457943925233638E-3</v>
      </c>
      <c r="E31" s="110">
        <f t="shared" si="0"/>
        <v>0.93457943925233633</v>
      </c>
      <c r="F31" s="76">
        <f>分析係数表!C34</f>
        <v>0.2705469644902635</v>
      </c>
      <c r="G31" s="110">
        <f t="shared" si="1"/>
        <v>0.25284763036473223</v>
      </c>
      <c r="H31" s="110">
        <v>0.2606611309311323</v>
      </c>
      <c r="I31" s="110">
        <f t="shared" si="2"/>
        <v>0.2606611309311323</v>
      </c>
      <c r="J31" s="107">
        <f>分析係数表!G34</f>
        <v>0.42499396086641439</v>
      </c>
      <c r="K31" s="111">
        <f t="shared" si="3"/>
        <v>0.11077940647834096</v>
      </c>
      <c r="L31" s="79"/>
      <c r="M31" s="80"/>
      <c r="N31" s="81">
        <f>分析係数表!H34</f>
        <v>0.15790844628816747</v>
      </c>
      <c r="O31" s="82">
        <f t="shared" si="4"/>
        <v>0.37972215441252949</v>
      </c>
      <c r="P31" s="76">
        <f>分析係数表!C34</f>
        <v>0.2705469644902635</v>
      </c>
      <c r="Q31" s="82">
        <f t="shared" si="5"/>
        <v>0.10273267622601297</v>
      </c>
      <c r="R31" s="83">
        <v>0.11303658759876192</v>
      </c>
      <c r="S31" s="84">
        <f t="shared" si="6"/>
        <v>0.3736977185298942</v>
      </c>
      <c r="T31" s="85">
        <f>分析係数表!F34</f>
        <v>0.70062001771479188</v>
      </c>
      <c r="U31" s="86">
        <f t="shared" si="7"/>
        <v>0.26182010217639179</v>
      </c>
      <c r="V31" s="87">
        <f>分析係数表!D34</f>
        <v>0.29060310814075208</v>
      </c>
      <c r="W31" s="167">
        <f t="shared" si="8"/>
        <v>0</v>
      </c>
      <c r="X31" s="76">
        <f>分析係数表!E34</f>
        <v>0.1754569611079797</v>
      </c>
      <c r="Y31" s="166">
        <f t="shared" si="9"/>
        <v>0</v>
      </c>
    </row>
    <row r="32" spans="1:25" x14ac:dyDescent="0.2">
      <c r="A32" s="6" t="s">
        <v>20</v>
      </c>
      <c r="B32" s="5" t="s">
        <v>37</v>
      </c>
      <c r="C32" s="90"/>
      <c r="D32" s="107">
        <f>投入係数表!K32</f>
        <v>4.6728971962616819E-3</v>
      </c>
      <c r="E32" s="110">
        <f t="shared" si="0"/>
        <v>0.46728971962616817</v>
      </c>
      <c r="F32" s="76">
        <f>分析係数表!C35</f>
        <v>0.21972666596037715</v>
      </c>
      <c r="G32" s="110">
        <f t="shared" si="1"/>
        <v>0.10267601213101735</v>
      </c>
      <c r="H32" s="110">
        <v>0.10848860265125118</v>
      </c>
      <c r="I32" s="110">
        <f t="shared" si="2"/>
        <v>0.10848860265125118</v>
      </c>
      <c r="J32" s="107">
        <f>分析係数表!G35</f>
        <v>0.31464737793851716</v>
      </c>
      <c r="K32" s="111">
        <f t="shared" si="3"/>
        <v>3.4135654360429847E-2</v>
      </c>
      <c r="L32" s="79"/>
      <c r="M32" s="80"/>
      <c r="N32" s="81">
        <f>分析係数表!H35</f>
        <v>5.9051661762577784E-2</v>
      </c>
      <c r="O32" s="82">
        <f t="shared" si="4"/>
        <v>0.14200142394666992</v>
      </c>
      <c r="P32" s="76">
        <f>分析係数表!C35</f>
        <v>0.21972666596037715</v>
      </c>
      <c r="Q32" s="82">
        <f t="shared" si="5"/>
        <v>3.1201499445427845E-2</v>
      </c>
      <c r="R32" s="83">
        <v>3.923526682685477E-2</v>
      </c>
      <c r="S32" s="84">
        <f t="shared" si="6"/>
        <v>0.14772386947810595</v>
      </c>
      <c r="T32" s="85">
        <f>分析係数表!F35</f>
        <v>0.64647377938517181</v>
      </c>
      <c r="U32" s="86">
        <f t="shared" si="7"/>
        <v>9.5499608206912986E-2</v>
      </c>
      <c r="V32" s="87">
        <f>分析係数表!D35</f>
        <v>0.15370705244122965</v>
      </c>
      <c r="W32" s="167">
        <f t="shared" si="8"/>
        <v>0</v>
      </c>
      <c r="X32" s="76">
        <f>分析係数表!E35</f>
        <v>0.14195298372513562</v>
      </c>
      <c r="Y32" s="166">
        <f t="shared" si="9"/>
        <v>0</v>
      </c>
    </row>
    <row r="33" spans="1:25" x14ac:dyDescent="0.2">
      <c r="A33" s="6" t="s">
        <v>21</v>
      </c>
      <c r="B33" s="5" t="s">
        <v>38</v>
      </c>
      <c r="C33" s="90"/>
      <c r="D33" s="107">
        <f>投入係数表!K33</f>
        <v>0</v>
      </c>
      <c r="E33" s="110">
        <f t="shared" si="0"/>
        <v>0</v>
      </c>
      <c r="F33" s="76">
        <f>分析係数表!C36</f>
        <v>0.80551211884284601</v>
      </c>
      <c r="G33" s="110">
        <f t="shared" si="1"/>
        <v>0</v>
      </c>
      <c r="H33" s="110">
        <v>2.1971024531891408E-2</v>
      </c>
      <c r="I33" s="110">
        <f t="shared" si="2"/>
        <v>2.1971024531891408E-2</v>
      </c>
      <c r="J33" s="107">
        <f>分析係数表!G36</f>
        <v>2.1071752951861943E-2</v>
      </c>
      <c r="K33" s="111">
        <f t="shared" si="3"/>
        <v>4.6296800103531394E-4</v>
      </c>
      <c r="L33" s="79"/>
      <c r="M33" s="80"/>
      <c r="N33" s="81">
        <f>分析係数表!H36</f>
        <v>0.17565964015242874</v>
      </c>
      <c r="O33" s="82">
        <f t="shared" si="4"/>
        <v>0.42240841810504265</v>
      </c>
      <c r="P33" s="76">
        <f>分析係数表!C36</f>
        <v>0.80551211884284601</v>
      </c>
      <c r="Q33" s="82">
        <f t="shared" si="5"/>
        <v>0.3402550998848477</v>
      </c>
      <c r="R33" s="83">
        <v>0.35463798494950582</v>
      </c>
      <c r="S33" s="84">
        <f t="shared" si="6"/>
        <v>0.37660900948139725</v>
      </c>
      <c r="T33" s="85">
        <f>分析係数表!F36</f>
        <v>0.88071450196790801</v>
      </c>
      <c r="U33" s="86">
        <f t="shared" si="7"/>
        <v>0.33168501622203594</v>
      </c>
      <c r="V33" s="87">
        <f>分析係数表!D36</f>
        <v>1.0838631547078413E-2</v>
      </c>
      <c r="W33" s="167">
        <f t="shared" si="8"/>
        <v>0</v>
      </c>
      <c r="X33" s="76">
        <f>分析係数表!E36</f>
        <v>2.6642446260974873E-3</v>
      </c>
      <c r="Y33" s="166">
        <f t="shared" si="9"/>
        <v>0</v>
      </c>
    </row>
    <row r="34" spans="1:25" x14ac:dyDescent="0.2">
      <c r="A34" s="6" t="s">
        <v>22</v>
      </c>
      <c r="B34" s="5" t="s">
        <v>377</v>
      </c>
      <c r="C34" s="90"/>
      <c r="D34" s="107">
        <f>投入係数表!K34</f>
        <v>2.336448598130841E-2</v>
      </c>
      <c r="E34" s="110">
        <f t="shared" si="0"/>
        <v>2.3364485981308412</v>
      </c>
      <c r="F34" s="76">
        <f>分析係数表!C37</f>
        <v>0.2431087913880281</v>
      </c>
      <c r="G34" s="110">
        <f t="shared" si="1"/>
        <v>0.56801119483184137</v>
      </c>
      <c r="H34" s="110">
        <v>0.59824803270051374</v>
      </c>
      <c r="I34" s="110">
        <f t="shared" si="2"/>
        <v>0.59824803270051374</v>
      </c>
      <c r="J34" s="107">
        <f>分析係数表!G37</f>
        <v>0.38193760262725779</v>
      </c>
      <c r="K34" s="111">
        <f t="shared" si="3"/>
        <v>0.22849341938610754</v>
      </c>
      <c r="L34" s="79"/>
      <c r="M34" s="80"/>
      <c r="N34" s="81">
        <f>分析係数表!H37</f>
        <v>4.6944189860595245E-2</v>
      </c>
      <c r="O34" s="82">
        <f t="shared" si="4"/>
        <v>0.11288660822161344</v>
      </c>
      <c r="P34" s="76">
        <f>分析係数表!C37</f>
        <v>0.2431087913880281</v>
      </c>
      <c r="Q34" s="82">
        <f t="shared" si="5"/>
        <v>2.744372688865028E-2</v>
      </c>
      <c r="R34" s="83">
        <v>3.5504813663734404E-2</v>
      </c>
      <c r="S34" s="84">
        <f t="shared" si="6"/>
        <v>0.63375284636424811</v>
      </c>
      <c r="T34" s="85">
        <f>分析係数表!F37</f>
        <v>0.60410509031198689</v>
      </c>
      <c r="U34" s="86">
        <f t="shared" si="7"/>
        <v>0.38285332048835286</v>
      </c>
      <c r="V34" s="87">
        <f>分析係数表!D37</f>
        <v>0.12627257799671593</v>
      </c>
      <c r="W34" s="167">
        <f t="shared" si="8"/>
        <v>0</v>
      </c>
      <c r="X34" s="76">
        <f>分析係数表!E37</f>
        <v>0.11362889983579638</v>
      </c>
      <c r="Y34" s="166">
        <f t="shared" si="9"/>
        <v>0</v>
      </c>
    </row>
    <row r="35" spans="1:25" x14ac:dyDescent="0.2">
      <c r="A35" s="6" t="s">
        <v>23</v>
      </c>
      <c r="B35" s="5" t="s">
        <v>193</v>
      </c>
      <c r="C35" s="90"/>
      <c r="D35" s="107">
        <f>投入係数表!K35</f>
        <v>0</v>
      </c>
      <c r="E35" s="110">
        <f t="shared" si="0"/>
        <v>0</v>
      </c>
      <c r="F35" s="76">
        <f>分析係数表!C38</f>
        <v>1.1157894736842144E-2</v>
      </c>
      <c r="G35" s="110">
        <f t="shared" si="1"/>
        <v>0</v>
      </c>
      <c r="H35" s="110">
        <v>3.9717727809628241E-4</v>
      </c>
      <c r="I35" s="110">
        <f t="shared" si="2"/>
        <v>3.9717727809628241E-4</v>
      </c>
      <c r="J35" s="107">
        <f>分析係数表!G38</f>
        <v>0.27611940298507465</v>
      </c>
      <c r="K35" s="111">
        <f t="shared" si="3"/>
        <v>1.0966835290718246E-4</v>
      </c>
      <c r="L35" s="79"/>
      <c r="M35" s="80"/>
      <c r="N35" s="81">
        <f>分析係数表!H38</f>
        <v>4.123293618252858E-2</v>
      </c>
      <c r="O35" s="82">
        <f t="shared" si="4"/>
        <v>9.9152766859674432E-2</v>
      </c>
      <c r="P35" s="76">
        <f>分析係数表!C38</f>
        <v>1.1157894736842144E-2</v>
      </c>
      <c r="Q35" s="82">
        <f t="shared" si="5"/>
        <v>1.1063361354868976E-3</v>
      </c>
      <c r="R35" s="83">
        <v>1.3780163090977447E-3</v>
      </c>
      <c r="S35" s="84">
        <f t="shared" si="6"/>
        <v>1.7751935871940271E-3</v>
      </c>
      <c r="T35" s="85">
        <f>分析係数表!F38</f>
        <v>0.61194029850746268</v>
      </c>
      <c r="U35" s="86">
        <f t="shared" si="7"/>
        <v>1.0863124936560465E-3</v>
      </c>
      <c r="V35" s="87">
        <f>分析係数表!D38</f>
        <v>0.16417910447761194</v>
      </c>
      <c r="W35" s="167">
        <f t="shared" si="8"/>
        <v>0</v>
      </c>
      <c r="X35" s="76">
        <f>分析係数表!E38</f>
        <v>0.15671641791044777</v>
      </c>
      <c r="Y35" s="166">
        <f t="shared" si="9"/>
        <v>0</v>
      </c>
    </row>
    <row r="36" spans="1:25" x14ac:dyDescent="0.2">
      <c r="A36" s="6" t="s">
        <v>24</v>
      </c>
      <c r="B36" s="5" t="s">
        <v>39</v>
      </c>
      <c r="C36" s="90"/>
      <c r="D36" s="107">
        <f>投入係数表!K36</f>
        <v>0</v>
      </c>
      <c r="E36" s="110">
        <f t="shared" si="0"/>
        <v>0</v>
      </c>
      <c r="F36" s="76">
        <f>分析係数表!C39</f>
        <v>1</v>
      </c>
      <c r="G36" s="110">
        <f t="shared" si="1"/>
        <v>0</v>
      </c>
      <c r="H36" s="110">
        <v>2.7297263572484041E-3</v>
      </c>
      <c r="I36" s="110">
        <f t="shared" si="2"/>
        <v>2.7297263572484041E-3</v>
      </c>
      <c r="J36" s="107">
        <f>分析係数表!G39</f>
        <v>0.35370879120879123</v>
      </c>
      <c r="K36" s="111">
        <f t="shared" si="3"/>
        <v>9.6552821015310998E-4</v>
      </c>
      <c r="L36" s="79"/>
      <c r="M36" s="80"/>
      <c r="N36" s="81">
        <f>分析係数表!H39</f>
        <v>3.7431865322463944E-3</v>
      </c>
      <c r="O36" s="82">
        <f t="shared" si="4"/>
        <v>9.001233865595152E-3</v>
      </c>
      <c r="P36" s="76">
        <f>分析係数表!C39</f>
        <v>1</v>
      </c>
      <c r="Q36" s="82">
        <f t="shared" si="5"/>
        <v>9.001233865595152E-3</v>
      </c>
      <c r="R36" s="83">
        <v>3.2791308975776347E-2</v>
      </c>
      <c r="S36" s="84">
        <f t="shared" si="6"/>
        <v>3.5521035333024753E-2</v>
      </c>
      <c r="T36" s="85">
        <f>分析係数表!F39</f>
        <v>0.70432692307692313</v>
      </c>
      <c r="U36" s="86">
        <f t="shared" si="7"/>
        <v>2.5018421520615994E-2</v>
      </c>
      <c r="V36" s="87">
        <f>分析係数表!D39</f>
        <v>3.9285714285714285E-2</v>
      </c>
      <c r="W36" s="167">
        <f t="shared" si="8"/>
        <v>0</v>
      </c>
      <c r="X36" s="76">
        <f>分析係数表!E39</f>
        <v>4.7939560439560443E-2</v>
      </c>
      <c r="Y36" s="166">
        <f t="shared" si="9"/>
        <v>0</v>
      </c>
    </row>
    <row r="37" spans="1:25" x14ac:dyDescent="0.2">
      <c r="A37" s="6" t="s">
        <v>25</v>
      </c>
      <c r="B37" s="5" t="s">
        <v>40</v>
      </c>
      <c r="C37" s="90"/>
      <c r="D37" s="107">
        <f>投入係数表!K37</f>
        <v>0</v>
      </c>
      <c r="E37" s="110">
        <f t="shared" si="0"/>
        <v>0</v>
      </c>
      <c r="F37" s="76">
        <f>分析係数表!C40</f>
        <v>0.83748410739660462</v>
      </c>
      <c r="G37" s="110">
        <f t="shared" si="1"/>
        <v>0</v>
      </c>
      <c r="H37" s="110">
        <v>1.9871579056930603E-4</v>
      </c>
      <c r="I37" s="110">
        <f t="shared" si="2"/>
        <v>1.9871579056930603E-4</v>
      </c>
      <c r="J37" s="107">
        <f>分析係数表!G40</f>
        <v>0.52098192071653671</v>
      </c>
      <c r="K37" s="111">
        <f t="shared" si="3"/>
        <v>1.0352733424750211E-4</v>
      </c>
      <c r="L37" s="79"/>
      <c r="M37" s="80"/>
      <c r="N37" s="81">
        <f>分析係数表!H40</f>
        <v>2.620230572572476E-2</v>
      </c>
      <c r="O37" s="82">
        <f t="shared" si="4"/>
        <v>6.3008637059166067E-2</v>
      </c>
      <c r="P37" s="76">
        <f>分析係数表!C40</f>
        <v>0.83748410739660462</v>
      </c>
      <c r="Q37" s="82">
        <f t="shared" si="5"/>
        <v>5.2768732165772318E-2</v>
      </c>
      <c r="R37" s="83">
        <v>5.2837849271877228E-2</v>
      </c>
      <c r="S37" s="84">
        <f t="shared" si="6"/>
        <v>5.3036565062446535E-2</v>
      </c>
      <c r="T37" s="85">
        <f>分析係数表!F40</f>
        <v>0.71877591640404714</v>
      </c>
      <c r="U37" s="86">
        <f t="shared" si="7"/>
        <v>3.812140565568288E-2</v>
      </c>
      <c r="V37" s="87">
        <f>分析係数表!D40</f>
        <v>8.666445513352132E-2</v>
      </c>
      <c r="W37" s="167">
        <f t="shared" si="8"/>
        <v>0</v>
      </c>
      <c r="X37" s="76">
        <f>分析係数表!E40</f>
        <v>5.191574058716205E-2</v>
      </c>
      <c r="Y37" s="166">
        <f t="shared" si="9"/>
        <v>0</v>
      </c>
    </row>
    <row r="38" spans="1:25" x14ac:dyDescent="0.2">
      <c r="A38" s="6" t="s">
        <v>26</v>
      </c>
      <c r="B38" s="5" t="s">
        <v>276</v>
      </c>
      <c r="C38" s="90"/>
      <c r="D38" s="107">
        <f>投入係数表!K38</f>
        <v>0</v>
      </c>
      <c r="E38" s="110">
        <f t="shared" si="0"/>
        <v>0</v>
      </c>
      <c r="F38" s="76">
        <f>分析係数表!C41</f>
        <v>0.81365098605995612</v>
      </c>
      <c r="G38" s="110">
        <f t="shared" si="1"/>
        <v>0</v>
      </c>
      <c r="H38" s="110">
        <v>2.6746296300082052E-4</v>
      </c>
      <c r="I38" s="110">
        <f t="shared" si="2"/>
        <v>2.6746296300082052E-4</v>
      </c>
      <c r="J38" s="107">
        <f>分析係数表!G41</f>
        <v>0.45125858123569795</v>
      </c>
      <c r="K38" s="111">
        <f t="shared" si="3"/>
        <v>1.2069495721684624E-4</v>
      </c>
      <c r="L38" s="79"/>
      <c r="M38" s="80"/>
      <c r="N38" s="81">
        <f>分析係数表!H41</f>
        <v>4.9838406251507407E-2</v>
      </c>
      <c r="O38" s="82">
        <f t="shared" si="4"/>
        <v>0.11984632512800143</v>
      </c>
      <c r="P38" s="76">
        <f>分析係数表!C41</f>
        <v>0.81365098605995612</v>
      </c>
      <c r="Q38" s="82">
        <f t="shared" si="5"/>
        <v>9.7513080616060469E-2</v>
      </c>
      <c r="R38" s="83">
        <v>9.9395674249163443E-2</v>
      </c>
      <c r="S38" s="84">
        <f t="shared" si="6"/>
        <v>9.9663137212164257E-2</v>
      </c>
      <c r="T38" s="85">
        <f>分析係数表!F41</f>
        <v>0.55572082379862697</v>
      </c>
      <c r="U38" s="86">
        <f t="shared" si="7"/>
        <v>5.5384880713899513E-2</v>
      </c>
      <c r="V38" s="87">
        <f>分析係数表!D41</f>
        <v>0.14645308924485126</v>
      </c>
      <c r="W38" s="167">
        <f t="shared" si="8"/>
        <v>0</v>
      </c>
      <c r="X38" s="76">
        <f>分析係数表!E41</f>
        <v>0.13695652173913042</v>
      </c>
      <c r="Y38" s="166">
        <f t="shared" si="9"/>
        <v>0</v>
      </c>
    </row>
    <row r="39" spans="1:25" x14ac:dyDescent="0.2">
      <c r="A39" s="6" t="s">
        <v>51</v>
      </c>
      <c r="B39" s="5" t="s">
        <v>367</v>
      </c>
      <c r="C39" s="90"/>
      <c r="D39" s="107">
        <f>投入係数表!K39</f>
        <v>0</v>
      </c>
      <c r="E39" s="110">
        <f>$C$13*D39</f>
        <v>0</v>
      </c>
      <c r="F39" s="76">
        <f>分析係数表!C42</f>
        <v>0.2575498575498576</v>
      </c>
      <c r="G39" s="110">
        <f>E39*F39</f>
        <v>0</v>
      </c>
      <c r="H39" s="110">
        <v>7.2173522248319337E-4</v>
      </c>
      <c r="I39" s="110">
        <f>C39+H39</f>
        <v>7.2173522248319337E-4</v>
      </c>
      <c r="J39" s="107">
        <f>分析係数表!G42</f>
        <v>0.48351648351648352</v>
      </c>
      <c r="K39" s="111">
        <f>I39*J39</f>
        <v>3.4897087680506051E-4</v>
      </c>
      <c r="L39" s="79"/>
      <c r="M39" s="80"/>
      <c r="N39" s="81">
        <f>分析係数表!H42</f>
        <v>1.4085186435772515E-2</v>
      </c>
      <c r="O39" s="82">
        <f t="shared" si="4"/>
        <v>3.3870622277754954E-2</v>
      </c>
      <c r="P39" s="76">
        <f>分析係数表!C42</f>
        <v>0.2575498575498576</v>
      </c>
      <c r="Q39" s="82">
        <f>O39*P39</f>
        <v>8.7233739427608221E-3</v>
      </c>
      <c r="R39" s="83">
        <v>9.1257292666316794E-3</v>
      </c>
      <c r="S39" s="84">
        <f>I39+R39</f>
        <v>9.8474644891148721E-3</v>
      </c>
      <c r="T39" s="85">
        <f>分析係数表!F42</f>
        <v>0.55824175824175826</v>
      </c>
      <c r="U39" s="86">
        <f t="shared" si="7"/>
        <v>5.4972658906267636E-3</v>
      </c>
      <c r="V39" s="87">
        <f>分析係数表!D42</f>
        <v>0.94945054945054941</v>
      </c>
      <c r="W39" s="167">
        <f t="shared" si="8"/>
        <v>0</v>
      </c>
      <c r="X39" s="76">
        <f>分析係数表!E42</f>
        <v>0.76703296703296708</v>
      </c>
      <c r="Y39" s="166">
        <f t="shared" si="9"/>
        <v>0</v>
      </c>
    </row>
    <row r="40" spans="1:25" x14ac:dyDescent="0.2">
      <c r="A40" s="6" t="s">
        <v>194</v>
      </c>
      <c r="B40" s="5" t="s">
        <v>41</v>
      </c>
      <c r="C40" s="90"/>
      <c r="D40" s="107">
        <f>投入係数表!K40</f>
        <v>9.3457943925233638E-3</v>
      </c>
      <c r="E40" s="110">
        <f>$C$13*D40</f>
        <v>0.93457943925233633</v>
      </c>
      <c r="F40" s="76">
        <f>分析係数表!C43</f>
        <v>0.29732567908148977</v>
      </c>
      <c r="G40" s="110">
        <f>E40*F40</f>
        <v>0.27787446643129882</v>
      </c>
      <c r="H40" s="110">
        <v>0.31836858011599706</v>
      </c>
      <c r="I40" s="110">
        <f>C40+H40</f>
        <v>0.31836858011599706</v>
      </c>
      <c r="J40" s="107">
        <f>分析係数表!G43</f>
        <v>0.35619328972357039</v>
      </c>
      <c r="K40" s="111">
        <f>I40*J40</f>
        <v>0.11340075189613907</v>
      </c>
      <c r="L40" s="79"/>
      <c r="M40" s="80"/>
      <c r="N40" s="81">
        <f>分析係数表!H43</f>
        <v>3.7451160098403359E-2</v>
      </c>
      <c r="O40" s="82">
        <f t="shared" si="4"/>
        <v>9.0058736768660774E-2</v>
      </c>
      <c r="P40" s="76">
        <f>分析係数表!C43</f>
        <v>0.29732567908148977</v>
      </c>
      <c r="Q40" s="82">
        <f>O40*P40</f>
        <v>2.6776775066963195E-2</v>
      </c>
      <c r="R40" s="83">
        <v>4.2554521490806442E-2</v>
      </c>
      <c r="S40" s="84">
        <f>I40+R40</f>
        <v>0.36092310160680352</v>
      </c>
      <c r="T40" s="85">
        <f>分析係数表!F43</f>
        <v>0.64929309981008654</v>
      </c>
      <c r="U40" s="86">
        <f t="shared" si="7"/>
        <v>0.23434487943535229</v>
      </c>
      <c r="V40" s="87">
        <f>分析係数表!D43</f>
        <v>0.15741717661953999</v>
      </c>
      <c r="W40" s="167">
        <f t="shared" si="8"/>
        <v>0</v>
      </c>
      <c r="X40" s="76">
        <f>分析係数表!E43</f>
        <v>0.1249208693817261</v>
      </c>
      <c r="Y40" s="166">
        <f t="shared" si="9"/>
        <v>0</v>
      </c>
    </row>
    <row r="41" spans="1:25" x14ac:dyDescent="0.2">
      <c r="A41" s="6" t="s">
        <v>340</v>
      </c>
      <c r="B41" s="5" t="s">
        <v>42</v>
      </c>
      <c r="C41" s="90"/>
      <c r="D41" s="107">
        <f>投入係数表!K41</f>
        <v>0</v>
      </c>
      <c r="E41" s="110">
        <f>$C$13*D41</f>
        <v>0</v>
      </c>
      <c r="F41" s="76">
        <f>分析係数表!C44</f>
        <v>0.43971020730220212</v>
      </c>
      <c r="G41" s="110">
        <f>E41*F41</f>
        <v>0</v>
      </c>
      <c r="H41" s="110">
        <v>2.8477526863179169E-4</v>
      </c>
      <c r="I41" s="110">
        <f>C41+H41</f>
        <v>2.8477526863179169E-4</v>
      </c>
      <c r="J41" s="107">
        <f>分析係数表!G44</f>
        <v>0.26333317697828229</v>
      </c>
      <c r="K41" s="111">
        <f>I41*J41</f>
        <v>7.4990776213653478E-5</v>
      </c>
      <c r="L41" s="79"/>
      <c r="M41" s="80"/>
      <c r="N41" s="81">
        <f>分析係数表!H44</f>
        <v>0.10921807920505523</v>
      </c>
      <c r="O41" s="82">
        <f t="shared" si="4"/>
        <v>0.26263651699072865</v>
      </c>
      <c r="P41" s="76">
        <f>分析係数表!C44</f>
        <v>0.43971020730220212</v>
      </c>
      <c r="Q41" s="82">
        <f>O41*P41</f>
        <v>0.11548395733112163</v>
      </c>
      <c r="R41" s="83">
        <v>0.11729530049967893</v>
      </c>
      <c r="S41" s="84">
        <f>I41+R41</f>
        <v>0.11758007576831073</v>
      </c>
      <c r="T41" s="85">
        <f>分析係数表!F44</f>
        <v>0.45991838266335194</v>
      </c>
      <c r="U41" s="86">
        <f t="shared" si="7"/>
        <v>5.4077238280795845E-2</v>
      </c>
      <c r="V41" s="87">
        <f>分析係数表!D44</f>
        <v>0.16642431633753929</v>
      </c>
      <c r="W41" s="167">
        <f t="shared" si="8"/>
        <v>0</v>
      </c>
      <c r="X41" s="76">
        <f>分析係数表!E44</f>
        <v>0.11782916647122285</v>
      </c>
      <c r="Y41" s="166">
        <f t="shared" si="9"/>
        <v>0</v>
      </c>
    </row>
    <row r="42" spans="1:25" x14ac:dyDescent="0.2">
      <c r="A42" s="6" t="s">
        <v>341</v>
      </c>
      <c r="B42" s="5" t="s">
        <v>278</v>
      </c>
      <c r="C42" s="90"/>
      <c r="D42" s="107">
        <f>投入係数表!K42</f>
        <v>0</v>
      </c>
      <c r="E42" s="110">
        <f>$C$13*D42</f>
        <v>0</v>
      </c>
      <c r="F42" s="76">
        <f>分析係数表!C45</f>
        <v>1</v>
      </c>
      <c r="G42" s="110">
        <f>E42*F42</f>
        <v>0</v>
      </c>
      <c r="H42" s="110">
        <v>2.0709969254676043E-3</v>
      </c>
      <c r="I42" s="110">
        <f>C42+H42</f>
        <v>2.0709969254676043E-3</v>
      </c>
      <c r="J42" s="107">
        <f>分析係数表!G45</f>
        <v>0</v>
      </c>
      <c r="K42" s="111">
        <f>I42*J42</f>
        <v>0</v>
      </c>
      <c r="L42" s="79"/>
      <c r="M42" s="80"/>
      <c r="N42" s="81">
        <f>分析係数表!H45</f>
        <v>0</v>
      </c>
      <c r="O42" s="82">
        <f t="shared" si="4"/>
        <v>0</v>
      </c>
      <c r="P42" s="76">
        <f>分析係数表!C45</f>
        <v>1</v>
      </c>
      <c r="Q42" s="82">
        <f>O42*P42</f>
        <v>0</v>
      </c>
      <c r="R42" s="83">
        <v>1.0898528861064411E-3</v>
      </c>
      <c r="S42" s="84">
        <f>I42+R42</f>
        <v>3.1608498115740452E-3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1</v>
      </c>
      <c r="G43" s="110">
        <f>E43*F43</f>
        <v>0</v>
      </c>
      <c r="H43" s="110">
        <v>1.4388212818994051E-2</v>
      </c>
      <c r="I43" s="110">
        <f>C43+H43</f>
        <v>1.4388212818994051E-2</v>
      </c>
      <c r="J43" s="107">
        <f>分析係数表!G46</f>
        <v>9.3457943925233638E-3</v>
      </c>
      <c r="K43" s="111">
        <f>I43*J43</f>
        <v>1.3446927868218737E-4</v>
      </c>
      <c r="L43" s="79"/>
      <c r="M43" s="80"/>
      <c r="N43" s="81">
        <f>分析係数表!H46</f>
        <v>5.0031354010901551E-2</v>
      </c>
      <c r="O43" s="82">
        <f t="shared" si="4"/>
        <v>0.12031030625509397</v>
      </c>
      <c r="P43" s="76">
        <f>分析係数表!C46</f>
        <v>1</v>
      </c>
      <c r="Q43" s="82">
        <f>O43*P43</f>
        <v>0.12031030625509397</v>
      </c>
      <c r="R43" s="83">
        <v>0.12539596240341813</v>
      </c>
      <c r="S43" s="84">
        <f>I43+R43</f>
        <v>0.13978417522241218</v>
      </c>
      <c r="T43" s="85">
        <f>分析係数表!F46</f>
        <v>0.31355140186915886</v>
      </c>
      <c r="U43" s="86">
        <f t="shared" si="7"/>
        <v>4.3829524100111483E-2</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108">
        <f>投入係数表!K44</f>
        <v>0.70560747663551404</v>
      </c>
      <c r="E44" s="91">
        <f>SUM(E5:E43)</f>
        <v>70.560747663551382</v>
      </c>
      <c r="F44" s="92">
        <f>分析係数表!C47</f>
        <v>0.44631798907903963</v>
      </c>
      <c r="G44" s="91">
        <f>SUM(G5:G43)</f>
        <v>1.7000817610963064</v>
      </c>
      <c r="H44" s="91">
        <f>SUM(H5:H43)</f>
        <v>1.8632300486112563</v>
      </c>
      <c r="I44" s="91">
        <f>SUM(I5:I43)</f>
        <v>101.86323004861124</v>
      </c>
      <c r="J44" s="108">
        <f>分析係数表!G47</f>
        <v>0.26122233306007958</v>
      </c>
      <c r="K44" s="93">
        <f>SUM(K5:K43)</f>
        <v>3.8352443164893599</v>
      </c>
      <c r="L44" s="94">
        <f>最終需要_まとめ!$L$33</f>
        <v>0.627</v>
      </c>
      <c r="M44" s="91">
        <f>K44*L44</f>
        <v>2.4046981864388286</v>
      </c>
      <c r="N44" s="95">
        <f>分析係数表!H47</f>
        <v>1</v>
      </c>
      <c r="O44" s="96">
        <f>SUM(O5:O43)</f>
        <v>2.4046981864388286</v>
      </c>
      <c r="P44" s="92">
        <f>分析係数表!C47</f>
        <v>0.44631798907903963</v>
      </c>
      <c r="Q44" s="96">
        <f>SUM(Q5:Q43)</f>
        <v>1.043078363680302</v>
      </c>
      <c r="R44" s="91">
        <f>SUM(R5:R43)</f>
        <v>1.176351762671898</v>
      </c>
      <c r="S44" s="97">
        <f>SUM(S5:S43)</f>
        <v>103.03958181128316</v>
      </c>
      <c r="T44" s="98">
        <f>分析係数表!F47</f>
        <v>0.52393110055407954</v>
      </c>
      <c r="U44" s="99">
        <f>SUM(U5:U43)</f>
        <v>30.281181626820441</v>
      </c>
      <c r="V44" s="100">
        <f>分析係数表!D47</f>
        <v>0.10969491056701794</v>
      </c>
      <c r="W44" s="164">
        <f>SUM(W5:W43)</f>
        <v>3</v>
      </c>
      <c r="X44" s="92">
        <f>分析係数表!E47</f>
        <v>8.3823050104198563E-2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8.7209302325581394E-3</v>
      </c>
      <c r="E5" s="77">
        <f t="shared" ref="E5:E38" si="0">$C$14*D5</f>
        <v>0.87209302325581395</v>
      </c>
      <c r="F5" s="76">
        <f>分析係数表!C8</f>
        <v>0.75107940679556973</v>
      </c>
      <c r="G5" s="77">
        <f t="shared" ref="G5:G38" si="1">E5*F5</f>
        <v>0.6550111105775317</v>
      </c>
      <c r="H5" s="77">
        <f t="array" ref="H5:H43">MMULT(逆行列係数!C5:AO43,'10'!G5:G43)</f>
        <v>0.73772710386995788</v>
      </c>
      <c r="I5" s="77">
        <f t="shared" ref="I5:I38" si="2">C5+H5</f>
        <v>0.73772710386995788</v>
      </c>
      <c r="J5" s="76">
        <f>分析係数表!G8</f>
        <v>0.11972085188304657</v>
      </c>
      <c r="K5" s="78">
        <f t="shared" ref="K5:K38" si="3">I5*J5</f>
        <v>8.8321317332524144E-2</v>
      </c>
      <c r="L5" s="79" t="s">
        <v>182</v>
      </c>
      <c r="M5" s="80" t="s">
        <v>182</v>
      </c>
      <c r="N5" s="81">
        <f>分析係数表!H8</f>
        <v>1.1750518547103371E-2</v>
      </c>
      <c r="O5" s="82">
        <f t="shared" ref="O5:O43" si="4">$M$44*N5</f>
        <v>0.1760487261755812</v>
      </c>
      <c r="P5" s="76">
        <f>分析係数表!C8</f>
        <v>0.75107940679556973</v>
      </c>
      <c r="Q5" s="82">
        <f t="shared" ref="Q5:Q38" si="5">O5*P5</f>
        <v>0.13222657282307121</v>
      </c>
      <c r="R5" s="83">
        <f t="array" ref="R5:R43">MMULT(逆行列係数!C5:AO43,'10'!Q5:Q43)</f>
        <v>0.18669014284171731</v>
      </c>
      <c r="S5" s="84">
        <f t="shared" ref="S5:S38" si="6">I5+R5</f>
        <v>0.92441724671167513</v>
      </c>
      <c r="T5" s="85">
        <f>分析係数表!F8</f>
        <v>0.45193117555047529</v>
      </c>
      <c r="U5" s="86">
        <f t="shared" ref="U5:U43" si="7">S5*T5</f>
        <v>0.41777297300554106</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76">
        <f>投入係数表!L6</f>
        <v>0</v>
      </c>
      <c r="E6" s="77">
        <f t="shared" si="0"/>
        <v>0</v>
      </c>
      <c r="F6" s="76">
        <f>分析係数表!C9</f>
        <v>5.0420168067226934E-2</v>
      </c>
      <c r="G6" s="77">
        <f t="shared" si="1"/>
        <v>0</v>
      </c>
      <c r="H6" s="77">
        <v>1.68811849229684E-5</v>
      </c>
      <c r="I6" s="77">
        <f t="shared" si="2"/>
        <v>1.68811849229684E-5</v>
      </c>
      <c r="J6" s="76">
        <f>分析係数表!G9</f>
        <v>0.2857142857142857</v>
      </c>
      <c r="K6" s="78">
        <f t="shared" si="3"/>
        <v>4.8231956922766857E-6</v>
      </c>
      <c r="L6" s="79"/>
      <c r="M6" s="80"/>
      <c r="N6" s="81">
        <f>分析係数表!H9</f>
        <v>6.077854420915537E-4</v>
      </c>
      <c r="O6" s="82">
        <f t="shared" si="4"/>
        <v>9.1059685952886837E-3</v>
      </c>
      <c r="P6" s="76">
        <f>分析係数表!C9</f>
        <v>5.0420168067226934E-2</v>
      </c>
      <c r="Q6" s="82">
        <f t="shared" si="5"/>
        <v>4.5912446698934578E-4</v>
      </c>
      <c r="R6" s="83">
        <v>5.287186203839151E-4</v>
      </c>
      <c r="S6" s="84">
        <f t="shared" si="6"/>
        <v>5.4559980530688348E-4</v>
      </c>
      <c r="T6" s="85">
        <f>分析係数表!F9</f>
        <v>0.7142857142857143</v>
      </c>
      <c r="U6" s="86">
        <f t="shared" si="7"/>
        <v>3.8971414664777394E-4</v>
      </c>
      <c r="V6" s="87">
        <f>分析係数表!D9</f>
        <v>0.14285714285714285</v>
      </c>
      <c r="W6" s="167">
        <f t="shared" si="8"/>
        <v>0</v>
      </c>
      <c r="X6" s="76">
        <f>分析係数表!E9</f>
        <v>0</v>
      </c>
      <c r="Y6" s="166">
        <f t="shared" si="9"/>
        <v>0</v>
      </c>
    </row>
    <row r="7" spans="1:25" x14ac:dyDescent="0.2">
      <c r="A7" s="6" t="s">
        <v>220</v>
      </c>
      <c r="B7" s="5" t="s">
        <v>266</v>
      </c>
      <c r="C7" s="90"/>
      <c r="D7" s="76">
        <f>投入係数表!L7</f>
        <v>0</v>
      </c>
      <c r="E7" s="77">
        <f t="shared" si="0"/>
        <v>0</v>
      </c>
      <c r="F7" s="76">
        <f>分析係数表!C10</f>
        <v>1</v>
      </c>
      <c r="G7" s="77">
        <f t="shared" si="1"/>
        <v>0</v>
      </c>
      <c r="H7" s="77">
        <v>3.0755593653918195E-3</v>
      </c>
      <c r="I7" s="77">
        <f t="shared" si="2"/>
        <v>3.0755593653918195E-3</v>
      </c>
      <c r="J7" s="76">
        <f>分析係数表!G10</f>
        <v>0.17928858290304073</v>
      </c>
      <c r="K7" s="78">
        <f t="shared" si="3"/>
        <v>5.5141268025527457E-4</v>
      </c>
      <c r="L7" s="79"/>
      <c r="M7" s="80"/>
      <c r="N7" s="81">
        <f>分析係数表!H10</f>
        <v>1.1866287202739858E-3</v>
      </c>
      <c r="O7" s="82">
        <f t="shared" si="4"/>
        <v>1.7778319638420761E-2</v>
      </c>
      <c r="P7" s="76">
        <f>分析係数表!C10</f>
        <v>1</v>
      </c>
      <c r="Q7" s="82">
        <f t="shared" si="5"/>
        <v>1.7778319638420761E-2</v>
      </c>
      <c r="R7" s="83">
        <v>2.9627304603799073E-2</v>
      </c>
      <c r="S7" s="84">
        <f t="shared" si="6"/>
        <v>3.2702863969190893E-2</v>
      </c>
      <c r="T7" s="85">
        <f>分析係数表!F10</f>
        <v>0.51912411550965765</v>
      </c>
      <c r="U7" s="86">
        <f t="shared" si="7"/>
        <v>1.6976845332638876E-2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投入係数表!L8</f>
        <v>0</v>
      </c>
      <c r="E8" s="77">
        <f t="shared" si="0"/>
        <v>0</v>
      </c>
      <c r="F8" s="76">
        <f>分析係数表!C11</f>
        <v>1.2755102040816757E-3</v>
      </c>
      <c r="G8" s="77">
        <f t="shared" si="1"/>
        <v>0</v>
      </c>
      <c r="H8" s="77">
        <v>6.3796547194899106E-4</v>
      </c>
      <c r="I8" s="77">
        <f t="shared" si="2"/>
        <v>6.3796547194899106E-4</v>
      </c>
      <c r="J8" s="76">
        <f>分析係数表!G11</f>
        <v>0.5714285714285714</v>
      </c>
      <c r="K8" s="78">
        <f t="shared" si="3"/>
        <v>3.645516982565663E-4</v>
      </c>
      <c r="L8" s="79"/>
      <c r="M8" s="80"/>
      <c r="N8" s="81">
        <f>分析係数表!H11</f>
        <v>-1.9294775939414404E-5</v>
      </c>
      <c r="O8" s="82">
        <f t="shared" si="4"/>
        <v>-2.8907836810440266E-4</v>
      </c>
      <c r="P8" s="76">
        <f>分析係数表!C11</f>
        <v>1.2755102040816757E-3</v>
      </c>
      <c r="Q8" s="82">
        <f t="shared" si="5"/>
        <v>-3.6872240829644441E-7</v>
      </c>
      <c r="R8" s="83">
        <v>8.0930120957159978E-5</v>
      </c>
      <c r="S8" s="84">
        <f t="shared" si="6"/>
        <v>7.1889559290615104E-4</v>
      </c>
      <c r="T8" s="85">
        <f>分析係数表!F11</f>
        <v>0.8571428571428571</v>
      </c>
      <c r="U8" s="86">
        <f t="shared" si="7"/>
        <v>6.1619622249098652E-4</v>
      </c>
      <c r="V8" s="87">
        <f>分析係数表!D11</f>
        <v>0.14285714285714285</v>
      </c>
      <c r="W8" s="167">
        <f t="shared" si="8"/>
        <v>0</v>
      </c>
      <c r="X8" s="76">
        <f>分析係数表!E11</f>
        <v>0</v>
      </c>
      <c r="Y8" s="166">
        <f t="shared" si="9"/>
        <v>0</v>
      </c>
    </row>
    <row r="9" spans="1:25" x14ac:dyDescent="0.2">
      <c r="A9" s="6" t="s">
        <v>222</v>
      </c>
      <c r="B9" s="5" t="s">
        <v>190</v>
      </c>
      <c r="C9" s="90"/>
      <c r="D9" s="76">
        <f>投入係数表!L9</f>
        <v>0</v>
      </c>
      <c r="E9" s="77">
        <f t="shared" si="0"/>
        <v>0</v>
      </c>
      <c r="F9" s="76">
        <f>分析係数表!C12</f>
        <v>9.1502903081732923E-2</v>
      </c>
      <c r="G9" s="77">
        <f t="shared" si="1"/>
        <v>0</v>
      </c>
      <c r="H9" s="77">
        <v>9.2985994323592381E-3</v>
      </c>
      <c r="I9" s="77">
        <f t="shared" si="2"/>
        <v>9.2985994323592381E-3</v>
      </c>
      <c r="J9" s="76">
        <f>分析係数表!G12</f>
        <v>0.14161426479455594</v>
      </c>
      <c r="K9" s="78">
        <f t="shared" si="3"/>
        <v>1.3168143222326287E-3</v>
      </c>
      <c r="L9" s="79"/>
      <c r="M9" s="80"/>
      <c r="N9" s="81">
        <f>分析係数表!H12</f>
        <v>9.0270609232550286E-2</v>
      </c>
      <c r="O9" s="82">
        <f t="shared" si="4"/>
        <v>1.3524531451764479</v>
      </c>
      <c r="P9" s="76">
        <f>分析係数表!C12</f>
        <v>9.1502903081732923E-2</v>
      </c>
      <c r="Q9" s="82">
        <f t="shared" si="5"/>
        <v>0.12375338906566538</v>
      </c>
      <c r="R9" s="83">
        <v>0.14072713684564014</v>
      </c>
      <c r="S9" s="84">
        <f t="shared" si="6"/>
        <v>0.15002573627799939</v>
      </c>
      <c r="T9" s="85">
        <f>分析係数表!F12</f>
        <v>0.30579722628994743</v>
      </c>
      <c r="U9" s="86">
        <f t="shared" si="7"/>
        <v>4.5877454025919355E-2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投入係数表!L10</f>
        <v>2.9069767441860465E-3</v>
      </c>
      <c r="E10" s="77">
        <f t="shared" si="0"/>
        <v>0.29069767441860467</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0.20365571032955168</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投入係数表!L11</f>
        <v>5.8139534883720929E-3</v>
      </c>
      <c r="E11" s="77">
        <f t="shared" si="0"/>
        <v>0.58139534883720934</v>
      </c>
      <c r="F11" s="76">
        <f>分析係数表!C14</f>
        <v>8.6714152988541793E-3</v>
      </c>
      <c r="G11" s="77">
        <f t="shared" si="1"/>
        <v>5.0415205225896398E-3</v>
      </c>
      <c r="H11" s="77">
        <v>5.9887838445530084E-3</v>
      </c>
      <c r="I11" s="77">
        <f t="shared" si="2"/>
        <v>5.9887838445530084E-3</v>
      </c>
      <c r="J11" s="76">
        <f>分析係数表!G14</f>
        <v>0.2</v>
      </c>
      <c r="K11" s="78">
        <f t="shared" si="3"/>
        <v>1.1977567689106018E-3</v>
      </c>
      <c r="L11" s="79"/>
      <c r="M11" s="80"/>
      <c r="N11" s="81">
        <f>分析係数表!H14</f>
        <v>1.1383917804254498E-3</v>
      </c>
      <c r="O11" s="82">
        <f t="shared" si="4"/>
        <v>1.7055623718159756E-2</v>
      </c>
      <c r="P11" s="76">
        <f>分析係数表!C14</f>
        <v>8.6714152988541793E-3</v>
      </c>
      <c r="Q11" s="82">
        <f t="shared" si="5"/>
        <v>1.4789639644115072E-4</v>
      </c>
      <c r="R11" s="83">
        <v>1.1847769386163734E-3</v>
      </c>
      <c r="S11" s="84">
        <f t="shared" si="6"/>
        <v>7.1735607831693816E-3</v>
      </c>
      <c r="T11" s="85">
        <f>分析係数表!F14</f>
        <v>0.33888888888888891</v>
      </c>
      <c r="U11" s="86">
        <f t="shared" si="7"/>
        <v>2.4310400431851796E-3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投入係数表!L12</f>
        <v>0.20930232558139536</v>
      </c>
      <c r="E12" s="77">
        <f t="shared" si="0"/>
        <v>20.930232558139537</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0.12531547257325854</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投入係数表!L13</f>
        <v>2.9069767441860465E-3</v>
      </c>
      <c r="E13" s="77">
        <f t="shared" si="0"/>
        <v>0.29069767441860467</v>
      </c>
      <c r="F13" s="76">
        <f>分析係数表!C16</f>
        <v>2.5322997416020621E-2</v>
      </c>
      <c r="G13" s="77">
        <f t="shared" si="1"/>
        <v>7.3613364581455298E-3</v>
      </c>
      <c r="H13" s="77">
        <v>9.5276624458899371E-3</v>
      </c>
      <c r="I13" s="77">
        <f t="shared" si="2"/>
        <v>9.5276624458899371E-3</v>
      </c>
      <c r="J13" s="76">
        <f>分析係数表!G16</f>
        <v>3.2710280373831772E-2</v>
      </c>
      <c r="K13" s="78">
        <f t="shared" si="3"/>
        <v>3.1165250991228762E-4</v>
      </c>
      <c r="L13" s="79"/>
      <c r="M13" s="80"/>
      <c r="N13" s="81">
        <f>分析係数表!H16</f>
        <v>1.6091843133471614E-2</v>
      </c>
      <c r="O13" s="82">
        <f t="shared" si="4"/>
        <v>0.24109135899907183</v>
      </c>
      <c r="P13" s="76">
        <f>分析係数表!C16</f>
        <v>2.5322997416020621E-2</v>
      </c>
      <c r="Q13" s="82">
        <f t="shared" si="5"/>
        <v>6.1051558609583959E-3</v>
      </c>
      <c r="R13" s="83">
        <v>7.2337056186727762E-3</v>
      </c>
      <c r="S13" s="84">
        <f t="shared" si="6"/>
        <v>1.6761368064562715E-2</v>
      </c>
      <c r="T13" s="85">
        <f>分析係数表!F16</f>
        <v>0.28504672897196259</v>
      </c>
      <c r="U13" s="86">
        <f t="shared" si="7"/>
        <v>4.7777731398987175E-3</v>
      </c>
      <c r="V13" s="87">
        <f>分析係数表!D16</f>
        <v>2.8037383177570093E-2</v>
      </c>
      <c r="W13" s="167">
        <f t="shared" si="8"/>
        <v>0</v>
      </c>
      <c r="X13" s="76">
        <f>分析係数表!E16</f>
        <v>1.8691588785046728E-2</v>
      </c>
      <c r="Y13" s="166">
        <f t="shared" si="9"/>
        <v>0</v>
      </c>
    </row>
    <row r="14" spans="1:25" x14ac:dyDescent="0.2">
      <c r="A14" s="6" t="s">
        <v>2</v>
      </c>
      <c r="B14" s="5" t="s">
        <v>364</v>
      </c>
      <c r="C14" s="75">
        <f>最終需要_まとめ!C15</f>
        <v>100</v>
      </c>
      <c r="D14" s="76">
        <f>投入係数表!L14</f>
        <v>0.23255813953488372</v>
      </c>
      <c r="E14" s="77">
        <f t="shared" si="0"/>
        <v>23.255813953488371</v>
      </c>
      <c r="F14" s="76">
        <f>分析係数表!C17</f>
        <v>1.516108654453574E-2</v>
      </c>
      <c r="G14" s="77">
        <f t="shared" si="1"/>
        <v>0.35258340801245908</v>
      </c>
      <c r="H14" s="77">
        <v>0.35465394249163157</v>
      </c>
      <c r="I14" s="77">
        <f t="shared" si="2"/>
        <v>100.35465394249164</v>
      </c>
      <c r="J14" s="76">
        <f>分析係数表!G17</f>
        <v>0.22093023255813954</v>
      </c>
      <c r="K14" s="78">
        <f t="shared" si="3"/>
        <v>22.171377033806291</v>
      </c>
      <c r="L14" s="79"/>
      <c r="M14" s="80"/>
      <c r="N14" s="81">
        <f>分析係数表!H17</f>
        <v>2.7205634074574307E-3</v>
      </c>
      <c r="O14" s="82">
        <f t="shared" si="4"/>
        <v>4.0760049902720773E-2</v>
      </c>
      <c r="P14" s="76">
        <f>分析係数表!C17</f>
        <v>1.516108654453574E-2</v>
      </c>
      <c r="Q14" s="82">
        <f t="shared" si="5"/>
        <v>6.1796664413474517E-4</v>
      </c>
      <c r="R14" s="83">
        <v>1.3763059832816195E-3</v>
      </c>
      <c r="S14" s="84">
        <f t="shared" si="6"/>
        <v>100.35603024847492</v>
      </c>
      <c r="T14" s="85">
        <f>分析係数表!F17</f>
        <v>0.34593023255813954</v>
      </c>
      <c r="U14" s="86">
        <f t="shared" si="7"/>
        <v>34.716184882466614</v>
      </c>
      <c r="V14" s="87">
        <f>分析係数表!D17</f>
        <v>0.13372093023255813</v>
      </c>
      <c r="W14" s="167">
        <f t="shared" si="8"/>
        <v>13</v>
      </c>
      <c r="X14" s="76">
        <f>分析係数表!E17</f>
        <v>0.10174418604651163</v>
      </c>
      <c r="Y14" s="166">
        <f t="shared" si="9"/>
        <v>10</v>
      </c>
    </row>
    <row r="15" spans="1:25" x14ac:dyDescent="0.2">
      <c r="A15" s="6" t="s">
        <v>3</v>
      </c>
      <c r="B15" s="5" t="s">
        <v>31</v>
      </c>
      <c r="C15" s="90"/>
      <c r="D15" s="76">
        <f>投入係数表!L15</f>
        <v>2.9069767441860465E-3</v>
      </c>
      <c r="E15" s="77">
        <f t="shared" si="0"/>
        <v>0.29069767441860467</v>
      </c>
      <c r="F15" s="76">
        <f>分析係数表!C18</f>
        <v>0.19618745035742657</v>
      </c>
      <c r="G15" s="77">
        <f t="shared" si="1"/>
        <v>5.7031235569019359E-2</v>
      </c>
      <c r="H15" s="77">
        <v>6.3475660679434914E-2</v>
      </c>
      <c r="I15" s="77">
        <f t="shared" si="2"/>
        <v>6.3475660679434914E-2</v>
      </c>
      <c r="J15" s="76">
        <f>分析係数表!G18</f>
        <v>0.21566025215660253</v>
      </c>
      <c r="K15" s="78">
        <f t="shared" si="3"/>
        <v>1.3689176987933874E-2</v>
      </c>
      <c r="L15" s="79"/>
      <c r="M15" s="80"/>
      <c r="N15" s="81">
        <f>分析係数表!H18</f>
        <v>4.341324586368241E-4</v>
      </c>
      <c r="O15" s="82">
        <f t="shared" si="4"/>
        <v>6.5042632823490596E-3</v>
      </c>
      <c r="P15" s="76">
        <f>分析係数表!C18</f>
        <v>0.19618745035742657</v>
      </c>
      <c r="Q15" s="82">
        <f t="shared" si="5"/>
        <v>1.2760548298174886E-3</v>
      </c>
      <c r="R15" s="83">
        <v>3.8527449842935702E-3</v>
      </c>
      <c r="S15" s="84">
        <f t="shared" si="6"/>
        <v>6.7328405663728483E-2</v>
      </c>
      <c r="T15" s="85">
        <f>分析係数表!F18</f>
        <v>0.46051758460517583</v>
      </c>
      <c r="U15" s="86">
        <f t="shared" si="7"/>
        <v>3.1005914751577681E-2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投入係数表!L16</f>
        <v>0</v>
      </c>
      <c r="E16" s="77">
        <f t="shared" si="0"/>
        <v>0</v>
      </c>
      <c r="F16" s="76">
        <f>分析係数表!C19</f>
        <v>5.4503729202524331E-2</v>
      </c>
      <c r="G16" s="77">
        <f t="shared" si="1"/>
        <v>0</v>
      </c>
      <c r="H16" s="77">
        <v>8.1875276522430922E-4</v>
      </c>
      <c r="I16" s="77">
        <f t="shared" si="2"/>
        <v>8.1875276522430922E-4</v>
      </c>
      <c r="J16" s="76">
        <f>分析係数表!G19</f>
        <v>5.7142857142857141E-2</v>
      </c>
      <c r="K16" s="78">
        <f t="shared" si="3"/>
        <v>4.6785872298531957E-5</v>
      </c>
      <c r="L16" s="79"/>
      <c r="M16" s="80"/>
      <c r="N16" s="81">
        <f>分析係数表!H19</f>
        <v>-1.1576865563648642E-4</v>
      </c>
      <c r="O16" s="82">
        <f t="shared" si="4"/>
        <v>-1.7344702086264159E-3</v>
      </c>
      <c r="P16" s="76">
        <f>分析係数表!C19</f>
        <v>5.4503729202524331E-2</v>
      </c>
      <c r="Q16" s="82">
        <f t="shared" si="5"/>
        <v>-9.453509456082006E-5</v>
      </c>
      <c r="R16" s="83">
        <v>5.0736778932636826E-4</v>
      </c>
      <c r="S16" s="84">
        <f t="shared" si="6"/>
        <v>1.3261205545506776E-3</v>
      </c>
      <c r="T16" s="85">
        <f>分析係数表!F19</f>
        <v>0.24047619047619048</v>
      </c>
      <c r="U16" s="86">
        <f t="shared" si="7"/>
        <v>3.1890041907052009E-4</v>
      </c>
      <c r="V16" s="87">
        <f>分析係数表!D19</f>
        <v>7.3809523809523811E-2</v>
      </c>
      <c r="W16" s="167">
        <f t="shared" si="8"/>
        <v>0</v>
      </c>
      <c r="X16" s="76">
        <f>分析係数表!E19</f>
        <v>0.05</v>
      </c>
      <c r="Y16" s="166">
        <f t="shared" si="9"/>
        <v>0</v>
      </c>
    </row>
    <row r="17" spans="1:25" x14ac:dyDescent="0.2">
      <c r="A17" s="6" t="s">
        <v>5</v>
      </c>
      <c r="B17" s="5" t="s">
        <v>33</v>
      </c>
      <c r="C17" s="90"/>
      <c r="D17" s="76">
        <f>投入係数表!L17</f>
        <v>2.9069767441860465E-3</v>
      </c>
      <c r="E17" s="77">
        <f t="shared" si="0"/>
        <v>0.29069767441860467</v>
      </c>
      <c r="F17" s="76">
        <f>分析係数表!C20</f>
        <v>8.1453634085213444E-3</v>
      </c>
      <c r="G17" s="77">
        <f t="shared" si="1"/>
        <v>2.3678382001515539E-3</v>
      </c>
      <c r="H17" s="77">
        <v>2.4886550834955366E-3</v>
      </c>
      <c r="I17" s="77">
        <f t="shared" si="2"/>
        <v>2.4886550834955366E-3</v>
      </c>
      <c r="J17" s="76">
        <f>分析係数表!G20</f>
        <v>0.10256410256410256</v>
      </c>
      <c r="K17" s="78">
        <f t="shared" si="3"/>
        <v>2.5524667523031143E-4</v>
      </c>
      <c r="L17" s="79"/>
      <c r="M17" s="80"/>
      <c r="N17" s="81">
        <f>分析係数表!H20</f>
        <v>5.4025372630360328E-4</v>
      </c>
      <c r="O17" s="82">
        <f t="shared" si="4"/>
        <v>8.094194306923274E-3</v>
      </c>
      <c r="P17" s="76">
        <f>分析係数表!C20</f>
        <v>8.1453634085213444E-3</v>
      </c>
      <c r="Q17" s="82">
        <f t="shared" si="5"/>
        <v>6.5930154129074616E-5</v>
      </c>
      <c r="R17" s="83">
        <v>1.8757478294803489E-4</v>
      </c>
      <c r="S17" s="84">
        <f t="shared" si="6"/>
        <v>2.6762298664435714E-3</v>
      </c>
      <c r="T17" s="85">
        <f>分析係数表!F20</f>
        <v>0.23076923076923078</v>
      </c>
      <c r="U17" s="86">
        <f t="shared" si="7"/>
        <v>6.1759150764082425E-4</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投入係数表!L18</f>
        <v>5.8139534883720929E-3</v>
      </c>
      <c r="E18" s="77">
        <f t="shared" si="0"/>
        <v>0.58139534883720934</v>
      </c>
      <c r="F18" s="76">
        <f>分析係数表!C21</f>
        <v>1.4319809069212375E-2</v>
      </c>
      <c r="G18" s="77">
        <f t="shared" si="1"/>
        <v>8.3254703890769631E-3</v>
      </c>
      <c r="H18" s="77">
        <v>9.1089532907297436E-3</v>
      </c>
      <c r="I18" s="77">
        <f t="shared" si="2"/>
        <v>9.1089532907297436E-3</v>
      </c>
      <c r="J18" s="76">
        <f>分析係数表!G21</f>
        <v>0.28315412186379929</v>
      </c>
      <c r="K18" s="78">
        <f t="shared" si="3"/>
        <v>2.5792376701349452E-3</v>
      </c>
      <c r="L18" s="79"/>
      <c r="M18" s="80"/>
      <c r="N18" s="81">
        <f>分析係数表!H21</f>
        <v>8.9720708118276973E-4</v>
      </c>
      <c r="O18" s="82">
        <f t="shared" si="4"/>
        <v>1.3442144116854723E-2</v>
      </c>
      <c r="P18" s="76">
        <f>分析係数表!C21</f>
        <v>1.4319809069212375E-2</v>
      </c>
      <c r="Q18" s="82">
        <f t="shared" si="5"/>
        <v>1.9248893723419603E-4</v>
      </c>
      <c r="R18" s="83">
        <v>5.0797766910443262E-4</v>
      </c>
      <c r="S18" s="84">
        <f t="shared" si="6"/>
        <v>9.6169309598341766E-3</v>
      </c>
      <c r="T18" s="85">
        <f>分析係数表!F21</f>
        <v>0.4265232974910394</v>
      </c>
      <c r="U18" s="86">
        <f t="shared" si="7"/>
        <v>4.1018451047321394E-3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投入係数表!L19</f>
        <v>0</v>
      </c>
      <c r="E19" s="77">
        <f t="shared" si="0"/>
        <v>0</v>
      </c>
      <c r="F19" s="76">
        <f>分析係数表!C22</f>
        <v>8.8888888888888351E-3</v>
      </c>
      <c r="G19" s="77">
        <f t="shared" si="1"/>
        <v>0</v>
      </c>
      <c r="H19" s="77">
        <v>1.046732354563593E-4</v>
      </c>
      <c r="I19" s="77">
        <f t="shared" si="2"/>
        <v>1.046732354563593E-4</v>
      </c>
      <c r="J19" s="76">
        <f>分析係数表!G22</f>
        <v>0.19767441860465115</v>
      </c>
      <c r="K19" s="78">
        <f t="shared" si="3"/>
        <v>2.0691220962303581E-5</v>
      </c>
      <c r="L19" s="79"/>
      <c r="M19" s="80"/>
      <c r="N19" s="81">
        <f>分析係数表!H22</f>
        <v>3.8589551878828809E-5</v>
      </c>
      <c r="O19" s="82">
        <f t="shared" si="4"/>
        <v>5.7815673620880532E-4</v>
      </c>
      <c r="P19" s="76">
        <f>分析係数表!C22</f>
        <v>8.8888888888888351E-3</v>
      </c>
      <c r="Q19" s="82">
        <f t="shared" si="5"/>
        <v>5.1391709885226829E-6</v>
      </c>
      <c r="R19" s="83">
        <v>5.1794213563197772E-5</v>
      </c>
      <c r="S19" s="84">
        <f t="shared" si="6"/>
        <v>1.5646744901955708E-4</v>
      </c>
      <c r="T19" s="85">
        <f>分析係数表!F22</f>
        <v>0.41860465116279072</v>
      </c>
      <c r="U19" s="86">
        <f t="shared" si="7"/>
        <v>6.5498001915163437E-5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投入係数表!L20</f>
        <v>2.9069767441860465E-3</v>
      </c>
      <c r="E20" s="77">
        <f t="shared" si="0"/>
        <v>0.29069767441860467</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4.3361755215660399E-4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投入係数表!L21</f>
        <v>0</v>
      </c>
      <c r="E21" s="77">
        <f t="shared" si="0"/>
        <v>0</v>
      </c>
      <c r="F21" s="76">
        <f>分析係数表!C24</f>
        <v>3.6742192284139663E-2</v>
      </c>
      <c r="G21" s="77">
        <f t="shared" si="1"/>
        <v>0</v>
      </c>
      <c r="H21" s="77">
        <v>3.4563234666781936E-4</v>
      </c>
      <c r="I21" s="77">
        <f t="shared" si="2"/>
        <v>3.4563234666781936E-4</v>
      </c>
      <c r="J21" s="76">
        <f>分析係数表!G24</f>
        <v>0.21568627450980393</v>
      </c>
      <c r="K21" s="78">
        <f t="shared" si="3"/>
        <v>7.4548153202862999E-5</v>
      </c>
      <c r="L21" s="79"/>
      <c r="M21" s="80"/>
      <c r="N21" s="81">
        <f>分析係数表!H24</f>
        <v>3.6660074284887369E-4</v>
      </c>
      <c r="O21" s="82">
        <f t="shared" si="4"/>
        <v>5.4924889939836508E-3</v>
      </c>
      <c r="P21" s="76">
        <f>分析係数表!C24</f>
        <v>3.6742192284139663E-2</v>
      </c>
      <c r="Q21" s="82">
        <f t="shared" si="5"/>
        <v>2.018060867354681E-4</v>
      </c>
      <c r="R21" s="83">
        <v>7.9851655369182165E-4</v>
      </c>
      <c r="S21" s="84">
        <f t="shared" si="6"/>
        <v>1.144148900359641E-3</v>
      </c>
      <c r="T21" s="85">
        <f>分析係数表!F24</f>
        <v>0.41176470588235292</v>
      </c>
      <c r="U21" s="86">
        <f t="shared" si="7"/>
        <v>4.7112013544220509E-4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投入係数表!L22</f>
        <v>0</v>
      </c>
      <c r="E22" s="77">
        <f t="shared" si="0"/>
        <v>0</v>
      </c>
      <c r="F22" s="76">
        <f>分析係数表!C25</f>
        <v>5.4298642533936459E-3</v>
      </c>
      <c r="G22" s="77">
        <f t="shared" si="1"/>
        <v>0</v>
      </c>
      <c r="H22" s="77">
        <v>1.1023019566688686E-4</v>
      </c>
      <c r="I22" s="77">
        <f t="shared" si="2"/>
        <v>1.1023019566688686E-4</v>
      </c>
      <c r="J22" s="76">
        <f>分析係数表!G25</f>
        <v>0.19285714285714287</v>
      </c>
      <c r="K22" s="78">
        <f t="shared" si="3"/>
        <v>2.1258680592899609E-5</v>
      </c>
      <c r="L22" s="79"/>
      <c r="M22" s="80"/>
      <c r="N22" s="81">
        <f>分析係数表!H25</f>
        <v>5.0166417442477451E-4</v>
      </c>
      <c r="O22" s="82">
        <f t="shared" si="4"/>
        <v>7.5160375707144693E-3</v>
      </c>
      <c r="P22" s="76">
        <f>分析係数表!C25</f>
        <v>5.4298642533936459E-3</v>
      </c>
      <c r="Q22" s="82">
        <f t="shared" si="5"/>
        <v>4.0811063732386115E-5</v>
      </c>
      <c r="R22" s="83">
        <v>1.8671783507609235E-4</v>
      </c>
      <c r="S22" s="84">
        <f t="shared" si="6"/>
        <v>2.9694803074297924E-4</v>
      </c>
      <c r="T22" s="85">
        <f>分析係数表!F25</f>
        <v>0.35</v>
      </c>
      <c r="U22" s="86">
        <f t="shared" si="7"/>
        <v>1.0393181076004273E-4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投入係数表!L23</f>
        <v>0</v>
      </c>
      <c r="E23" s="77">
        <f t="shared" si="0"/>
        <v>0</v>
      </c>
      <c r="F23" s="76">
        <f>分析係数表!C26</f>
        <v>0.48330404217926182</v>
      </c>
      <c r="G23" s="77">
        <f t="shared" si="1"/>
        <v>0</v>
      </c>
      <c r="H23" s="77">
        <v>5.8476310754209749E-3</v>
      </c>
      <c r="I23" s="77">
        <f t="shared" si="2"/>
        <v>5.8476310754209749E-3</v>
      </c>
      <c r="J23" s="76">
        <f>分析係数表!G26</f>
        <v>0.1963757396449704</v>
      </c>
      <c r="K23" s="78">
        <f t="shared" si="3"/>
        <v>1.1483328776067077E-3</v>
      </c>
      <c r="L23" s="79"/>
      <c r="M23" s="80"/>
      <c r="N23" s="81">
        <f>分析係数表!H26</f>
        <v>1.0805074526072066E-2</v>
      </c>
      <c r="O23" s="82">
        <f t="shared" si="4"/>
        <v>0.16188388613846549</v>
      </c>
      <c r="P23" s="76">
        <f>分析係数表!C26</f>
        <v>0.48330404217926182</v>
      </c>
      <c r="Q23" s="82">
        <f t="shared" si="5"/>
        <v>7.8239136534407741E-2</v>
      </c>
      <c r="R23" s="83">
        <v>8.5520953573012579E-2</v>
      </c>
      <c r="S23" s="84">
        <f t="shared" si="6"/>
        <v>9.136858464843356E-2</v>
      </c>
      <c r="T23" s="85">
        <f>分析係数表!F26</f>
        <v>0.33515162721893493</v>
      </c>
      <c r="U23" s="86">
        <f t="shared" si="7"/>
        <v>3.0622329821613507E-2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投入係数表!L24</f>
        <v>0</v>
      </c>
      <c r="E24" s="77">
        <f t="shared" si="0"/>
        <v>0</v>
      </c>
      <c r="F24" s="76">
        <f>分析係数表!C27</f>
        <v>1.5397419891801878E-2</v>
      </c>
      <c r="G24" s="77">
        <f t="shared" si="1"/>
        <v>0</v>
      </c>
      <c r="H24" s="77">
        <v>4.5404289885672027E-5</v>
      </c>
      <c r="I24" s="77">
        <f t="shared" si="2"/>
        <v>4.5404289885672027E-5</v>
      </c>
      <c r="J24" s="76">
        <f>分析係数表!G27</f>
        <v>0.17525773195876287</v>
      </c>
      <c r="K24" s="78">
        <f t="shared" si="3"/>
        <v>7.9574528665610767E-6</v>
      </c>
      <c r="L24" s="79"/>
      <c r="M24" s="80"/>
      <c r="N24" s="81">
        <f>分析係数表!H27</f>
        <v>1.0544595050889971E-2</v>
      </c>
      <c r="O24" s="82">
        <f t="shared" si="4"/>
        <v>0.15798132816905605</v>
      </c>
      <c r="P24" s="76">
        <f>分析係数表!C27</f>
        <v>1.5397419891801878E-2</v>
      </c>
      <c r="Q24" s="82">
        <f t="shared" si="5"/>
        <v>2.4325048448835041E-3</v>
      </c>
      <c r="R24" s="83">
        <v>2.4543913603650674E-3</v>
      </c>
      <c r="S24" s="84">
        <f t="shared" si="6"/>
        <v>2.4997956502507395E-3</v>
      </c>
      <c r="T24" s="85">
        <f>分析係数表!F27</f>
        <v>0.32989690721649484</v>
      </c>
      <c r="U24" s="86">
        <f t="shared" si="7"/>
        <v>8.2467485369096564E-4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投入係数表!L25</f>
        <v>0</v>
      </c>
      <c r="E25" s="77">
        <f t="shared" si="0"/>
        <v>0</v>
      </c>
      <c r="F25" s="76">
        <f>分析係数表!C28</f>
        <v>9.0111373607829948E-2</v>
      </c>
      <c r="G25" s="77">
        <f t="shared" si="1"/>
        <v>0</v>
      </c>
      <c r="H25" s="77">
        <v>3.1138359115770128E-3</v>
      </c>
      <c r="I25" s="77">
        <f t="shared" si="2"/>
        <v>3.1138359115770128E-3</v>
      </c>
      <c r="J25" s="76">
        <f>分析係数表!G28</f>
        <v>0.1250338294993234</v>
      </c>
      <c r="K25" s="78">
        <f t="shared" si="3"/>
        <v>3.8933482845699048E-4</v>
      </c>
      <c r="L25" s="79"/>
      <c r="M25" s="80"/>
      <c r="N25" s="81">
        <f>分析係数表!H28</f>
        <v>1.9400897207081182E-2</v>
      </c>
      <c r="O25" s="82">
        <f t="shared" si="4"/>
        <v>0.29066829912897685</v>
      </c>
      <c r="P25" s="76">
        <f>分析係数表!C28</f>
        <v>9.0111373607829948E-2</v>
      </c>
      <c r="Q25" s="82">
        <f t="shared" si="5"/>
        <v>2.6192519698763704E-2</v>
      </c>
      <c r="R25" s="83">
        <v>2.8314749837302304E-2</v>
      </c>
      <c r="S25" s="84">
        <f t="shared" si="6"/>
        <v>3.1428585748879315E-2</v>
      </c>
      <c r="T25" s="85">
        <f>分析係数表!F28</f>
        <v>0.21434370771312586</v>
      </c>
      <c r="U25" s="86">
        <f t="shared" si="7"/>
        <v>6.736519597594701E-3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投入係数表!L26</f>
        <v>2.9069767441860465E-3</v>
      </c>
      <c r="E26" s="77">
        <f t="shared" si="0"/>
        <v>0.29069767441860467</v>
      </c>
      <c r="F26" s="76">
        <f>分析係数表!C29</f>
        <v>0.6629566210045662</v>
      </c>
      <c r="G26" s="77">
        <f t="shared" si="1"/>
        <v>0.19271994796644368</v>
      </c>
      <c r="H26" s="77">
        <v>0.23767720865925512</v>
      </c>
      <c r="I26" s="77">
        <f t="shared" si="2"/>
        <v>0.23767720865925512</v>
      </c>
      <c r="J26" s="76">
        <f>分析係数表!G29</f>
        <v>0.25902590967011185</v>
      </c>
      <c r="K26" s="78">
        <f t="shared" si="3"/>
        <v>6.1564555180816542E-2</v>
      </c>
      <c r="L26" s="79"/>
      <c r="M26" s="80"/>
      <c r="N26" s="81">
        <f>分析係数表!H29</f>
        <v>9.3869084945251077E-3</v>
      </c>
      <c r="O26" s="82">
        <f t="shared" si="4"/>
        <v>0.1406366260827919</v>
      </c>
      <c r="P26" s="76">
        <f>分析係数表!C29</f>
        <v>0.6629566210045662</v>
      </c>
      <c r="Q26" s="82">
        <f t="shared" si="5"/>
        <v>9.323598241733036E-2</v>
      </c>
      <c r="R26" s="83">
        <v>0.14046568731780554</v>
      </c>
      <c r="S26" s="84">
        <f t="shared" si="6"/>
        <v>0.37814289597706063</v>
      </c>
      <c r="T26" s="85">
        <f>分析係数表!F29</f>
        <v>0.37484071924111567</v>
      </c>
      <c r="U26" s="86">
        <f t="shared" si="7"/>
        <v>0.1417433551039598</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投入係数表!L27</f>
        <v>2.9069767441860465E-3</v>
      </c>
      <c r="E27" s="77">
        <f t="shared" si="0"/>
        <v>0.29069767441860467</v>
      </c>
      <c r="F27" s="76">
        <f>分析係数表!C30</f>
        <v>1</v>
      </c>
      <c r="G27" s="77">
        <f t="shared" si="1"/>
        <v>0.29069767441860467</v>
      </c>
      <c r="H27" s="77">
        <v>0.33180609006512563</v>
      </c>
      <c r="I27" s="77">
        <f t="shared" si="2"/>
        <v>0.33180609006512563</v>
      </c>
      <c r="J27" s="76">
        <f>分析係数表!G30</f>
        <v>0.34461622907327782</v>
      </c>
      <c r="K27" s="78">
        <f t="shared" si="3"/>
        <v>0.11434576354179199</v>
      </c>
      <c r="L27" s="79"/>
      <c r="M27" s="80"/>
      <c r="N27" s="81">
        <f>分析係数表!H30</f>
        <v>0</v>
      </c>
      <c r="O27" s="82">
        <f t="shared" si="4"/>
        <v>0</v>
      </c>
      <c r="P27" s="76">
        <f>分析係数表!C30</f>
        <v>1</v>
      </c>
      <c r="Q27" s="82">
        <f t="shared" si="5"/>
        <v>0</v>
      </c>
      <c r="R27" s="83">
        <v>4.0176914500631891E-2</v>
      </c>
      <c r="S27" s="84">
        <f t="shared" si="6"/>
        <v>0.3719830045657575</v>
      </c>
      <c r="T27" s="85">
        <f>分析係数表!F30</f>
        <v>0.44085628030372337</v>
      </c>
      <c r="U27" s="86">
        <f t="shared" si="7"/>
        <v>0.16399104372906281</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投入係数表!L28</f>
        <v>3.4883720930232558E-2</v>
      </c>
      <c r="E28" s="77">
        <f t="shared" si="0"/>
        <v>3.4883720930232558</v>
      </c>
      <c r="F28" s="76">
        <f>分析係数表!C31</f>
        <v>0.28926065839179704</v>
      </c>
      <c r="G28" s="77">
        <f t="shared" si="1"/>
        <v>1.0090488083434781</v>
      </c>
      <c r="H28" s="77">
        <v>1.0434812708082126</v>
      </c>
      <c r="I28" s="77">
        <f t="shared" si="2"/>
        <v>1.0434812708082126</v>
      </c>
      <c r="J28" s="76">
        <f>分析係数表!G31</f>
        <v>7.0113314447592071E-2</v>
      </c>
      <c r="K28" s="78">
        <f t="shared" si="3"/>
        <v>7.3161930460349189E-2</v>
      </c>
      <c r="L28" s="79"/>
      <c r="M28" s="80"/>
      <c r="N28" s="81">
        <f>分析係数表!H31</f>
        <v>2.2806425160387826E-2</v>
      </c>
      <c r="O28" s="82">
        <f t="shared" si="4"/>
        <v>0.34169063109940395</v>
      </c>
      <c r="P28" s="76">
        <f>分析係数表!C31</f>
        <v>0.28926065839179704</v>
      </c>
      <c r="Q28" s="82">
        <f t="shared" si="5"/>
        <v>9.8837656918122227E-2</v>
      </c>
      <c r="R28" s="83">
        <v>0.12545261256140319</v>
      </c>
      <c r="S28" s="84">
        <f t="shared" si="6"/>
        <v>1.1689338833696159</v>
      </c>
      <c r="T28" s="85">
        <f>分析係数表!F31</f>
        <v>0.24929178470254956</v>
      </c>
      <c r="U28" s="86">
        <f t="shared" si="7"/>
        <v>0.29140561398449349</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投入係数表!L29</f>
        <v>0</v>
      </c>
      <c r="E29" s="77">
        <f t="shared" si="0"/>
        <v>0</v>
      </c>
      <c r="F29" s="76">
        <f>分析係数表!C32</f>
        <v>1</v>
      </c>
      <c r="G29" s="77">
        <f t="shared" si="1"/>
        <v>0</v>
      </c>
      <c r="H29" s="77">
        <v>1.055130870274516E-2</v>
      </c>
      <c r="I29" s="77">
        <f t="shared" si="2"/>
        <v>1.055130870274516E-2</v>
      </c>
      <c r="J29" s="76">
        <f>分析係数表!G32</f>
        <v>0.14014251781472684</v>
      </c>
      <c r="K29" s="78">
        <f t="shared" si="3"/>
        <v>1.4786869678431458E-3</v>
      </c>
      <c r="L29" s="79"/>
      <c r="M29" s="80"/>
      <c r="N29" s="81">
        <f>分析係数表!H32</f>
        <v>6.3576286720370464E-3</v>
      </c>
      <c r="O29" s="82">
        <f t="shared" si="4"/>
        <v>9.5251322290400675E-2</v>
      </c>
      <c r="P29" s="76">
        <f>分析係数表!C32</f>
        <v>1</v>
      </c>
      <c r="Q29" s="82">
        <f t="shared" si="5"/>
        <v>9.5251322290400675E-2</v>
      </c>
      <c r="R29" s="83">
        <v>0.12559293864639379</v>
      </c>
      <c r="S29" s="84">
        <f t="shared" si="6"/>
        <v>0.13614424734913894</v>
      </c>
      <c r="T29" s="85">
        <f>分析係数表!F32</f>
        <v>0.4833729216152019</v>
      </c>
      <c r="U29" s="86">
        <f t="shared" si="7"/>
        <v>6.580844260225599E-2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投入係数表!L30</f>
        <v>0</v>
      </c>
      <c r="E30" s="77">
        <f t="shared" si="0"/>
        <v>0</v>
      </c>
      <c r="F30" s="76">
        <f>分析係数表!C33</f>
        <v>0.49161290322580642</v>
      </c>
      <c r="G30" s="77">
        <f t="shared" si="1"/>
        <v>0</v>
      </c>
      <c r="H30" s="77">
        <v>6.416043020910164E-3</v>
      </c>
      <c r="I30" s="77">
        <f t="shared" si="2"/>
        <v>6.416043020910164E-3</v>
      </c>
      <c r="J30" s="76">
        <f>分析係数表!G33</f>
        <v>0.50851900393184801</v>
      </c>
      <c r="K30" s="78">
        <f t="shared" si="3"/>
        <v>3.2626798061771217E-3</v>
      </c>
      <c r="L30" s="79"/>
      <c r="M30" s="80"/>
      <c r="N30" s="81">
        <f>分析係数表!H33</f>
        <v>9.3579663306159861E-4</v>
      </c>
      <c r="O30" s="82">
        <f t="shared" si="4"/>
        <v>1.4020300853063529E-2</v>
      </c>
      <c r="P30" s="76">
        <f>分析係数表!C33</f>
        <v>0.49161290322580642</v>
      </c>
      <c r="Q30" s="82">
        <f t="shared" si="5"/>
        <v>6.892560806473812E-3</v>
      </c>
      <c r="R30" s="83">
        <v>2.595357709427977E-2</v>
      </c>
      <c r="S30" s="84">
        <f t="shared" si="6"/>
        <v>3.2369620115189936E-2</v>
      </c>
      <c r="T30" s="85">
        <f>分析係数表!F33</f>
        <v>0.64744429882044563</v>
      </c>
      <c r="U30" s="86">
        <f t="shared" si="7"/>
        <v>2.0957525998563341E-2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投入係数表!L31</f>
        <v>5.8139534883720929E-2</v>
      </c>
      <c r="E31" s="77">
        <f t="shared" si="0"/>
        <v>5.8139534883720927</v>
      </c>
      <c r="F31" s="76">
        <f>分析係数表!C34</f>
        <v>0.2705469644902635</v>
      </c>
      <c r="G31" s="77">
        <f t="shared" si="1"/>
        <v>1.5729474679666482</v>
      </c>
      <c r="H31" s="77">
        <v>1.6313610317705536</v>
      </c>
      <c r="I31" s="77">
        <f t="shared" si="2"/>
        <v>1.6313610317705536</v>
      </c>
      <c r="J31" s="76">
        <f>分析係数表!G34</f>
        <v>0.42499396086641439</v>
      </c>
      <c r="K31" s="78">
        <f t="shared" si="3"/>
        <v>0.6933185864952881</v>
      </c>
      <c r="L31" s="79"/>
      <c r="M31" s="80"/>
      <c r="N31" s="81">
        <f>分析係数表!H34</f>
        <v>0.15790844628816747</v>
      </c>
      <c r="O31" s="82">
        <f t="shared" si="4"/>
        <v>2.3658173645664311</v>
      </c>
      <c r="P31" s="76">
        <f>分析係数表!C34</f>
        <v>0.2705469644902635</v>
      </c>
      <c r="Q31" s="82">
        <f t="shared" si="5"/>
        <v>0.64006470652180303</v>
      </c>
      <c r="R31" s="83">
        <v>0.70426209970871634</v>
      </c>
      <c r="S31" s="84">
        <f t="shared" si="6"/>
        <v>2.3356231314792701</v>
      </c>
      <c r="T31" s="85">
        <f>分析係数表!F34</f>
        <v>0.70062001771479188</v>
      </c>
      <c r="U31" s="86">
        <f t="shared" si="7"/>
        <v>1.636384319752084</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投入係数表!L32</f>
        <v>2.9069767441860465E-3</v>
      </c>
      <c r="E32" s="77">
        <f t="shared" si="0"/>
        <v>0.29069767441860467</v>
      </c>
      <c r="F32" s="76">
        <f>分析係数表!C35</f>
        <v>0.21972666596037715</v>
      </c>
      <c r="G32" s="77">
        <f t="shared" si="1"/>
        <v>6.3874030802435228E-2</v>
      </c>
      <c r="H32" s="77">
        <v>8.1923560543447876E-2</v>
      </c>
      <c r="I32" s="77">
        <f t="shared" si="2"/>
        <v>8.1923560543447876E-2</v>
      </c>
      <c r="J32" s="76">
        <f>分析係数表!G35</f>
        <v>0.31464737793851716</v>
      </c>
      <c r="K32" s="78">
        <f t="shared" si="3"/>
        <v>2.5777033516383236E-2</v>
      </c>
      <c r="L32" s="79"/>
      <c r="M32" s="80"/>
      <c r="N32" s="81">
        <f>分析係数表!H35</f>
        <v>5.9051661762577784E-2</v>
      </c>
      <c r="O32" s="82">
        <f t="shared" si="4"/>
        <v>0.88472434558352431</v>
      </c>
      <c r="P32" s="76">
        <f>分析係数表!C35</f>
        <v>0.21972666596037715</v>
      </c>
      <c r="Q32" s="82">
        <f t="shared" si="5"/>
        <v>0.19439753074904431</v>
      </c>
      <c r="R32" s="83">
        <v>0.24445104001365953</v>
      </c>
      <c r="S32" s="84">
        <f t="shared" si="6"/>
        <v>0.32637460055710743</v>
      </c>
      <c r="T32" s="85">
        <f>分析係数表!F35</f>
        <v>0.64647377938517181</v>
      </c>
      <c r="U32" s="86">
        <f t="shared" si="7"/>
        <v>0.21099262151747905</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投入係数表!L33</f>
        <v>0</v>
      </c>
      <c r="E33" s="77">
        <f t="shared" si="0"/>
        <v>0</v>
      </c>
      <c r="F33" s="76">
        <f>分析係数表!C36</f>
        <v>0.80551211884284601</v>
      </c>
      <c r="G33" s="77">
        <f t="shared" si="1"/>
        <v>0</v>
      </c>
      <c r="H33" s="77">
        <v>6.8087839894388144E-2</v>
      </c>
      <c r="I33" s="77">
        <f t="shared" si="2"/>
        <v>6.8087839894388144E-2</v>
      </c>
      <c r="J33" s="76">
        <f>分析係数表!G36</f>
        <v>2.1071752951861943E-2</v>
      </c>
      <c r="K33" s="78">
        <f t="shared" si="3"/>
        <v>1.4347301412804766E-3</v>
      </c>
      <c r="L33" s="79"/>
      <c r="M33" s="80"/>
      <c r="N33" s="81">
        <f>分析係数表!H36</f>
        <v>0.17565964015242874</v>
      </c>
      <c r="O33" s="82">
        <f t="shared" si="4"/>
        <v>2.631769463222482</v>
      </c>
      <c r="P33" s="76">
        <f>分析係数表!C36</f>
        <v>0.80551211884284601</v>
      </c>
      <c r="Q33" s="82">
        <f t="shared" si="5"/>
        <v>2.1199221966262409</v>
      </c>
      <c r="R33" s="83">
        <v>2.2095331894090426</v>
      </c>
      <c r="S33" s="84">
        <f t="shared" si="6"/>
        <v>2.2776210293034307</v>
      </c>
      <c r="T33" s="85">
        <f>分析係数表!F36</f>
        <v>0.88071450196790801</v>
      </c>
      <c r="U33" s="86">
        <f t="shared" si="7"/>
        <v>2.005933870494605</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投入係数表!L34</f>
        <v>1.7441860465116279E-2</v>
      </c>
      <c r="E34" s="77">
        <f t="shared" si="0"/>
        <v>1.7441860465116279</v>
      </c>
      <c r="F34" s="76">
        <f>分析係数表!C37</f>
        <v>0.2431087913880281</v>
      </c>
      <c r="G34" s="77">
        <f t="shared" si="1"/>
        <v>0.42402696172330484</v>
      </c>
      <c r="H34" s="77">
        <v>0.49225409994363678</v>
      </c>
      <c r="I34" s="77">
        <f t="shared" si="2"/>
        <v>0.49225409994363678</v>
      </c>
      <c r="J34" s="76">
        <f>分析係数表!G37</f>
        <v>0.38193760262725779</v>
      </c>
      <c r="K34" s="78">
        <f t="shared" si="3"/>
        <v>0.18801035081591119</v>
      </c>
      <c r="L34" s="79"/>
      <c r="M34" s="80"/>
      <c r="N34" s="81">
        <f>分析係数表!H37</f>
        <v>4.6944189860595245E-2</v>
      </c>
      <c r="O34" s="82">
        <f t="shared" si="4"/>
        <v>0.70332766959801163</v>
      </c>
      <c r="P34" s="76">
        <f>分析係数表!C37</f>
        <v>0.2431087913880281</v>
      </c>
      <c r="Q34" s="82">
        <f t="shared" si="5"/>
        <v>0.17098513970573095</v>
      </c>
      <c r="R34" s="83">
        <v>0.22120885946544788</v>
      </c>
      <c r="S34" s="84">
        <f t="shared" si="6"/>
        <v>0.71346295940908466</v>
      </c>
      <c r="T34" s="85">
        <f>分析係数表!F37</f>
        <v>0.60410509031198689</v>
      </c>
      <c r="U34" s="86">
        <f t="shared" si="7"/>
        <v>0.43100660552808251</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投入係数表!L35</f>
        <v>2.9069767441860465E-3</v>
      </c>
      <c r="E35" s="77">
        <f t="shared" si="0"/>
        <v>0.29069767441860467</v>
      </c>
      <c r="F35" s="76">
        <f>分析係数表!C38</f>
        <v>1.1157894736842144E-2</v>
      </c>
      <c r="G35" s="77">
        <f t="shared" si="1"/>
        <v>3.2435740514076003E-3</v>
      </c>
      <c r="H35" s="77">
        <v>4.8451432383903627E-3</v>
      </c>
      <c r="I35" s="77">
        <f t="shared" si="2"/>
        <v>4.8451432383903627E-3</v>
      </c>
      <c r="J35" s="76">
        <f>分析係数表!G38</f>
        <v>0.27611940298507465</v>
      </c>
      <c r="K35" s="78">
        <f t="shared" si="3"/>
        <v>1.3378380583615181E-3</v>
      </c>
      <c r="L35" s="79"/>
      <c r="M35" s="80"/>
      <c r="N35" s="81">
        <f>分析係数表!H38</f>
        <v>4.123293618252858E-2</v>
      </c>
      <c r="O35" s="82">
        <f t="shared" si="4"/>
        <v>0.61776047263910849</v>
      </c>
      <c r="P35" s="76">
        <f>分析係数表!C38</f>
        <v>1.1157894736842144E-2</v>
      </c>
      <c r="Q35" s="82">
        <f t="shared" si="5"/>
        <v>6.8929063262890243E-3</v>
      </c>
      <c r="R35" s="83">
        <v>8.5855799426898371E-3</v>
      </c>
      <c r="S35" s="84">
        <f t="shared" si="6"/>
        <v>1.34307231810802E-2</v>
      </c>
      <c r="T35" s="85">
        <f>分析係数表!F38</f>
        <v>0.61194029850746268</v>
      </c>
      <c r="U35" s="86">
        <f t="shared" si="7"/>
        <v>8.2188007526013164E-3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投入係数表!L36</f>
        <v>0</v>
      </c>
      <c r="E36" s="77">
        <f t="shared" si="0"/>
        <v>0</v>
      </c>
      <c r="F36" s="76">
        <f>分析係数表!C39</f>
        <v>1</v>
      </c>
      <c r="G36" s="77">
        <f t="shared" si="1"/>
        <v>0</v>
      </c>
      <c r="H36" s="77">
        <v>6.3228948487737191E-2</v>
      </c>
      <c r="I36" s="77">
        <f t="shared" si="2"/>
        <v>6.3228948487737191E-2</v>
      </c>
      <c r="J36" s="76">
        <f>分析係数表!G39</f>
        <v>0.35370879120879123</v>
      </c>
      <c r="K36" s="78">
        <f t="shared" si="3"/>
        <v>2.2364634939000452E-2</v>
      </c>
      <c r="L36" s="79"/>
      <c r="M36" s="80"/>
      <c r="N36" s="81">
        <f>分析係数表!H39</f>
        <v>3.7431865322463944E-3</v>
      </c>
      <c r="O36" s="82">
        <f t="shared" si="4"/>
        <v>5.6081203412254116E-2</v>
      </c>
      <c r="P36" s="76">
        <f>分析係数表!C39</f>
        <v>1</v>
      </c>
      <c r="Q36" s="82">
        <f t="shared" si="5"/>
        <v>5.6081203412254116E-2</v>
      </c>
      <c r="R36" s="83">
        <v>0.20430266519944446</v>
      </c>
      <c r="S36" s="84">
        <f t="shared" si="6"/>
        <v>0.26753161368718165</v>
      </c>
      <c r="T36" s="85">
        <f>分析係数表!F39</f>
        <v>0.70432692307692313</v>
      </c>
      <c r="U36" s="86">
        <f t="shared" si="7"/>
        <v>0.18842971829409672</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投入係数表!L37</f>
        <v>0</v>
      </c>
      <c r="E37" s="77">
        <f t="shared" si="0"/>
        <v>0</v>
      </c>
      <c r="F37" s="76">
        <f>分析係数表!C40</f>
        <v>0.83748410739660462</v>
      </c>
      <c r="G37" s="77">
        <f t="shared" si="1"/>
        <v>0</v>
      </c>
      <c r="H37" s="77">
        <v>6.3923953408370044E-4</v>
      </c>
      <c r="I37" s="77">
        <f t="shared" si="2"/>
        <v>6.3923953408370044E-4</v>
      </c>
      <c r="J37" s="76">
        <f>分析係数表!G40</f>
        <v>0.52098192071653671</v>
      </c>
      <c r="K37" s="78">
        <f t="shared" si="3"/>
        <v>3.3303224026487026E-4</v>
      </c>
      <c r="L37" s="79"/>
      <c r="M37" s="80"/>
      <c r="N37" s="81">
        <f>分析係数表!H40</f>
        <v>2.620230572572476E-2</v>
      </c>
      <c r="O37" s="82">
        <f t="shared" si="4"/>
        <v>0.39256842388577878</v>
      </c>
      <c r="P37" s="76">
        <f>分析係数表!C40</f>
        <v>0.83748410739660462</v>
      </c>
      <c r="Q37" s="82">
        <f t="shared" si="5"/>
        <v>0.32876981607007338</v>
      </c>
      <c r="R37" s="83">
        <v>0.32920044264245379</v>
      </c>
      <c r="S37" s="84">
        <f t="shared" si="6"/>
        <v>0.32983968217653747</v>
      </c>
      <c r="T37" s="85">
        <f>分析係数表!F40</f>
        <v>0.71877591640404714</v>
      </c>
      <c r="U37" s="86">
        <f t="shared" si="7"/>
        <v>0.23708081982286039</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投入係数表!L38</f>
        <v>0</v>
      </c>
      <c r="E38" s="77">
        <f t="shared" si="0"/>
        <v>0</v>
      </c>
      <c r="F38" s="76">
        <f>分析係数表!C41</f>
        <v>0.81365098605995612</v>
      </c>
      <c r="G38" s="77">
        <f t="shared" si="1"/>
        <v>0</v>
      </c>
      <c r="H38" s="77">
        <v>1.0150809755880928E-3</v>
      </c>
      <c r="I38" s="77">
        <f t="shared" si="2"/>
        <v>1.0150809755880928E-3</v>
      </c>
      <c r="J38" s="76">
        <f>分析係数表!G41</f>
        <v>0.45125858123569795</v>
      </c>
      <c r="K38" s="78">
        <f t="shared" si="3"/>
        <v>4.5806400088323088E-4</v>
      </c>
      <c r="L38" s="79"/>
      <c r="M38" s="80"/>
      <c r="N38" s="81">
        <f>分析係数表!H41</f>
        <v>4.9838406251507407E-2</v>
      </c>
      <c r="O38" s="82">
        <f t="shared" si="4"/>
        <v>0.74668942481367206</v>
      </c>
      <c r="P38" s="76">
        <f>分析係数表!C41</f>
        <v>0.81365098605995612</v>
      </c>
      <c r="Q38" s="82">
        <f t="shared" si="5"/>
        <v>0.60754458678018575</v>
      </c>
      <c r="R38" s="83">
        <v>0.61927388057003008</v>
      </c>
      <c r="S38" s="84">
        <f t="shared" si="6"/>
        <v>0.62028896154561819</v>
      </c>
      <c r="T38" s="85">
        <f>分析係数表!F41</f>
        <v>0.55572082379862697</v>
      </c>
      <c r="U38" s="86">
        <f t="shared" si="7"/>
        <v>0.34470749270332579</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投入係数表!L39</f>
        <v>0</v>
      </c>
      <c r="E39" s="77">
        <f>$C$14*D39</f>
        <v>0</v>
      </c>
      <c r="F39" s="76">
        <f>分析係数表!C42</f>
        <v>0.2575498575498576</v>
      </c>
      <c r="G39" s="77">
        <f>E39*F39</f>
        <v>0</v>
      </c>
      <c r="H39" s="77">
        <v>2.338548035572693E-3</v>
      </c>
      <c r="I39" s="77">
        <f>C39+H39</f>
        <v>2.338548035572693E-3</v>
      </c>
      <c r="J39" s="76">
        <f>分析係数表!G42</f>
        <v>0.48351648351648352</v>
      </c>
      <c r="K39" s="78">
        <f>I39*J39</f>
        <v>1.1307265226944889E-3</v>
      </c>
      <c r="L39" s="79"/>
      <c r="M39" s="80"/>
      <c r="N39" s="81">
        <f>分析係数表!H42</f>
        <v>1.4085186435772515E-2</v>
      </c>
      <c r="O39" s="82">
        <f t="shared" si="4"/>
        <v>0.21102720871621394</v>
      </c>
      <c r="P39" s="76">
        <f>分析係数表!C42</f>
        <v>0.2575498575498576</v>
      </c>
      <c r="Q39" s="82">
        <f>O39*P39</f>
        <v>5.4350027544004968E-2</v>
      </c>
      <c r="R39" s="83">
        <v>5.6856858396189813E-2</v>
      </c>
      <c r="S39" s="84">
        <f>I39+R39</f>
        <v>5.9195406431762507E-2</v>
      </c>
      <c r="T39" s="85">
        <f>分析係数表!F42</f>
        <v>0.55824175824175826</v>
      </c>
      <c r="U39" s="86">
        <f t="shared" si="7"/>
        <v>3.3045347766302587E-2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投入係数表!L40</f>
        <v>3.4883720930232558E-2</v>
      </c>
      <c r="E40" s="77">
        <f>$C$14*D40</f>
        <v>3.4883720930232558</v>
      </c>
      <c r="F40" s="76">
        <f>分析係数表!C43</f>
        <v>0.29732567908148977</v>
      </c>
      <c r="G40" s="77">
        <f>E40*F40</f>
        <v>1.0371826014470573</v>
      </c>
      <c r="H40" s="77">
        <v>1.1844771938990839</v>
      </c>
      <c r="I40" s="77">
        <f>C40+H40</f>
        <v>1.1844771938990839</v>
      </c>
      <c r="J40" s="76">
        <f>分析係数表!G43</f>
        <v>0.35619328972357039</v>
      </c>
      <c r="K40" s="78">
        <f>I40*J40</f>
        <v>0.42190282829745807</v>
      </c>
      <c r="L40" s="79"/>
      <c r="M40" s="80"/>
      <c r="N40" s="81">
        <f>分析係数表!H43</f>
        <v>3.7451160098403359E-2</v>
      </c>
      <c r="O40" s="82">
        <f t="shared" si="4"/>
        <v>0.56110111249064554</v>
      </c>
      <c r="P40" s="76">
        <f>分析係数表!C43</f>
        <v>0.29732567908148977</v>
      </c>
      <c r="Q40" s="82">
        <f>O40*P40</f>
        <v>0.16682976930466056</v>
      </c>
      <c r="R40" s="83">
        <v>0.26513129327289864</v>
      </c>
      <c r="S40" s="84">
        <f>I40+R40</f>
        <v>1.4496084871719825</v>
      </c>
      <c r="T40" s="85">
        <f>分析係数表!F43</f>
        <v>0.64929309981008654</v>
      </c>
      <c r="U40" s="86">
        <f t="shared" si="7"/>
        <v>0.94122078814690657</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投入係数表!L41</f>
        <v>0</v>
      </c>
      <c r="E41" s="77">
        <f>$C$14*D41</f>
        <v>0</v>
      </c>
      <c r="F41" s="76">
        <f>分析係数表!C44</f>
        <v>0.43971020730220212</v>
      </c>
      <c r="G41" s="77">
        <f>E41*F41</f>
        <v>0</v>
      </c>
      <c r="H41" s="77">
        <v>1.5048284491866425E-3</v>
      </c>
      <c r="I41" s="77">
        <f>C41+H41</f>
        <v>1.5048284491866425E-3</v>
      </c>
      <c r="J41" s="76">
        <f>分析係数表!G44</f>
        <v>0.26333317697828229</v>
      </c>
      <c r="K41" s="78">
        <f>I41*J41</f>
        <v>3.9627125633162022E-4</v>
      </c>
      <c r="L41" s="79"/>
      <c r="M41" s="80"/>
      <c r="N41" s="81">
        <f>分析係数表!H44</f>
        <v>0.10921807920505523</v>
      </c>
      <c r="O41" s="82">
        <f t="shared" si="4"/>
        <v>1.6363281026549712</v>
      </c>
      <c r="P41" s="76">
        <f>分析係数表!C44</f>
        <v>0.43971020730220212</v>
      </c>
      <c r="Q41" s="82">
        <f>O41*P41</f>
        <v>0.71951016923283639</v>
      </c>
      <c r="R41" s="83">
        <v>0.73079554479379483</v>
      </c>
      <c r="S41" s="84">
        <f>I41+R41</f>
        <v>0.73230037324298147</v>
      </c>
      <c r="T41" s="85">
        <f>分析係数表!F44</f>
        <v>0.45991838266335194</v>
      </c>
      <c r="U41" s="86">
        <f t="shared" si="7"/>
        <v>0.336798403285681</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投入係数表!L42</f>
        <v>0</v>
      </c>
      <c r="E42" s="77">
        <f>$C$14*D42</f>
        <v>0</v>
      </c>
      <c r="F42" s="76">
        <f>分析係数表!C45</f>
        <v>1</v>
      </c>
      <c r="G42" s="77">
        <f>E42*F42</f>
        <v>0</v>
      </c>
      <c r="H42" s="77">
        <v>6.0891418867643453E-3</v>
      </c>
      <c r="I42" s="77">
        <f>C42+H42</f>
        <v>6.0891418867643453E-3</v>
      </c>
      <c r="J42" s="76">
        <f>分析係数表!G45</f>
        <v>0</v>
      </c>
      <c r="K42" s="78">
        <f>I42*J42</f>
        <v>0</v>
      </c>
      <c r="L42" s="79"/>
      <c r="M42" s="80"/>
      <c r="N42" s="81">
        <f>分析係数表!H45</f>
        <v>0</v>
      </c>
      <c r="O42" s="82">
        <f t="shared" si="4"/>
        <v>0</v>
      </c>
      <c r="P42" s="76">
        <f>分析係数表!C45</f>
        <v>1</v>
      </c>
      <c r="Q42" s="82">
        <f>O42*P42</f>
        <v>0</v>
      </c>
      <c r="R42" s="83">
        <v>6.7902092432887079E-3</v>
      </c>
      <c r="S42" s="84">
        <f>I42+R42</f>
        <v>1.2879351130053052E-2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2.9069767441860465E-3</v>
      </c>
      <c r="E43" s="77">
        <f>$C$14*D43</f>
        <v>0.29069767441860467</v>
      </c>
      <c r="F43" s="76">
        <f>分析係数表!C46</f>
        <v>1</v>
      </c>
      <c r="G43" s="77">
        <f>E43*F43</f>
        <v>0.29069767441860467</v>
      </c>
      <c r="H43" s="77">
        <v>0.33327573833437835</v>
      </c>
      <c r="I43" s="77">
        <f>C43+H43</f>
        <v>0.33327573833437835</v>
      </c>
      <c r="J43" s="76">
        <f>分析係数表!G46</f>
        <v>9.3457943925233638E-3</v>
      </c>
      <c r="K43" s="78">
        <f>I43*J43</f>
        <v>3.1147265264895169E-3</v>
      </c>
      <c r="L43" s="79"/>
      <c r="M43" s="80"/>
      <c r="N43" s="81">
        <f>分析係数表!H46</f>
        <v>5.0031354010901551E-2</v>
      </c>
      <c r="O43" s="82">
        <f t="shared" si="4"/>
        <v>0.74958020849471607</v>
      </c>
      <c r="P43" s="76">
        <f>分析係数表!C46</f>
        <v>1</v>
      </c>
      <c r="Q43" s="82">
        <f>O43*P43</f>
        <v>0.74958020849471607</v>
      </c>
      <c r="R43" s="83">
        <v>0.78126583306548614</v>
      </c>
      <c r="S43" s="84">
        <f>I43+R43</f>
        <v>1.1145415713998645</v>
      </c>
      <c r="T43" s="85">
        <f>分析係数表!F46</f>
        <v>0.31355140186915886</v>
      </c>
      <c r="U43" s="86">
        <f t="shared" si="7"/>
        <v>0.34946607215388276</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投入係数表!L44</f>
        <v>0.63662790697674421</v>
      </c>
      <c r="E44" s="91">
        <f>SUM(E5:E43)</f>
        <v>63.662790697674417</v>
      </c>
      <c r="F44" s="92">
        <f>分析係数表!C47</f>
        <v>0.44631798907903963</v>
      </c>
      <c r="G44" s="91">
        <f>SUM(G5:G43)</f>
        <v>5.9721606608669582</v>
      </c>
      <c r="H44" s="91">
        <f>SUM(H5:H43)</f>
        <v>6.7073582432292724</v>
      </c>
      <c r="I44" s="91">
        <f>SUM(I5:I43)</f>
        <v>106.70735824322927</v>
      </c>
      <c r="J44" s="92">
        <f>分析係数表!G47</f>
        <v>0.26122233306007958</v>
      </c>
      <c r="K44" s="93">
        <f>SUM(K5:K43)</f>
        <v>23.895070371500683</v>
      </c>
      <c r="L44" s="94">
        <f>最終需要_まとめ!$L$33</f>
        <v>0.627</v>
      </c>
      <c r="M44" s="91">
        <f>K44*L44</f>
        <v>14.982209122930929</v>
      </c>
      <c r="N44" s="95">
        <f>分析係数表!H47</f>
        <v>1</v>
      </c>
      <c r="O44" s="96">
        <f>SUM(O5:O43)</f>
        <v>14.982209122930932</v>
      </c>
      <c r="P44" s="92">
        <f>分析係数表!C47</f>
        <v>0.44631798907903963</v>
      </c>
      <c r="Q44" s="96">
        <f>SUM(Q5:Q43)</f>
        <v>6.4987856955995706</v>
      </c>
      <c r="R44" s="91">
        <f>SUM(R5:R43)</f>
        <v>7.3291310360154078</v>
      </c>
      <c r="S44" s="97">
        <f>SUM(S5:S43)</f>
        <v>114.03648927924471</v>
      </c>
      <c r="T44" s="98">
        <f>分析係数表!F47</f>
        <v>0.52393110055407954</v>
      </c>
      <c r="U44" s="99">
        <f>SUM(U5:U43)</f>
        <v>42.687086046023211</v>
      </c>
      <c r="V44" s="100">
        <f>分析係数表!D47</f>
        <v>0.10969491056701794</v>
      </c>
      <c r="W44" s="164">
        <f>SUM(W5:W43)</f>
        <v>14</v>
      </c>
      <c r="X44" s="92">
        <f>分析係数表!E47</f>
        <v>8.3823050104198563E-2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0.75107940679556973</v>
      </c>
      <c r="G5" s="77">
        <f t="shared" ref="G5:G38" si="1">E5*F5</f>
        <v>0</v>
      </c>
      <c r="H5" s="77">
        <f t="array" ref="H5:H43">MMULT(逆行列係数!C5:AO43,'11'!G5:G43)</f>
        <v>4.1175603677660304E-3</v>
      </c>
      <c r="I5" s="77">
        <f t="shared" ref="I5:I38" si="2">C5+H5</f>
        <v>4.1175603677660304E-3</v>
      </c>
      <c r="J5" s="76">
        <f>分析係数表!G8</f>
        <v>0.11972085188304657</v>
      </c>
      <c r="K5" s="78">
        <f t="shared" ref="K5:K38" si="3">I5*J5</f>
        <v>4.9295783490881974E-4</v>
      </c>
      <c r="L5" s="79" t="s">
        <v>182</v>
      </c>
      <c r="M5" s="80" t="s">
        <v>182</v>
      </c>
      <c r="N5" s="81">
        <f>分析係数表!H8</f>
        <v>1.1750518547103371E-2</v>
      </c>
      <c r="O5" s="82">
        <f t="shared" ref="O5:O43" si="4">$M$44*N5</f>
        <v>0.18007648975523388</v>
      </c>
      <c r="P5" s="76">
        <f>分析係数表!C8</f>
        <v>0.75107940679556973</v>
      </c>
      <c r="Q5" s="82">
        <f t="shared" ref="Q5:Q38" si="5">O5*P5</f>
        <v>0.13525174310318955</v>
      </c>
      <c r="R5" s="83">
        <f t="array" ref="R5:R43">MMULT(逆行列係数!C5:AO43,'11'!Q5:Q43)</f>
        <v>0.19096136805506012</v>
      </c>
      <c r="S5" s="84">
        <f t="shared" ref="S5:S38" si="6">I5+R5</f>
        <v>0.19507892842282615</v>
      </c>
      <c r="T5" s="85">
        <f>分析係数表!F8</f>
        <v>0.45193117555047529</v>
      </c>
      <c r="U5" s="86">
        <f t="shared" ref="U5:U43" si="7">S5*T5</f>
        <v>8.8162249447254842E-2</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76">
        <f>投入係数表!M6</f>
        <v>0</v>
      </c>
      <c r="E6" s="77">
        <f t="shared" si="0"/>
        <v>0</v>
      </c>
      <c r="F6" s="76">
        <f>分析係数表!C9</f>
        <v>5.0420168067226934E-2</v>
      </c>
      <c r="G6" s="77">
        <f t="shared" si="1"/>
        <v>0</v>
      </c>
      <c r="H6" s="77">
        <v>4.0564395816803778E-5</v>
      </c>
      <c r="I6" s="77">
        <f t="shared" si="2"/>
        <v>4.0564395816803778E-5</v>
      </c>
      <c r="J6" s="76">
        <f>分析係数表!G9</f>
        <v>0.2857142857142857</v>
      </c>
      <c r="K6" s="78">
        <f t="shared" si="3"/>
        <v>1.1589827376229651E-5</v>
      </c>
      <c r="L6" s="79"/>
      <c r="M6" s="80"/>
      <c r="N6" s="81">
        <f>分析係数表!H9</f>
        <v>6.077854420915537E-4</v>
      </c>
      <c r="O6" s="82">
        <f t="shared" si="4"/>
        <v>9.3143011942362353E-3</v>
      </c>
      <c r="P6" s="76">
        <f>分析係数表!C9</f>
        <v>5.0420168067226934E-2</v>
      </c>
      <c r="Q6" s="82">
        <f t="shared" si="5"/>
        <v>4.6962863164216352E-4</v>
      </c>
      <c r="R6" s="83">
        <v>5.4081500784054803E-4</v>
      </c>
      <c r="S6" s="84">
        <f t="shared" si="6"/>
        <v>5.8137940365735183E-4</v>
      </c>
      <c r="T6" s="85">
        <f>分析係数表!F9</f>
        <v>0.7142857142857143</v>
      </c>
      <c r="U6" s="86">
        <f t="shared" si="7"/>
        <v>4.1527100261239418E-4</v>
      </c>
      <c r="V6" s="87">
        <f>分析係数表!D9</f>
        <v>0.14285714285714285</v>
      </c>
      <c r="W6" s="167">
        <f t="shared" si="8"/>
        <v>0</v>
      </c>
      <c r="X6" s="76">
        <f>分析係数表!E9</f>
        <v>0</v>
      </c>
      <c r="Y6" s="166">
        <f t="shared" si="9"/>
        <v>0</v>
      </c>
    </row>
    <row r="7" spans="1:25" x14ac:dyDescent="0.2">
      <c r="A7" s="6" t="s">
        <v>220</v>
      </c>
      <c r="B7" s="5" t="s">
        <v>266</v>
      </c>
      <c r="C7" s="90"/>
      <c r="D7" s="76">
        <f>投入係数表!M7</f>
        <v>0</v>
      </c>
      <c r="E7" s="77">
        <f t="shared" si="0"/>
        <v>0</v>
      </c>
      <c r="F7" s="76">
        <f>分析係数表!C10</f>
        <v>1</v>
      </c>
      <c r="G7" s="77">
        <f t="shared" si="1"/>
        <v>0</v>
      </c>
      <c r="H7" s="77">
        <v>9.3016317990387461E-3</v>
      </c>
      <c r="I7" s="77">
        <f t="shared" si="2"/>
        <v>9.3016317990387461E-3</v>
      </c>
      <c r="J7" s="76">
        <f>分析係数表!G10</f>
        <v>0.17928858290304073</v>
      </c>
      <c r="K7" s="78">
        <f t="shared" si="3"/>
        <v>1.667676383935518E-3</v>
      </c>
      <c r="L7" s="79"/>
      <c r="M7" s="80"/>
      <c r="N7" s="81">
        <f>分析係数表!H10</f>
        <v>1.1866287202739858E-3</v>
      </c>
      <c r="O7" s="82">
        <f t="shared" si="4"/>
        <v>1.8185064236365983E-2</v>
      </c>
      <c r="P7" s="76">
        <f>分析係数表!C10</f>
        <v>1</v>
      </c>
      <c r="Q7" s="82">
        <f t="shared" si="5"/>
        <v>1.8185064236365983E-2</v>
      </c>
      <c r="R7" s="83">
        <v>3.0305138411738378E-2</v>
      </c>
      <c r="S7" s="84">
        <f t="shared" si="6"/>
        <v>3.9606770210777124E-2</v>
      </c>
      <c r="T7" s="85">
        <f>分析係数表!F10</f>
        <v>0.51912411550965765</v>
      </c>
      <c r="U7" s="86">
        <f t="shared" si="7"/>
        <v>2.0560829553863933E-2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投入係数表!M8</f>
        <v>6.9011280690112808E-2</v>
      </c>
      <c r="E8" s="77">
        <f t="shared" si="0"/>
        <v>6.9011280690112811</v>
      </c>
      <c r="F8" s="76">
        <f>分析係数表!C11</f>
        <v>1.2755102040816757E-3</v>
      </c>
      <c r="G8" s="77">
        <f t="shared" si="1"/>
        <v>8.8024592716983603E-3</v>
      </c>
      <c r="H8" s="77">
        <v>1.0054119050835709E-2</v>
      </c>
      <c r="I8" s="77">
        <f t="shared" si="2"/>
        <v>1.0054119050835709E-2</v>
      </c>
      <c r="J8" s="76">
        <f>分析係数表!G11</f>
        <v>0.5714285714285714</v>
      </c>
      <c r="K8" s="78">
        <f t="shared" si="3"/>
        <v>5.7452108861918332E-3</v>
      </c>
      <c r="L8" s="79"/>
      <c r="M8" s="80"/>
      <c r="N8" s="81">
        <f>分析係数表!H11</f>
        <v>-1.9294775939414404E-5</v>
      </c>
      <c r="O8" s="82">
        <f t="shared" si="4"/>
        <v>-2.9569210140432495E-4</v>
      </c>
      <c r="P8" s="76">
        <f>分析係数表!C11</f>
        <v>1.2755102040816757E-3</v>
      </c>
      <c r="Q8" s="82">
        <f t="shared" si="5"/>
        <v>-3.7715829260757008E-7</v>
      </c>
      <c r="R8" s="83">
        <v>8.2781695806744679E-5</v>
      </c>
      <c r="S8" s="84">
        <f t="shared" si="6"/>
        <v>1.0136900746642453E-2</v>
      </c>
      <c r="T8" s="85">
        <f>分析係数表!F11</f>
        <v>0.8571428571428571</v>
      </c>
      <c r="U8" s="86">
        <f t="shared" si="7"/>
        <v>8.6887720685506747E-3</v>
      </c>
      <c r="V8" s="87">
        <f>分析係数表!D11</f>
        <v>0.14285714285714285</v>
      </c>
      <c r="W8" s="167">
        <f t="shared" si="8"/>
        <v>0</v>
      </c>
      <c r="X8" s="76">
        <f>分析係数表!E11</f>
        <v>0</v>
      </c>
      <c r="Y8" s="166">
        <f t="shared" si="9"/>
        <v>0</v>
      </c>
    </row>
    <row r="9" spans="1:25" x14ac:dyDescent="0.2">
      <c r="A9" s="6" t="s">
        <v>222</v>
      </c>
      <c r="B9" s="5" t="s">
        <v>190</v>
      </c>
      <c r="C9" s="90"/>
      <c r="D9" s="76">
        <f>投入係数表!M9</f>
        <v>6.6357000663570006E-4</v>
      </c>
      <c r="E9" s="77">
        <f t="shared" si="0"/>
        <v>6.6357000663570004E-2</v>
      </c>
      <c r="F9" s="76">
        <f>分析係数表!C12</f>
        <v>9.1502903081732923E-2</v>
      </c>
      <c r="G9" s="77">
        <f t="shared" si="1"/>
        <v>6.0718582005131333E-3</v>
      </c>
      <c r="H9" s="77">
        <v>6.9658442602412926E-3</v>
      </c>
      <c r="I9" s="77">
        <f t="shared" si="2"/>
        <v>6.9658442602412926E-3</v>
      </c>
      <c r="J9" s="76">
        <f>分析係数表!G12</f>
        <v>0.14161426479455594</v>
      </c>
      <c r="K9" s="78">
        <f t="shared" si="3"/>
        <v>9.8646291358744811E-4</v>
      </c>
      <c r="L9" s="79"/>
      <c r="M9" s="80"/>
      <c r="N9" s="81">
        <f>分析係数表!H12</f>
        <v>9.0270609232550286E-2</v>
      </c>
      <c r="O9" s="82">
        <f t="shared" si="4"/>
        <v>1.3833954964201343</v>
      </c>
      <c r="P9" s="76">
        <f>分析係数表!C12</f>
        <v>9.1502903081732923E-2</v>
      </c>
      <c r="Q9" s="82">
        <f t="shared" si="5"/>
        <v>0.12658470403263736</v>
      </c>
      <c r="R9" s="83">
        <v>0.14394678886340223</v>
      </c>
      <c r="S9" s="84">
        <f t="shared" si="6"/>
        <v>0.15091263312364353</v>
      </c>
      <c r="T9" s="85">
        <f>分析係数表!F12</f>
        <v>0.30579722628994743</v>
      </c>
      <c r="U9" s="86">
        <f t="shared" si="7"/>
        <v>4.6148664621322638E-2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投入係数表!M10</f>
        <v>3.3178500331785005E-3</v>
      </c>
      <c r="E10" s="77">
        <f t="shared" si="0"/>
        <v>0.33178500331785005</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0.20831508543934693</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投入係数表!M11</f>
        <v>2.0570670205706701E-2</v>
      </c>
      <c r="E11" s="77">
        <f t="shared" si="0"/>
        <v>2.05706702057067</v>
      </c>
      <c r="F11" s="76">
        <f>分析係数表!C14</f>
        <v>8.6714152988541793E-3</v>
      </c>
      <c r="G11" s="77">
        <f t="shared" si="1"/>
        <v>1.7837682432944892E-2</v>
      </c>
      <c r="H11" s="77">
        <v>1.998012522089667E-2</v>
      </c>
      <c r="I11" s="77">
        <f t="shared" si="2"/>
        <v>1.998012522089667E-2</v>
      </c>
      <c r="J11" s="76">
        <f>分析係数表!G14</f>
        <v>0.2</v>
      </c>
      <c r="K11" s="78">
        <f t="shared" si="3"/>
        <v>3.9960250441793341E-3</v>
      </c>
      <c r="L11" s="79"/>
      <c r="M11" s="80"/>
      <c r="N11" s="81">
        <f>分析係数表!H14</f>
        <v>1.1383917804254498E-3</v>
      </c>
      <c r="O11" s="82">
        <f t="shared" si="4"/>
        <v>1.7445833982855173E-2</v>
      </c>
      <c r="P11" s="76">
        <f>分析係数表!C14</f>
        <v>8.6714152988541793E-3</v>
      </c>
      <c r="Q11" s="82">
        <f t="shared" si="5"/>
        <v>1.5128007170020049E-4</v>
      </c>
      <c r="R11" s="83">
        <v>1.2118830785302296E-3</v>
      </c>
      <c r="S11" s="84">
        <f t="shared" si="6"/>
        <v>2.1192008299426898E-2</v>
      </c>
      <c r="T11" s="85">
        <f>分析係数表!F14</f>
        <v>0.33888888888888891</v>
      </c>
      <c r="U11" s="86">
        <f t="shared" si="7"/>
        <v>7.1817361459168933E-3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投入係数表!M12</f>
        <v>3.4505640345056404E-2</v>
      </c>
      <c r="E12" s="77">
        <f t="shared" si="0"/>
        <v>3.4505640345056405</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0.12818252595877486</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投入係数表!M13</f>
        <v>2.2561380225613801E-2</v>
      </c>
      <c r="E13" s="77">
        <f t="shared" si="0"/>
        <v>2.2561380225613803</v>
      </c>
      <c r="F13" s="76">
        <f>分析係数表!C16</f>
        <v>2.5322997416020621E-2</v>
      </c>
      <c r="G13" s="77">
        <f t="shared" si="1"/>
        <v>5.7132177315507703E-2</v>
      </c>
      <c r="H13" s="77">
        <v>6.2390745783248193E-2</v>
      </c>
      <c r="I13" s="77">
        <f t="shared" si="2"/>
        <v>6.2390745783248193E-2</v>
      </c>
      <c r="J13" s="76">
        <f>分析係数表!G16</f>
        <v>3.2710280373831772E-2</v>
      </c>
      <c r="K13" s="78">
        <f t="shared" si="3"/>
        <v>2.0408187873025107E-3</v>
      </c>
      <c r="L13" s="79"/>
      <c r="M13" s="80"/>
      <c r="N13" s="81">
        <f>分析係数表!H16</f>
        <v>1.6091843133471614E-2</v>
      </c>
      <c r="O13" s="82">
        <f t="shared" si="4"/>
        <v>0.24660721257120702</v>
      </c>
      <c r="P13" s="76">
        <f>分析係数表!C16</f>
        <v>2.5322997416020621E-2</v>
      </c>
      <c r="Q13" s="82">
        <f t="shared" si="5"/>
        <v>6.2448338067127235E-3</v>
      </c>
      <c r="R13" s="83">
        <v>7.3992033003075792E-3</v>
      </c>
      <c r="S13" s="84">
        <f t="shared" si="6"/>
        <v>6.9789949083555777E-2</v>
      </c>
      <c r="T13" s="85">
        <f>分析係数表!F16</f>
        <v>0.28504672897196259</v>
      </c>
      <c r="U13" s="86">
        <f t="shared" si="7"/>
        <v>1.9893396701387393E-2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投入係数表!M14</f>
        <v>7.9628400796284016E-3</v>
      </c>
      <c r="E14" s="77">
        <f t="shared" si="0"/>
        <v>0.79628400796284016</v>
      </c>
      <c r="F14" s="76">
        <f>分析係数表!C17</f>
        <v>1.516108654453574E-2</v>
      </c>
      <c r="G14" s="77">
        <f t="shared" si="1"/>
        <v>1.2072530758754406E-2</v>
      </c>
      <c r="H14" s="77">
        <v>1.4053385420108162E-2</v>
      </c>
      <c r="I14" s="77">
        <f t="shared" si="2"/>
        <v>1.4053385420108162E-2</v>
      </c>
      <c r="J14" s="76">
        <f>分析係数表!G17</f>
        <v>0.22093023255813954</v>
      </c>
      <c r="K14" s="78">
        <f t="shared" si="3"/>
        <v>3.1048177090936637E-3</v>
      </c>
      <c r="L14" s="79"/>
      <c r="M14" s="80"/>
      <c r="N14" s="81">
        <f>分析係数表!H17</f>
        <v>2.7205634074574307E-3</v>
      </c>
      <c r="O14" s="82">
        <f t="shared" si="4"/>
        <v>4.1692586298009815E-2</v>
      </c>
      <c r="P14" s="76">
        <f>分析係数表!C17</f>
        <v>1.516108654453574E-2</v>
      </c>
      <c r="Q14" s="82">
        <f t="shared" si="5"/>
        <v>6.3210490912965175E-4</v>
      </c>
      <c r="R14" s="83">
        <v>1.4077940561256744E-3</v>
      </c>
      <c r="S14" s="84">
        <f t="shared" si="6"/>
        <v>1.5461179476233836E-2</v>
      </c>
      <c r="T14" s="85">
        <f>分析係数表!F17</f>
        <v>0.34593023255813954</v>
      </c>
      <c r="U14" s="86">
        <f t="shared" si="7"/>
        <v>5.348489411836705E-3</v>
      </c>
      <c r="V14" s="87">
        <f>分析係数表!D17</f>
        <v>0.13372093023255813</v>
      </c>
      <c r="W14" s="167">
        <f t="shared" si="8"/>
        <v>0</v>
      </c>
      <c r="X14" s="76">
        <f>分析係数表!E17</f>
        <v>0.10174418604651163</v>
      </c>
      <c r="Y14" s="166">
        <f t="shared" si="9"/>
        <v>0</v>
      </c>
    </row>
    <row r="15" spans="1:25" x14ac:dyDescent="0.2">
      <c r="A15" s="6" t="s">
        <v>3</v>
      </c>
      <c r="B15" s="5" t="s">
        <v>31</v>
      </c>
      <c r="C15" s="75">
        <f>最終需要_まとめ!C16</f>
        <v>100</v>
      </c>
      <c r="D15" s="76">
        <f>投入係数表!M15</f>
        <v>8.7591240875912413E-2</v>
      </c>
      <c r="E15" s="77">
        <f t="shared" si="0"/>
        <v>8.7591240875912408</v>
      </c>
      <c r="F15" s="76">
        <f>分析係数表!C18</f>
        <v>0.19618745035742657</v>
      </c>
      <c r="G15" s="77">
        <f t="shared" si="1"/>
        <v>1.7184302221088459</v>
      </c>
      <c r="H15" s="77">
        <v>1.7595082674698412</v>
      </c>
      <c r="I15" s="77">
        <f t="shared" si="2"/>
        <v>101.75950826746984</v>
      </c>
      <c r="J15" s="76">
        <f>分析係数表!G18</f>
        <v>0.21566025215660253</v>
      </c>
      <c r="K15" s="78">
        <f t="shared" si="3"/>
        <v>21.945481212294425</v>
      </c>
      <c r="L15" s="79"/>
      <c r="M15" s="80"/>
      <c r="N15" s="81">
        <f>分析係数表!H18</f>
        <v>4.341324586368241E-4</v>
      </c>
      <c r="O15" s="82">
        <f t="shared" si="4"/>
        <v>6.6530722815973118E-3</v>
      </c>
      <c r="P15" s="76">
        <f>分析係数表!C18</f>
        <v>0.19618745035742657</v>
      </c>
      <c r="Q15" s="82">
        <f t="shared" si="5"/>
        <v>1.3052492879702434E-3</v>
      </c>
      <c r="R15" s="83">
        <v>3.9408907281823988E-3</v>
      </c>
      <c r="S15" s="84">
        <f t="shared" si="6"/>
        <v>101.76344915819803</v>
      </c>
      <c r="T15" s="85">
        <f>分析係数表!F18</f>
        <v>0.46051758460517583</v>
      </c>
      <c r="U15" s="86">
        <f t="shared" si="7"/>
        <v>46.863857807424971</v>
      </c>
      <c r="V15" s="87">
        <f>分析係数表!D18</f>
        <v>0.10152621101526212</v>
      </c>
      <c r="W15" s="167">
        <f t="shared" si="8"/>
        <v>10</v>
      </c>
      <c r="X15" s="76">
        <f>分析係数表!E18</f>
        <v>9.0245520902455204E-2</v>
      </c>
      <c r="Y15" s="166">
        <f t="shared" si="9"/>
        <v>9</v>
      </c>
    </row>
    <row r="16" spans="1:25" x14ac:dyDescent="0.2">
      <c r="A16" s="6" t="s">
        <v>4</v>
      </c>
      <c r="B16" s="5" t="s">
        <v>32</v>
      </c>
      <c r="C16" s="90"/>
      <c r="D16" s="76">
        <f>投入係数表!M16</f>
        <v>7.9628400796284016E-3</v>
      </c>
      <c r="E16" s="77">
        <f t="shared" si="0"/>
        <v>0.79628400796284016</v>
      </c>
      <c r="F16" s="76">
        <f>分析係数表!C19</f>
        <v>5.4503729202524331E-2</v>
      </c>
      <c r="G16" s="77">
        <f t="shared" si="1"/>
        <v>4.3400447938307371E-2</v>
      </c>
      <c r="H16" s="77">
        <v>4.7300596083973558E-2</v>
      </c>
      <c r="I16" s="77">
        <f t="shared" si="2"/>
        <v>4.7300596083973558E-2</v>
      </c>
      <c r="J16" s="76">
        <f>分析係数表!G19</f>
        <v>5.7142857142857141E-2</v>
      </c>
      <c r="K16" s="78">
        <f t="shared" si="3"/>
        <v>2.7028912047984887E-3</v>
      </c>
      <c r="L16" s="79"/>
      <c r="M16" s="80"/>
      <c r="N16" s="81">
        <f>分析係数表!H19</f>
        <v>-1.1576865563648642E-4</v>
      </c>
      <c r="O16" s="82">
        <f t="shared" si="4"/>
        <v>-1.7741526084259498E-3</v>
      </c>
      <c r="P16" s="76">
        <f>分析係数表!C19</f>
        <v>5.4503729202524331E-2</v>
      </c>
      <c r="Q16" s="82">
        <f t="shared" si="5"/>
        <v>-9.6697933333600157E-5</v>
      </c>
      <c r="R16" s="83">
        <v>5.1897569781699556E-4</v>
      </c>
      <c r="S16" s="84">
        <f t="shared" si="6"/>
        <v>4.7819571781790554E-2</v>
      </c>
      <c r="T16" s="85">
        <f>分析係数表!F19</f>
        <v>0.24047619047619048</v>
      </c>
      <c r="U16" s="86">
        <f t="shared" si="7"/>
        <v>1.1499468452287729E-2</v>
      </c>
      <c r="V16" s="87">
        <f>分析係数表!D19</f>
        <v>7.3809523809523811E-2</v>
      </c>
      <c r="W16" s="167">
        <f t="shared" si="8"/>
        <v>0</v>
      </c>
      <c r="X16" s="76">
        <f>分析係数表!E19</f>
        <v>0.05</v>
      </c>
      <c r="Y16" s="166">
        <f t="shared" si="9"/>
        <v>0</v>
      </c>
    </row>
    <row r="17" spans="1:25" x14ac:dyDescent="0.2">
      <c r="A17" s="6" t="s">
        <v>5</v>
      </c>
      <c r="B17" s="5" t="s">
        <v>33</v>
      </c>
      <c r="C17" s="90"/>
      <c r="D17" s="76">
        <f>投入係数表!M17</f>
        <v>9.9535500995355016E-3</v>
      </c>
      <c r="E17" s="77">
        <f t="shared" si="0"/>
        <v>0.9953550099535502</v>
      </c>
      <c r="F17" s="76">
        <f>分析係数表!C20</f>
        <v>8.1453634085213444E-3</v>
      </c>
      <c r="G17" s="77">
        <f t="shared" si="1"/>
        <v>8.107528276564047E-3</v>
      </c>
      <c r="H17" s="77">
        <v>8.5554433548733818E-3</v>
      </c>
      <c r="I17" s="77">
        <f t="shared" si="2"/>
        <v>8.5554433548733818E-3</v>
      </c>
      <c r="J17" s="76">
        <f>分析係数表!G20</f>
        <v>0.10256410256410256</v>
      </c>
      <c r="K17" s="78">
        <f t="shared" si="3"/>
        <v>8.7748136973060328E-4</v>
      </c>
      <c r="L17" s="79"/>
      <c r="M17" s="80"/>
      <c r="N17" s="81">
        <f>分析係数表!H20</f>
        <v>5.4025372630360328E-4</v>
      </c>
      <c r="O17" s="82">
        <f t="shared" si="4"/>
        <v>8.2793788393210992E-3</v>
      </c>
      <c r="P17" s="76">
        <f>分析係数表!C20</f>
        <v>8.1453634085213444E-3</v>
      </c>
      <c r="Q17" s="82">
        <f t="shared" si="5"/>
        <v>6.7438549443092004E-5</v>
      </c>
      <c r="R17" s="83">
        <v>1.9186624756485835E-4</v>
      </c>
      <c r="S17" s="84">
        <f t="shared" si="6"/>
        <v>8.7473096024382399E-3</v>
      </c>
      <c r="T17" s="85">
        <f>分析係数表!F20</f>
        <v>0.23076923076923078</v>
      </c>
      <c r="U17" s="86">
        <f t="shared" si="7"/>
        <v>2.0186099082549784E-3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投入係数表!M18</f>
        <v>1.0617120106171201E-2</v>
      </c>
      <c r="E18" s="77">
        <f t="shared" si="0"/>
        <v>1.0617120106171201</v>
      </c>
      <c r="F18" s="76">
        <f>分析係数表!C21</f>
        <v>1.4319809069212375E-2</v>
      </c>
      <c r="G18" s="77">
        <f t="shared" si="1"/>
        <v>1.5203513278526742E-2</v>
      </c>
      <c r="H18" s="77">
        <v>1.6988482058789237E-2</v>
      </c>
      <c r="I18" s="77">
        <f t="shared" si="2"/>
        <v>1.6988482058789237E-2</v>
      </c>
      <c r="J18" s="76">
        <f>分析係数表!G21</f>
        <v>0.28315412186379929</v>
      </c>
      <c r="K18" s="78">
        <f t="shared" si="3"/>
        <v>4.8103587191553757E-3</v>
      </c>
      <c r="L18" s="79"/>
      <c r="M18" s="80"/>
      <c r="N18" s="81">
        <f>分析係数表!H21</f>
        <v>8.9720708118276973E-4</v>
      </c>
      <c r="O18" s="82">
        <f t="shared" si="4"/>
        <v>1.3749682715301109E-2</v>
      </c>
      <c r="P18" s="76">
        <f>分析係数表!C21</f>
        <v>1.4319809069212375E-2</v>
      </c>
      <c r="Q18" s="82">
        <f t="shared" si="5"/>
        <v>1.9689283124536144E-4</v>
      </c>
      <c r="R18" s="83">
        <v>5.1959953084318282E-4</v>
      </c>
      <c r="S18" s="84">
        <f t="shared" si="6"/>
        <v>1.7508081589632421E-2</v>
      </c>
      <c r="T18" s="85">
        <f>分析係数表!F21</f>
        <v>0.4265232974910394</v>
      </c>
      <c r="U18" s="86">
        <f t="shared" si="7"/>
        <v>7.4676046923521791E-3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投入係数表!M19</f>
        <v>2.6542800265428003E-3</v>
      </c>
      <c r="E19" s="77">
        <f t="shared" si="0"/>
        <v>0.26542800265428002</v>
      </c>
      <c r="F19" s="76">
        <f>分析係数表!C22</f>
        <v>8.8888888888888351E-3</v>
      </c>
      <c r="G19" s="77">
        <f t="shared" si="1"/>
        <v>2.3593600235935859E-3</v>
      </c>
      <c r="H19" s="77">
        <v>2.5919357884462493E-3</v>
      </c>
      <c r="I19" s="77">
        <f t="shared" si="2"/>
        <v>2.5919357884462493E-3</v>
      </c>
      <c r="J19" s="76">
        <f>分析係数表!G22</f>
        <v>0.19767441860465115</v>
      </c>
      <c r="K19" s="78">
        <f t="shared" si="3"/>
        <v>5.1235940004170039E-4</v>
      </c>
      <c r="L19" s="79"/>
      <c r="M19" s="80"/>
      <c r="N19" s="81">
        <f>分析係数表!H22</f>
        <v>3.8589551878828809E-5</v>
      </c>
      <c r="O19" s="82">
        <f t="shared" si="4"/>
        <v>5.9138420280864989E-4</v>
      </c>
      <c r="P19" s="76">
        <f>分析係数表!C22</f>
        <v>8.8888888888888351E-3</v>
      </c>
      <c r="Q19" s="82">
        <f t="shared" si="5"/>
        <v>5.2567484694101896E-6</v>
      </c>
      <c r="R19" s="83">
        <v>5.2979197127455664E-5</v>
      </c>
      <c r="S19" s="84">
        <f t="shared" si="6"/>
        <v>2.6449149855737051E-3</v>
      </c>
      <c r="T19" s="85">
        <f>分析係数表!F22</f>
        <v>0.41860465116279072</v>
      </c>
      <c r="U19" s="86">
        <f t="shared" si="7"/>
        <v>1.1071737148913184E-3</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投入係数表!M20</f>
        <v>1.3271400132714001E-3</v>
      </c>
      <c r="E20" s="77">
        <f t="shared" si="0"/>
        <v>0.13271400132714001</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4.4353815210648745E-4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投入係数表!M21</f>
        <v>0</v>
      </c>
      <c r="E21" s="77">
        <f t="shared" si="0"/>
        <v>0</v>
      </c>
      <c r="F21" s="76">
        <f>分析係数表!C24</f>
        <v>3.6742192284139663E-2</v>
      </c>
      <c r="G21" s="77">
        <f t="shared" si="1"/>
        <v>0</v>
      </c>
      <c r="H21" s="77">
        <v>5.9274658515382677E-4</v>
      </c>
      <c r="I21" s="77">
        <f t="shared" si="2"/>
        <v>5.9274658515382677E-4</v>
      </c>
      <c r="J21" s="76">
        <f>分析係数表!G24</f>
        <v>0.21568627450980393</v>
      </c>
      <c r="K21" s="78">
        <f t="shared" si="3"/>
        <v>1.2784730268023715E-4</v>
      </c>
      <c r="L21" s="79"/>
      <c r="M21" s="80"/>
      <c r="N21" s="81">
        <f>分析係数表!H24</f>
        <v>3.6660074284887369E-4</v>
      </c>
      <c r="O21" s="82">
        <f t="shared" si="4"/>
        <v>5.6181499266821748E-3</v>
      </c>
      <c r="P21" s="76">
        <f>分析係数表!C24</f>
        <v>3.6742192284139663E-2</v>
      </c>
      <c r="Q21" s="82">
        <f t="shared" si="5"/>
        <v>2.0642314488728163E-4</v>
      </c>
      <c r="R21" s="83">
        <v>8.1678556342894412E-4</v>
      </c>
      <c r="S21" s="84">
        <f t="shared" si="6"/>
        <v>1.4095321485827709E-3</v>
      </c>
      <c r="T21" s="85">
        <f>分析係数表!F24</f>
        <v>0.41176470588235292</v>
      </c>
      <c r="U21" s="86">
        <f t="shared" si="7"/>
        <v>5.8039559059290568E-4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投入係数表!M22</f>
        <v>0</v>
      </c>
      <c r="E22" s="77">
        <f t="shared" si="0"/>
        <v>0</v>
      </c>
      <c r="F22" s="76">
        <f>分析係数表!C25</f>
        <v>5.4298642533936459E-3</v>
      </c>
      <c r="G22" s="77">
        <f t="shared" si="1"/>
        <v>0</v>
      </c>
      <c r="H22" s="77">
        <v>2.3208540906597541E-4</v>
      </c>
      <c r="I22" s="77">
        <f t="shared" si="2"/>
        <v>2.3208540906597541E-4</v>
      </c>
      <c r="J22" s="76">
        <f>分析係数表!G25</f>
        <v>0.19285714285714287</v>
      </c>
      <c r="K22" s="78">
        <f t="shared" si="3"/>
        <v>4.4759328891295257E-5</v>
      </c>
      <c r="L22" s="79"/>
      <c r="M22" s="80"/>
      <c r="N22" s="81">
        <f>分析係数表!H25</f>
        <v>5.0166417442477451E-4</v>
      </c>
      <c r="O22" s="82">
        <f t="shared" si="4"/>
        <v>7.6879946365124487E-3</v>
      </c>
      <c r="P22" s="76">
        <f>分析係数表!C25</f>
        <v>5.4298642533936459E-3</v>
      </c>
      <c r="Q22" s="82">
        <f t="shared" si="5"/>
        <v>4.1744767257081022E-5</v>
      </c>
      <c r="R22" s="83">
        <v>1.9098969385137834E-4</v>
      </c>
      <c r="S22" s="84">
        <f t="shared" si="6"/>
        <v>4.2307510291735375E-4</v>
      </c>
      <c r="T22" s="85">
        <f>分析係数表!F25</f>
        <v>0.35</v>
      </c>
      <c r="U22" s="86">
        <f t="shared" si="7"/>
        <v>1.4807628602107379E-4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投入係数表!M23</f>
        <v>0</v>
      </c>
      <c r="E23" s="77">
        <f t="shared" si="0"/>
        <v>0</v>
      </c>
      <c r="F23" s="76">
        <f>分析係数表!C26</f>
        <v>0.48330404217926182</v>
      </c>
      <c r="G23" s="77">
        <f t="shared" si="1"/>
        <v>0</v>
      </c>
      <c r="H23" s="77">
        <v>1.0612777283462502E-2</v>
      </c>
      <c r="I23" s="77">
        <f t="shared" si="2"/>
        <v>1.0612777283462502E-2</v>
      </c>
      <c r="J23" s="76">
        <f>分析係数表!G26</f>
        <v>0.1963757396449704</v>
      </c>
      <c r="K23" s="78">
        <f t="shared" si="3"/>
        <v>2.0840919887272886E-3</v>
      </c>
      <c r="L23" s="79"/>
      <c r="M23" s="80"/>
      <c r="N23" s="81">
        <f>分析係数表!H26</f>
        <v>1.0805074526072066E-2</v>
      </c>
      <c r="O23" s="82">
        <f t="shared" si="4"/>
        <v>0.16558757678642197</v>
      </c>
      <c r="P23" s="76">
        <f>分析係数表!C26</f>
        <v>0.48330404217926182</v>
      </c>
      <c r="Q23" s="82">
        <f t="shared" si="5"/>
        <v>8.0029145195546644E-2</v>
      </c>
      <c r="R23" s="83">
        <v>8.7477560641870317E-2</v>
      </c>
      <c r="S23" s="84">
        <f t="shared" si="6"/>
        <v>9.8090337925332824E-2</v>
      </c>
      <c r="T23" s="85">
        <f>分析係数表!F26</f>
        <v>0.33515162721893493</v>
      </c>
      <c r="U23" s="86">
        <f t="shared" si="7"/>
        <v>3.2875136370130502E-2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投入係数表!M24</f>
        <v>0</v>
      </c>
      <c r="E24" s="77">
        <f t="shared" si="0"/>
        <v>0</v>
      </c>
      <c r="F24" s="76">
        <f>分析係数表!C27</f>
        <v>1.5397419891801878E-2</v>
      </c>
      <c r="G24" s="77">
        <f t="shared" si="1"/>
        <v>0</v>
      </c>
      <c r="H24" s="77">
        <v>7.3215904833456285E-5</v>
      </c>
      <c r="I24" s="77">
        <f t="shared" si="2"/>
        <v>7.3215904833456285E-5</v>
      </c>
      <c r="J24" s="76">
        <f>分析係数表!G27</f>
        <v>0.17525773195876287</v>
      </c>
      <c r="K24" s="78">
        <f t="shared" si="3"/>
        <v>1.2831653424420172E-5</v>
      </c>
      <c r="L24" s="79"/>
      <c r="M24" s="80"/>
      <c r="N24" s="81">
        <f>分析係数表!H27</f>
        <v>1.0544595050889971E-2</v>
      </c>
      <c r="O24" s="82">
        <f t="shared" si="4"/>
        <v>0.16159573341746358</v>
      </c>
      <c r="P24" s="76">
        <f>分析係数表!C27</f>
        <v>1.5397419891801878E-2</v>
      </c>
      <c r="Q24" s="82">
        <f t="shared" si="5"/>
        <v>2.4881573601523671E-3</v>
      </c>
      <c r="R24" s="83">
        <v>2.5105446103558275E-3</v>
      </c>
      <c r="S24" s="84">
        <f t="shared" si="6"/>
        <v>2.5837605151892836E-3</v>
      </c>
      <c r="T24" s="85">
        <f>分析係数表!F27</f>
        <v>0.32989690721649484</v>
      </c>
      <c r="U24" s="86">
        <f t="shared" si="7"/>
        <v>8.5237460294904197E-4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投入係数表!M25</f>
        <v>0</v>
      </c>
      <c r="E25" s="77">
        <f t="shared" si="0"/>
        <v>0</v>
      </c>
      <c r="F25" s="76">
        <f>分析係数表!C28</f>
        <v>9.0111373607829948E-2</v>
      </c>
      <c r="G25" s="77">
        <f t="shared" si="1"/>
        <v>0</v>
      </c>
      <c r="H25" s="77">
        <v>5.0077706946433063E-3</v>
      </c>
      <c r="I25" s="77">
        <f t="shared" si="2"/>
        <v>5.0077706946433063E-3</v>
      </c>
      <c r="J25" s="76">
        <f>分析係数表!G28</f>
        <v>0.1250338294993234</v>
      </c>
      <c r="K25" s="78">
        <f t="shared" si="3"/>
        <v>6.2614074720573952E-4</v>
      </c>
      <c r="L25" s="79"/>
      <c r="M25" s="80"/>
      <c r="N25" s="81">
        <f>分析係数表!H28</f>
        <v>1.9400897207081182E-2</v>
      </c>
      <c r="O25" s="82">
        <f t="shared" si="4"/>
        <v>0.29731840796204873</v>
      </c>
      <c r="P25" s="76">
        <f>分析係数表!C28</f>
        <v>9.0111373607829948E-2</v>
      </c>
      <c r="Q25" s="82">
        <f t="shared" si="5"/>
        <v>2.6791770140353374E-2</v>
      </c>
      <c r="R25" s="83">
        <v>2.8962554116487599E-2</v>
      </c>
      <c r="S25" s="84">
        <f t="shared" si="6"/>
        <v>3.3970324811130909E-2</v>
      </c>
      <c r="T25" s="85">
        <f>分析係数表!F28</f>
        <v>0.21434370771312586</v>
      </c>
      <c r="U25" s="86">
        <f t="shared" si="7"/>
        <v>7.2813253722369912E-3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投入係数表!M26</f>
        <v>9.9535500995355016E-3</v>
      </c>
      <c r="E26" s="77">
        <f t="shared" si="0"/>
        <v>0.9953550099535502</v>
      </c>
      <c r="F26" s="76">
        <f>分析係数表!C29</f>
        <v>0.6629566210045662</v>
      </c>
      <c r="G26" s="77">
        <f t="shared" si="1"/>
        <v>0.65987719409877199</v>
      </c>
      <c r="H26" s="77">
        <v>0.79096751879443428</v>
      </c>
      <c r="I26" s="77">
        <f t="shared" si="2"/>
        <v>0.79096751879443428</v>
      </c>
      <c r="J26" s="76">
        <f>分析係数表!G29</f>
        <v>0.25902590967011185</v>
      </c>
      <c r="K26" s="78">
        <f t="shared" si="3"/>
        <v>0.20488108107523964</v>
      </c>
      <c r="L26" s="79"/>
      <c r="M26" s="80"/>
      <c r="N26" s="81">
        <f>分析係数表!H29</f>
        <v>9.3869084945251077E-3</v>
      </c>
      <c r="O26" s="82">
        <f t="shared" si="4"/>
        <v>0.14385420733320409</v>
      </c>
      <c r="P26" s="76">
        <f>分析係数表!C29</f>
        <v>0.6629566210045662</v>
      </c>
      <c r="Q26" s="82">
        <f t="shared" si="5"/>
        <v>9.5369099210911273E-2</v>
      </c>
      <c r="R26" s="83">
        <v>0.14367935771383711</v>
      </c>
      <c r="S26" s="84">
        <f t="shared" si="6"/>
        <v>0.93464687650827138</v>
      </c>
      <c r="T26" s="85">
        <f>分析係数表!F29</f>
        <v>0.37484071924111567</v>
      </c>
      <c r="U26" s="86">
        <f t="shared" si="7"/>
        <v>0.35034370742682269</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投入係数表!M27</f>
        <v>5.9721300597213008E-3</v>
      </c>
      <c r="E27" s="77">
        <f t="shared" si="0"/>
        <v>0.59721300597213012</v>
      </c>
      <c r="F27" s="76">
        <f>分析係数表!C30</f>
        <v>1</v>
      </c>
      <c r="G27" s="77">
        <f t="shared" si="1"/>
        <v>0.59721300597213012</v>
      </c>
      <c r="H27" s="77">
        <v>0.676033996114348</v>
      </c>
      <c r="I27" s="77">
        <f t="shared" si="2"/>
        <v>0.676033996114348</v>
      </c>
      <c r="J27" s="76">
        <f>分析係数表!G30</f>
        <v>0.34461622907327782</v>
      </c>
      <c r="K27" s="78">
        <f t="shared" si="3"/>
        <v>0.23297228646626555</v>
      </c>
      <c r="L27" s="79"/>
      <c r="M27" s="80"/>
      <c r="N27" s="81">
        <f>分析係数表!H30</f>
        <v>0</v>
      </c>
      <c r="O27" s="82">
        <f t="shared" si="4"/>
        <v>0</v>
      </c>
      <c r="P27" s="76">
        <f>分析係数表!C30</f>
        <v>1</v>
      </c>
      <c r="Q27" s="82">
        <f t="shared" si="5"/>
        <v>0</v>
      </c>
      <c r="R27" s="83">
        <v>4.1096109523986228E-2</v>
      </c>
      <c r="S27" s="84">
        <f t="shared" si="6"/>
        <v>0.71713010563833424</v>
      </c>
      <c r="T27" s="85">
        <f>分析係数表!F30</f>
        <v>0.44085628030372337</v>
      </c>
      <c r="U27" s="86">
        <f t="shared" si="7"/>
        <v>0.31615131086553222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投入係数表!M28</f>
        <v>5.7730590577305903E-2</v>
      </c>
      <c r="E28" s="77">
        <f t="shared" si="0"/>
        <v>5.77305905773059</v>
      </c>
      <c r="F28" s="76">
        <f>分析係数表!C31</f>
        <v>0.28926065839179704</v>
      </c>
      <c r="G28" s="77">
        <f t="shared" si="1"/>
        <v>1.669918863973878</v>
      </c>
      <c r="H28" s="77">
        <v>1.7433647779221713</v>
      </c>
      <c r="I28" s="77">
        <f t="shared" si="2"/>
        <v>1.7433647779221713</v>
      </c>
      <c r="J28" s="76">
        <f>分析係数表!G31</f>
        <v>7.0113314447592071E-2</v>
      </c>
      <c r="K28" s="78">
        <f t="shared" si="3"/>
        <v>0.12223308287131371</v>
      </c>
      <c r="L28" s="79"/>
      <c r="M28" s="80"/>
      <c r="N28" s="81">
        <f>分析係数表!H31</f>
        <v>2.2806425160387826E-2</v>
      </c>
      <c r="O28" s="82">
        <f t="shared" si="4"/>
        <v>0.34950806385991212</v>
      </c>
      <c r="P28" s="76">
        <f>分析係数表!C31</f>
        <v>0.28926065839179704</v>
      </c>
      <c r="Q28" s="82">
        <f t="shared" si="5"/>
        <v>0.10109893266536042</v>
      </c>
      <c r="R28" s="83">
        <v>0.12832280352968739</v>
      </c>
      <c r="S28" s="84">
        <f t="shared" si="6"/>
        <v>1.8716875814518588</v>
      </c>
      <c r="T28" s="85">
        <f>分析係数表!F31</f>
        <v>0.24929178470254956</v>
      </c>
      <c r="U28" s="86">
        <f t="shared" si="7"/>
        <v>0.46659633758573249</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投入係数表!M29</f>
        <v>1.3271400132714001E-3</v>
      </c>
      <c r="E29" s="77">
        <f t="shared" si="0"/>
        <v>0.13271400132714001</v>
      </c>
      <c r="F29" s="76">
        <f>分析係数表!C32</f>
        <v>1</v>
      </c>
      <c r="G29" s="77">
        <f t="shared" si="1"/>
        <v>0.13271400132714001</v>
      </c>
      <c r="H29" s="77">
        <v>0.16535749439178346</v>
      </c>
      <c r="I29" s="77">
        <f t="shared" si="2"/>
        <v>0.16535749439178346</v>
      </c>
      <c r="J29" s="76">
        <f>分析係数表!G32</f>
        <v>0.14014251781472684</v>
      </c>
      <c r="K29" s="78">
        <f t="shared" si="3"/>
        <v>2.3173615603599106E-2</v>
      </c>
      <c r="L29" s="79"/>
      <c r="M29" s="80"/>
      <c r="N29" s="81">
        <f>分析係数表!H32</f>
        <v>6.3576286720370464E-3</v>
      </c>
      <c r="O29" s="82">
        <f t="shared" si="4"/>
        <v>9.7430547412725083E-2</v>
      </c>
      <c r="P29" s="76">
        <f>分析係数表!C32</f>
        <v>1</v>
      </c>
      <c r="Q29" s="82">
        <f t="shared" si="5"/>
        <v>9.7430547412725083E-2</v>
      </c>
      <c r="R29" s="83">
        <v>0.12846634009115621</v>
      </c>
      <c r="S29" s="84">
        <f t="shared" si="6"/>
        <v>0.29382383448293969</v>
      </c>
      <c r="T29" s="85">
        <f>分析係数表!F32</f>
        <v>0.4833729216152019</v>
      </c>
      <c r="U29" s="86">
        <f t="shared" si="7"/>
        <v>0.14202648531420006</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投入係数表!M30</f>
        <v>1.9907100199071004E-3</v>
      </c>
      <c r="E30" s="77">
        <f t="shared" si="0"/>
        <v>0.19907100199071004</v>
      </c>
      <c r="F30" s="76">
        <f>分析係数表!C33</f>
        <v>0.49161290322580642</v>
      </c>
      <c r="G30" s="77">
        <f t="shared" si="1"/>
        <v>9.7865873236723258E-2</v>
      </c>
      <c r="H30" s="77">
        <v>0.1137916089580273</v>
      </c>
      <c r="I30" s="77">
        <f t="shared" si="2"/>
        <v>0.1137916089580273</v>
      </c>
      <c r="J30" s="76">
        <f>分析係数表!G33</f>
        <v>0.50851900393184801</v>
      </c>
      <c r="K30" s="78">
        <f t="shared" si="3"/>
        <v>5.7865195643138398E-2</v>
      </c>
      <c r="L30" s="79"/>
      <c r="M30" s="80"/>
      <c r="N30" s="81">
        <f>分析係数表!H33</f>
        <v>9.3579663306159861E-4</v>
      </c>
      <c r="O30" s="82">
        <f t="shared" si="4"/>
        <v>1.4341066918109761E-2</v>
      </c>
      <c r="P30" s="76">
        <f>分析係数表!C33</f>
        <v>0.49161290322580642</v>
      </c>
      <c r="Q30" s="82">
        <f t="shared" si="5"/>
        <v>7.050253542967508E-3</v>
      </c>
      <c r="R30" s="83">
        <v>2.6547360842977798E-2</v>
      </c>
      <c r="S30" s="84">
        <f t="shared" si="6"/>
        <v>0.1403389698010051</v>
      </c>
      <c r="T30" s="85">
        <f>分析係数表!F33</f>
        <v>0.64744429882044563</v>
      </c>
      <c r="U30" s="86">
        <f t="shared" si="7"/>
        <v>9.0861665899995447E-2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投入係数表!M31</f>
        <v>3.8487060384870604E-2</v>
      </c>
      <c r="E31" s="77">
        <f t="shared" si="0"/>
        <v>3.8487060384870606</v>
      </c>
      <c r="F31" s="76">
        <f>分析係数表!C34</f>
        <v>0.2705469644902635</v>
      </c>
      <c r="G31" s="77">
        <f t="shared" si="1"/>
        <v>1.0412557359280215</v>
      </c>
      <c r="H31" s="77">
        <v>1.1427140761839159</v>
      </c>
      <c r="I31" s="77">
        <f t="shared" si="2"/>
        <v>1.1427140761839159</v>
      </c>
      <c r="J31" s="76">
        <f>分析係数表!G34</f>
        <v>0.42499396086641439</v>
      </c>
      <c r="K31" s="78">
        <f t="shared" si="3"/>
        <v>0.485646581375208</v>
      </c>
      <c r="L31" s="79"/>
      <c r="M31" s="80"/>
      <c r="N31" s="81">
        <f>分析係数表!H34</f>
        <v>0.15790844628816747</v>
      </c>
      <c r="O31" s="82">
        <f t="shared" si="4"/>
        <v>2.4199441578929952</v>
      </c>
      <c r="P31" s="76">
        <f>分析係数表!C34</f>
        <v>0.2705469644902635</v>
      </c>
      <c r="Q31" s="82">
        <f t="shared" si="5"/>
        <v>0.65470854615389673</v>
      </c>
      <c r="R31" s="83">
        <v>0.7203746913607989</v>
      </c>
      <c r="S31" s="84">
        <f t="shared" si="6"/>
        <v>1.8630887675447148</v>
      </c>
      <c r="T31" s="85">
        <f>分析係数表!F34</f>
        <v>0.70062001771479188</v>
      </c>
      <c r="U31" s="86">
        <f t="shared" si="7"/>
        <v>1.3053172853214079</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投入係数表!M32</f>
        <v>1.0617120106171201E-2</v>
      </c>
      <c r="E32" s="77">
        <f t="shared" si="0"/>
        <v>1.0617120106171201</v>
      </c>
      <c r="F32" s="76">
        <f>分析係数表!C35</f>
        <v>0.21972666596037715</v>
      </c>
      <c r="G32" s="77">
        <f t="shared" si="1"/>
        <v>0.23328644030298834</v>
      </c>
      <c r="H32" s="77">
        <v>0.26966171827910901</v>
      </c>
      <c r="I32" s="77">
        <f t="shared" si="2"/>
        <v>0.26966171827910901</v>
      </c>
      <c r="J32" s="76">
        <f>分析係数表!G35</f>
        <v>0.31464737793851716</v>
      </c>
      <c r="K32" s="78">
        <f t="shared" si="3"/>
        <v>8.4848352586916753E-2</v>
      </c>
      <c r="L32" s="79"/>
      <c r="M32" s="80"/>
      <c r="N32" s="81">
        <f>分析係数表!H35</f>
        <v>5.9051661762577784E-2</v>
      </c>
      <c r="O32" s="82">
        <f t="shared" si="4"/>
        <v>0.90496567634793657</v>
      </c>
      <c r="P32" s="76">
        <f>分析係数表!C35</f>
        <v>0.21972666596037715</v>
      </c>
      <c r="Q32" s="82">
        <f t="shared" si="5"/>
        <v>0.19884509087250984</v>
      </c>
      <c r="R32" s="83">
        <v>0.25004375867379491</v>
      </c>
      <c r="S32" s="84">
        <f t="shared" si="6"/>
        <v>0.51970547695290392</v>
      </c>
      <c r="T32" s="85">
        <f>分析係数表!F35</f>
        <v>0.64647377938517181</v>
      </c>
      <c r="U32" s="86">
        <f t="shared" si="7"/>
        <v>0.33597596385291711</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投入係数表!M33</f>
        <v>2.6542800265428003E-3</v>
      </c>
      <c r="E33" s="77">
        <f t="shared" si="0"/>
        <v>0.26542800265428002</v>
      </c>
      <c r="F33" s="76">
        <f>分析係数表!C36</f>
        <v>0.80551211884284601</v>
      </c>
      <c r="G33" s="77">
        <f t="shared" si="1"/>
        <v>0.21380547281827364</v>
      </c>
      <c r="H33" s="77">
        <v>0.31635637381286336</v>
      </c>
      <c r="I33" s="77">
        <f t="shared" si="2"/>
        <v>0.31635637381286336</v>
      </c>
      <c r="J33" s="76">
        <f>分析係数表!G36</f>
        <v>2.1071752951861943E-2</v>
      </c>
      <c r="K33" s="78">
        <f t="shared" si="3"/>
        <v>6.6661833537315432E-3</v>
      </c>
      <c r="L33" s="79"/>
      <c r="M33" s="80"/>
      <c r="N33" s="81">
        <f>分析係数表!H36</f>
        <v>0.17565964015242874</v>
      </c>
      <c r="O33" s="82">
        <f t="shared" si="4"/>
        <v>2.6919808911849747</v>
      </c>
      <c r="P33" s="76">
        <f>分析係数表!C36</f>
        <v>0.80551211884284601</v>
      </c>
      <c r="Q33" s="82">
        <f t="shared" si="5"/>
        <v>2.168423231542862</v>
      </c>
      <c r="R33" s="83">
        <v>2.260084406118557</v>
      </c>
      <c r="S33" s="84">
        <f t="shared" si="6"/>
        <v>2.5764407799314202</v>
      </c>
      <c r="T33" s="85">
        <f>分析係数表!F36</f>
        <v>0.88071450196790801</v>
      </c>
      <c r="U33" s="86">
        <f t="shared" si="7"/>
        <v>2.2691087583471092</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投入係数表!M34</f>
        <v>4.6449900464499004E-2</v>
      </c>
      <c r="E34" s="77">
        <f t="shared" si="0"/>
        <v>4.6449900464499008</v>
      </c>
      <c r="F34" s="76">
        <f>分析係数表!C37</f>
        <v>0.2431087913880281</v>
      </c>
      <c r="G34" s="77">
        <f t="shared" si="1"/>
        <v>1.129237916201856</v>
      </c>
      <c r="H34" s="77">
        <v>1.2868504147453623</v>
      </c>
      <c r="I34" s="77">
        <f t="shared" si="2"/>
        <v>1.2868504147453623</v>
      </c>
      <c r="J34" s="76">
        <f>分析係数表!G37</f>
        <v>0.38193760262725779</v>
      </c>
      <c r="K34" s="78">
        <f t="shared" si="3"/>
        <v>0.49149656234773609</v>
      </c>
      <c r="L34" s="79"/>
      <c r="M34" s="80"/>
      <c r="N34" s="81">
        <f>分析係数表!H37</f>
        <v>4.6944189860595245E-2</v>
      </c>
      <c r="O34" s="82">
        <f t="shared" si="4"/>
        <v>0.71941888271672261</v>
      </c>
      <c r="P34" s="76">
        <f>分析係数表!C37</f>
        <v>0.2431087913880281</v>
      </c>
      <c r="Q34" s="82">
        <f t="shared" si="5"/>
        <v>0.17489705507898798</v>
      </c>
      <c r="R34" s="83">
        <v>0.22626982756789718</v>
      </c>
      <c r="S34" s="84">
        <f t="shared" si="6"/>
        <v>1.5131202423132595</v>
      </c>
      <c r="T34" s="85">
        <f>分析係数表!F37</f>
        <v>0.60410509031198689</v>
      </c>
      <c r="U34" s="86">
        <f t="shared" si="7"/>
        <v>0.91408364063554715</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投入係数表!M35</f>
        <v>5.3085600530856005E-3</v>
      </c>
      <c r="E35" s="77">
        <f t="shared" si="0"/>
        <v>0.53085600530856003</v>
      </c>
      <c r="F35" s="76">
        <f>分析係数表!C38</f>
        <v>1.1157894736842144E-2</v>
      </c>
      <c r="G35" s="77">
        <f t="shared" si="1"/>
        <v>5.9232354276534272E-3</v>
      </c>
      <c r="H35" s="77">
        <v>8.5053444117653854E-3</v>
      </c>
      <c r="I35" s="77">
        <f t="shared" si="2"/>
        <v>8.5053444117653854E-3</v>
      </c>
      <c r="J35" s="76">
        <f>分析係数表!G38</f>
        <v>0.27611940298507465</v>
      </c>
      <c r="K35" s="78">
        <f t="shared" si="3"/>
        <v>2.3484906211590989E-3</v>
      </c>
      <c r="L35" s="79"/>
      <c r="M35" s="80"/>
      <c r="N35" s="81">
        <f>分析係数表!H38</f>
        <v>4.123293618252858E-2</v>
      </c>
      <c r="O35" s="82">
        <f t="shared" si="4"/>
        <v>0.63189402070104239</v>
      </c>
      <c r="P35" s="76">
        <f>分析係数表!C38</f>
        <v>1.1157894736842144E-2</v>
      </c>
      <c r="Q35" s="82">
        <f t="shared" si="5"/>
        <v>7.0506069678221818E-3</v>
      </c>
      <c r="R35" s="83">
        <v>8.782006732900598E-3</v>
      </c>
      <c r="S35" s="84">
        <f t="shared" si="6"/>
        <v>1.7287351144665983E-2</v>
      </c>
      <c r="T35" s="85">
        <f>分析係数表!F38</f>
        <v>0.61194029850746268</v>
      </c>
      <c r="U35" s="86">
        <f t="shared" si="7"/>
        <v>1.0578826819870229E-2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投入係数表!M36</f>
        <v>0</v>
      </c>
      <c r="E36" s="77">
        <f t="shared" si="0"/>
        <v>0</v>
      </c>
      <c r="F36" s="76">
        <f>分析係数表!C39</f>
        <v>1</v>
      </c>
      <c r="G36" s="77">
        <f t="shared" si="1"/>
        <v>0</v>
      </c>
      <c r="H36" s="77">
        <v>0.19166015395561356</v>
      </c>
      <c r="I36" s="77">
        <f t="shared" si="2"/>
        <v>0.19166015395561356</v>
      </c>
      <c r="J36" s="76">
        <f>分析係数表!G39</f>
        <v>0.35370879120879123</v>
      </c>
      <c r="K36" s="78">
        <f t="shared" si="3"/>
        <v>6.7791881378530899E-2</v>
      </c>
      <c r="L36" s="79"/>
      <c r="M36" s="80"/>
      <c r="N36" s="81">
        <f>分析係数表!H39</f>
        <v>3.7431865322463944E-3</v>
      </c>
      <c r="O36" s="82">
        <f t="shared" si="4"/>
        <v>5.7364267672439045E-2</v>
      </c>
      <c r="P36" s="76">
        <f>分析係数表!C39</f>
        <v>1</v>
      </c>
      <c r="Q36" s="82">
        <f t="shared" si="5"/>
        <v>5.7364267672439045E-2</v>
      </c>
      <c r="R36" s="83">
        <v>0.20897684178675813</v>
      </c>
      <c r="S36" s="84">
        <f t="shared" si="6"/>
        <v>0.40063699574237166</v>
      </c>
      <c r="T36" s="85">
        <f>分析係数表!F39</f>
        <v>0.70432692307692313</v>
      </c>
      <c r="U36" s="86">
        <f t="shared" si="7"/>
        <v>0.282179422482007</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投入係数表!M37</f>
        <v>6.6357000663570006E-4</v>
      </c>
      <c r="E37" s="77">
        <f t="shared" si="0"/>
        <v>6.6357000663570004E-2</v>
      </c>
      <c r="F37" s="76">
        <f>分析係数表!C40</f>
        <v>0.83748410739660462</v>
      </c>
      <c r="G37" s="77">
        <f t="shared" si="1"/>
        <v>5.5572933470245826E-2</v>
      </c>
      <c r="H37" s="77">
        <v>5.77040447155713E-2</v>
      </c>
      <c r="I37" s="77">
        <f t="shared" si="2"/>
        <v>5.77040447155713E-2</v>
      </c>
      <c r="J37" s="76">
        <f>分析係数表!G40</f>
        <v>0.52098192071653671</v>
      </c>
      <c r="K37" s="78">
        <f t="shared" si="3"/>
        <v>3.0062764049031257E-2</v>
      </c>
      <c r="L37" s="79"/>
      <c r="M37" s="80"/>
      <c r="N37" s="81">
        <f>分析係数表!H40</f>
        <v>2.620230572572476E-2</v>
      </c>
      <c r="O37" s="82">
        <f t="shared" si="4"/>
        <v>0.40154987370707329</v>
      </c>
      <c r="P37" s="76">
        <f>分析係数表!C40</f>
        <v>0.83748410739660462</v>
      </c>
      <c r="Q37" s="82">
        <f t="shared" si="5"/>
        <v>0.33629163755678759</v>
      </c>
      <c r="R37" s="83">
        <v>0.33673211629942978</v>
      </c>
      <c r="S37" s="84">
        <f t="shared" si="6"/>
        <v>0.39443616101500106</v>
      </c>
      <c r="T37" s="85">
        <f>分析係数表!F40</f>
        <v>0.71877591640404714</v>
      </c>
      <c r="U37" s="86">
        <f t="shared" si="7"/>
        <v>0.28351121309645166</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投入係数表!M38</f>
        <v>0</v>
      </c>
      <c r="E38" s="77">
        <f t="shared" si="0"/>
        <v>0</v>
      </c>
      <c r="F38" s="76">
        <f>分析係数表!C41</f>
        <v>0.81365098605995612</v>
      </c>
      <c r="G38" s="77">
        <f t="shared" si="1"/>
        <v>0</v>
      </c>
      <c r="H38" s="77">
        <v>2.169839734517448E-3</v>
      </c>
      <c r="I38" s="77">
        <f t="shared" si="2"/>
        <v>2.169839734517448E-3</v>
      </c>
      <c r="J38" s="76">
        <f>分析係数表!G41</f>
        <v>0.45125858123569795</v>
      </c>
      <c r="K38" s="78">
        <f t="shared" si="3"/>
        <v>9.7915880010718704E-4</v>
      </c>
      <c r="L38" s="79"/>
      <c r="M38" s="80"/>
      <c r="N38" s="81">
        <f>分析係数表!H41</f>
        <v>4.9838406251507407E-2</v>
      </c>
      <c r="O38" s="82">
        <f t="shared" si="4"/>
        <v>0.76377269792737135</v>
      </c>
      <c r="P38" s="76">
        <f>分析係数表!C41</f>
        <v>0.81365098605995612</v>
      </c>
      <c r="Q38" s="82">
        <f t="shared" si="5"/>
        <v>0.62144440879427865</v>
      </c>
      <c r="R38" s="83">
        <v>0.63344205341725923</v>
      </c>
      <c r="S38" s="84">
        <f t="shared" si="6"/>
        <v>0.63561189315177669</v>
      </c>
      <c r="T38" s="85">
        <f>分析係数表!F41</f>
        <v>0.55572082379862697</v>
      </c>
      <c r="U38" s="86">
        <f t="shared" si="7"/>
        <v>0.35322276487851023</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投入係数表!M39</f>
        <v>0</v>
      </c>
      <c r="E39" s="77">
        <f>$C$15*D39</f>
        <v>0</v>
      </c>
      <c r="F39" s="76">
        <f>分析係数表!C42</f>
        <v>0.2575498575498576</v>
      </c>
      <c r="G39" s="77">
        <f>E39*F39</f>
        <v>0</v>
      </c>
      <c r="H39" s="77">
        <v>4.8226206778129331E-3</v>
      </c>
      <c r="I39" s="77">
        <f>C39+H39</f>
        <v>4.8226206778129331E-3</v>
      </c>
      <c r="J39" s="76">
        <f>分析係数表!G42</f>
        <v>0.48351648351648352</v>
      </c>
      <c r="K39" s="78">
        <f>I39*J39</f>
        <v>2.3318165914699897E-3</v>
      </c>
      <c r="L39" s="79"/>
      <c r="M39" s="80"/>
      <c r="N39" s="81">
        <f>分析係数表!H42</f>
        <v>1.4085186435772515E-2</v>
      </c>
      <c r="O39" s="82">
        <f t="shared" si="4"/>
        <v>0.21585523402515722</v>
      </c>
      <c r="P39" s="76">
        <f>分析係数表!C42</f>
        <v>0.2575498575498576</v>
      </c>
      <c r="Q39" s="82">
        <f>O39*P39</f>
        <v>5.5593484774570413E-2</v>
      </c>
      <c r="R39" s="83">
        <v>5.8157668623429082E-2</v>
      </c>
      <c r="S39" s="84">
        <f>I39+R39</f>
        <v>6.2980289301242012E-2</v>
      </c>
      <c r="T39" s="85">
        <f>分析係数表!F42</f>
        <v>0.55824175824175826</v>
      </c>
      <c r="U39" s="86">
        <f t="shared" si="7"/>
        <v>3.5158227434099937E-2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投入係数表!M40</f>
        <v>5.2422030524220307E-2</v>
      </c>
      <c r="E40" s="77">
        <f>$C$15*D40</f>
        <v>5.2422030524220311</v>
      </c>
      <c r="F40" s="76">
        <f>分析係数表!C43</f>
        <v>0.29732567908148977</v>
      </c>
      <c r="G40" s="77">
        <f>E40*F40</f>
        <v>1.5586415824444388</v>
      </c>
      <c r="H40" s="77">
        <v>1.8054155061923856</v>
      </c>
      <c r="I40" s="77">
        <f>C40+H40</f>
        <v>1.8054155061923856</v>
      </c>
      <c r="J40" s="76">
        <f>分析係数表!G43</f>
        <v>0.35619328972357039</v>
      </c>
      <c r="K40" s="78">
        <f>I40*J40</f>
        <v>0.64307688846861089</v>
      </c>
      <c r="L40" s="79"/>
      <c r="M40" s="80"/>
      <c r="N40" s="81">
        <f>分析係数表!H43</f>
        <v>3.7451160098403359E-2</v>
      </c>
      <c r="O40" s="82">
        <f t="shared" si="4"/>
        <v>0.57393836882579474</v>
      </c>
      <c r="P40" s="76">
        <f>分析係数表!C43</f>
        <v>0.29732567908148977</v>
      </c>
      <c r="Q40" s="82">
        <f>O40*P40</f>
        <v>0.17064661526205196</v>
      </c>
      <c r="R40" s="83">
        <v>0.27119714895995284</v>
      </c>
      <c r="S40" s="84">
        <f>I40+R40</f>
        <v>2.0766126551523385</v>
      </c>
      <c r="T40" s="85">
        <f>分析係数表!F43</f>
        <v>0.64929309981008654</v>
      </c>
      <c r="U40" s="86">
        <f t="shared" si="7"/>
        <v>1.3483302679687161</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投入係数表!M41</f>
        <v>0</v>
      </c>
      <c r="E41" s="77">
        <f>$C$15*D41</f>
        <v>0</v>
      </c>
      <c r="F41" s="76">
        <f>分析係数表!C44</f>
        <v>0.43971020730220212</v>
      </c>
      <c r="G41" s="77">
        <f>E41*F41</f>
        <v>0</v>
      </c>
      <c r="H41" s="77">
        <v>2.3442891898083447E-3</v>
      </c>
      <c r="I41" s="77">
        <f>C41+H41</f>
        <v>2.3442891898083447E-3</v>
      </c>
      <c r="J41" s="76">
        <f>分析係数表!G44</f>
        <v>0.26333317697828229</v>
      </c>
      <c r="K41" s="78">
        <f>I41*J41</f>
        <v>6.1732912010807486E-4</v>
      </c>
      <c r="L41" s="79"/>
      <c r="M41" s="80"/>
      <c r="N41" s="81">
        <f>分析係数表!H44</f>
        <v>0.10921807920505523</v>
      </c>
      <c r="O41" s="82">
        <f t="shared" si="4"/>
        <v>1.6737651399991813</v>
      </c>
      <c r="P41" s="76">
        <f>分析係数表!C44</f>
        <v>0.43971020730220212</v>
      </c>
      <c r="Q41" s="82">
        <f>O41*P41</f>
        <v>0.73597161668423938</v>
      </c>
      <c r="R41" s="83">
        <v>0.74751518681243256</v>
      </c>
      <c r="S41" s="84">
        <f>I41+R41</f>
        <v>0.7498594760022409</v>
      </c>
      <c r="T41" s="85">
        <f>分析係数表!F44</f>
        <v>0.45991838266335194</v>
      </c>
      <c r="U41" s="86">
        <f t="shared" si="7"/>
        <v>0.34487415742773919</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投入係数表!M42</f>
        <v>6.6357000663570006E-4</v>
      </c>
      <c r="E42" s="77">
        <f>$C$15*D42</f>
        <v>6.6357000663570004E-2</v>
      </c>
      <c r="F42" s="76">
        <f>分析係数表!C45</f>
        <v>1</v>
      </c>
      <c r="G42" s="77">
        <f>E42*F42</f>
        <v>6.6357000663570004E-2</v>
      </c>
      <c r="H42" s="77">
        <v>7.6551752422909639E-2</v>
      </c>
      <c r="I42" s="77">
        <f>C42+H42</f>
        <v>7.6551752422909639E-2</v>
      </c>
      <c r="J42" s="76">
        <f>分析係数表!G45</f>
        <v>0</v>
      </c>
      <c r="K42" s="78">
        <f>I42*J42</f>
        <v>0</v>
      </c>
      <c r="L42" s="79"/>
      <c r="M42" s="80"/>
      <c r="N42" s="81">
        <f>分析係数表!H45</f>
        <v>0</v>
      </c>
      <c r="O42" s="82">
        <f t="shared" si="4"/>
        <v>0</v>
      </c>
      <c r="P42" s="76">
        <f>分析係数表!C45</f>
        <v>1</v>
      </c>
      <c r="Q42" s="82">
        <f>O42*P42</f>
        <v>0</v>
      </c>
      <c r="R42" s="83">
        <v>6.9455603104759955E-3</v>
      </c>
      <c r="S42" s="84">
        <f>I42+R42</f>
        <v>8.3497312733385634E-2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9.2899800928998005E-3</v>
      </c>
      <c r="E43" s="77">
        <f>$C$15*D43</f>
        <v>0.92899800928998</v>
      </c>
      <c r="F43" s="76">
        <f>分析係数表!C46</f>
        <v>1</v>
      </c>
      <c r="G43" s="77">
        <f>E43*F43</f>
        <v>0.92899800928998</v>
      </c>
      <c r="H43" s="77">
        <v>1.0102283976970765</v>
      </c>
      <c r="I43" s="77">
        <f>C43+H43</f>
        <v>1.0102283976970765</v>
      </c>
      <c r="J43" s="76">
        <f>分析係数表!G46</f>
        <v>9.3457943925233638E-3</v>
      </c>
      <c r="K43" s="78">
        <f>I43*J43</f>
        <v>9.4413868943651995E-3</v>
      </c>
      <c r="L43" s="79"/>
      <c r="M43" s="80"/>
      <c r="N43" s="81">
        <f>分析係数表!H46</f>
        <v>5.0031354010901551E-2</v>
      </c>
      <c r="O43" s="82">
        <f t="shared" si="4"/>
        <v>0.76672961894141467</v>
      </c>
      <c r="P43" s="76">
        <f>分析係数表!C46</f>
        <v>1</v>
      </c>
      <c r="Q43" s="82">
        <f>O43*P43</f>
        <v>0.76672961894141467</v>
      </c>
      <c r="R43" s="83">
        <v>0.79914016897695306</v>
      </c>
      <c r="S43" s="84">
        <f>I43+R43</f>
        <v>1.8093685666740296</v>
      </c>
      <c r="T43" s="85">
        <f>分析係数表!F46</f>
        <v>0.31355140186915886</v>
      </c>
      <c r="U43" s="86">
        <f t="shared" si="7"/>
        <v>0.56733005057863262</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投入係数表!M44</f>
        <v>0.52222959522229595</v>
      </c>
      <c r="E44" s="91">
        <f>SUM(E5:E43)</f>
        <v>52.222959522229594</v>
      </c>
      <c r="F44" s="92">
        <f>分析係数表!C47</f>
        <v>0.44631798907903963</v>
      </c>
      <c r="G44" s="91">
        <f>SUM(G5:G43)</f>
        <v>10.280085044760927</v>
      </c>
      <c r="H44" s="91">
        <f>SUM(H5:H43)</f>
        <v>11.642867225130511</v>
      </c>
      <c r="I44" s="91">
        <f>SUM(I5:I43)</f>
        <v>111.64286722513052</v>
      </c>
      <c r="J44" s="92">
        <f>分析係数表!G47</f>
        <v>0.26122233306007958</v>
      </c>
      <c r="K44" s="93">
        <f>SUM(K5:K43)</f>
        <v>24.441758190642187</v>
      </c>
      <c r="L44" s="94">
        <f>最終需要_まとめ!$L$33</f>
        <v>0.627</v>
      </c>
      <c r="M44" s="91">
        <f>K44*L44</f>
        <v>15.324982385532651</v>
      </c>
      <c r="N44" s="95">
        <f>分析係数表!H47</f>
        <v>1</v>
      </c>
      <c r="O44" s="96">
        <f>SUM(O5:O43)</f>
        <v>15.324982385532651</v>
      </c>
      <c r="P44" s="92">
        <f>分析係数表!C47</f>
        <v>0.44631798907903963</v>
      </c>
      <c r="Q44" s="96">
        <f>SUM(Q5:Q43)</f>
        <v>6.6474693748589013</v>
      </c>
      <c r="R44" s="91">
        <f>SUM(R5:R43)</f>
        <v>7.4968119258386254</v>
      </c>
      <c r="S44" s="97">
        <f>SUM(S5:S43)</f>
        <v>119.13967915096913</v>
      </c>
      <c r="T44" s="98">
        <f>分析係数表!F47</f>
        <v>0.52393110055407954</v>
      </c>
      <c r="U44" s="99">
        <f>SUM(U5:U43)</f>
        <v>56.539737467302736</v>
      </c>
      <c r="V44" s="100">
        <f>分析係数表!D47</f>
        <v>0.10969491056701794</v>
      </c>
      <c r="W44" s="164">
        <f>SUM(W5:W43)</f>
        <v>11</v>
      </c>
      <c r="X44" s="92">
        <f>分析係数表!E47</f>
        <v>8.3823050104198563E-2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0.75107940679556973</v>
      </c>
      <c r="G5" s="77">
        <f t="shared" ref="G5:G38" si="1">E5*F5</f>
        <v>0</v>
      </c>
      <c r="H5" s="77">
        <f t="array" ref="H5:H43">MMULT(逆行列係数!C5:AO43,'12'!G5:G43)</f>
        <v>2.4255294356376441E-3</v>
      </c>
      <c r="I5" s="77">
        <f t="shared" ref="I5:I38" si="2">C5+H5</f>
        <v>2.4255294356376441E-3</v>
      </c>
      <c r="J5" s="76">
        <f>分析係数表!G8</f>
        <v>0.11972085188304657</v>
      </c>
      <c r="K5" s="78">
        <f t="shared" ref="K5:K38" si="3">I5*J5</f>
        <v>2.9038645030194391E-4</v>
      </c>
      <c r="L5" s="79" t="s">
        <v>182</v>
      </c>
      <c r="M5" s="80" t="s">
        <v>182</v>
      </c>
      <c r="N5" s="81">
        <f>分析係数表!H8</f>
        <v>1.1750518547103371E-2</v>
      </c>
      <c r="O5" s="82">
        <f t="shared" ref="O5:O43" si="4">$M$44*N5</f>
        <v>5.2517690498075802E-2</v>
      </c>
      <c r="P5" s="76">
        <f>分析係数表!C8</f>
        <v>0.75107940679556973</v>
      </c>
      <c r="Q5" s="82">
        <f t="shared" ref="Q5:Q38" si="5">O5*P5</f>
        <v>3.9444955825568104E-2</v>
      </c>
      <c r="R5" s="83">
        <f t="array" ref="R5:R43">MMULT(逆行列係数!C5:AO43,'12'!Q5:Q43)</f>
        <v>5.5692167468592603E-2</v>
      </c>
      <c r="S5" s="84">
        <f t="shared" ref="S5:S38" si="6">I5+R5</f>
        <v>5.811769690423025E-2</v>
      </c>
      <c r="T5" s="85">
        <f>分析係数表!F8</f>
        <v>0.45193117555047529</v>
      </c>
      <c r="U5" s="86">
        <f t="shared" ref="U5:U38" si="7">S5*T5</f>
        <v>2.6265199082214995E-2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投入係数表!N6</f>
        <v>0</v>
      </c>
      <c r="E6" s="77">
        <f t="shared" si="0"/>
        <v>0</v>
      </c>
      <c r="F6" s="76">
        <f>分析係数表!C9</f>
        <v>5.0420168067226934E-2</v>
      </c>
      <c r="G6" s="77">
        <f t="shared" si="1"/>
        <v>0</v>
      </c>
      <c r="H6" s="77">
        <v>1.2048531053181817E-5</v>
      </c>
      <c r="I6" s="77">
        <f t="shared" si="2"/>
        <v>1.2048531053181817E-5</v>
      </c>
      <c r="J6" s="76">
        <f>分析係数表!G9</f>
        <v>0.2857142857142857</v>
      </c>
      <c r="K6" s="78">
        <f t="shared" si="3"/>
        <v>3.4424374437662335E-6</v>
      </c>
      <c r="L6" s="79"/>
      <c r="M6" s="80"/>
      <c r="N6" s="81">
        <f>分析係数表!H9</f>
        <v>6.077854420915537E-4</v>
      </c>
      <c r="O6" s="82">
        <f t="shared" si="4"/>
        <v>2.7164322671418516E-3</v>
      </c>
      <c r="P6" s="76">
        <f>分析係数表!C9</f>
        <v>5.0420168067226934E-2</v>
      </c>
      <c r="Q6" s="82">
        <f t="shared" si="5"/>
        <v>1.3696297145253045E-4</v>
      </c>
      <c r="R6" s="83">
        <v>1.5772383855932435E-4</v>
      </c>
      <c r="S6" s="84">
        <f t="shared" si="6"/>
        <v>1.6977236961250616E-4</v>
      </c>
      <c r="T6" s="85">
        <f>分析係数表!F9</f>
        <v>0.7142857142857143</v>
      </c>
      <c r="U6" s="86">
        <f t="shared" si="7"/>
        <v>1.2126597829464726E-4</v>
      </c>
      <c r="V6" s="87">
        <f>分析係数表!D9</f>
        <v>0.14285714285714285</v>
      </c>
      <c r="W6" s="167">
        <f t="shared" si="8"/>
        <v>0</v>
      </c>
      <c r="X6" s="76">
        <f>分析係数表!E9</f>
        <v>0</v>
      </c>
      <c r="Y6" s="166">
        <f t="shared" si="9"/>
        <v>0</v>
      </c>
    </row>
    <row r="7" spans="1:25" x14ac:dyDescent="0.2">
      <c r="A7" s="6" t="s">
        <v>220</v>
      </c>
      <c r="B7" s="5" t="s">
        <v>266</v>
      </c>
      <c r="C7" s="90"/>
      <c r="D7" s="76">
        <f>投入係数表!N7</f>
        <v>0</v>
      </c>
      <c r="E7" s="77">
        <f t="shared" si="0"/>
        <v>0</v>
      </c>
      <c r="F7" s="76">
        <f>分析係数表!C10</f>
        <v>1</v>
      </c>
      <c r="G7" s="77">
        <f t="shared" si="1"/>
        <v>0</v>
      </c>
      <c r="H7" s="77">
        <v>8.1154715580015122E-3</v>
      </c>
      <c r="I7" s="77">
        <f t="shared" si="2"/>
        <v>8.1154715580015122E-3</v>
      </c>
      <c r="J7" s="76">
        <f>分析係数表!G10</f>
        <v>0.17928858290304073</v>
      </c>
      <c r="K7" s="78">
        <f t="shared" si="3"/>
        <v>1.4550113952240232E-3</v>
      </c>
      <c r="L7" s="79"/>
      <c r="M7" s="80"/>
      <c r="N7" s="81">
        <f>分析係数表!H10</f>
        <v>1.1866287202739858E-3</v>
      </c>
      <c r="O7" s="82">
        <f t="shared" si="4"/>
        <v>5.303510616800758E-3</v>
      </c>
      <c r="P7" s="76">
        <f>分析係数表!C10</f>
        <v>1</v>
      </c>
      <c r="Q7" s="82">
        <f t="shared" si="5"/>
        <v>5.303510616800758E-3</v>
      </c>
      <c r="R7" s="83">
        <v>8.8382213678882913E-3</v>
      </c>
      <c r="S7" s="84">
        <f t="shared" si="6"/>
        <v>1.6953692925889802E-2</v>
      </c>
      <c r="T7" s="85">
        <f>分析係数表!F10</f>
        <v>0.51912411550965765</v>
      </c>
      <c r="U7" s="86">
        <f t="shared" si="7"/>
        <v>8.8010708447748831E-3</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投入係数表!N8</f>
        <v>5.2380952380952382E-2</v>
      </c>
      <c r="E8" s="77">
        <f t="shared" si="0"/>
        <v>5.2380952380952381</v>
      </c>
      <c r="F8" s="76">
        <f>分析係数表!C11</f>
        <v>1.2755102040816757E-3</v>
      </c>
      <c r="G8" s="77">
        <f t="shared" si="1"/>
        <v>6.6812439261421108E-3</v>
      </c>
      <c r="H8" s="77">
        <v>7.7618258736842213E-3</v>
      </c>
      <c r="I8" s="77">
        <f t="shared" si="2"/>
        <v>7.7618258736842213E-3</v>
      </c>
      <c r="J8" s="76">
        <f>分析係数表!G11</f>
        <v>0.5714285714285714</v>
      </c>
      <c r="K8" s="78">
        <f t="shared" si="3"/>
        <v>4.435329070676698E-3</v>
      </c>
      <c r="L8" s="79"/>
      <c r="M8" s="80"/>
      <c r="N8" s="81">
        <f>分析係数表!H11</f>
        <v>-1.9294775939414404E-5</v>
      </c>
      <c r="O8" s="82">
        <f t="shared" si="4"/>
        <v>-8.6235944988630224E-5</v>
      </c>
      <c r="P8" s="76">
        <f>分析係数表!C11</f>
        <v>1.2755102040816757E-3</v>
      </c>
      <c r="Q8" s="82">
        <f t="shared" si="5"/>
        <v>-1.099948277916239E-7</v>
      </c>
      <c r="R8" s="83">
        <v>2.4142537902608787E-5</v>
      </c>
      <c r="S8" s="84">
        <f t="shared" si="6"/>
        <v>7.7859684115868305E-3</v>
      </c>
      <c r="T8" s="85">
        <f>分析係数表!F11</f>
        <v>0.8571428571428571</v>
      </c>
      <c r="U8" s="86">
        <f t="shared" si="7"/>
        <v>6.6736872099315689E-3</v>
      </c>
      <c r="V8" s="87">
        <f>分析係数表!D11</f>
        <v>0.14285714285714285</v>
      </c>
      <c r="W8" s="167">
        <f t="shared" si="8"/>
        <v>0</v>
      </c>
      <c r="X8" s="76">
        <f>分析係数表!E11</f>
        <v>0</v>
      </c>
      <c r="Y8" s="166">
        <f t="shared" si="9"/>
        <v>0</v>
      </c>
    </row>
    <row r="9" spans="1:25" x14ac:dyDescent="0.2">
      <c r="A9" s="6" t="s">
        <v>222</v>
      </c>
      <c r="B9" s="5" t="s">
        <v>190</v>
      </c>
      <c r="C9" s="90"/>
      <c r="D9" s="76">
        <f>投入係数表!N9</f>
        <v>0</v>
      </c>
      <c r="E9" s="77">
        <f t="shared" si="0"/>
        <v>0</v>
      </c>
      <c r="F9" s="76">
        <f>分析係数表!C12</f>
        <v>9.1502903081732923E-2</v>
      </c>
      <c r="G9" s="77">
        <f t="shared" si="1"/>
        <v>0</v>
      </c>
      <c r="H9" s="77">
        <v>4.3340445751767124E-4</v>
      </c>
      <c r="I9" s="77">
        <f t="shared" si="2"/>
        <v>4.3340445751767124E-4</v>
      </c>
      <c r="J9" s="76">
        <f>分析係数表!G12</f>
        <v>0.14161426479455594</v>
      </c>
      <c r="K9" s="78">
        <f t="shared" si="3"/>
        <v>6.137625361004837E-5</v>
      </c>
      <c r="L9" s="79"/>
      <c r="M9" s="80"/>
      <c r="N9" s="81">
        <f>分析係数表!H12</f>
        <v>9.0270609232550286E-2</v>
      </c>
      <c r="O9" s="82">
        <f t="shared" si="4"/>
        <v>0.40345486862930646</v>
      </c>
      <c r="P9" s="76">
        <f>分析係数表!C12</f>
        <v>9.1502903081732923E-2</v>
      </c>
      <c r="Q9" s="82">
        <f t="shared" si="5"/>
        <v>3.6917291742040718E-2</v>
      </c>
      <c r="R9" s="83">
        <v>4.1980787808533475E-2</v>
      </c>
      <c r="S9" s="84">
        <f t="shared" si="6"/>
        <v>4.2414192266051143E-2</v>
      </c>
      <c r="T9" s="85">
        <f>分析係数表!F12</f>
        <v>0.30579722628994743</v>
      </c>
      <c r="U9" s="86">
        <f t="shared" si="7"/>
        <v>1.297014235028698E-2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投入係数表!N10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6.0753223244489986E-2</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投入係数表!N11</f>
        <v>0</v>
      </c>
      <c r="E11" s="77">
        <f t="shared" si="0"/>
        <v>0</v>
      </c>
      <c r="F11" s="76">
        <f>分析係数表!C14</f>
        <v>8.6714152988541793E-3</v>
      </c>
      <c r="G11" s="77">
        <f t="shared" si="1"/>
        <v>0</v>
      </c>
      <c r="H11" s="77">
        <v>1.1078191568028224E-3</v>
      </c>
      <c r="I11" s="77">
        <f t="shared" si="2"/>
        <v>1.1078191568028224E-3</v>
      </c>
      <c r="J11" s="76">
        <f>分析係数表!G14</f>
        <v>0.2</v>
      </c>
      <c r="K11" s="78">
        <f t="shared" si="3"/>
        <v>2.2156383136056449E-4</v>
      </c>
      <c r="L11" s="79"/>
      <c r="M11" s="80"/>
      <c r="N11" s="81">
        <f>分析係数表!H14</f>
        <v>1.1383917804254498E-3</v>
      </c>
      <c r="O11" s="82">
        <f t="shared" si="4"/>
        <v>5.0879207543291826E-3</v>
      </c>
      <c r="P11" s="76">
        <f>分析係数表!C14</f>
        <v>8.6714152988541793E-3</v>
      </c>
      <c r="Q11" s="82">
        <f t="shared" si="5"/>
        <v>4.4119473868447773E-5</v>
      </c>
      <c r="R11" s="83">
        <v>3.5343481275437315E-4</v>
      </c>
      <c r="S11" s="84">
        <f t="shared" si="6"/>
        <v>1.4612539695571954E-3</v>
      </c>
      <c r="T11" s="85">
        <f>分析係数表!F14</f>
        <v>0.33888888888888891</v>
      </c>
      <c r="U11" s="86">
        <f t="shared" si="7"/>
        <v>4.9520273412771623E-4</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投入係数表!N12</f>
        <v>4.7619047619047623E-3</v>
      </c>
      <c r="E12" s="77">
        <f t="shared" si="0"/>
        <v>0.47619047619047622</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3.7383282152571196E-2</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投入係数表!N13</f>
        <v>2.1428571428571429E-2</v>
      </c>
      <c r="E13" s="77">
        <f t="shared" si="0"/>
        <v>2.1428571428571428</v>
      </c>
      <c r="F13" s="76">
        <f>分析係数表!C16</f>
        <v>2.5322997416020621E-2</v>
      </c>
      <c r="G13" s="77">
        <f t="shared" si="1"/>
        <v>5.4263565891472756E-2</v>
      </c>
      <c r="H13" s="77">
        <v>5.8485987967717423E-2</v>
      </c>
      <c r="I13" s="77">
        <f t="shared" si="2"/>
        <v>5.8485987967717423E-2</v>
      </c>
      <c r="J13" s="76">
        <f>分析係数表!G16</f>
        <v>3.2710280373831772E-2</v>
      </c>
      <c r="K13" s="78">
        <f t="shared" si="3"/>
        <v>1.9130930643645884E-3</v>
      </c>
      <c r="L13" s="79"/>
      <c r="M13" s="80"/>
      <c r="N13" s="81">
        <f>分析係数表!H16</f>
        <v>1.6091843133471614E-2</v>
      </c>
      <c r="O13" s="82">
        <f t="shared" si="4"/>
        <v>7.1920778120517601E-2</v>
      </c>
      <c r="P13" s="76">
        <f>分析係数表!C16</f>
        <v>2.5322997416020621E-2</v>
      </c>
      <c r="Q13" s="82">
        <f t="shared" si="5"/>
        <v>1.8212496785040596E-3</v>
      </c>
      <c r="R13" s="83">
        <v>2.1579111708923135E-3</v>
      </c>
      <c r="S13" s="84">
        <f t="shared" si="6"/>
        <v>6.0643899138609736E-2</v>
      </c>
      <c r="T13" s="85">
        <f>分析係数表!F16</f>
        <v>0.28504672897196259</v>
      </c>
      <c r="U13" s="86">
        <f t="shared" si="7"/>
        <v>1.7286345081566325E-2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投入係数表!N14</f>
        <v>0</v>
      </c>
      <c r="E14" s="77">
        <f t="shared" si="0"/>
        <v>0</v>
      </c>
      <c r="F14" s="76">
        <f>分析係数表!C17</f>
        <v>1.516108654453574E-2</v>
      </c>
      <c r="G14" s="77">
        <f t="shared" si="1"/>
        <v>0</v>
      </c>
      <c r="H14" s="77">
        <v>1.1213728584736893E-3</v>
      </c>
      <c r="I14" s="77">
        <f t="shared" si="2"/>
        <v>1.1213728584736893E-3</v>
      </c>
      <c r="J14" s="76">
        <f>分析係数表!G17</f>
        <v>0.22093023255813954</v>
      </c>
      <c r="K14" s="78">
        <f t="shared" si="3"/>
        <v>2.4774516640697789E-4</v>
      </c>
      <c r="L14" s="79"/>
      <c r="M14" s="80"/>
      <c r="N14" s="81">
        <f>分析係数表!H17</f>
        <v>2.7205634074574307E-3</v>
      </c>
      <c r="O14" s="82">
        <f t="shared" si="4"/>
        <v>1.2159268243396859E-2</v>
      </c>
      <c r="P14" s="76">
        <f>分析係数表!C17</f>
        <v>1.516108654453574E-2</v>
      </c>
      <c r="Q14" s="82">
        <f t="shared" si="5"/>
        <v>1.8434771815636485E-4</v>
      </c>
      <c r="R14" s="83">
        <v>4.1057048937999982E-4</v>
      </c>
      <c r="S14" s="84">
        <f t="shared" si="6"/>
        <v>1.531943347853689E-3</v>
      </c>
      <c r="T14" s="85">
        <f>分析係数表!F17</f>
        <v>0.34593023255813954</v>
      </c>
      <c r="U14" s="86">
        <f t="shared" si="7"/>
        <v>5.2994551858892146E-4</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投入係数表!N15</f>
        <v>4.7619047619047623E-3</v>
      </c>
      <c r="E15" s="77">
        <f t="shared" si="0"/>
        <v>0.47619047619047622</v>
      </c>
      <c r="F15" s="76">
        <f>分析係数表!C18</f>
        <v>0.19618745035742657</v>
      </c>
      <c r="G15" s="77">
        <f t="shared" si="1"/>
        <v>9.3422595408298378E-2</v>
      </c>
      <c r="H15" s="77">
        <v>0.10610063394048184</v>
      </c>
      <c r="I15" s="77">
        <f t="shared" si="2"/>
        <v>0.10610063394048184</v>
      </c>
      <c r="J15" s="76">
        <f>分析係数表!G18</f>
        <v>0.21566025215660253</v>
      </c>
      <c r="K15" s="78">
        <f t="shared" si="3"/>
        <v>2.2881689469579695E-2</v>
      </c>
      <c r="L15" s="79"/>
      <c r="M15" s="80"/>
      <c r="N15" s="81">
        <f>分析係数表!H18</f>
        <v>4.341324586368241E-4</v>
      </c>
      <c r="O15" s="82">
        <f t="shared" si="4"/>
        <v>1.9403087622441801E-3</v>
      </c>
      <c r="P15" s="76">
        <f>分析係数表!C18</f>
        <v>0.19618745035742657</v>
      </c>
      <c r="Q15" s="82">
        <f t="shared" si="5"/>
        <v>3.8066422897085986E-4</v>
      </c>
      <c r="R15" s="83">
        <v>1.1493253774034337E-3</v>
      </c>
      <c r="S15" s="84">
        <f t="shared" si="6"/>
        <v>0.10724995931788528</v>
      </c>
      <c r="T15" s="85">
        <f>分析係数表!F18</f>
        <v>0.46051758460517583</v>
      </c>
      <c r="U15" s="86">
        <f t="shared" si="7"/>
        <v>4.9390492214075897E-2</v>
      </c>
      <c r="V15" s="87">
        <f>分析係数表!D18</f>
        <v>0.10152621101526212</v>
      </c>
      <c r="W15" s="167">
        <f t="shared" si="8"/>
        <v>0</v>
      </c>
      <c r="X15" s="76">
        <f>分析係数表!E18</f>
        <v>9.0245520902455204E-2</v>
      </c>
      <c r="Y15" s="166">
        <f t="shared" si="9"/>
        <v>0</v>
      </c>
    </row>
    <row r="16" spans="1:25" x14ac:dyDescent="0.2">
      <c r="A16" s="6" t="s">
        <v>4</v>
      </c>
      <c r="B16" s="5" t="s">
        <v>32</v>
      </c>
      <c r="C16" s="75">
        <f>最終需要_まとめ!C17</f>
        <v>100</v>
      </c>
      <c r="D16" s="76">
        <f>投入係数表!N16</f>
        <v>0.5357142857142857</v>
      </c>
      <c r="E16" s="77">
        <f t="shared" si="0"/>
        <v>53.571428571428569</v>
      </c>
      <c r="F16" s="76">
        <f>分析係数表!C19</f>
        <v>5.4503729202524331E-2</v>
      </c>
      <c r="G16" s="77">
        <f t="shared" si="1"/>
        <v>2.9198426358495175</v>
      </c>
      <c r="H16" s="77">
        <v>3.0089011317218399</v>
      </c>
      <c r="I16" s="77">
        <f t="shared" si="2"/>
        <v>103.00890113172184</v>
      </c>
      <c r="J16" s="76">
        <f>分析係数表!G19</f>
        <v>5.7142857142857141E-2</v>
      </c>
      <c r="K16" s="78">
        <f t="shared" si="3"/>
        <v>5.8862229218126769</v>
      </c>
      <c r="L16" s="79"/>
      <c r="M16" s="80"/>
      <c r="N16" s="81">
        <f>分析係数表!H19</f>
        <v>-1.1576865563648642E-4</v>
      </c>
      <c r="O16" s="82">
        <f t="shared" si="4"/>
        <v>-5.1741566993178129E-4</v>
      </c>
      <c r="P16" s="76">
        <f>分析係数表!C19</f>
        <v>5.4503729202524331E-2</v>
      </c>
      <c r="Q16" s="82">
        <f t="shared" si="5"/>
        <v>-2.8201083559104517E-5</v>
      </c>
      <c r="R16" s="83">
        <v>1.5135459998705196E-4</v>
      </c>
      <c r="S16" s="84">
        <f t="shared" si="6"/>
        <v>103.00905248632183</v>
      </c>
      <c r="T16" s="85">
        <f>分析係数表!F19</f>
        <v>0.24047619047619048</v>
      </c>
      <c r="U16" s="86">
        <f t="shared" si="7"/>
        <v>24.771224526472633</v>
      </c>
      <c r="V16" s="87">
        <f>分析係数表!D19</f>
        <v>7.3809523809523811E-2</v>
      </c>
      <c r="W16" s="167">
        <f t="shared" si="8"/>
        <v>8</v>
      </c>
      <c r="X16" s="76">
        <f>分析係数表!E19</f>
        <v>0.05</v>
      </c>
      <c r="Y16" s="166">
        <f t="shared" si="9"/>
        <v>5</v>
      </c>
    </row>
    <row r="17" spans="1:25" x14ac:dyDescent="0.2">
      <c r="A17" s="6" t="s">
        <v>5</v>
      </c>
      <c r="B17" s="5" t="s">
        <v>33</v>
      </c>
      <c r="C17" s="90"/>
      <c r="D17" s="76">
        <f>投入係数表!N17</f>
        <v>9.5238095238095247E-3</v>
      </c>
      <c r="E17" s="77">
        <f t="shared" si="0"/>
        <v>0.95238095238095244</v>
      </c>
      <c r="F17" s="76">
        <f>分析係数表!C20</f>
        <v>8.1453634085213444E-3</v>
      </c>
      <c r="G17" s="77">
        <f t="shared" si="1"/>
        <v>7.757488960496519E-3</v>
      </c>
      <c r="H17" s="77">
        <v>8.2399749153898132E-3</v>
      </c>
      <c r="I17" s="77">
        <f t="shared" si="2"/>
        <v>8.2399749153898132E-3</v>
      </c>
      <c r="J17" s="76">
        <f>分析係数表!G20</f>
        <v>0.10256410256410256</v>
      </c>
      <c r="K17" s="78">
        <f t="shared" si="3"/>
        <v>8.451256323476731E-4</v>
      </c>
      <c r="L17" s="79"/>
      <c r="M17" s="80"/>
      <c r="N17" s="81">
        <f>分析係数表!H20</f>
        <v>5.4025372630360328E-4</v>
      </c>
      <c r="O17" s="82">
        <f t="shared" si="4"/>
        <v>2.4146064596816462E-3</v>
      </c>
      <c r="P17" s="76">
        <f>分析係数表!C20</f>
        <v>8.1453634085213444E-3</v>
      </c>
      <c r="Q17" s="82">
        <f t="shared" si="5"/>
        <v>1.9667847102670151E-5</v>
      </c>
      <c r="R17" s="83">
        <v>5.5956067448530177E-5</v>
      </c>
      <c r="S17" s="84">
        <f t="shared" si="6"/>
        <v>8.2959309828383437E-3</v>
      </c>
      <c r="T17" s="85">
        <f>分析係数表!F20</f>
        <v>0.23076923076923078</v>
      </c>
      <c r="U17" s="86">
        <f t="shared" si="7"/>
        <v>1.9144456114242332E-3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投入係数表!N18</f>
        <v>0</v>
      </c>
      <c r="E18" s="77">
        <f t="shared" si="0"/>
        <v>0</v>
      </c>
      <c r="F18" s="76">
        <f>分析係数表!C21</f>
        <v>1.4319809069212375E-2</v>
      </c>
      <c r="G18" s="77">
        <f t="shared" si="1"/>
        <v>0</v>
      </c>
      <c r="H18" s="77">
        <v>1.1633721655922376E-3</v>
      </c>
      <c r="I18" s="77">
        <f t="shared" si="2"/>
        <v>1.1633721655922376E-3</v>
      </c>
      <c r="J18" s="76">
        <f>分析係数表!G21</f>
        <v>0.28315412186379929</v>
      </c>
      <c r="K18" s="78">
        <f t="shared" si="3"/>
        <v>3.2941362394905651E-4</v>
      </c>
      <c r="L18" s="79"/>
      <c r="M18" s="80"/>
      <c r="N18" s="81">
        <f>分析係数表!H21</f>
        <v>8.9720708118276973E-4</v>
      </c>
      <c r="O18" s="82">
        <f t="shared" si="4"/>
        <v>4.0099714419713052E-3</v>
      </c>
      <c r="P18" s="76">
        <f>分析係数表!C21</f>
        <v>1.4319809069212375E-2</v>
      </c>
      <c r="Q18" s="82">
        <f t="shared" si="5"/>
        <v>5.7422025422023319E-5</v>
      </c>
      <c r="R18" s="83">
        <v>1.5153653528485962E-4</v>
      </c>
      <c r="S18" s="84">
        <f t="shared" si="6"/>
        <v>1.3149087008770973E-3</v>
      </c>
      <c r="T18" s="85">
        <f>分析係数表!F21</f>
        <v>0.4265232974910394</v>
      </c>
      <c r="U18" s="86">
        <f t="shared" si="7"/>
        <v>5.6083919499775833E-4</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投入係数表!N19</f>
        <v>0</v>
      </c>
      <c r="E19" s="77">
        <f t="shared" si="0"/>
        <v>0</v>
      </c>
      <c r="F19" s="76">
        <f>分析係数表!C22</f>
        <v>8.8888888888888351E-3</v>
      </c>
      <c r="G19" s="77">
        <f t="shared" si="1"/>
        <v>0</v>
      </c>
      <c r="H19" s="77">
        <v>7.5453396661484472E-5</v>
      </c>
      <c r="I19" s="77">
        <f t="shared" si="2"/>
        <v>7.5453396661484472E-5</v>
      </c>
      <c r="J19" s="76">
        <f>分析係数表!G22</f>
        <v>0.19767441860465115</v>
      </c>
      <c r="K19" s="78">
        <f t="shared" si="3"/>
        <v>1.491520631680507E-5</v>
      </c>
      <c r="L19" s="79"/>
      <c r="M19" s="80"/>
      <c r="N19" s="81">
        <f>分析係数表!H22</f>
        <v>3.8589551878828809E-5</v>
      </c>
      <c r="O19" s="82">
        <f t="shared" si="4"/>
        <v>1.7247188997726045E-4</v>
      </c>
      <c r="P19" s="76">
        <f>分析係数表!C22</f>
        <v>8.8888888888888351E-3</v>
      </c>
      <c r="Q19" s="82">
        <f t="shared" si="5"/>
        <v>1.533083466464528E-6</v>
      </c>
      <c r="R19" s="83">
        <v>1.5450906897164211E-5</v>
      </c>
      <c r="S19" s="84">
        <f t="shared" si="6"/>
        <v>9.0904303558648686E-5</v>
      </c>
      <c r="T19" s="85">
        <f>分析係数表!F22</f>
        <v>0.41860465116279072</v>
      </c>
      <c r="U19" s="86">
        <f t="shared" si="7"/>
        <v>3.8052964280364569E-5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投入係数表!N20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1.2935391748294532E-4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投入係数表!N21</f>
        <v>0</v>
      </c>
      <c r="E21" s="77">
        <f t="shared" si="0"/>
        <v>0</v>
      </c>
      <c r="F21" s="76">
        <f>分析係数表!C24</f>
        <v>3.6742192284139663E-2</v>
      </c>
      <c r="G21" s="77">
        <f t="shared" si="1"/>
        <v>0</v>
      </c>
      <c r="H21" s="77">
        <v>2.4008569815959016E-4</v>
      </c>
      <c r="I21" s="77">
        <f t="shared" si="2"/>
        <v>2.4008569815959016E-4</v>
      </c>
      <c r="J21" s="76">
        <f>分析係数表!G24</f>
        <v>0.21568627450980393</v>
      </c>
      <c r="K21" s="78">
        <f t="shared" si="3"/>
        <v>5.178318979912729E-5</v>
      </c>
      <c r="L21" s="79"/>
      <c r="M21" s="80"/>
      <c r="N21" s="81">
        <f>分析係数表!H24</f>
        <v>3.6660074284887369E-4</v>
      </c>
      <c r="O21" s="82">
        <f t="shared" si="4"/>
        <v>1.6384829547839742E-3</v>
      </c>
      <c r="P21" s="76">
        <f>分析係数表!C24</f>
        <v>3.6742192284139663E-2</v>
      </c>
      <c r="Q21" s="82">
        <f t="shared" si="5"/>
        <v>6.0201455778958095E-5</v>
      </c>
      <c r="R21" s="83">
        <v>2.3820817188164339E-4</v>
      </c>
      <c r="S21" s="84">
        <f t="shared" si="6"/>
        <v>4.7829387004123358E-4</v>
      </c>
      <c r="T21" s="85">
        <f>分析係数表!F24</f>
        <v>0.41176470588235292</v>
      </c>
      <c r="U21" s="86">
        <f t="shared" si="7"/>
        <v>1.9694453472286088E-4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投入係数表!N22</f>
        <v>0</v>
      </c>
      <c r="E22" s="77">
        <f t="shared" si="0"/>
        <v>0</v>
      </c>
      <c r="F22" s="76">
        <f>分析係数表!C25</f>
        <v>5.4298642533936459E-3</v>
      </c>
      <c r="G22" s="77">
        <f t="shared" si="1"/>
        <v>0</v>
      </c>
      <c r="H22" s="77">
        <v>1.1656296156132843E-4</v>
      </c>
      <c r="I22" s="77">
        <f t="shared" si="2"/>
        <v>1.1656296156132843E-4</v>
      </c>
      <c r="J22" s="76">
        <f>分析係数表!G25</f>
        <v>0.19285714285714287</v>
      </c>
      <c r="K22" s="78">
        <f t="shared" si="3"/>
        <v>2.2479999729684771E-5</v>
      </c>
      <c r="L22" s="79"/>
      <c r="M22" s="80"/>
      <c r="N22" s="81">
        <f>分析係数表!H25</f>
        <v>5.0166417442477451E-4</v>
      </c>
      <c r="O22" s="82">
        <f t="shared" si="4"/>
        <v>2.2421345697043859E-3</v>
      </c>
      <c r="P22" s="76">
        <f>分析係数表!C25</f>
        <v>5.4298642533936459E-3</v>
      </c>
      <c r="Q22" s="82">
        <f t="shared" si="5"/>
        <v>1.2174486351335989E-5</v>
      </c>
      <c r="R22" s="83">
        <v>5.570042843262057E-5</v>
      </c>
      <c r="S22" s="84">
        <f t="shared" si="6"/>
        <v>1.72263389993949E-4</v>
      </c>
      <c r="T22" s="85">
        <f>分析係数表!F25</f>
        <v>0.35</v>
      </c>
      <c r="U22" s="86">
        <f t="shared" si="7"/>
        <v>6.0292186497882145E-5</v>
      </c>
      <c r="V22" s="87">
        <f>分析係数表!D25</f>
        <v>1.4285714285714285E-2</v>
      </c>
      <c r="W22" s="167">
        <f t="shared" si="8"/>
        <v>0</v>
      </c>
      <c r="X22" s="76">
        <f>分析係数表!E25</f>
        <v>0</v>
      </c>
      <c r="Y22" s="166">
        <f t="shared" si="9"/>
        <v>0</v>
      </c>
    </row>
    <row r="23" spans="1:25" x14ac:dyDescent="0.2">
      <c r="A23" s="6" t="s">
        <v>11</v>
      </c>
      <c r="B23" s="5" t="s">
        <v>35</v>
      </c>
      <c r="C23" s="90"/>
      <c r="D23" s="76">
        <f>投入係数表!N23</f>
        <v>0</v>
      </c>
      <c r="E23" s="77">
        <f t="shared" si="0"/>
        <v>0</v>
      </c>
      <c r="F23" s="76">
        <f>分析係数表!C26</f>
        <v>0.48330404217926182</v>
      </c>
      <c r="G23" s="77">
        <f t="shared" si="1"/>
        <v>0</v>
      </c>
      <c r="H23" s="77">
        <v>5.2842773274258802E-3</v>
      </c>
      <c r="I23" s="77">
        <f t="shared" si="2"/>
        <v>5.2842773274258802E-3</v>
      </c>
      <c r="J23" s="76">
        <f>分析係数表!G26</f>
        <v>0.1963757396449704</v>
      </c>
      <c r="K23" s="78">
        <f t="shared" si="3"/>
        <v>1.0377038686624047E-3</v>
      </c>
      <c r="L23" s="79"/>
      <c r="M23" s="80"/>
      <c r="N23" s="81">
        <f>分析係数表!H26</f>
        <v>1.0805074526072066E-2</v>
      </c>
      <c r="O23" s="82">
        <f t="shared" si="4"/>
        <v>4.8292129193632918E-2</v>
      </c>
      <c r="P23" s="76">
        <f>分析係数表!C26</f>
        <v>0.48330404217926182</v>
      </c>
      <c r="Q23" s="82">
        <f t="shared" si="5"/>
        <v>2.3339781244725924E-2</v>
      </c>
      <c r="R23" s="83">
        <v>2.5512044695900533E-2</v>
      </c>
      <c r="S23" s="84">
        <f t="shared" si="6"/>
        <v>3.0796322023326411E-2</v>
      </c>
      <c r="T23" s="85">
        <f>分析係数表!F26</f>
        <v>0.33515162721893493</v>
      </c>
      <c r="U23" s="86">
        <f t="shared" si="7"/>
        <v>1.032143743847617E-2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投入係数表!N24</f>
        <v>0</v>
      </c>
      <c r="E24" s="77">
        <f t="shared" si="0"/>
        <v>0</v>
      </c>
      <c r="F24" s="76">
        <f>分析係数表!C27</f>
        <v>1.5397419891801878E-2</v>
      </c>
      <c r="G24" s="77">
        <f t="shared" si="1"/>
        <v>0</v>
      </c>
      <c r="H24" s="77">
        <v>3.2314666440270891E-5</v>
      </c>
      <c r="I24" s="77">
        <f t="shared" si="2"/>
        <v>3.2314666440270891E-5</v>
      </c>
      <c r="J24" s="76">
        <f>分析係数表!G27</f>
        <v>0.17525773195876287</v>
      </c>
      <c r="K24" s="78">
        <f t="shared" si="3"/>
        <v>5.6633951493258256E-6</v>
      </c>
      <c r="L24" s="79"/>
      <c r="M24" s="80"/>
      <c r="N24" s="81">
        <f>分析係数表!H27</f>
        <v>1.0544595050889971E-2</v>
      </c>
      <c r="O24" s="82">
        <f t="shared" si="4"/>
        <v>4.7127943936286415E-2</v>
      </c>
      <c r="P24" s="76">
        <f>分析係数表!C27</f>
        <v>1.5397419891801878E-2</v>
      </c>
      <c r="Q24" s="82">
        <f t="shared" si="5"/>
        <v>7.2564874142430017E-4</v>
      </c>
      <c r="R24" s="83">
        <v>7.3217778182755526E-4</v>
      </c>
      <c r="S24" s="84">
        <f t="shared" si="6"/>
        <v>7.6449244826782615E-4</v>
      </c>
      <c r="T24" s="85">
        <f>分析係数表!F27</f>
        <v>0.32989690721649484</v>
      </c>
      <c r="U24" s="86">
        <f t="shared" si="7"/>
        <v>2.5220369427392204E-4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投入係数表!N25</f>
        <v>0</v>
      </c>
      <c r="E25" s="77">
        <f t="shared" si="0"/>
        <v>0</v>
      </c>
      <c r="F25" s="76">
        <f>分析係数表!C28</f>
        <v>9.0111373607829948E-2</v>
      </c>
      <c r="G25" s="77">
        <f t="shared" si="1"/>
        <v>0</v>
      </c>
      <c r="H25" s="77">
        <v>1.426301867736293E-3</v>
      </c>
      <c r="I25" s="77">
        <f t="shared" si="2"/>
        <v>1.426301867736293E-3</v>
      </c>
      <c r="J25" s="76">
        <f>分析係数表!G28</f>
        <v>0.1250338294993234</v>
      </c>
      <c r="K25" s="78">
        <f t="shared" si="3"/>
        <v>1.7833598454510617E-4</v>
      </c>
      <c r="L25" s="79"/>
      <c r="M25" s="80"/>
      <c r="N25" s="81">
        <f>分析係数表!H28</f>
        <v>1.9400897207081182E-2</v>
      </c>
      <c r="O25" s="82">
        <f t="shared" si="4"/>
        <v>8.6710242686067682E-2</v>
      </c>
      <c r="P25" s="76">
        <f>分析係数表!C28</f>
        <v>9.0111373607829948E-2</v>
      </c>
      <c r="Q25" s="82">
        <f t="shared" si="5"/>
        <v>7.8135790743098493E-3</v>
      </c>
      <c r="R25" s="83">
        <v>8.4466687194476378E-3</v>
      </c>
      <c r="S25" s="84">
        <f t="shared" si="6"/>
        <v>9.8729705871839317E-3</v>
      </c>
      <c r="T25" s="85">
        <f>分析係数表!F28</f>
        <v>0.21434370771312586</v>
      </c>
      <c r="U25" s="86">
        <f t="shared" si="7"/>
        <v>2.1162091217996411E-3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投入係数表!N26</f>
        <v>9.5238095238095247E-3</v>
      </c>
      <c r="E26" s="77">
        <f t="shared" si="0"/>
        <v>0.95238095238095244</v>
      </c>
      <c r="F26" s="76">
        <f>分析係数表!C29</f>
        <v>0.6629566210045662</v>
      </c>
      <c r="G26" s="77">
        <f t="shared" si="1"/>
        <v>0.63138725809958685</v>
      </c>
      <c r="H26" s="77">
        <v>0.71001422310965567</v>
      </c>
      <c r="I26" s="77">
        <f t="shared" si="2"/>
        <v>0.71001422310965567</v>
      </c>
      <c r="J26" s="76">
        <f>分析係数表!G29</f>
        <v>0.25902590967011185</v>
      </c>
      <c r="K26" s="78">
        <f t="shared" si="3"/>
        <v>0.18391208001969631</v>
      </c>
      <c r="L26" s="79"/>
      <c r="M26" s="80"/>
      <c r="N26" s="81">
        <f>分析係数表!H29</f>
        <v>9.3869084945251077E-3</v>
      </c>
      <c r="O26" s="82">
        <f t="shared" si="4"/>
        <v>4.1953787236968604E-2</v>
      </c>
      <c r="P26" s="76">
        <f>分析係数表!C29</f>
        <v>0.6629566210045662</v>
      </c>
      <c r="Q26" s="82">
        <f t="shared" si="5"/>
        <v>2.7813541024965201E-2</v>
      </c>
      <c r="R26" s="83">
        <v>4.1902793916263045E-2</v>
      </c>
      <c r="S26" s="84">
        <f t="shared" si="6"/>
        <v>0.75191701702591873</v>
      </c>
      <c r="T26" s="85">
        <f>分析係数表!F29</f>
        <v>0.37484071924111567</v>
      </c>
      <c r="U26" s="86">
        <f t="shared" si="7"/>
        <v>0.28184911547162961</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投入係数表!N27</f>
        <v>4.7619047619047623E-3</v>
      </c>
      <c r="E27" s="77">
        <f t="shared" si="0"/>
        <v>0.47619047619047622</v>
      </c>
      <c r="F27" s="76">
        <f>分析係数表!C30</f>
        <v>1</v>
      </c>
      <c r="G27" s="77">
        <f t="shared" si="1"/>
        <v>0.47619047619047622</v>
      </c>
      <c r="H27" s="77">
        <v>0.53475990133114459</v>
      </c>
      <c r="I27" s="77">
        <f t="shared" si="2"/>
        <v>0.53475990133114459</v>
      </c>
      <c r="J27" s="76">
        <f>分析係数表!G30</f>
        <v>0.34461622907327782</v>
      </c>
      <c r="K27" s="78">
        <f t="shared" si="3"/>
        <v>0.18428694065633716</v>
      </c>
      <c r="L27" s="79"/>
      <c r="M27" s="80"/>
      <c r="N27" s="81">
        <f>分析係数表!H30</f>
        <v>0</v>
      </c>
      <c r="O27" s="82">
        <f t="shared" si="4"/>
        <v>0</v>
      </c>
      <c r="P27" s="76">
        <f>分析係数表!C30</f>
        <v>1</v>
      </c>
      <c r="Q27" s="82">
        <f t="shared" si="5"/>
        <v>0</v>
      </c>
      <c r="R27" s="83">
        <v>1.1985311150774496E-2</v>
      </c>
      <c r="S27" s="84">
        <f t="shared" si="6"/>
        <v>0.5467452124819191</v>
      </c>
      <c r="T27" s="85">
        <f>分析係数表!F30</f>
        <v>0.44085628030372337</v>
      </c>
      <c r="U27" s="86">
        <f t="shared" si="7"/>
        <v>0.24103606064864772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投入係数表!N28</f>
        <v>4.5238095238095237E-2</v>
      </c>
      <c r="E28" s="77">
        <f t="shared" si="0"/>
        <v>4.5238095238095237</v>
      </c>
      <c r="F28" s="76">
        <f>分析係数表!C31</f>
        <v>0.28926065839179704</v>
      </c>
      <c r="G28" s="77">
        <f t="shared" si="1"/>
        <v>1.3085601212962248</v>
      </c>
      <c r="H28" s="77">
        <v>1.3758478355240331</v>
      </c>
      <c r="I28" s="77">
        <f t="shared" si="2"/>
        <v>1.3758478355240331</v>
      </c>
      <c r="J28" s="76">
        <f>分析係数表!G31</f>
        <v>7.0113314447592071E-2</v>
      </c>
      <c r="K28" s="78">
        <f t="shared" si="3"/>
        <v>9.6465251924135464E-2</v>
      </c>
      <c r="L28" s="79"/>
      <c r="M28" s="80"/>
      <c r="N28" s="81">
        <f>分析係数表!H31</f>
        <v>2.2806425160387826E-2</v>
      </c>
      <c r="O28" s="82">
        <f t="shared" si="4"/>
        <v>0.10193088697656093</v>
      </c>
      <c r="P28" s="76">
        <f>分析係数表!C31</f>
        <v>0.28926065839179704</v>
      </c>
      <c r="Q28" s="82">
        <f t="shared" si="5"/>
        <v>2.9484595477299865E-2</v>
      </c>
      <c r="R28" s="83">
        <v>3.7424192845927247E-2</v>
      </c>
      <c r="S28" s="84">
        <f t="shared" si="6"/>
        <v>1.4132720283699605</v>
      </c>
      <c r="T28" s="85">
        <f>分析係数表!F31</f>
        <v>0.24929178470254956</v>
      </c>
      <c r="U28" s="86">
        <f t="shared" si="7"/>
        <v>0.3523171062225397</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投入係数表!N29</f>
        <v>0</v>
      </c>
      <c r="E29" s="77">
        <f t="shared" si="0"/>
        <v>0</v>
      </c>
      <c r="F29" s="76">
        <f>分析係数表!C32</f>
        <v>1</v>
      </c>
      <c r="G29" s="77">
        <f t="shared" si="1"/>
        <v>0</v>
      </c>
      <c r="H29" s="77">
        <v>9.2900307298840711E-3</v>
      </c>
      <c r="I29" s="77">
        <f t="shared" si="2"/>
        <v>9.2900307298840711E-3</v>
      </c>
      <c r="J29" s="76">
        <f>分析係数表!G32</f>
        <v>0.14014251781472684</v>
      </c>
      <c r="K29" s="78">
        <f t="shared" si="3"/>
        <v>1.3019282970621383E-3</v>
      </c>
      <c r="L29" s="79"/>
      <c r="M29" s="80"/>
      <c r="N29" s="81">
        <f>分析係数表!H32</f>
        <v>6.3576286720370464E-3</v>
      </c>
      <c r="O29" s="82">
        <f t="shared" si="4"/>
        <v>2.8414743873753659E-2</v>
      </c>
      <c r="P29" s="76">
        <f>分析係数表!C32</f>
        <v>1</v>
      </c>
      <c r="Q29" s="82">
        <f t="shared" si="5"/>
        <v>2.8414743873753659E-2</v>
      </c>
      <c r="R29" s="83">
        <v>3.7466053994601456E-2</v>
      </c>
      <c r="S29" s="84">
        <f t="shared" si="6"/>
        <v>4.675608472448553E-2</v>
      </c>
      <c r="T29" s="85">
        <f>分析係数表!F32</f>
        <v>0.4833729216152019</v>
      </c>
      <c r="U29" s="86">
        <f t="shared" si="7"/>
        <v>2.2600625276562484E-2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投入係数表!N30</f>
        <v>0</v>
      </c>
      <c r="E30" s="77">
        <f t="shared" si="0"/>
        <v>0</v>
      </c>
      <c r="F30" s="76">
        <f>分析係数表!C33</f>
        <v>0.49161290322580642</v>
      </c>
      <c r="G30" s="77">
        <f t="shared" si="1"/>
        <v>0</v>
      </c>
      <c r="H30" s="77">
        <v>7.8929555031406126E-3</v>
      </c>
      <c r="I30" s="77">
        <f t="shared" si="2"/>
        <v>7.8929555031406126E-3</v>
      </c>
      <c r="J30" s="76">
        <f>分析係数表!G33</f>
        <v>0.50851900393184801</v>
      </c>
      <c r="K30" s="78">
        <f t="shared" si="3"/>
        <v>4.0137178705354623E-3</v>
      </c>
      <c r="L30" s="79"/>
      <c r="M30" s="80"/>
      <c r="N30" s="81">
        <f>分析係数表!H33</f>
        <v>9.3579663306159861E-4</v>
      </c>
      <c r="O30" s="82">
        <f t="shared" si="4"/>
        <v>4.182443331948566E-3</v>
      </c>
      <c r="P30" s="76">
        <f>分析係数表!C33</f>
        <v>0.49161290322580642</v>
      </c>
      <c r="Q30" s="82">
        <f t="shared" si="5"/>
        <v>2.0561431089966497E-3</v>
      </c>
      <c r="R30" s="83">
        <v>7.7422992984108978E-3</v>
      </c>
      <c r="S30" s="84">
        <f t="shared" si="6"/>
        <v>1.563525480155151E-2</v>
      </c>
      <c r="T30" s="85">
        <f>分析係数表!F33</f>
        <v>0.64744429882044563</v>
      </c>
      <c r="U30" s="86">
        <f t="shared" si="7"/>
        <v>1.0122956581869524E-2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投入係数表!N31</f>
        <v>2.1428571428571429E-2</v>
      </c>
      <c r="E31" s="77">
        <f t="shared" si="0"/>
        <v>2.1428571428571428</v>
      </c>
      <c r="F31" s="76">
        <f>分析係数表!C34</f>
        <v>0.2705469644902635</v>
      </c>
      <c r="G31" s="77">
        <f t="shared" si="1"/>
        <v>0.57974349533627889</v>
      </c>
      <c r="H31" s="77">
        <v>0.64749134100086381</v>
      </c>
      <c r="I31" s="77">
        <f t="shared" si="2"/>
        <v>0.64749134100086381</v>
      </c>
      <c r="J31" s="76">
        <f>分析係数表!G34</f>
        <v>0.42499396086641439</v>
      </c>
      <c r="K31" s="78">
        <f t="shared" si="3"/>
        <v>0.27517990963866329</v>
      </c>
      <c r="L31" s="79"/>
      <c r="M31" s="80"/>
      <c r="N31" s="81">
        <f>分析係数表!H34</f>
        <v>0.15790844628816747</v>
      </c>
      <c r="O31" s="82">
        <f t="shared" si="4"/>
        <v>0.70575497378694962</v>
      </c>
      <c r="P31" s="76">
        <f>分析係数表!C34</f>
        <v>0.2705469644902635</v>
      </c>
      <c r="Q31" s="82">
        <f t="shared" si="5"/>
        <v>0.19093986583196471</v>
      </c>
      <c r="R31" s="83">
        <v>0.21009080716175912</v>
      </c>
      <c r="S31" s="84">
        <f t="shared" si="6"/>
        <v>0.8575821481626229</v>
      </c>
      <c r="T31" s="85">
        <f>分析係数表!F34</f>
        <v>0.70062001771479188</v>
      </c>
      <c r="U31" s="86">
        <f t="shared" si="7"/>
        <v>0.60083921983758615</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投入係数表!N32</f>
        <v>4.7619047619047623E-3</v>
      </c>
      <c r="E32" s="77">
        <f t="shared" si="0"/>
        <v>0.47619047619047622</v>
      </c>
      <c r="F32" s="76">
        <f>分析係数表!C35</f>
        <v>0.21972666596037715</v>
      </c>
      <c r="G32" s="77">
        <f t="shared" si="1"/>
        <v>0.10463174569541769</v>
      </c>
      <c r="H32" s="77">
        <v>0.12332415273183941</v>
      </c>
      <c r="I32" s="77">
        <f t="shared" si="2"/>
        <v>0.12332415273183941</v>
      </c>
      <c r="J32" s="76">
        <f>分析係数表!G35</f>
        <v>0.31464737793851716</v>
      </c>
      <c r="K32" s="78">
        <f t="shared" si="3"/>
        <v>3.880362129356249E-2</v>
      </c>
      <c r="L32" s="79"/>
      <c r="M32" s="80"/>
      <c r="N32" s="81">
        <f>分析係数表!H35</f>
        <v>5.9051661762577784E-2</v>
      </c>
      <c r="O32" s="82">
        <f t="shared" si="4"/>
        <v>0.26392510963770277</v>
      </c>
      <c r="P32" s="76">
        <f>分析係数表!C35</f>
        <v>0.21972666596037715</v>
      </c>
      <c r="Q32" s="82">
        <f t="shared" si="5"/>
        <v>5.7991384403919433E-2</v>
      </c>
      <c r="R32" s="83">
        <v>7.2923015918707659E-2</v>
      </c>
      <c r="S32" s="84">
        <f t="shared" si="6"/>
        <v>0.19624716865054709</v>
      </c>
      <c r="T32" s="85">
        <f>分析係数表!F35</f>
        <v>0.64647377938517181</v>
      </c>
      <c r="U32" s="86">
        <f t="shared" si="7"/>
        <v>0.12686864881115839</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投入係数表!N33</f>
        <v>0</v>
      </c>
      <c r="E33" s="77">
        <f t="shared" si="0"/>
        <v>0</v>
      </c>
      <c r="F33" s="76">
        <f>分析係数表!C36</f>
        <v>0.80551211884284601</v>
      </c>
      <c r="G33" s="77">
        <f t="shared" si="1"/>
        <v>0</v>
      </c>
      <c r="H33" s="77">
        <v>4.9448854925918703E-2</v>
      </c>
      <c r="I33" s="77">
        <f t="shared" si="2"/>
        <v>4.9448854925918703E-2</v>
      </c>
      <c r="J33" s="76">
        <f>分析係数表!G36</f>
        <v>2.1071752951861943E-2</v>
      </c>
      <c r="K33" s="78">
        <f t="shared" si="3"/>
        <v>1.0419740547514204E-3</v>
      </c>
      <c r="L33" s="79"/>
      <c r="M33" s="80"/>
      <c r="N33" s="81">
        <f>分析係数表!H36</f>
        <v>0.17565964015242874</v>
      </c>
      <c r="O33" s="82">
        <f t="shared" si="4"/>
        <v>0.78509204317648951</v>
      </c>
      <c r="P33" s="76">
        <f>分析係数表!C36</f>
        <v>0.80551211884284601</v>
      </c>
      <c r="Q33" s="82">
        <f t="shared" si="5"/>
        <v>0.63240115518575324</v>
      </c>
      <c r="R33" s="83">
        <v>0.65913331330144931</v>
      </c>
      <c r="S33" s="84">
        <f t="shared" si="6"/>
        <v>0.70858216822736797</v>
      </c>
      <c r="T33" s="85">
        <f>分析係数表!F36</f>
        <v>0.88071450196790801</v>
      </c>
      <c r="U33" s="86">
        <f t="shared" si="7"/>
        <v>0.62405859139370679</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投入係数表!N34</f>
        <v>1.9047619047619049E-2</v>
      </c>
      <c r="E34" s="77">
        <f t="shared" si="0"/>
        <v>1.9047619047619049</v>
      </c>
      <c r="F34" s="76">
        <f>分析係数表!C37</f>
        <v>0.2431087913880281</v>
      </c>
      <c r="G34" s="77">
        <f t="shared" si="1"/>
        <v>0.46306436454862498</v>
      </c>
      <c r="H34" s="77">
        <v>0.56088548851950748</v>
      </c>
      <c r="I34" s="77">
        <f t="shared" si="2"/>
        <v>0.56088548851950748</v>
      </c>
      <c r="J34" s="76">
        <f>分析係数表!G37</f>
        <v>0.38193760262725779</v>
      </c>
      <c r="K34" s="78">
        <f t="shared" si="3"/>
        <v>0.214223258833559</v>
      </c>
      <c r="L34" s="79"/>
      <c r="M34" s="80"/>
      <c r="N34" s="81">
        <f>分析係数表!H37</f>
        <v>4.6944189860595245E-2</v>
      </c>
      <c r="O34" s="82">
        <f t="shared" si="4"/>
        <v>0.20981205415733734</v>
      </c>
      <c r="P34" s="76">
        <f>分析係数表!C37</f>
        <v>0.2431087913880281</v>
      </c>
      <c r="Q34" s="82">
        <f t="shared" si="5"/>
        <v>5.100715490482978E-2</v>
      </c>
      <c r="R34" s="83">
        <v>6.5989562487672931E-2</v>
      </c>
      <c r="S34" s="84">
        <f t="shared" si="6"/>
        <v>0.62687505100718044</v>
      </c>
      <c r="T34" s="85">
        <f>分析係数表!F37</f>
        <v>0.60410509031198689</v>
      </c>
      <c r="U34" s="86">
        <f t="shared" si="7"/>
        <v>0.37869840930302412</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投入係数表!N35</f>
        <v>0</v>
      </c>
      <c r="E35" s="77">
        <f t="shared" si="0"/>
        <v>0</v>
      </c>
      <c r="F35" s="76">
        <f>分析係数表!C38</f>
        <v>1.1157894736842144E-2</v>
      </c>
      <c r="G35" s="77">
        <f t="shared" si="1"/>
        <v>0</v>
      </c>
      <c r="H35" s="77">
        <v>1.163205031053396E-3</v>
      </c>
      <c r="I35" s="77">
        <f t="shared" si="2"/>
        <v>1.163205031053396E-3</v>
      </c>
      <c r="J35" s="76">
        <f>分析係数表!G38</f>
        <v>0.27611940298507465</v>
      </c>
      <c r="K35" s="78">
        <f t="shared" si="3"/>
        <v>3.2118347872369892E-4</v>
      </c>
      <c r="L35" s="79"/>
      <c r="M35" s="80"/>
      <c r="N35" s="81">
        <f>分析係数表!H38</f>
        <v>4.123293618252858E-2</v>
      </c>
      <c r="O35" s="82">
        <f t="shared" si="4"/>
        <v>0.18428621444070278</v>
      </c>
      <c r="P35" s="76">
        <f>分析係数表!C38</f>
        <v>1.1157894736842144E-2</v>
      </c>
      <c r="Q35" s="82">
        <f t="shared" si="5"/>
        <v>2.0562461821804802E-3</v>
      </c>
      <c r="R35" s="83">
        <v>2.5611933694253196E-3</v>
      </c>
      <c r="S35" s="84">
        <f t="shared" si="6"/>
        <v>3.7243984004787156E-3</v>
      </c>
      <c r="T35" s="85">
        <f>分析係数表!F38</f>
        <v>0.61194029850746268</v>
      </c>
      <c r="U35" s="86">
        <f t="shared" si="7"/>
        <v>2.2791094689496617E-3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投入係数表!N36</f>
        <v>0</v>
      </c>
      <c r="E36" s="77">
        <f t="shared" si="0"/>
        <v>0</v>
      </c>
      <c r="F36" s="76">
        <f>分析係数表!C39</f>
        <v>1</v>
      </c>
      <c r="G36" s="77">
        <f t="shared" si="1"/>
        <v>0</v>
      </c>
      <c r="H36" s="77">
        <v>9.9324621941316596E-2</v>
      </c>
      <c r="I36" s="77">
        <f t="shared" si="2"/>
        <v>9.9324621941316596E-2</v>
      </c>
      <c r="J36" s="76">
        <f>分析係数表!G39</f>
        <v>0.35370879120879123</v>
      </c>
      <c r="K36" s="78">
        <f t="shared" si="3"/>
        <v>3.5131991964133275E-2</v>
      </c>
      <c r="L36" s="79"/>
      <c r="M36" s="80"/>
      <c r="N36" s="81">
        <f>分析係数表!H39</f>
        <v>3.7431865322463944E-3</v>
      </c>
      <c r="O36" s="82">
        <f t="shared" si="4"/>
        <v>1.6729773327794264E-2</v>
      </c>
      <c r="P36" s="76">
        <f>分析係数表!C39</f>
        <v>1</v>
      </c>
      <c r="Q36" s="82">
        <f t="shared" si="5"/>
        <v>1.6729773327794264E-2</v>
      </c>
      <c r="R36" s="83">
        <v>6.094621853824387E-2</v>
      </c>
      <c r="S36" s="84">
        <f t="shared" si="6"/>
        <v>0.16027084047956047</v>
      </c>
      <c r="T36" s="85">
        <f>分析係数表!F39</f>
        <v>0.70432692307692313</v>
      </c>
      <c r="U36" s="86">
        <f t="shared" si="7"/>
        <v>0.11288306793392121</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投入係数表!N37</f>
        <v>0</v>
      </c>
      <c r="E37" s="77">
        <f t="shared" si="0"/>
        <v>0</v>
      </c>
      <c r="F37" s="76">
        <f>分析係数表!C40</f>
        <v>0.83748410739660462</v>
      </c>
      <c r="G37" s="77">
        <f t="shared" si="1"/>
        <v>0</v>
      </c>
      <c r="H37" s="77">
        <v>6.9815512614317848E-4</v>
      </c>
      <c r="I37" s="77">
        <f t="shared" si="2"/>
        <v>6.9815512614317848E-4</v>
      </c>
      <c r="J37" s="76">
        <f>分析係数表!G40</f>
        <v>0.52098192071653671</v>
      </c>
      <c r="K37" s="78">
        <f t="shared" si="3"/>
        <v>3.6372619857616911E-4</v>
      </c>
      <c r="L37" s="79"/>
      <c r="M37" s="80"/>
      <c r="N37" s="81">
        <f>分析係数表!H40</f>
        <v>2.620230572572476E-2</v>
      </c>
      <c r="O37" s="82">
        <f t="shared" si="4"/>
        <v>0.11710841329455983</v>
      </c>
      <c r="P37" s="76">
        <f>分析係数表!C40</f>
        <v>0.83748410739660462</v>
      </c>
      <c r="Q37" s="82">
        <f t="shared" si="5"/>
        <v>9.8076434976627103E-2</v>
      </c>
      <c r="R37" s="83">
        <v>9.8204896644824374E-2</v>
      </c>
      <c r="S37" s="84">
        <f t="shared" si="6"/>
        <v>9.8903051770967559E-2</v>
      </c>
      <c r="T37" s="85">
        <f>分析係数表!F40</f>
        <v>0.71877591640404714</v>
      </c>
      <c r="U37" s="86">
        <f t="shared" si="7"/>
        <v>7.108913167183413E-2</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投入係数表!N38</f>
        <v>0</v>
      </c>
      <c r="E38" s="77">
        <f t="shared" si="0"/>
        <v>0</v>
      </c>
      <c r="F38" s="76">
        <f>分析係数表!C41</f>
        <v>0.81365098605995612</v>
      </c>
      <c r="G38" s="77">
        <f t="shared" si="1"/>
        <v>0</v>
      </c>
      <c r="H38" s="77">
        <v>1.0438501297330629E-3</v>
      </c>
      <c r="I38" s="77">
        <f t="shared" si="2"/>
        <v>1.0438501297330629E-3</v>
      </c>
      <c r="J38" s="76">
        <f>分析係数表!G41</f>
        <v>0.45125858123569795</v>
      </c>
      <c r="K38" s="78">
        <f t="shared" si="3"/>
        <v>4.7104632856604121E-4</v>
      </c>
      <c r="L38" s="79"/>
      <c r="M38" s="80"/>
      <c r="N38" s="81">
        <f>分析係数表!H41</f>
        <v>4.9838406251507407E-2</v>
      </c>
      <c r="O38" s="82">
        <f t="shared" si="4"/>
        <v>0.22274744590563186</v>
      </c>
      <c r="P38" s="76">
        <f>分析係数表!C41</f>
        <v>0.81365098605995612</v>
      </c>
      <c r="Q38" s="82">
        <f t="shared" si="5"/>
        <v>0.18123867900345411</v>
      </c>
      <c r="R38" s="83">
        <v>0.18473768427544737</v>
      </c>
      <c r="S38" s="84">
        <f t="shared" si="6"/>
        <v>0.18578153440518044</v>
      </c>
      <c r="T38" s="85">
        <f>分析係数表!F41</f>
        <v>0.55572082379862697</v>
      </c>
      <c r="U38" s="86">
        <f t="shared" si="7"/>
        <v>0.10324266734621984</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投入係数表!N39</f>
        <v>0</v>
      </c>
      <c r="E39" s="77">
        <f>$C$16*D39</f>
        <v>0</v>
      </c>
      <c r="F39" s="76">
        <f>分析係数表!C42</f>
        <v>0.2575498575498576</v>
      </c>
      <c r="G39" s="77">
        <f>E39*F39</f>
        <v>0</v>
      </c>
      <c r="H39" s="77">
        <v>2.5651566443293536E-3</v>
      </c>
      <c r="I39" s="77">
        <f>C39+H39</f>
        <v>2.5651566443293536E-3</v>
      </c>
      <c r="J39" s="76">
        <f>分析係数表!G42</f>
        <v>0.48351648351648352</v>
      </c>
      <c r="K39" s="78">
        <f>I39*J39</f>
        <v>1.2402955203350721E-3</v>
      </c>
      <c r="L39" s="79"/>
      <c r="M39" s="80"/>
      <c r="N39" s="81">
        <f>分析係数表!H42</f>
        <v>1.4085186435772515E-2</v>
      </c>
      <c r="O39" s="82">
        <f t="shared" si="4"/>
        <v>6.2952239841700064E-2</v>
      </c>
      <c r="P39" s="76">
        <f>分析係数表!C42</f>
        <v>0.2575498575498576</v>
      </c>
      <c r="Q39" s="82">
        <f>O39*P39</f>
        <v>1.6213340403674323E-2</v>
      </c>
      <c r="R39" s="83">
        <v>1.6961161587536612E-2</v>
      </c>
      <c r="S39" s="84">
        <f>I39+R39</f>
        <v>1.9526318231865965E-2</v>
      </c>
      <c r="T39" s="85">
        <f>分析係数表!F42</f>
        <v>0.55824175824175826</v>
      </c>
      <c r="U39" s="86">
        <f>S39*T39</f>
        <v>1.0900406221744957E-2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投入係数表!N40</f>
        <v>1.1904761904761904E-2</v>
      </c>
      <c r="E40" s="77">
        <f>$C$16*D40</f>
        <v>1.1904761904761905</v>
      </c>
      <c r="F40" s="76">
        <f>分析係数表!C43</f>
        <v>0.29732567908148977</v>
      </c>
      <c r="G40" s="77">
        <f>E40*F40</f>
        <v>0.35395914176367832</v>
      </c>
      <c r="H40" s="77">
        <v>0.46620105290314373</v>
      </c>
      <c r="I40" s="77">
        <f>C40+H40</f>
        <v>0.46620105290314373</v>
      </c>
      <c r="J40" s="76">
        <f>分析係数表!G43</f>
        <v>0.35619328972357039</v>
      </c>
      <c r="K40" s="78">
        <f>I40*J40</f>
        <v>0.16605768670616305</v>
      </c>
      <c r="L40" s="79"/>
      <c r="M40" s="80"/>
      <c r="N40" s="81">
        <f>分析係数表!H43</f>
        <v>3.7451160098403359E-2</v>
      </c>
      <c r="O40" s="82">
        <f t="shared" si="4"/>
        <v>0.16738396922293125</v>
      </c>
      <c r="P40" s="76">
        <f>分析係数表!C43</f>
        <v>0.29732567908148977</v>
      </c>
      <c r="Q40" s="82">
        <f>O40*P40</f>
        <v>4.976755231656322E-2</v>
      </c>
      <c r="R40" s="83">
        <v>7.9092212161612302E-2</v>
      </c>
      <c r="S40" s="84">
        <f>I40+R40</f>
        <v>0.54529326506475606</v>
      </c>
      <c r="T40" s="85">
        <f>分析係数表!F43</f>
        <v>0.64929309981008654</v>
      </c>
      <c r="U40" s="86">
        <f>S40*T40</f>
        <v>0.35405515437945861</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投入係数表!N41</f>
        <v>0</v>
      </c>
      <c r="E41" s="77">
        <f>$C$16*D41</f>
        <v>0</v>
      </c>
      <c r="F41" s="76">
        <f>分析係数表!C44</f>
        <v>0.43971020730220212</v>
      </c>
      <c r="G41" s="77">
        <f>E41*F41</f>
        <v>0</v>
      </c>
      <c r="H41" s="77">
        <v>1.115581567733662E-3</v>
      </c>
      <c r="I41" s="77">
        <f>C41+H41</f>
        <v>1.115581567733662E-3</v>
      </c>
      <c r="J41" s="76">
        <f>分析係数表!G44</f>
        <v>0.26333317697828229</v>
      </c>
      <c r="K41" s="78">
        <f>I41*J41</f>
        <v>2.9376963840971803E-4</v>
      </c>
      <c r="L41" s="79"/>
      <c r="M41" s="80"/>
      <c r="N41" s="81">
        <f>分析係数表!H44</f>
        <v>0.10921807920505523</v>
      </c>
      <c r="O41" s="82">
        <f t="shared" si="4"/>
        <v>0.48813856660814137</v>
      </c>
      <c r="P41" s="76">
        <f>分析係数表!C44</f>
        <v>0.43971020730220212</v>
      </c>
      <c r="Q41" s="82">
        <f>O41*P41</f>
        <v>0.21463951031546563</v>
      </c>
      <c r="R41" s="83">
        <v>0.21800608884028752</v>
      </c>
      <c r="S41" s="84">
        <f>I41+R41</f>
        <v>0.21912167040802119</v>
      </c>
      <c r="T41" s="85">
        <f>分析係数表!F44</f>
        <v>0.45991838266335194</v>
      </c>
      <c r="U41" s="86">
        <f>S41*T41</f>
        <v>0.10077808426054917</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投入係数表!N42</f>
        <v>0</v>
      </c>
      <c r="E42" s="77">
        <f>$C$16*D42</f>
        <v>0</v>
      </c>
      <c r="F42" s="76">
        <f>分析係数表!C45</f>
        <v>1</v>
      </c>
      <c r="G42" s="77">
        <f>E42*F42</f>
        <v>0</v>
      </c>
      <c r="H42" s="77">
        <v>4.2620772627507651E-3</v>
      </c>
      <c r="I42" s="77">
        <f>C42+H42</f>
        <v>4.2620772627507651E-3</v>
      </c>
      <c r="J42" s="76">
        <f>分析係数表!G45</f>
        <v>0</v>
      </c>
      <c r="K42" s="78">
        <f>I42*J42</f>
        <v>0</v>
      </c>
      <c r="L42" s="79"/>
      <c r="M42" s="80"/>
      <c r="N42" s="81">
        <f>分析係数表!H45</f>
        <v>0</v>
      </c>
      <c r="O42" s="82">
        <f t="shared" si="4"/>
        <v>0</v>
      </c>
      <c r="P42" s="76">
        <f>分析係数表!C45</f>
        <v>1</v>
      </c>
      <c r="Q42" s="82">
        <f>O42*P42</f>
        <v>0</v>
      </c>
      <c r="R42" s="83">
        <v>2.0256102682648823E-3</v>
      </c>
      <c r="S42" s="84">
        <f>I42+R42</f>
        <v>6.2876875310156474E-3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4.7619047619047623E-3</v>
      </c>
      <c r="E43" s="77">
        <f>$C$16*D43</f>
        <v>0.47619047619047622</v>
      </c>
      <c r="F43" s="76">
        <f>分析係数表!C46</f>
        <v>1</v>
      </c>
      <c r="G43" s="77">
        <f>E43*F43</f>
        <v>0.47619047619047622</v>
      </c>
      <c r="H43" s="77">
        <v>0.5235337215626048</v>
      </c>
      <c r="I43" s="77">
        <f>C43+H43</f>
        <v>0.5235337215626048</v>
      </c>
      <c r="J43" s="76">
        <f>分析係数表!G46</f>
        <v>9.3457943925233638E-3</v>
      </c>
      <c r="K43" s="78">
        <f>I43*J43</f>
        <v>4.8928385192766799E-3</v>
      </c>
      <c r="L43" s="79"/>
      <c r="M43" s="80"/>
      <c r="N43" s="81">
        <f>分析係数表!H46</f>
        <v>5.0031354010901551E-2</v>
      </c>
      <c r="O43" s="82">
        <f t="shared" si="4"/>
        <v>0.22360980535551817</v>
      </c>
      <c r="P43" s="76">
        <f>分析係数表!C46</f>
        <v>1</v>
      </c>
      <c r="Q43" s="82">
        <f>O43*P43</f>
        <v>0.22360980535551817</v>
      </c>
      <c r="R43" s="83">
        <v>0.23306205110926642</v>
      </c>
      <c r="S43" s="84">
        <f>I43+R43</f>
        <v>0.75659577267187128</v>
      </c>
      <c r="T43" s="85">
        <f>分析係数表!F46</f>
        <v>0.31355140186915886</v>
      </c>
      <c r="U43" s="86">
        <f>S43*T43</f>
        <v>0.23723166516954466</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投入係数表!N44</f>
        <v>0.75</v>
      </c>
      <c r="E44" s="91">
        <f>SUM(E5:E43)</f>
        <v>74.999999999999986</v>
      </c>
      <c r="F44" s="92">
        <f>分析係数表!C47</f>
        <v>0.44631798907903963</v>
      </c>
      <c r="G44" s="91">
        <f>SUM(G5:G43)</f>
        <v>7.475694609156692</v>
      </c>
      <c r="H44" s="91">
        <f>SUM(H5:H43)</f>
        <v>8.329905774044974</v>
      </c>
      <c r="I44" s="91">
        <f>SUM(I5:I43)</f>
        <v>108.32990577404495</v>
      </c>
      <c r="J44" s="92">
        <f>分析係数表!G47</f>
        <v>0.26122233306007958</v>
      </c>
      <c r="K44" s="93">
        <f>SUM(K5:K43)</f>
        <v>7.1282192007946295</v>
      </c>
      <c r="L44" s="94">
        <f>最終需要_まとめ!$L$33</f>
        <v>0.627</v>
      </c>
      <c r="M44" s="91">
        <f>K44*L44</f>
        <v>4.4693934388982326</v>
      </c>
      <c r="N44" s="95">
        <f>分析係数表!H47</f>
        <v>1</v>
      </c>
      <c r="O44" s="93">
        <f>SUM(O5:O43)</f>
        <v>4.4693934388982326</v>
      </c>
      <c r="P44" s="92">
        <f>分析係数表!C47</f>
        <v>0.44631798907903963</v>
      </c>
      <c r="Q44" s="96">
        <f>SUM(Q5:Q43)</f>
        <v>1.9386747248283167</v>
      </c>
      <c r="R44" s="91">
        <f>SUM(R5:R43)</f>
        <v>2.1863778496494888</v>
      </c>
      <c r="S44" s="97">
        <f>SUM(S5:S43)</f>
        <v>110.51628362369446</v>
      </c>
      <c r="T44" s="98">
        <f>分析係数表!F47</f>
        <v>0.52393110055407954</v>
      </c>
      <c r="U44" s="99">
        <f>SUM(U5:U43)</f>
        <v>28.540068322231907</v>
      </c>
      <c r="V44" s="100">
        <f>分析係数表!D47</f>
        <v>0.10969491056701794</v>
      </c>
      <c r="W44" s="164">
        <f>SUM(W5:W43)</f>
        <v>8</v>
      </c>
      <c r="X44" s="92">
        <f>分析係数表!E47</f>
        <v>8.3823050104198563E-2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0.75107940679556973</v>
      </c>
      <c r="G5" s="77">
        <f t="shared" ref="G5:G38" si="1">E5*F5</f>
        <v>0</v>
      </c>
      <c r="H5" s="77">
        <f t="array" ref="H5:H43">MMULT(逆行列係数!C5:AO43,'13'!G5:G43)</f>
        <v>7.1727702637486386E-3</v>
      </c>
      <c r="I5" s="77">
        <f t="shared" ref="I5:I38" si="2">C5+H5</f>
        <v>7.1727702637486386E-3</v>
      </c>
      <c r="J5" s="76">
        <f>分析係数表!G8</f>
        <v>0.11972085188304657</v>
      </c>
      <c r="K5" s="78">
        <f t="shared" ref="K5:K38" si="3">I5*J5</f>
        <v>8.5873016633737165E-4</v>
      </c>
      <c r="L5" s="79" t="s">
        <v>183</v>
      </c>
      <c r="M5" s="80" t="s">
        <v>183</v>
      </c>
      <c r="N5" s="81">
        <f>分析係数表!H8</f>
        <v>1.1750518547103371E-2</v>
      </c>
      <c r="O5" s="82">
        <f t="shared" ref="O5:O43" si="4">$M$44*N5</f>
        <v>8.8947901161786275E-2</v>
      </c>
      <c r="P5" s="76">
        <f>分析係数表!C8</f>
        <v>0.75107940679556973</v>
      </c>
      <c r="Q5" s="82">
        <f t="shared" ref="Q5:Q38" si="5">O5*P5</f>
        <v>6.6806936840305406E-2</v>
      </c>
      <c r="R5" s="83">
        <f t="array" ref="R5:R43">MMULT(逆行列係数!C5:AO43,'13'!Q5:Q43)</f>
        <v>9.4324433548035061E-2</v>
      </c>
      <c r="S5" s="84">
        <f t="shared" ref="S5:S38" si="6">I5+R5</f>
        <v>0.1014972038117837</v>
      </c>
      <c r="T5" s="85">
        <f>分析係数表!F8</f>
        <v>0.45193117555047529</v>
      </c>
      <c r="U5" s="86">
        <f t="shared" ref="U5:U38" si="7">S5*T5</f>
        <v>4.5869750633745592E-2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投入係数表!O6</f>
        <v>0</v>
      </c>
      <c r="E6" s="77">
        <f t="shared" si="0"/>
        <v>0</v>
      </c>
      <c r="F6" s="76">
        <f>分析係数表!C9</f>
        <v>5.0420168067226934E-2</v>
      </c>
      <c r="G6" s="77">
        <f t="shared" si="1"/>
        <v>0</v>
      </c>
      <c r="H6" s="77">
        <v>4.0999837516241409E-5</v>
      </c>
      <c r="I6" s="77">
        <f t="shared" si="2"/>
        <v>4.0999837516241409E-5</v>
      </c>
      <c r="J6" s="76">
        <f>分析係数表!G9</f>
        <v>0.2857142857142857</v>
      </c>
      <c r="K6" s="78">
        <f t="shared" si="3"/>
        <v>1.1714239290354687E-5</v>
      </c>
      <c r="L6" s="79"/>
      <c r="M6" s="80"/>
      <c r="N6" s="81">
        <f>分析係数表!H9</f>
        <v>6.077854420915537E-4</v>
      </c>
      <c r="O6" s="82">
        <f t="shared" si="4"/>
        <v>4.6007535083682554E-3</v>
      </c>
      <c r="P6" s="76">
        <f>分析係数表!C9</f>
        <v>5.0420168067226934E-2</v>
      </c>
      <c r="Q6" s="82">
        <f t="shared" si="5"/>
        <v>2.3197076512781139E-4</v>
      </c>
      <c r="R6" s="83">
        <v>2.6713292739988887E-4</v>
      </c>
      <c r="S6" s="84">
        <f t="shared" si="6"/>
        <v>3.081327649161303E-4</v>
      </c>
      <c r="T6" s="85">
        <f>分析係数表!F9</f>
        <v>0.7142857142857143</v>
      </c>
      <c r="U6" s="86">
        <f t="shared" si="7"/>
        <v>2.2009483208295023E-4</v>
      </c>
      <c r="V6" s="87">
        <f>分析係数表!D9</f>
        <v>0.14285714285714285</v>
      </c>
      <c r="W6" s="167">
        <f t="shared" si="8"/>
        <v>0</v>
      </c>
      <c r="X6" s="76">
        <f>分析係数表!E9</f>
        <v>0</v>
      </c>
      <c r="Y6" s="166">
        <f t="shared" si="9"/>
        <v>0</v>
      </c>
    </row>
    <row r="7" spans="1:25" x14ac:dyDescent="0.2">
      <c r="A7" s="6" t="s">
        <v>220</v>
      </c>
      <c r="B7" s="5" t="s">
        <v>266</v>
      </c>
      <c r="C7" s="90"/>
      <c r="D7" s="76">
        <f>投入係数表!O7</f>
        <v>0</v>
      </c>
      <c r="E7" s="77">
        <f t="shared" si="0"/>
        <v>0</v>
      </c>
      <c r="F7" s="76">
        <f>分析係数表!C10</f>
        <v>1</v>
      </c>
      <c r="G7" s="77">
        <f t="shared" si="1"/>
        <v>0</v>
      </c>
      <c r="H7" s="77">
        <v>3.048489511683454E-2</v>
      </c>
      <c r="I7" s="77">
        <f t="shared" si="2"/>
        <v>3.048489511683454E-2</v>
      </c>
      <c r="J7" s="76">
        <f>分析係数表!G10</f>
        <v>0.17928858290304073</v>
      </c>
      <c r="K7" s="78">
        <f t="shared" si="3"/>
        <v>5.465593645445091E-3</v>
      </c>
      <c r="L7" s="79"/>
      <c r="M7" s="80"/>
      <c r="N7" s="81">
        <f>分析係数表!H10</f>
        <v>1.1866287202739858E-3</v>
      </c>
      <c r="O7" s="82">
        <f t="shared" si="4"/>
        <v>8.9824235163380225E-3</v>
      </c>
      <c r="P7" s="76">
        <f>分析係数表!C10</f>
        <v>1</v>
      </c>
      <c r="Q7" s="82">
        <f t="shared" si="5"/>
        <v>8.9824235163380225E-3</v>
      </c>
      <c r="R7" s="83">
        <v>1.4969074862606893E-2</v>
      </c>
      <c r="S7" s="84">
        <f t="shared" si="6"/>
        <v>4.5453969979441435E-2</v>
      </c>
      <c r="T7" s="85">
        <f>分析係数表!F10</f>
        <v>0.51912411550965765</v>
      </c>
      <c r="U7" s="86">
        <f t="shared" si="7"/>
        <v>2.3596251961980067E-2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投入係数表!O8</f>
        <v>0.15384615384615385</v>
      </c>
      <c r="E8" s="77">
        <f t="shared" si="0"/>
        <v>15.384615384615385</v>
      </c>
      <c r="F8" s="76">
        <f>分析係数表!C11</f>
        <v>1.2755102040816757E-3</v>
      </c>
      <c r="G8" s="77">
        <f t="shared" si="1"/>
        <v>1.9623233908948857E-2</v>
      </c>
      <c r="H8" s="77">
        <v>2.0409321785120525E-2</v>
      </c>
      <c r="I8" s="77">
        <f t="shared" si="2"/>
        <v>2.0409321785120525E-2</v>
      </c>
      <c r="J8" s="76">
        <f>分析係数表!G11</f>
        <v>0.5714285714285714</v>
      </c>
      <c r="K8" s="78">
        <f t="shared" si="3"/>
        <v>1.1662469591497443E-2</v>
      </c>
      <c r="L8" s="79"/>
      <c r="M8" s="80"/>
      <c r="N8" s="81">
        <f>分析係数表!H11</f>
        <v>-1.9294775939414404E-5</v>
      </c>
      <c r="O8" s="82">
        <f t="shared" si="4"/>
        <v>-1.4605566693232558E-4</v>
      </c>
      <c r="P8" s="76">
        <f>分析係数表!C11</f>
        <v>1.2755102040816757E-3</v>
      </c>
      <c r="Q8" s="82">
        <f t="shared" si="5"/>
        <v>-1.8629549353613586E-7</v>
      </c>
      <c r="R8" s="83">
        <v>4.0889613667124313E-5</v>
      </c>
      <c r="S8" s="84">
        <f t="shared" si="6"/>
        <v>2.0450211398787648E-2</v>
      </c>
      <c r="T8" s="85">
        <f>分析係数表!F11</f>
        <v>0.8571428571428571</v>
      </c>
      <c r="U8" s="86">
        <f t="shared" si="7"/>
        <v>1.7528752627532267E-2</v>
      </c>
      <c r="V8" s="87">
        <f>分析係数表!D11</f>
        <v>0.14285714285714285</v>
      </c>
      <c r="W8" s="167">
        <f t="shared" si="8"/>
        <v>0</v>
      </c>
      <c r="X8" s="76">
        <f>分析係数表!E11</f>
        <v>0</v>
      </c>
      <c r="Y8" s="166">
        <f t="shared" si="9"/>
        <v>0</v>
      </c>
    </row>
    <row r="9" spans="1:25" x14ac:dyDescent="0.2">
      <c r="A9" s="6" t="s">
        <v>222</v>
      </c>
      <c r="B9" s="5" t="s">
        <v>190</v>
      </c>
      <c r="C9" s="90"/>
      <c r="D9" s="76">
        <f>投入係数表!O9</f>
        <v>0</v>
      </c>
      <c r="E9" s="77">
        <f t="shared" si="0"/>
        <v>0</v>
      </c>
      <c r="F9" s="76">
        <f>分析係数表!C12</f>
        <v>9.1502903081732923E-2</v>
      </c>
      <c r="G9" s="77">
        <f t="shared" si="1"/>
        <v>0</v>
      </c>
      <c r="H9" s="77">
        <v>1.0584456299575912E-3</v>
      </c>
      <c r="I9" s="77">
        <f t="shared" si="2"/>
        <v>1.0584456299575912E-3</v>
      </c>
      <c r="J9" s="76">
        <f>分析係数表!G12</f>
        <v>0.14161426479455594</v>
      </c>
      <c r="K9" s="78">
        <f t="shared" si="3"/>
        <v>1.4989099971145488E-4</v>
      </c>
      <c r="L9" s="79"/>
      <c r="M9" s="80"/>
      <c r="N9" s="81">
        <f>分析係数表!H12</f>
        <v>9.0270609232550286E-2</v>
      </c>
      <c r="O9" s="82">
        <f t="shared" si="4"/>
        <v>0.68332143774288523</v>
      </c>
      <c r="P9" s="76">
        <f>分析係数表!C12</f>
        <v>9.1502903081732923E-2</v>
      </c>
      <c r="Q9" s="82">
        <f t="shared" si="5"/>
        <v>6.252589529145762E-2</v>
      </c>
      <c r="R9" s="83">
        <v>7.1101812156499328E-2</v>
      </c>
      <c r="S9" s="84">
        <f t="shared" si="6"/>
        <v>7.2160257786456919E-2</v>
      </c>
      <c r="T9" s="85">
        <f>分析係数表!F12</f>
        <v>0.30579722628994743</v>
      </c>
      <c r="U9" s="86">
        <f t="shared" si="7"/>
        <v>2.2066406679466109E-2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投入係数表!O10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0.10289621735382337</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投入係数表!O11</f>
        <v>0</v>
      </c>
      <c r="E11" s="77">
        <f t="shared" si="0"/>
        <v>0</v>
      </c>
      <c r="F11" s="76">
        <f>分析係数表!C14</f>
        <v>8.6714152988541793E-3</v>
      </c>
      <c r="G11" s="77">
        <f t="shared" si="1"/>
        <v>0</v>
      </c>
      <c r="H11" s="77">
        <v>1.291242274512552E-3</v>
      </c>
      <c r="I11" s="77">
        <f t="shared" si="2"/>
        <v>1.291242274512552E-3</v>
      </c>
      <c r="J11" s="76">
        <f>分析係数表!G14</f>
        <v>0.2</v>
      </c>
      <c r="K11" s="78">
        <f t="shared" si="3"/>
        <v>2.5824845490251039E-4</v>
      </c>
      <c r="L11" s="79"/>
      <c r="M11" s="80"/>
      <c r="N11" s="81">
        <f>分析係数表!H14</f>
        <v>1.1383917804254498E-3</v>
      </c>
      <c r="O11" s="82">
        <f t="shared" si="4"/>
        <v>8.6172843490072096E-3</v>
      </c>
      <c r="P11" s="76">
        <f>分析係数表!C14</f>
        <v>8.6714152988541793E-3</v>
      </c>
      <c r="Q11" s="82">
        <f t="shared" si="5"/>
        <v>7.4724051338557793E-5</v>
      </c>
      <c r="R11" s="83">
        <v>5.9860371798265289E-4</v>
      </c>
      <c r="S11" s="84">
        <f t="shared" si="6"/>
        <v>1.8898459924952048E-3</v>
      </c>
      <c r="T11" s="85">
        <f>分析係数表!F14</f>
        <v>0.33888888888888891</v>
      </c>
      <c r="U11" s="86">
        <f t="shared" si="7"/>
        <v>6.404478085678194E-4</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投入係数表!O12</f>
        <v>1.282051282051282E-2</v>
      </c>
      <c r="E12" s="77">
        <f t="shared" si="0"/>
        <v>1.2820512820512819</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6.3315131615163139E-2</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投入係数表!O13</f>
        <v>0</v>
      </c>
      <c r="E13" s="77">
        <f t="shared" si="0"/>
        <v>0</v>
      </c>
      <c r="F13" s="76">
        <f>分析係数表!C16</f>
        <v>2.5322997416020621E-2</v>
      </c>
      <c r="G13" s="77">
        <f t="shared" si="1"/>
        <v>0</v>
      </c>
      <c r="H13" s="77">
        <v>2.4430261806581539E-3</v>
      </c>
      <c r="I13" s="77">
        <f t="shared" si="2"/>
        <v>2.4430261806581539E-3</v>
      </c>
      <c r="J13" s="76">
        <f>分析係数表!G16</f>
        <v>3.2710280373831772E-2</v>
      </c>
      <c r="K13" s="78">
        <f t="shared" si="3"/>
        <v>7.9912071329939598E-5</v>
      </c>
      <c r="L13" s="79"/>
      <c r="M13" s="80"/>
      <c r="N13" s="81">
        <f>分析係数表!H16</f>
        <v>1.6091843133471614E-2</v>
      </c>
      <c r="O13" s="82">
        <f t="shared" si="4"/>
        <v>0.12181042622155953</v>
      </c>
      <c r="P13" s="76">
        <f>分析係数表!C16</f>
        <v>2.5322997416020621E-2</v>
      </c>
      <c r="Q13" s="82">
        <f t="shared" si="5"/>
        <v>3.0846051084529227E-3</v>
      </c>
      <c r="R13" s="83">
        <v>3.6548002725191545E-3</v>
      </c>
      <c r="S13" s="84">
        <f t="shared" si="6"/>
        <v>6.0978264531773088E-3</v>
      </c>
      <c r="T13" s="85">
        <f>分析係数表!F16</f>
        <v>0.28504672897196259</v>
      </c>
      <c r="U13" s="86">
        <f t="shared" si="7"/>
        <v>1.7381654843168963E-3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投入係数表!O14</f>
        <v>0</v>
      </c>
      <c r="E14" s="77">
        <f t="shared" si="0"/>
        <v>0</v>
      </c>
      <c r="F14" s="76">
        <f>分析係数表!C17</f>
        <v>1.516108654453574E-2</v>
      </c>
      <c r="G14" s="77">
        <f t="shared" si="1"/>
        <v>0</v>
      </c>
      <c r="H14" s="77">
        <v>2.9218051360388833E-3</v>
      </c>
      <c r="I14" s="77">
        <f t="shared" si="2"/>
        <v>2.9218051360388833E-3</v>
      </c>
      <c r="J14" s="76">
        <f>分析係数表!G17</f>
        <v>0.22093023255813954</v>
      </c>
      <c r="K14" s="78">
        <f t="shared" si="3"/>
        <v>6.4551508819463697E-4</v>
      </c>
      <c r="L14" s="79"/>
      <c r="M14" s="80"/>
      <c r="N14" s="81">
        <f>分析係数表!H17</f>
        <v>2.7205634074574307E-3</v>
      </c>
      <c r="O14" s="82">
        <f t="shared" si="4"/>
        <v>2.0593849037457906E-2</v>
      </c>
      <c r="P14" s="76">
        <f>分析係数表!C17</f>
        <v>1.516108654453574E-2</v>
      </c>
      <c r="Q14" s="82">
        <f t="shared" si="5"/>
        <v>3.1222512754200334E-4</v>
      </c>
      <c r="R14" s="83">
        <v>6.953729869491591E-4</v>
      </c>
      <c r="S14" s="84">
        <f t="shared" si="6"/>
        <v>3.6171781229880425E-3</v>
      </c>
      <c r="T14" s="85">
        <f>分析係数表!F17</f>
        <v>0.34593023255813954</v>
      </c>
      <c r="U14" s="86">
        <f t="shared" si="7"/>
        <v>1.2512912692894682E-3</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投入係数表!O15</f>
        <v>1.282051282051282E-2</v>
      </c>
      <c r="E15" s="77">
        <f t="shared" si="0"/>
        <v>1.2820512820512819</v>
      </c>
      <c r="F15" s="76">
        <f>分析係数表!C18</f>
        <v>0.19618745035742657</v>
      </c>
      <c r="G15" s="77">
        <f t="shared" si="1"/>
        <v>0.25152237225311097</v>
      </c>
      <c r="H15" s="77">
        <v>0.2629314567272607</v>
      </c>
      <c r="I15" s="77">
        <f t="shared" si="2"/>
        <v>0.2629314567272607</v>
      </c>
      <c r="J15" s="76">
        <f>分析係数表!G18</f>
        <v>0.21566025215660253</v>
      </c>
      <c r="K15" s="78">
        <f t="shared" si="3"/>
        <v>5.6703864257703872E-2</v>
      </c>
      <c r="L15" s="79"/>
      <c r="M15" s="80"/>
      <c r="N15" s="81">
        <f>分析係数表!H18</f>
        <v>4.341324586368241E-4</v>
      </c>
      <c r="O15" s="82">
        <f t="shared" si="4"/>
        <v>3.2862525059773255E-3</v>
      </c>
      <c r="P15" s="76">
        <f>分析係数表!C18</f>
        <v>0.19618745035742657</v>
      </c>
      <c r="Q15" s="82">
        <f t="shared" si="5"/>
        <v>6.4472150037839519E-4</v>
      </c>
      <c r="R15" s="83">
        <v>1.9465836959406835E-3</v>
      </c>
      <c r="S15" s="84">
        <f t="shared" si="6"/>
        <v>0.2648780404232014</v>
      </c>
      <c r="T15" s="85">
        <f>分析係数表!F18</f>
        <v>0.46051758460517583</v>
      </c>
      <c r="U15" s="86">
        <f t="shared" si="7"/>
        <v>0.12198099539064483</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投入係数表!O16</f>
        <v>0</v>
      </c>
      <c r="E16" s="77">
        <f t="shared" si="0"/>
        <v>0</v>
      </c>
      <c r="F16" s="76">
        <f>分析係数表!C19</f>
        <v>5.4503729202524331E-2</v>
      </c>
      <c r="G16" s="77">
        <f t="shared" si="1"/>
        <v>0</v>
      </c>
      <c r="H16" s="77">
        <v>1.3393159182782533E-3</v>
      </c>
      <c r="I16" s="77">
        <f t="shared" si="2"/>
        <v>1.3393159182782533E-3</v>
      </c>
      <c r="J16" s="76">
        <f>分析係数表!G19</f>
        <v>5.7142857142857141E-2</v>
      </c>
      <c r="K16" s="78">
        <f t="shared" si="3"/>
        <v>7.6532338187328759E-5</v>
      </c>
      <c r="L16" s="79"/>
      <c r="M16" s="80"/>
      <c r="N16" s="81">
        <f>分析係数表!H19</f>
        <v>-1.1576865563648642E-4</v>
      </c>
      <c r="O16" s="82">
        <f t="shared" si="4"/>
        <v>-8.7633400159395347E-4</v>
      </c>
      <c r="P16" s="76">
        <f>分析係数表!C19</f>
        <v>5.4503729202524331E-2</v>
      </c>
      <c r="Q16" s="82">
        <f t="shared" si="5"/>
        <v>-4.7763471113841369E-5</v>
      </c>
      <c r="R16" s="83">
        <v>2.5634550705391849E-4</v>
      </c>
      <c r="S16" s="84">
        <f t="shared" si="6"/>
        <v>1.5956614253321718E-3</v>
      </c>
      <c r="T16" s="85">
        <f>分析係数表!F19</f>
        <v>0.24047619047619048</v>
      </c>
      <c r="U16" s="86">
        <f t="shared" si="7"/>
        <v>3.8371858085368895E-4</v>
      </c>
      <c r="V16" s="87">
        <f>分析係数表!D19</f>
        <v>7.3809523809523811E-2</v>
      </c>
      <c r="W16" s="167">
        <f t="shared" si="8"/>
        <v>0</v>
      </c>
      <c r="X16" s="76">
        <f>分析係数表!E19</f>
        <v>0.05</v>
      </c>
      <c r="Y16" s="166">
        <f t="shared" si="9"/>
        <v>0</v>
      </c>
    </row>
    <row r="17" spans="1:25" x14ac:dyDescent="0.2">
      <c r="A17" s="6" t="s">
        <v>5</v>
      </c>
      <c r="B17" s="5" t="s">
        <v>33</v>
      </c>
      <c r="C17" s="75">
        <f>最終需要_まとめ!C18</f>
        <v>100</v>
      </c>
      <c r="D17" s="76">
        <f>投入係数表!O17</f>
        <v>0.4358974358974359</v>
      </c>
      <c r="E17" s="77">
        <f t="shared" si="0"/>
        <v>43.589743589743591</v>
      </c>
      <c r="F17" s="76">
        <f>分析係数表!C20</f>
        <v>8.1453634085213444E-3</v>
      </c>
      <c r="G17" s="77">
        <f t="shared" si="1"/>
        <v>0.35505430242272529</v>
      </c>
      <c r="H17" s="77">
        <v>0.35691643254449429</v>
      </c>
      <c r="I17" s="77">
        <f t="shared" si="2"/>
        <v>100.35691643254449</v>
      </c>
      <c r="J17" s="76">
        <f>分析係数表!G20</f>
        <v>0.10256410256410256</v>
      </c>
      <c r="K17" s="78">
        <f t="shared" si="3"/>
        <v>10.293017070004563</v>
      </c>
      <c r="L17" s="79"/>
      <c r="M17" s="80"/>
      <c r="N17" s="81">
        <f>分析係数表!H20</f>
        <v>5.4025372630360328E-4</v>
      </c>
      <c r="O17" s="82">
        <f t="shared" si="4"/>
        <v>4.0895586741051164E-3</v>
      </c>
      <c r="P17" s="76">
        <f>分析係数表!C20</f>
        <v>8.1453634085213444E-3</v>
      </c>
      <c r="Q17" s="82">
        <f t="shared" si="5"/>
        <v>3.3310941581056882E-5</v>
      </c>
      <c r="R17" s="83">
        <v>9.4771394355135723E-5</v>
      </c>
      <c r="S17" s="84">
        <f t="shared" si="6"/>
        <v>100.35701120393885</v>
      </c>
      <c r="T17" s="85">
        <f>分析係数表!F20</f>
        <v>0.23076923076923078</v>
      </c>
      <c r="U17" s="86">
        <f t="shared" si="7"/>
        <v>23.159310277832045</v>
      </c>
      <c r="V17" s="87">
        <f>分析係数表!D20</f>
        <v>8.9743589743589744E-2</v>
      </c>
      <c r="W17" s="167">
        <f t="shared" si="8"/>
        <v>9</v>
      </c>
      <c r="X17" s="76">
        <f>分析係数表!E20</f>
        <v>6.4102564102564097E-2</v>
      </c>
      <c r="Y17" s="166">
        <f t="shared" si="9"/>
        <v>6</v>
      </c>
    </row>
    <row r="18" spans="1:25" x14ac:dyDescent="0.2">
      <c r="A18" s="6" t="s">
        <v>6</v>
      </c>
      <c r="B18" s="5" t="s">
        <v>34</v>
      </c>
      <c r="C18" s="90"/>
      <c r="D18" s="76">
        <f>投入係数表!O18</f>
        <v>0</v>
      </c>
      <c r="E18" s="77">
        <f t="shared" si="0"/>
        <v>0</v>
      </c>
      <c r="F18" s="76">
        <f>分析係数表!C21</f>
        <v>1.4319809069212375E-2</v>
      </c>
      <c r="G18" s="77">
        <f t="shared" si="1"/>
        <v>0</v>
      </c>
      <c r="H18" s="77">
        <v>1.1213647580109612E-3</v>
      </c>
      <c r="I18" s="77">
        <f t="shared" si="2"/>
        <v>1.1213647580109612E-3</v>
      </c>
      <c r="J18" s="76">
        <f>分析係数表!G21</f>
        <v>0.28315412186379929</v>
      </c>
      <c r="K18" s="78">
        <f t="shared" si="3"/>
        <v>3.1751905334360551E-4</v>
      </c>
      <c r="L18" s="79"/>
      <c r="M18" s="80"/>
      <c r="N18" s="81">
        <f>分析係数表!H21</f>
        <v>8.9720708118276973E-4</v>
      </c>
      <c r="O18" s="82">
        <f t="shared" si="4"/>
        <v>6.7915885123531394E-3</v>
      </c>
      <c r="P18" s="76">
        <f>分析係数表!C21</f>
        <v>1.4319809069212375E-2</v>
      </c>
      <c r="Q18" s="82">
        <f t="shared" si="5"/>
        <v>9.7254250773553061E-5</v>
      </c>
      <c r="R18" s="83">
        <v>2.5665364632534803E-4</v>
      </c>
      <c r="S18" s="84">
        <f t="shared" si="6"/>
        <v>1.3780184043363092E-3</v>
      </c>
      <c r="T18" s="85">
        <f>分析係数表!F21</f>
        <v>0.4265232974910394</v>
      </c>
      <c r="U18" s="86">
        <f t="shared" si="7"/>
        <v>5.8775695382086305E-4</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投入係数表!O19</f>
        <v>0</v>
      </c>
      <c r="E19" s="77">
        <f t="shared" si="0"/>
        <v>0</v>
      </c>
      <c r="F19" s="76">
        <f>分析係数表!C22</f>
        <v>8.8888888888888351E-3</v>
      </c>
      <c r="G19" s="77">
        <f t="shared" si="1"/>
        <v>0</v>
      </c>
      <c r="H19" s="77">
        <v>4.6154646759788268E-5</v>
      </c>
      <c r="I19" s="77">
        <f t="shared" si="2"/>
        <v>4.6154646759788268E-5</v>
      </c>
      <c r="J19" s="76">
        <f>分析係数表!G22</f>
        <v>0.19767441860465115</v>
      </c>
      <c r="K19" s="78">
        <f t="shared" si="3"/>
        <v>9.1235929641441918E-6</v>
      </c>
      <c r="L19" s="79"/>
      <c r="M19" s="80"/>
      <c r="N19" s="81">
        <f>分析係数表!H22</f>
        <v>3.8589551878828809E-5</v>
      </c>
      <c r="O19" s="82">
        <f t="shared" si="4"/>
        <v>2.9211133386465116E-4</v>
      </c>
      <c r="P19" s="76">
        <f>分析係数表!C22</f>
        <v>8.8888888888888351E-3</v>
      </c>
      <c r="Q19" s="82">
        <f t="shared" si="5"/>
        <v>2.5965451899079947E-6</v>
      </c>
      <c r="R19" s="83">
        <v>2.6168815241395236E-5</v>
      </c>
      <c r="S19" s="84">
        <f t="shared" si="6"/>
        <v>7.2323462001183504E-5</v>
      </c>
      <c r="T19" s="85">
        <f>分析係数表!F22</f>
        <v>0.41860465116279072</v>
      </c>
      <c r="U19" s="86">
        <f t="shared" si="7"/>
        <v>3.0274937581890772E-5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2.1908350039848837E-4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投入係数表!O21</f>
        <v>0</v>
      </c>
      <c r="E21" s="77">
        <f t="shared" si="0"/>
        <v>0</v>
      </c>
      <c r="F21" s="76">
        <f>分析係数表!C24</f>
        <v>3.6742192284139663E-2</v>
      </c>
      <c r="G21" s="77">
        <f t="shared" si="1"/>
        <v>0</v>
      </c>
      <c r="H21" s="77">
        <v>1.1852691122069351E-4</v>
      </c>
      <c r="I21" s="77">
        <f t="shared" si="2"/>
        <v>1.1852691122069351E-4</v>
      </c>
      <c r="J21" s="76">
        <f>分析係数表!G24</f>
        <v>0.21568627450980393</v>
      </c>
      <c r="K21" s="78">
        <f t="shared" si="3"/>
        <v>2.5564627910345661E-5</v>
      </c>
      <c r="L21" s="79"/>
      <c r="M21" s="80"/>
      <c r="N21" s="81">
        <f>分析係数表!H24</f>
        <v>3.6660074284887369E-4</v>
      </c>
      <c r="O21" s="82">
        <f t="shared" si="4"/>
        <v>2.7750576717141861E-3</v>
      </c>
      <c r="P21" s="76">
        <f>分析係数表!C24</f>
        <v>3.6742192284139663E-2</v>
      </c>
      <c r="Q21" s="82">
        <f t="shared" si="5"/>
        <v>1.0196170257369954E-4</v>
      </c>
      <c r="R21" s="83">
        <v>4.0344723325627825E-4</v>
      </c>
      <c r="S21" s="84">
        <f t="shared" si="6"/>
        <v>5.2197414447697175E-4</v>
      </c>
      <c r="T21" s="85">
        <f>分析係数表!F24</f>
        <v>0.41176470588235292</v>
      </c>
      <c r="U21" s="86">
        <f t="shared" si="7"/>
        <v>2.1493053007875306E-4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投入係数表!O22</f>
        <v>0</v>
      </c>
      <c r="E22" s="77">
        <f t="shared" si="0"/>
        <v>0</v>
      </c>
      <c r="F22" s="76">
        <f>分析係数表!C25</f>
        <v>5.4298642533936459E-3</v>
      </c>
      <c r="G22" s="77">
        <f t="shared" si="1"/>
        <v>0</v>
      </c>
      <c r="H22" s="77">
        <v>2.3017816023016254E-4</v>
      </c>
      <c r="I22" s="77">
        <f t="shared" si="2"/>
        <v>2.3017816023016254E-4</v>
      </c>
      <c r="J22" s="76">
        <f>分析係数表!G25</f>
        <v>0.19285714285714287</v>
      </c>
      <c r="K22" s="78">
        <f t="shared" si="3"/>
        <v>4.4391502330102775E-5</v>
      </c>
      <c r="L22" s="79"/>
      <c r="M22" s="80"/>
      <c r="N22" s="81">
        <f>分析係数表!H25</f>
        <v>5.0166417442477451E-4</v>
      </c>
      <c r="O22" s="82">
        <f t="shared" si="4"/>
        <v>3.7974473402404649E-3</v>
      </c>
      <c r="P22" s="76">
        <f>分析係数表!C25</f>
        <v>5.4298642533936459E-3</v>
      </c>
      <c r="Q22" s="82">
        <f t="shared" si="5"/>
        <v>2.061962356691648E-5</v>
      </c>
      <c r="R22" s="83">
        <v>9.4338424936553735E-5</v>
      </c>
      <c r="S22" s="84">
        <f t="shared" si="6"/>
        <v>3.2451658516671625E-4</v>
      </c>
      <c r="T22" s="85">
        <f>分析係数表!F25</f>
        <v>0.35</v>
      </c>
      <c r="U22" s="86">
        <f t="shared" si="7"/>
        <v>1.1358080480835068E-4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投入係数表!O23</f>
        <v>0</v>
      </c>
      <c r="E23" s="77">
        <f t="shared" si="0"/>
        <v>0</v>
      </c>
      <c r="F23" s="76">
        <f>分析係数表!C26</f>
        <v>0.48330404217926182</v>
      </c>
      <c r="G23" s="77">
        <f t="shared" si="1"/>
        <v>0</v>
      </c>
      <c r="H23" s="77">
        <v>4.7038056672705116E-3</v>
      </c>
      <c r="I23" s="77">
        <f t="shared" si="2"/>
        <v>4.7038056672705116E-3</v>
      </c>
      <c r="J23" s="76">
        <f>分析係数表!G26</f>
        <v>0.1963757396449704</v>
      </c>
      <c r="K23" s="78">
        <f t="shared" si="3"/>
        <v>9.2371331705645026E-4</v>
      </c>
      <c r="L23" s="79"/>
      <c r="M23" s="80"/>
      <c r="N23" s="81">
        <f>分析係数表!H26</f>
        <v>1.0805074526072066E-2</v>
      </c>
      <c r="O23" s="82">
        <f t="shared" si="4"/>
        <v>8.1791173482102325E-2</v>
      </c>
      <c r="P23" s="76">
        <f>分析係数表!C26</f>
        <v>0.48330404217926182</v>
      </c>
      <c r="Q23" s="82">
        <f t="shared" si="5"/>
        <v>3.9530004758485303E-2</v>
      </c>
      <c r="R23" s="83">
        <v>4.3209113129778202E-2</v>
      </c>
      <c r="S23" s="84">
        <f t="shared" si="6"/>
        <v>4.7912918797048717E-2</v>
      </c>
      <c r="T23" s="85">
        <f>分析係数表!F26</f>
        <v>0.33515162721893493</v>
      </c>
      <c r="U23" s="86">
        <f t="shared" si="7"/>
        <v>1.6058092699639571E-2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投入係数表!O24</f>
        <v>0</v>
      </c>
      <c r="E24" s="77">
        <f t="shared" si="0"/>
        <v>0</v>
      </c>
      <c r="F24" s="76">
        <f>分析係数表!C27</f>
        <v>1.5397419891801878E-2</v>
      </c>
      <c r="G24" s="77">
        <f t="shared" si="1"/>
        <v>0</v>
      </c>
      <c r="H24" s="77">
        <v>1.2872305385858182E-5</v>
      </c>
      <c r="I24" s="77">
        <f t="shared" si="2"/>
        <v>1.2872305385858182E-5</v>
      </c>
      <c r="J24" s="76">
        <f>分析係数表!G27</f>
        <v>0.17525773195876287</v>
      </c>
      <c r="K24" s="78">
        <f t="shared" si="3"/>
        <v>2.255971047006073E-6</v>
      </c>
      <c r="L24" s="79"/>
      <c r="M24" s="80"/>
      <c r="N24" s="81">
        <f>分析係数表!H27</f>
        <v>1.0544595050889971E-2</v>
      </c>
      <c r="O24" s="82">
        <f t="shared" si="4"/>
        <v>7.9819421978515923E-2</v>
      </c>
      <c r="P24" s="76">
        <f>分析係数表!C27</f>
        <v>1.5397419891801878E-2</v>
      </c>
      <c r="Q24" s="82">
        <f t="shared" si="5"/>
        <v>1.2290131557241291E-3</v>
      </c>
      <c r="R24" s="83">
        <v>1.2400712284413851E-3</v>
      </c>
      <c r="S24" s="84">
        <f t="shared" si="6"/>
        <v>1.2529435338272433E-3</v>
      </c>
      <c r="T24" s="85">
        <f>分析係数表!F27</f>
        <v>0.32989690721649484</v>
      </c>
      <c r="U24" s="86">
        <f t="shared" si="7"/>
        <v>4.1334219672651325E-4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投入係数表!O25</f>
        <v>0</v>
      </c>
      <c r="E25" s="77">
        <f t="shared" si="0"/>
        <v>0</v>
      </c>
      <c r="F25" s="76">
        <f>分析係数表!C28</f>
        <v>9.0111373607829948E-2</v>
      </c>
      <c r="G25" s="77">
        <f t="shared" si="1"/>
        <v>0</v>
      </c>
      <c r="H25" s="77">
        <v>6.7332010548776884E-4</v>
      </c>
      <c r="I25" s="77">
        <f t="shared" si="2"/>
        <v>6.7332010548776884E-4</v>
      </c>
      <c r="J25" s="76">
        <f>分析係数表!G28</f>
        <v>0.1250338294993234</v>
      </c>
      <c r="K25" s="78">
        <f t="shared" si="3"/>
        <v>8.4187791268024138E-5</v>
      </c>
      <c r="L25" s="79"/>
      <c r="M25" s="80"/>
      <c r="N25" s="81">
        <f>分析係数表!H28</f>
        <v>1.9400897207081182E-2</v>
      </c>
      <c r="O25" s="82">
        <f t="shared" si="4"/>
        <v>0.14685897310045337</v>
      </c>
      <c r="P25" s="76">
        <f>分析係数表!C28</f>
        <v>9.0111373607829948E-2</v>
      </c>
      <c r="Q25" s="82">
        <f t="shared" si="5"/>
        <v>1.3233663792717202E-2</v>
      </c>
      <c r="R25" s="83">
        <v>1.4305911918028991E-2</v>
      </c>
      <c r="S25" s="84">
        <f t="shared" si="6"/>
        <v>1.497923202351676E-2</v>
      </c>
      <c r="T25" s="85">
        <f>分析係数表!F28</f>
        <v>0.21434370771312586</v>
      </c>
      <c r="U25" s="86">
        <f t="shared" si="7"/>
        <v>3.2107041306157712E-3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投入係数表!O26</f>
        <v>3.8461538461538464E-2</v>
      </c>
      <c r="E26" s="77">
        <f t="shared" si="0"/>
        <v>3.8461538461538463</v>
      </c>
      <c r="F26" s="76">
        <f>分析係数表!C29</f>
        <v>0.6629566210045662</v>
      </c>
      <c r="G26" s="77">
        <f t="shared" si="1"/>
        <v>2.5498331577098701</v>
      </c>
      <c r="H26" s="77">
        <v>2.6703605909612897</v>
      </c>
      <c r="I26" s="77">
        <f t="shared" si="2"/>
        <v>2.6703605909612897</v>
      </c>
      <c r="J26" s="76">
        <f>分析係数表!G29</f>
        <v>0.25902590967011185</v>
      </c>
      <c r="K26" s="78">
        <f t="shared" si="3"/>
        <v>0.69169258122096555</v>
      </c>
      <c r="L26" s="79"/>
      <c r="M26" s="80"/>
      <c r="N26" s="81">
        <f>分析係数表!H29</f>
        <v>9.3869084945251077E-3</v>
      </c>
      <c r="O26" s="82">
        <f t="shared" si="4"/>
        <v>7.1056081962576401E-2</v>
      </c>
      <c r="P26" s="76">
        <f>分析係数表!C29</f>
        <v>0.6629566210045662</v>
      </c>
      <c r="Q26" s="82">
        <f t="shared" si="5"/>
        <v>4.7107099999733157E-2</v>
      </c>
      <c r="R26" s="83">
        <v>7.0969715848472503E-2</v>
      </c>
      <c r="S26" s="84">
        <f t="shared" si="6"/>
        <v>2.7413303068097621</v>
      </c>
      <c r="T26" s="85">
        <f>分析係数表!F29</f>
        <v>0.37484071924111567</v>
      </c>
      <c r="U26" s="86">
        <f t="shared" si="7"/>
        <v>1.0275622238820394</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投入係数表!O27</f>
        <v>0</v>
      </c>
      <c r="E27" s="77">
        <f t="shared" si="0"/>
        <v>0</v>
      </c>
      <c r="F27" s="76">
        <f>分析係数表!C30</f>
        <v>1</v>
      </c>
      <c r="G27" s="77">
        <f t="shared" si="1"/>
        <v>0</v>
      </c>
      <c r="H27" s="77">
        <v>4.3192149524001494E-2</v>
      </c>
      <c r="I27" s="77">
        <f t="shared" si="2"/>
        <v>4.3192149524001494E-2</v>
      </c>
      <c r="J27" s="76">
        <f>分析係数表!G30</f>
        <v>0.34461622907327782</v>
      </c>
      <c r="K27" s="78">
        <f t="shared" si="3"/>
        <v>1.4884715694530566E-2</v>
      </c>
      <c r="L27" s="79"/>
      <c r="M27" s="80"/>
      <c r="N27" s="81">
        <f>分析係数表!H30</f>
        <v>0</v>
      </c>
      <c r="O27" s="82">
        <f t="shared" si="4"/>
        <v>0</v>
      </c>
      <c r="P27" s="76">
        <f>分析係数表!C30</f>
        <v>1</v>
      </c>
      <c r="Q27" s="82">
        <f t="shared" si="5"/>
        <v>0</v>
      </c>
      <c r="R27" s="83">
        <v>2.0299222252955017E-2</v>
      </c>
      <c r="S27" s="84">
        <f t="shared" si="6"/>
        <v>6.3491371776956518E-2</v>
      </c>
      <c r="T27" s="85">
        <f>分析係数表!F30</f>
        <v>0.44085628030372337</v>
      </c>
      <c r="U27" s="86">
        <f t="shared" si="7"/>
        <v>2.7990569992969852E-2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投入係数表!O28</f>
        <v>3.8461538461538464E-2</v>
      </c>
      <c r="E28" s="77">
        <f t="shared" si="0"/>
        <v>3.8461538461538463</v>
      </c>
      <c r="F28" s="76">
        <f>分析係数表!C31</f>
        <v>0.28926065839179704</v>
      </c>
      <c r="G28" s="77">
        <f t="shared" si="1"/>
        <v>1.112540993814604</v>
      </c>
      <c r="H28" s="77">
        <v>1.1538528851164049</v>
      </c>
      <c r="I28" s="77">
        <f t="shared" si="2"/>
        <v>1.1538528851164049</v>
      </c>
      <c r="J28" s="76">
        <f>分析係数表!G31</f>
        <v>7.0113314447592071E-2</v>
      </c>
      <c r="K28" s="78">
        <f t="shared" si="3"/>
        <v>8.0900450160427823E-2</v>
      </c>
      <c r="L28" s="79"/>
      <c r="M28" s="80"/>
      <c r="N28" s="81">
        <f>分析係数表!H31</f>
        <v>2.2806425160387826E-2</v>
      </c>
      <c r="O28" s="82">
        <f t="shared" si="4"/>
        <v>0.17263779831400883</v>
      </c>
      <c r="P28" s="76">
        <f>分析係数表!C31</f>
        <v>0.28926065839179704</v>
      </c>
      <c r="Q28" s="82">
        <f t="shared" si="5"/>
        <v>4.9937323203620466E-2</v>
      </c>
      <c r="R28" s="83">
        <v>6.3384421035063018E-2</v>
      </c>
      <c r="S28" s="84">
        <f t="shared" si="6"/>
        <v>1.2172373061514679</v>
      </c>
      <c r="T28" s="85">
        <f>分析係数表!F31</f>
        <v>0.24929178470254956</v>
      </c>
      <c r="U28" s="86">
        <f t="shared" si="7"/>
        <v>0.30344726045702314</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投入係数表!O29</f>
        <v>0</v>
      </c>
      <c r="E29" s="77">
        <f t="shared" si="0"/>
        <v>0</v>
      </c>
      <c r="F29" s="76">
        <f>分析係数表!C32</f>
        <v>1</v>
      </c>
      <c r="G29" s="77">
        <f t="shared" si="1"/>
        <v>0</v>
      </c>
      <c r="H29" s="77">
        <v>1.1668458876235072E-2</v>
      </c>
      <c r="I29" s="77">
        <f t="shared" si="2"/>
        <v>1.1668458876235072E-2</v>
      </c>
      <c r="J29" s="76">
        <f>分析係数表!G32</f>
        <v>0.14014251781472684</v>
      </c>
      <c r="K29" s="78">
        <f t="shared" si="3"/>
        <v>1.6352472059331811E-3</v>
      </c>
      <c r="L29" s="79"/>
      <c r="M29" s="80"/>
      <c r="N29" s="81">
        <f>分析係数表!H32</f>
        <v>6.3576286720370464E-3</v>
      </c>
      <c r="O29" s="82">
        <f t="shared" si="4"/>
        <v>4.812534225420128E-2</v>
      </c>
      <c r="P29" s="76">
        <f>分析係数表!C32</f>
        <v>1</v>
      </c>
      <c r="Q29" s="82">
        <f t="shared" si="5"/>
        <v>4.812534225420128E-2</v>
      </c>
      <c r="R29" s="83">
        <v>6.3455320217404812E-2</v>
      </c>
      <c r="S29" s="84">
        <f t="shared" si="6"/>
        <v>7.5123779093639889E-2</v>
      </c>
      <c r="T29" s="85">
        <f>分析係数表!F32</f>
        <v>0.4833729216152019</v>
      </c>
      <c r="U29" s="86">
        <f t="shared" si="7"/>
        <v>3.6312800583267739E-2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投入係数表!O30</f>
        <v>0</v>
      </c>
      <c r="E30" s="77">
        <f t="shared" si="0"/>
        <v>0</v>
      </c>
      <c r="F30" s="76">
        <f>分析係数表!C33</f>
        <v>0.49161290322580642</v>
      </c>
      <c r="G30" s="77">
        <f t="shared" si="1"/>
        <v>0</v>
      </c>
      <c r="H30" s="77">
        <v>4.4379210750502716E-3</v>
      </c>
      <c r="I30" s="77">
        <f t="shared" si="2"/>
        <v>4.4379210750502716E-3</v>
      </c>
      <c r="J30" s="76">
        <f>分析係数表!G33</f>
        <v>0.50851900393184801</v>
      </c>
      <c r="K30" s="78">
        <f t="shared" si="3"/>
        <v>2.2567672046127202E-3</v>
      </c>
      <c r="L30" s="79"/>
      <c r="M30" s="80"/>
      <c r="N30" s="81">
        <f>分析係数表!H33</f>
        <v>9.3579663306159861E-4</v>
      </c>
      <c r="O30" s="82">
        <f t="shared" si="4"/>
        <v>7.0836998462177909E-3</v>
      </c>
      <c r="P30" s="76">
        <f>分析係数表!C33</f>
        <v>0.49161290322580642</v>
      </c>
      <c r="Q30" s="82">
        <f t="shared" si="5"/>
        <v>3.4824382469793268E-3</v>
      </c>
      <c r="R30" s="83">
        <v>1.3112939015954093E-2</v>
      </c>
      <c r="S30" s="84">
        <f t="shared" si="6"/>
        <v>1.7550860091004365E-2</v>
      </c>
      <c r="T30" s="85">
        <f>分析係数表!F33</f>
        <v>0.64744429882044563</v>
      </c>
      <c r="U30" s="86">
        <f t="shared" si="7"/>
        <v>1.1363204305316064E-2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投入係数表!O31</f>
        <v>3.8461538461538464E-2</v>
      </c>
      <c r="E31" s="77">
        <f t="shared" si="0"/>
        <v>3.8461538461538463</v>
      </c>
      <c r="F31" s="76">
        <f>分析係数表!C34</f>
        <v>0.2705469644902635</v>
      </c>
      <c r="G31" s="77">
        <f t="shared" si="1"/>
        <v>1.0405652480394749</v>
      </c>
      <c r="H31" s="77">
        <v>1.1184915648831124</v>
      </c>
      <c r="I31" s="77">
        <f t="shared" si="2"/>
        <v>1.1184915648831124</v>
      </c>
      <c r="J31" s="76">
        <f>分析係数表!G34</f>
        <v>0.42499396086641439</v>
      </c>
      <c r="K31" s="78">
        <f t="shared" si="3"/>
        <v>0.47535216035534805</v>
      </c>
      <c r="L31" s="79"/>
      <c r="M31" s="80"/>
      <c r="N31" s="81">
        <f>分析係数表!H34</f>
        <v>0.15790844628816747</v>
      </c>
      <c r="O31" s="82">
        <f t="shared" si="4"/>
        <v>1.1953195781741524</v>
      </c>
      <c r="P31" s="76">
        <f>分析係数表!C34</f>
        <v>0.2705469644902635</v>
      </c>
      <c r="Q31" s="82">
        <f t="shared" si="5"/>
        <v>0.32339008347079912</v>
      </c>
      <c r="R31" s="83">
        <v>0.35582555465017496</v>
      </c>
      <c r="S31" s="84">
        <f t="shared" si="6"/>
        <v>1.4743171195332874</v>
      </c>
      <c r="T31" s="85">
        <f>分析係数表!F34</f>
        <v>0.70062001771479188</v>
      </c>
      <c r="U31" s="86">
        <f t="shared" si="7"/>
        <v>1.0329360864046326</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投入係数表!O32</f>
        <v>1.282051282051282E-2</v>
      </c>
      <c r="E32" s="77">
        <f t="shared" si="0"/>
        <v>1.2820512820512819</v>
      </c>
      <c r="F32" s="76">
        <f>分析係数表!C35</f>
        <v>0.21972666596037715</v>
      </c>
      <c r="G32" s="77">
        <f t="shared" si="1"/>
        <v>0.28170085379535531</v>
      </c>
      <c r="H32" s="77">
        <v>0.30931604981680488</v>
      </c>
      <c r="I32" s="77">
        <f t="shared" si="2"/>
        <v>0.30931604981680488</v>
      </c>
      <c r="J32" s="76">
        <f>分析係数表!G35</f>
        <v>0.31464737793851716</v>
      </c>
      <c r="K32" s="78">
        <f t="shared" si="3"/>
        <v>9.7325484029157402E-2</v>
      </c>
      <c r="L32" s="79"/>
      <c r="M32" s="80"/>
      <c r="N32" s="81">
        <f>分析係数表!H35</f>
        <v>5.9051661762577784E-2</v>
      </c>
      <c r="O32" s="82">
        <f t="shared" si="4"/>
        <v>0.44700336864638246</v>
      </c>
      <c r="P32" s="76">
        <f>分析係数表!C35</f>
        <v>0.21972666596037715</v>
      </c>
      <c r="Q32" s="82">
        <f t="shared" si="5"/>
        <v>9.8218559865727001E-2</v>
      </c>
      <c r="R32" s="83">
        <v>0.1235078913569939</v>
      </c>
      <c r="S32" s="84">
        <f t="shared" si="6"/>
        <v>0.4328239411737988</v>
      </c>
      <c r="T32" s="85">
        <f>分析係数表!F35</f>
        <v>0.64647377938517181</v>
      </c>
      <c r="U32" s="86">
        <f t="shared" si="7"/>
        <v>0.27980932905901096</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投入係数表!O33</f>
        <v>0</v>
      </c>
      <c r="E33" s="77">
        <f t="shared" si="0"/>
        <v>0</v>
      </c>
      <c r="F33" s="76">
        <f>分析係数表!C36</f>
        <v>0.80551211884284601</v>
      </c>
      <c r="G33" s="77">
        <f t="shared" si="1"/>
        <v>0</v>
      </c>
      <c r="H33" s="77">
        <v>5.3670622582958329E-2</v>
      </c>
      <c r="I33" s="77">
        <f t="shared" si="2"/>
        <v>5.3670622582958329E-2</v>
      </c>
      <c r="J33" s="76">
        <f>分析係数表!G36</f>
        <v>2.1071752951861943E-2</v>
      </c>
      <c r="K33" s="78">
        <f t="shared" si="3"/>
        <v>1.1309340998407204E-3</v>
      </c>
      <c r="L33" s="79"/>
      <c r="M33" s="80"/>
      <c r="N33" s="81">
        <f>分析係数表!H36</f>
        <v>0.17565964015242874</v>
      </c>
      <c r="O33" s="82">
        <f t="shared" si="4"/>
        <v>1.3296907917518921</v>
      </c>
      <c r="P33" s="76">
        <f>分析係数表!C36</f>
        <v>0.80551211884284601</v>
      </c>
      <c r="Q33" s="82">
        <f t="shared" si="5"/>
        <v>1.0710820470698881</v>
      </c>
      <c r="R33" s="83">
        <v>1.1163576358356064</v>
      </c>
      <c r="S33" s="84">
        <f t="shared" si="6"/>
        <v>1.1700282584185648</v>
      </c>
      <c r="T33" s="85">
        <f>分析係数表!F36</f>
        <v>0.88071450196790801</v>
      </c>
      <c r="U33" s="86">
        <f t="shared" si="7"/>
        <v>1.0304608549014851</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投入係数表!O34</f>
        <v>2.564102564102564E-2</v>
      </c>
      <c r="E34" s="77">
        <f t="shared" si="0"/>
        <v>2.5641025641025639</v>
      </c>
      <c r="F34" s="76">
        <f>分析係数表!C37</f>
        <v>0.2431087913880281</v>
      </c>
      <c r="G34" s="77">
        <f t="shared" si="1"/>
        <v>0.62335587535391812</v>
      </c>
      <c r="H34" s="77">
        <v>0.77194588352784843</v>
      </c>
      <c r="I34" s="77">
        <f t="shared" si="2"/>
        <v>0.77194588352784843</v>
      </c>
      <c r="J34" s="76">
        <f>分析係数表!G37</f>
        <v>0.38193760262725779</v>
      </c>
      <c r="K34" s="78">
        <f t="shared" si="3"/>
        <v>0.2948351601126068</v>
      </c>
      <c r="L34" s="79"/>
      <c r="M34" s="80"/>
      <c r="N34" s="81">
        <f>分析係数表!H37</f>
        <v>4.6944189860595245E-2</v>
      </c>
      <c r="O34" s="82">
        <f t="shared" si="4"/>
        <v>0.35535343764634814</v>
      </c>
      <c r="P34" s="76">
        <f>分析係数表!C37</f>
        <v>0.2431087913880281</v>
      </c>
      <c r="Q34" s="82">
        <f t="shared" si="5"/>
        <v>8.6389544741784702E-2</v>
      </c>
      <c r="R34" s="83">
        <v>0.11176487439176537</v>
      </c>
      <c r="S34" s="84">
        <f t="shared" si="6"/>
        <v>0.88371075791961384</v>
      </c>
      <c r="T34" s="85">
        <f>分析係数表!F37</f>
        <v>0.60410509031198689</v>
      </c>
      <c r="U34" s="86">
        <f t="shared" si="7"/>
        <v>0.53385416722270274</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投入係数表!O35</f>
        <v>0</v>
      </c>
      <c r="E35" s="77">
        <f t="shared" si="0"/>
        <v>0</v>
      </c>
      <c r="F35" s="76">
        <f>分析係数表!C38</f>
        <v>1.1157894736842144E-2</v>
      </c>
      <c r="G35" s="77">
        <f t="shared" si="1"/>
        <v>0</v>
      </c>
      <c r="H35" s="77">
        <v>1.1219880994531603E-3</v>
      </c>
      <c r="I35" s="77">
        <f t="shared" si="2"/>
        <v>1.1219880994531603E-3</v>
      </c>
      <c r="J35" s="76">
        <f>分析係数表!G38</f>
        <v>0.27611940298507465</v>
      </c>
      <c r="K35" s="78">
        <f t="shared" si="3"/>
        <v>3.0980268417736518E-4</v>
      </c>
      <c r="L35" s="79"/>
      <c r="M35" s="80"/>
      <c r="N35" s="81">
        <f>分析係数表!H38</f>
        <v>4.123293618252858E-2</v>
      </c>
      <c r="O35" s="82">
        <f t="shared" si="4"/>
        <v>0.31212096023437974</v>
      </c>
      <c r="P35" s="76">
        <f>分析係数表!C38</f>
        <v>1.1157894736842144E-2</v>
      </c>
      <c r="Q35" s="82">
        <f t="shared" si="5"/>
        <v>3.4826128194573019E-3</v>
      </c>
      <c r="R35" s="83">
        <v>4.3378292632310737E-3</v>
      </c>
      <c r="S35" s="84">
        <f t="shared" si="6"/>
        <v>5.4598173626842338E-3</v>
      </c>
      <c r="T35" s="85">
        <f>分析係数表!F38</f>
        <v>0.61194029850746268</v>
      </c>
      <c r="U35" s="86">
        <f t="shared" si="7"/>
        <v>3.3410822667172177E-3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投入係数表!O36</f>
        <v>0</v>
      </c>
      <c r="E36" s="77">
        <f t="shared" si="0"/>
        <v>0</v>
      </c>
      <c r="F36" s="76">
        <f>分析係数表!C39</f>
        <v>1</v>
      </c>
      <c r="G36" s="77">
        <f t="shared" si="1"/>
        <v>0</v>
      </c>
      <c r="H36" s="77">
        <v>7.4880613885966174E-3</v>
      </c>
      <c r="I36" s="77">
        <f t="shared" si="2"/>
        <v>7.4880613885966174E-3</v>
      </c>
      <c r="J36" s="76">
        <f>分析係数表!G39</f>
        <v>0.35370879120879123</v>
      </c>
      <c r="K36" s="78">
        <f t="shared" si="3"/>
        <v>2.6485931422577324E-3</v>
      </c>
      <c r="L36" s="79"/>
      <c r="M36" s="80"/>
      <c r="N36" s="81">
        <f>分析係数表!H39</f>
        <v>3.7431865322463944E-3</v>
      </c>
      <c r="O36" s="82">
        <f t="shared" si="4"/>
        <v>2.8334799384871164E-2</v>
      </c>
      <c r="P36" s="76">
        <f>分析係数表!C39</f>
        <v>1</v>
      </c>
      <c r="Q36" s="82">
        <f t="shared" si="5"/>
        <v>2.8334799384871164E-2</v>
      </c>
      <c r="R36" s="83">
        <v>0.10322308866424665</v>
      </c>
      <c r="S36" s="84">
        <f t="shared" si="6"/>
        <v>0.11071115005284327</v>
      </c>
      <c r="T36" s="85">
        <f>分析係数表!F39</f>
        <v>0.70432692307692313</v>
      </c>
      <c r="U36" s="86">
        <f t="shared" si="7"/>
        <v>7.7976843667026632E-2</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投入係数表!O37</f>
        <v>0</v>
      </c>
      <c r="E37" s="77">
        <f t="shared" si="0"/>
        <v>0</v>
      </c>
      <c r="F37" s="76">
        <f>分析係数表!C40</f>
        <v>0.83748410739660462</v>
      </c>
      <c r="G37" s="77">
        <f t="shared" si="1"/>
        <v>0</v>
      </c>
      <c r="H37" s="77">
        <v>6.7329510956179114E-4</v>
      </c>
      <c r="I37" s="77">
        <f t="shared" si="2"/>
        <v>6.7329510956179114E-4</v>
      </c>
      <c r="J37" s="76">
        <f>分析係数表!G40</f>
        <v>0.52098192071653671</v>
      </c>
      <c r="K37" s="78">
        <f t="shared" si="3"/>
        <v>3.5077457938855296E-4</v>
      </c>
      <c r="L37" s="79"/>
      <c r="M37" s="80"/>
      <c r="N37" s="81">
        <f>分析係数表!H40</f>
        <v>2.620230572572476E-2</v>
      </c>
      <c r="O37" s="82">
        <f t="shared" si="4"/>
        <v>0.19834359569409812</v>
      </c>
      <c r="P37" s="76">
        <f>分析係数表!C40</f>
        <v>0.83748410739660462</v>
      </c>
      <c r="Q37" s="82">
        <f t="shared" si="5"/>
        <v>0.16610960919770479</v>
      </c>
      <c r="R37" s="83">
        <v>0.16632718151776538</v>
      </c>
      <c r="S37" s="84">
        <f t="shared" si="6"/>
        <v>0.16700047662732717</v>
      </c>
      <c r="T37" s="85">
        <f>分析係数表!F40</f>
        <v>0.71877591640404714</v>
      </c>
      <c r="U37" s="86">
        <f t="shared" si="7"/>
        <v>0.12003592062771974</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投入係数表!O38</f>
        <v>0</v>
      </c>
      <c r="E38" s="77">
        <f t="shared" si="0"/>
        <v>0</v>
      </c>
      <c r="F38" s="76">
        <f>分析係数表!C41</f>
        <v>0.81365098605995612</v>
      </c>
      <c r="G38" s="77">
        <f t="shared" si="1"/>
        <v>0</v>
      </c>
      <c r="H38" s="77">
        <v>3.8432340387815022E-4</v>
      </c>
      <c r="I38" s="77">
        <f t="shared" si="2"/>
        <v>3.8432340387815022E-4</v>
      </c>
      <c r="J38" s="76">
        <f>分析係数表!G41</f>
        <v>0.45125858123569795</v>
      </c>
      <c r="K38" s="78">
        <f t="shared" si="3"/>
        <v>1.734292339697282E-4</v>
      </c>
      <c r="L38" s="79"/>
      <c r="M38" s="80"/>
      <c r="N38" s="81">
        <f>分析係数表!H41</f>
        <v>4.9838406251507407E-2</v>
      </c>
      <c r="O38" s="82">
        <f t="shared" si="4"/>
        <v>0.377261787686197</v>
      </c>
      <c r="P38" s="76">
        <f>分析係数表!C41</f>
        <v>0.81365098605995612</v>
      </c>
      <c r="Q38" s="82">
        <f t="shared" si="5"/>
        <v>0.30695942555361599</v>
      </c>
      <c r="R38" s="83">
        <v>0.31288560342141897</v>
      </c>
      <c r="S38" s="84">
        <f t="shared" si="6"/>
        <v>0.31326992682529714</v>
      </c>
      <c r="T38" s="85">
        <f>分析係数表!F41</f>
        <v>0.55572082379862697</v>
      </c>
      <c r="U38" s="86">
        <f t="shared" si="7"/>
        <v>0.17409062180668972</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投入係数表!O39</f>
        <v>0</v>
      </c>
      <c r="E39" s="77">
        <f>$C$17*D39</f>
        <v>0</v>
      </c>
      <c r="F39" s="76">
        <f>分析係数表!C42</f>
        <v>0.2575498575498576</v>
      </c>
      <c r="G39" s="77">
        <f>E39*F39</f>
        <v>0</v>
      </c>
      <c r="H39" s="77">
        <v>2.3144018746146387E-3</v>
      </c>
      <c r="I39" s="77">
        <f>C39+H39</f>
        <v>2.3144018746146387E-3</v>
      </c>
      <c r="J39" s="76">
        <f>分析係数表!G42</f>
        <v>0.48351648351648352</v>
      </c>
      <c r="K39" s="78">
        <f>I39*J39</f>
        <v>1.1190514558576275E-3</v>
      </c>
      <c r="L39" s="79"/>
      <c r="M39" s="80"/>
      <c r="N39" s="81">
        <f>分析係数表!H42</f>
        <v>1.4085186435772515E-2</v>
      </c>
      <c r="O39" s="82">
        <f t="shared" si="4"/>
        <v>0.10662063686059767</v>
      </c>
      <c r="P39" s="76">
        <f>分析係数表!C42</f>
        <v>0.2575498575498576</v>
      </c>
      <c r="Q39" s="82">
        <f>O39*P39</f>
        <v>2.7460129835322027E-2</v>
      </c>
      <c r="R39" s="83">
        <v>2.8726695903213188E-2</v>
      </c>
      <c r="S39" s="84">
        <f>I39+R39</f>
        <v>3.1041097777827827E-2</v>
      </c>
      <c r="T39" s="85">
        <f>分析係数表!F42</f>
        <v>0.55824175824175826</v>
      </c>
      <c r="U39" s="86">
        <f>S39*T39</f>
        <v>1.7328437001248941E-2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投入係数表!O40</f>
        <v>0</v>
      </c>
      <c r="E40" s="77">
        <f>$C$17*D40</f>
        <v>0</v>
      </c>
      <c r="F40" s="76">
        <f>分析係数表!C43</f>
        <v>0.29732567908148977</v>
      </c>
      <c r="G40" s="77">
        <f>E40*F40</f>
        <v>0</v>
      </c>
      <c r="H40" s="77">
        <v>0.10434740518588231</v>
      </c>
      <c r="I40" s="77">
        <f>C40+H40</f>
        <v>0.10434740518588231</v>
      </c>
      <c r="J40" s="76">
        <f>分析係数表!G43</f>
        <v>0.35619328972357039</v>
      </c>
      <c r="K40" s="78">
        <f>I40*J40</f>
        <v>3.7167845527277768E-2</v>
      </c>
      <c r="L40" s="79"/>
      <c r="M40" s="80"/>
      <c r="N40" s="81">
        <f>分析係数表!H43</f>
        <v>3.7451160098403359E-2</v>
      </c>
      <c r="O40" s="82">
        <f t="shared" si="4"/>
        <v>0.28349404951564394</v>
      </c>
      <c r="P40" s="76">
        <f>分析係数表!C43</f>
        <v>0.29732567908148977</v>
      </c>
      <c r="Q40" s="82">
        <f>O40*P40</f>
        <v>8.4290060787800325E-2</v>
      </c>
      <c r="R40" s="83">
        <v>0.13395650500426862</v>
      </c>
      <c r="S40" s="84">
        <f>I40+R40</f>
        <v>0.23830391019015093</v>
      </c>
      <c r="T40" s="85">
        <f>分析係数表!F43</f>
        <v>0.64929309981008654</v>
      </c>
      <c r="U40" s="86">
        <f>S40*T40</f>
        <v>0.15472908454422757</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投入係数表!O41</f>
        <v>0</v>
      </c>
      <c r="E41" s="77">
        <f>$C$17*D41</f>
        <v>0</v>
      </c>
      <c r="F41" s="76">
        <f>分析係数表!C44</f>
        <v>0.43971020730220212</v>
      </c>
      <c r="G41" s="77">
        <f>E41*F41</f>
        <v>0</v>
      </c>
      <c r="H41" s="77">
        <v>1.5141397102215377E-3</v>
      </c>
      <c r="I41" s="77">
        <f>C41+H41</f>
        <v>1.5141397102215377E-3</v>
      </c>
      <c r="J41" s="76">
        <f>分析係数表!G44</f>
        <v>0.26333317697828229</v>
      </c>
      <c r="K41" s="78">
        <f>I41*J41</f>
        <v>3.9872322028161323E-4</v>
      </c>
      <c r="L41" s="79"/>
      <c r="M41" s="80"/>
      <c r="N41" s="81">
        <f>分析係数表!H44</f>
        <v>0.10921807920505523</v>
      </c>
      <c r="O41" s="82">
        <f t="shared" si="4"/>
        <v>0.82674810267042897</v>
      </c>
      <c r="P41" s="76">
        <f>分析係数表!C44</f>
        <v>0.43971020730220212</v>
      </c>
      <c r="Q41" s="82">
        <f>O41*P41</f>
        <v>0.36352957961191662</v>
      </c>
      <c r="R41" s="83">
        <v>0.36923146960439873</v>
      </c>
      <c r="S41" s="84">
        <f>I41+R41</f>
        <v>0.37074560931462025</v>
      </c>
      <c r="T41" s="85">
        <f>分析係数表!F44</f>
        <v>0.45991838266335194</v>
      </c>
      <c r="U41" s="86">
        <f>S41*T41</f>
        <v>0.17051272101551909</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投入係数表!O42</f>
        <v>0</v>
      </c>
      <c r="E42" s="77">
        <f>$C$17*D42</f>
        <v>0</v>
      </c>
      <c r="F42" s="76">
        <f>分析係数表!C45</f>
        <v>1</v>
      </c>
      <c r="G42" s="77">
        <f>E42*F42</f>
        <v>0</v>
      </c>
      <c r="H42" s="77">
        <v>6.9661823348196473E-3</v>
      </c>
      <c r="I42" s="77">
        <f>C42+H42</f>
        <v>6.9661823348196473E-3</v>
      </c>
      <c r="J42" s="76">
        <f>分析係数表!G45</f>
        <v>0</v>
      </c>
      <c r="K42" s="78">
        <f>I42*J42</f>
        <v>0</v>
      </c>
      <c r="L42" s="79"/>
      <c r="M42" s="80"/>
      <c r="N42" s="81">
        <f>分析係数表!H45</f>
        <v>0</v>
      </c>
      <c r="O42" s="82">
        <f t="shared" si="4"/>
        <v>0</v>
      </c>
      <c r="P42" s="76">
        <f>分析係数表!C45</f>
        <v>1</v>
      </c>
      <c r="Q42" s="82">
        <f>O42*P42</f>
        <v>0</v>
      </c>
      <c r="R42" s="83">
        <v>3.4307255369602648E-3</v>
      </c>
      <c r="S42" s="84">
        <f>I42+R42</f>
        <v>1.0396907871779913E-2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0</v>
      </c>
      <c r="E43" s="77">
        <f>$C$17*D43</f>
        <v>0</v>
      </c>
      <c r="F43" s="76">
        <f>分析係数表!C46</f>
        <v>1</v>
      </c>
      <c r="G43" s="77">
        <f>E43*F43</f>
        <v>0</v>
      </c>
      <c r="H43" s="77">
        <v>3.9469092048267887E-2</v>
      </c>
      <c r="I43" s="77">
        <f>C43+H43</f>
        <v>3.9469092048267887E-2</v>
      </c>
      <c r="J43" s="76">
        <f>分析係数表!G46</f>
        <v>9.3457943925233638E-3</v>
      </c>
      <c r="K43" s="78">
        <f>I43*J43</f>
        <v>3.6887001914269051E-4</v>
      </c>
      <c r="L43" s="79"/>
      <c r="M43" s="80"/>
      <c r="N43" s="81">
        <f>分析係数表!H46</f>
        <v>5.0031354010901551E-2</v>
      </c>
      <c r="O43" s="82">
        <f t="shared" si="4"/>
        <v>0.37872234435552021</v>
      </c>
      <c r="P43" s="76">
        <f>分析係数表!C46</f>
        <v>1</v>
      </c>
      <c r="Q43" s="82">
        <f>O43*P43</f>
        <v>0.37872234435552021</v>
      </c>
      <c r="R43" s="83">
        <v>0.39473137698981164</v>
      </c>
      <c r="S43" s="84">
        <f>I43+R43</f>
        <v>0.43420046903807952</v>
      </c>
      <c r="T43" s="85">
        <f>分析係数表!F46</f>
        <v>0.31355140186915886</v>
      </c>
      <c r="U43" s="86">
        <f>S43*T43</f>
        <v>0.13614416575913615</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投入係数表!O44</f>
        <v>0.76923076923076927</v>
      </c>
      <c r="E44" s="91">
        <f>SUM(E5:E43)</f>
        <v>76.92307692307692</v>
      </c>
      <c r="F44" s="92">
        <f>分析係数表!C47</f>
        <v>0.44631798907903963</v>
      </c>
      <c r="G44" s="91">
        <f>SUM(G5:G43)</f>
        <v>6.2341960372980081</v>
      </c>
      <c r="H44" s="91">
        <f>SUM(H5:H43)</f>
        <v>6.9951309494877867</v>
      </c>
      <c r="I44" s="91">
        <f>SUM(I5:I43)</f>
        <v>106.9951309494878</v>
      </c>
      <c r="J44" s="92">
        <f>分析係数表!G47</f>
        <v>0.26122233306007958</v>
      </c>
      <c r="K44" s="93">
        <f>SUM(K5:K43)</f>
        <v>12.072886886658857</v>
      </c>
      <c r="L44" s="94">
        <f>最終需要_まとめ!$L$33</f>
        <v>0.627</v>
      </c>
      <c r="M44" s="91">
        <f>K44*L44</f>
        <v>7.5697000779351038</v>
      </c>
      <c r="N44" s="95">
        <f>分析係数表!H47</f>
        <v>1</v>
      </c>
      <c r="O44" s="96">
        <f>SUM(O5:O43)</f>
        <v>7.5697000779351029</v>
      </c>
      <c r="P44" s="92">
        <f>分析係数表!C47</f>
        <v>0.44631798907903963</v>
      </c>
      <c r="Q44" s="96">
        <f>SUM(Q5:Q43)</f>
        <v>3.2834849776038868</v>
      </c>
      <c r="R44" s="91">
        <f>SUM(R5:R43)</f>
        <v>3.7030135755887206</v>
      </c>
      <c r="S44" s="97">
        <f>SUM(S5:S43)</f>
        <v>110.69814452507654</v>
      </c>
      <c r="T44" s="98">
        <f>分析係数表!F47</f>
        <v>0.52393110055407954</v>
      </c>
      <c r="U44" s="99">
        <f>SUM(U5:U43)</f>
        <v>28.553110208850537</v>
      </c>
      <c r="V44" s="100">
        <f>分析係数表!D47</f>
        <v>0.10969491056701794</v>
      </c>
      <c r="W44" s="164">
        <f>SUM(W5:W43)</f>
        <v>9</v>
      </c>
      <c r="X44" s="92">
        <f>分析係数表!E47</f>
        <v>8.3823050104198563E-2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0.75107940679556973</v>
      </c>
      <c r="G5" s="77">
        <f t="shared" ref="G5:G38" si="1">E5*F5</f>
        <v>0</v>
      </c>
      <c r="H5" s="77">
        <f t="array" ref="H5:H43">MMULT(逆行列係数!C5:AO43,'14'!G5:G43)</f>
        <v>1.3381168776306659E-3</v>
      </c>
      <c r="I5" s="77">
        <f t="shared" ref="I5:I38" si="2">C5+H5</f>
        <v>1.3381168776306659E-3</v>
      </c>
      <c r="J5" s="76">
        <f>分析係数表!G8</f>
        <v>0.11972085188304657</v>
      </c>
      <c r="K5" s="78">
        <f t="shared" ref="K5:K38" si="3">I5*J5</f>
        <v>1.6020049250902571E-4</v>
      </c>
      <c r="L5" s="79" t="s">
        <v>183</v>
      </c>
      <c r="M5" s="80" t="s">
        <v>183</v>
      </c>
      <c r="N5" s="81">
        <f>分析係数表!H8</f>
        <v>1.1750518547103371E-2</v>
      </c>
      <c r="O5" s="82">
        <f t="shared" ref="O5:O43" si="4">$M$44*N5</f>
        <v>0.2208553340634937</v>
      </c>
      <c r="P5" s="76">
        <f>分析係数表!C8</f>
        <v>0.75107940679556973</v>
      </c>
      <c r="Q5" s="82">
        <f t="shared" ref="Q5:Q38" si="5">O5*P5</f>
        <v>0.16587989329604624</v>
      </c>
      <c r="R5" s="83">
        <f t="array" ref="R5:R43">MMULT(逆行列係数!C5:AO43,'14'!Q5:Q43)</f>
        <v>0.23420512467978213</v>
      </c>
      <c r="S5" s="84">
        <f t="shared" ref="S5:S38" si="6">I5+R5</f>
        <v>0.2355432415574128</v>
      </c>
      <c r="T5" s="85">
        <f>分析係数表!F8</f>
        <v>0.45193117555047529</v>
      </c>
      <c r="U5" s="86">
        <f t="shared" ref="U5:U38" si="7">S5*T5</f>
        <v>0.10644933405001113</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投入係数表!P6</f>
        <v>0</v>
      </c>
      <c r="E6" s="77">
        <f t="shared" si="0"/>
        <v>0</v>
      </c>
      <c r="F6" s="76">
        <f>分析係数表!C9</f>
        <v>5.0420168067226934E-2</v>
      </c>
      <c r="G6" s="77">
        <f t="shared" si="1"/>
        <v>0</v>
      </c>
      <c r="H6" s="77">
        <v>1.0006258879235635E-5</v>
      </c>
      <c r="I6" s="77">
        <f t="shared" si="2"/>
        <v>1.0006258879235635E-5</v>
      </c>
      <c r="J6" s="76">
        <f>分析係数表!G9</f>
        <v>0.2857142857142857</v>
      </c>
      <c r="K6" s="78">
        <f t="shared" si="3"/>
        <v>2.8589311083530383E-6</v>
      </c>
      <c r="L6" s="79"/>
      <c r="M6" s="80"/>
      <c r="N6" s="81">
        <f>分析係数表!H9</f>
        <v>6.077854420915537E-4</v>
      </c>
      <c r="O6" s="82">
        <f t="shared" si="4"/>
        <v>1.1423551761904847E-2</v>
      </c>
      <c r="P6" s="76">
        <f>分析係数表!C9</f>
        <v>5.0420168067226934E-2</v>
      </c>
      <c r="Q6" s="82">
        <f t="shared" si="5"/>
        <v>5.7597739975990875E-4</v>
      </c>
      <c r="R6" s="83">
        <v>6.632841376768545E-4</v>
      </c>
      <c r="S6" s="84">
        <f t="shared" si="6"/>
        <v>6.7329039655609016E-4</v>
      </c>
      <c r="T6" s="85">
        <f>分析係数表!F9</f>
        <v>0.7142857142857143</v>
      </c>
      <c r="U6" s="86">
        <f t="shared" si="7"/>
        <v>4.809217118257787E-4</v>
      </c>
      <c r="V6" s="87">
        <f>分析係数表!D9</f>
        <v>0.14285714285714285</v>
      </c>
      <c r="W6" s="88">
        <f t="shared" si="8"/>
        <v>0</v>
      </c>
      <c r="X6" s="76">
        <f>分析係数表!E9</f>
        <v>0</v>
      </c>
      <c r="Y6" s="89">
        <f t="shared" si="9"/>
        <v>0</v>
      </c>
    </row>
    <row r="7" spans="1:25" x14ac:dyDescent="0.2">
      <c r="A7" s="6" t="s">
        <v>220</v>
      </c>
      <c r="B7" s="5" t="s">
        <v>266</v>
      </c>
      <c r="C7" s="90"/>
      <c r="D7" s="76">
        <f>投入係数表!P7</f>
        <v>0</v>
      </c>
      <c r="E7" s="77">
        <f t="shared" si="0"/>
        <v>0</v>
      </c>
      <c r="F7" s="76">
        <f>分析係数表!C10</f>
        <v>1</v>
      </c>
      <c r="G7" s="77">
        <f t="shared" si="1"/>
        <v>0</v>
      </c>
      <c r="H7" s="77">
        <v>3.3442022816651418E-3</v>
      </c>
      <c r="I7" s="77">
        <f t="shared" si="2"/>
        <v>3.3442022816651418E-3</v>
      </c>
      <c r="J7" s="76">
        <f>分析係数表!G10</f>
        <v>0.17928858290304073</v>
      </c>
      <c r="K7" s="78">
        <f t="shared" si="3"/>
        <v>5.9957728802085869E-4</v>
      </c>
      <c r="L7" s="79"/>
      <c r="M7" s="80"/>
      <c r="N7" s="81">
        <f>分析係数表!H10</f>
        <v>1.1866287202739858E-3</v>
      </c>
      <c r="O7" s="82">
        <f t="shared" si="4"/>
        <v>2.2303124868480892E-2</v>
      </c>
      <c r="P7" s="76">
        <f>分析係数表!C10</f>
        <v>1</v>
      </c>
      <c r="Q7" s="82">
        <f t="shared" si="5"/>
        <v>2.2303124868480892E-2</v>
      </c>
      <c r="R7" s="83">
        <v>3.7167825055132518E-2</v>
      </c>
      <c r="S7" s="84">
        <f t="shared" si="6"/>
        <v>4.0512027336797658E-2</v>
      </c>
      <c r="T7" s="85">
        <f>分析係数表!F10</f>
        <v>0.51912411550965765</v>
      </c>
      <c r="U7" s="86">
        <f t="shared" si="7"/>
        <v>2.1030770358718157E-2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投入係数表!P8</f>
        <v>0</v>
      </c>
      <c r="E8" s="77">
        <f t="shared" si="0"/>
        <v>0</v>
      </c>
      <c r="F8" s="76">
        <f>分析係数表!C11</f>
        <v>1.2755102040816757E-3</v>
      </c>
      <c r="G8" s="77">
        <f t="shared" si="1"/>
        <v>0</v>
      </c>
      <c r="H8" s="77">
        <v>5.773941935557494E-4</v>
      </c>
      <c r="I8" s="77">
        <f t="shared" si="2"/>
        <v>5.773941935557494E-4</v>
      </c>
      <c r="J8" s="76">
        <f>分析係数表!G11</f>
        <v>0.5714285714285714</v>
      </c>
      <c r="K8" s="78">
        <f t="shared" si="3"/>
        <v>3.2993953917471395E-4</v>
      </c>
      <c r="L8" s="79"/>
      <c r="M8" s="80"/>
      <c r="N8" s="81">
        <f>分析係数表!H11</f>
        <v>-1.9294775939414404E-5</v>
      </c>
      <c r="O8" s="82">
        <f t="shared" si="4"/>
        <v>-3.6265243688586818E-4</v>
      </c>
      <c r="P8" s="76">
        <f>分析係数表!C11</f>
        <v>1.2755102040816757E-3</v>
      </c>
      <c r="Q8" s="82">
        <f t="shared" si="5"/>
        <v>-4.6256688378301072E-7</v>
      </c>
      <c r="R8" s="83">
        <v>1.0152785134023708E-4</v>
      </c>
      <c r="S8" s="84">
        <f t="shared" si="6"/>
        <v>6.7892204489598644E-4</v>
      </c>
      <c r="T8" s="85">
        <f>分析係数表!F11</f>
        <v>0.8571428571428571</v>
      </c>
      <c r="U8" s="86">
        <f t="shared" si="7"/>
        <v>5.8193318133941687E-4</v>
      </c>
      <c r="V8" s="87">
        <f>分析係数表!D11</f>
        <v>0.14285714285714285</v>
      </c>
      <c r="W8" s="88">
        <f t="shared" si="8"/>
        <v>0</v>
      </c>
      <c r="X8" s="76">
        <f>分析係数表!E11</f>
        <v>0</v>
      </c>
      <c r="Y8" s="89">
        <f t="shared" si="9"/>
        <v>0</v>
      </c>
    </row>
    <row r="9" spans="1:25" x14ac:dyDescent="0.2">
      <c r="A9" s="6" t="s">
        <v>222</v>
      </c>
      <c r="B9" s="5" t="s">
        <v>190</v>
      </c>
      <c r="C9" s="90"/>
      <c r="D9" s="76">
        <f>投入係数表!P9</f>
        <v>0</v>
      </c>
      <c r="E9" s="77">
        <f t="shared" si="0"/>
        <v>0</v>
      </c>
      <c r="F9" s="76">
        <f>分析係数表!C12</f>
        <v>9.1502903081732923E-2</v>
      </c>
      <c r="G9" s="77">
        <f t="shared" si="1"/>
        <v>0</v>
      </c>
      <c r="H9" s="77">
        <v>2.7104415269781057E-4</v>
      </c>
      <c r="I9" s="77">
        <f t="shared" si="2"/>
        <v>2.7104415269781057E-4</v>
      </c>
      <c r="J9" s="76">
        <f>分析係数表!G12</f>
        <v>0.14161426479455594</v>
      </c>
      <c r="K9" s="78">
        <f t="shared" si="3"/>
        <v>3.8383718411163798E-5</v>
      </c>
      <c r="L9" s="79"/>
      <c r="M9" s="80"/>
      <c r="N9" s="81">
        <f>分析係数表!H12</f>
        <v>9.0270609232550286E-2</v>
      </c>
      <c r="O9" s="82">
        <f t="shared" si="4"/>
        <v>1.6966694259705344</v>
      </c>
      <c r="P9" s="76">
        <f>分析係数表!C12</f>
        <v>9.1502903081732923E-2</v>
      </c>
      <c r="Q9" s="82">
        <f t="shared" si="5"/>
        <v>0.15525017804632124</v>
      </c>
      <c r="R9" s="83">
        <v>0.17654395743167742</v>
      </c>
      <c r="S9" s="84">
        <f t="shared" si="6"/>
        <v>0.17681500158437521</v>
      </c>
      <c r="T9" s="85">
        <f>分析係数表!F12</f>
        <v>0.30579722628994743</v>
      </c>
      <c r="U9" s="86">
        <f t="shared" si="7"/>
        <v>5.4069537050954602E-2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投入係数表!P10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0.25548864178609415</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投入係数表!P11</f>
        <v>3.5842293906810036E-3</v>
      </c>
      <c r="E11" s="77">
        <f t="shared" si="0"/>
        <v>0.35842293906810035</v>
      </c>
      <c r="F11" s="76">
        <f>分析係数表!C14</f>
        <v>8.6714152988541793E-3</v>
      </c>
      <c r="G11" s="77">
        <f t="shared" si="1"/>
        <v>3.1080341572954045E-3</v>
      </c>
      <c r="H11" s="77">
        <v>3.9619316285030969E-3</v>
      </c>
      <c r="I11" s="77">
        <f t="shared" si="2"/>
        <v>3.9619316285030969E-3</v>
      </c>
      <c r="J11" s="76">
        <f>分析係数表!G14</f>
        <v>0.2</v>
      </c>
      <c r="K11" s="78">
        <f t="shared" si="3"/>
        <v>7.9238632570061943E-4</v>
      </c>
      <c r="L11" s="79"/>
      <c r="M11" s="80"/>
      <c r="N11" s="81">
        <f>分析係数表!H14</f>
        <v>1.1383917804254498E-3</v>
      </c>
      <c r="O11" s="82">
        <f t="shared" si="4"/>
        <v>2.1396493776266224E-2</v>
      </c>
      <c r="P11" s="76">
        <f>分析係数表!C14</f>
        <v>8.6714152988541793E-3</v>
      </c>
      <c r="Q11" s="82">
        <f t="shared" si="5"/>
        <v>1.8553788347335317E-4</v>
      </c>
      <c r="R11" s="83">
        <v>1.486317522728754E-3</v>
      </c>
      <c r="S11" s="84">
        <f t="shared" si="6"/>
        <v>5.4482491512318505E-3</v>
      </c>
      <c r="T11" s="85">
        <f>分析係数表!F14</f>
        <v>0.33888888888888891</v>
      </c>
      <c r="U11" s="86">
        <f t="shared" si="7"/>
        <v>1.8463511012507938E-3</v>
      </c>
      <c r="V11" s="87">
        <f>分析係数表!D14</f>
        <v>0.15</v>
      </c>
      <c r="W11" s="88">
        <f t="shared" si="8"/>
        <v>0</v>
      </c>
      <c r="X11" s="76">
        <f>分析係数表!E14</f>
        <v>7.2222222222222215E-2</v>
      </c>
      <c r="Y11" s="89">
        <f t="shared" si="9"/>
        <v>0</v>
      </c>
    </row>
    <row r="12" spans="1:25" x14ac:dyDescent="0.2">
      <c r="A12" s="6" t="s">
        <v>225</v>
      </c>
      <c r="B12" s="5" t="s">
        <v>29</v>
      </c>
      <c r="C12" s="90"/>
      <c r="D12" s="76">
        <f>投入係数表!P12</f>
        <v>1.0752688172043012E-2</v>
      </c>
      <c r="E12" s="77">
        <f t="shared" si="0"/>
        <v>1.0752688172043012</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0.15720983139002384</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投入係数表!P13</f>
        <v>3.5842293906810036E-3</v>
      </c>
      <c r="E13" s="77">
        <f t="shared" si="0"/>
        <v>0.35842293906810035</v>
      </c>
      <c r="F13" s="76">
        <f>分析係数表!C16</f>
        <v>2.5322997416020621E-2</v>
      </c>
      <c r="G13" s="77">
        <f t="shared" si="1"/>
        <v>9.0763431598640219E-3</v>
      </c>
      <c r="H13" s="77">
        <v>1.1855861440463314E-2</v>
      </c>
      <c r="I13" s="77">
        <f t="shared" si="2"/>
        <v>1.1855861440463314E-2</v>
      </c>
      <c r="J13" s="76">
        <f>分析係数表!G16</f>
        <v>3.2710280373831772E-2</v>
      </c>
      <c r="K13" s="78">
        <f t="shared" si="3"/>
        <v>3.8780855179085602E-4</v>
      </c>
      <c r="L13" s="79"/>
      <c r="M13" s="80"/>
      <c r="N13" s="81">
        <f>分析係数表!H16</f>
        <v>1.6091843133471614E-2</v>
      </c>
      <c r="O13" s="82">
        <f t="shared" si="4"/>
        <v>0.3024521323628141</v>
      </c>
      <c r="P13" s="76">
        <f>分析係数表!C16</f>
        <v>2.5322997416020621E-2</v>
      </c>
      <c r="Q13" s="82">
        <f t="shared" si="5"/>
        <v>7.6589945662934684E-3</v>
      </c>
      <c r="R13" s="83">
        <v>9.0747743856754073E-3</v>
      </c>
      <c r="S13" s="84">
        <f t="shared" si="6"/>
        <v>2.0930635826138723E-2</v>
      </c>
      <c r="T13" s="85">
        <f>分析係数表!F16</f>
        <v>0.28504672897196259</v>
      </c>
      <c r="U13" s="86">
        <f t="shared" si="7"/>
        <v>5.9662092775442151E-3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投入係数表!P14</f>
        <v>7.1684587813620072E-3</v>
      </c>
      <c r="E14" s="77">
        <f t="shared" si="0"/>
        <v>0.71684587813620071</v>
      </c>
      <c r="F14" s="76">
        <f>分析係数表!C17</f>
        <v>1.516108654453574E-2</v>
      </c>
      <c r="G14" s="77">
        <f t="shared" si="1"/>
        <v>1.0868162397516659E-2</v>
      </c>
      <c r="H14" s="77">
        <v>1.1679809636492728E-2</v>
      </c>
      <c r="I14" s="77">
        <f t="shared" si="2"/>
        <v>1.1679809636492728E-2</v>
      </c>
      <c r="J14" s="76">
        <f>分析係数表!G17</f>
        <v>0.22093023255813954</v>
      </c>
      <c r="K14" s="78">
        <f t="shared" si="3"/>
        <v>2.5804230592251375E-3</v>
      </c>
      <c r="L14" s="79"/>
      <c r="M14" s="80"/>
      <c r="N14" s="81">
        <f>分析係数表!H17</f>
        <v>2.7205634074574307E-3</v>
      </c>
      <c r="O14" s="82">
        <f t="shared" si="4"/>
        <v>5.113399360090741E-2</v>
      </c>
      <c r="P14" s="76">
        <f>分析係数表!C17</f>
        <v>1.516108654453574E-2</v>
      </c>
      <c r="Q14" s="82">
        <f t="shared" si="5"/>
        <v>7.7524690235109396E-4</v>
      </c>
      <c r="R14" s="83">
        <v>1.7265931104101821E-3</v>
      </c>
      <c r="S14" s="84">
        <f t="shared" si="6"/>
        <v>1.3406402746902909E-2</v>
      </c>
      <c r="T14" s="85">
        <f>分析係数表!F17</f>
        <v>0.34593023255813954</v>
      </c>
      <c r="U14" s="86">
        <f t="shared" si="7"/>
        <v>4.6376800200042039E-3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投入係数表!P15</f>
        <v>3.5842293906810036E-3</v>
      </c>
      <c r="E15" s="77">
        <f t="shared" si="0"/>
        <v>0.35842293906810035</v>
      </c>
      <c r="F15" s="76">
        <f>分析係数表!C18</f>
        <v>0.19618745035742657</v>
      </c>
      <c r="G15" s="77">
        <f t="shared" si="1"/>
        <v>7.0318082565385867E-2</v>
      </c>
      <c r="H15" s="77">
        <v>7.8779712633364848E-2</v>
      </c>
      <c r="I15" s="77">
        <f t="shared" si="2"/>
        <v>7.8779712633364848E-2</v>
      </c>
      <c r="J15" s="76">
        <f>分析係数表!G18</f>
        <v>0.21566025215660253</v>
      </c>
      <c r="K15" s="78">
        <f t="shared" si="3"/>
        <v>1.6989652691336149E-2</v>
      </c>
      <c r="L15" s="79"/>
      <c r="M15" s="80"/>
      <c r="N15" s="81">
        <f>分析係数表!H18</f>
        <v>4.341324586368241E-4</v>
      </c>
      <c r="O15" s="82">
        <f t="shared" si="4"/>
        <v>8.1596798299320341E-3</v>
      </c>
      <c r="P15" s="76">
        <f>分析係数表!C18</f>
        <v>0.19618745035742657</v>
      </c>
      <c r="Q15" s="82">
        <f t="shared" si="5"/>
        <v>1.6008267815672858E-3</v>
      </c>
      <c r="R15" s="83">
        <v>4.8333168836391738E-3</v>
      </c>
      <c r="S15" s="84">
        <f t="shared" si="6"/>
        <v>8.3613029517004028E-2</v>
      </c>
      <c r="T15" s="85">
        <f>分析係数表!F18</f>
        <v>0.46051758460517583</v>
      </c>
      <c r="U15" s="86">
        <f t="shared" si="7"/>
        <v>3.8505270394691968E-2</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投入係数表!P16</f>
        <v>0.23655913978494625</v>
      </c>
      <c r="E16" s="77">
        <f t="shared" si="0"/>
        <v>23.655913978494624</v>
      </c>
      <c r="F16" s="76">
        <f>分析係数表!C19</f>
        <v>5.4503729202524331E-2</v>
      </c>
      <c r="G16" s="77">
        <f t="shared" si="1"/>
        <v>1.289335529522081</v>
      </c>
      <c r="H16" s="77">
        <v>1.3303220922809669</v>
      </c>
      <c r="I16" s="77">
        <f t="shared" si="2"/>
        <v>1.3303220922809669</v>
      </c>
      <c r="J16" s="76">
        <f>分析係数表!G19</f>
        <v>5.7142857142857141E-2</v>
      </c>
      <c r="K16" s="78">
        <f t="shared" si="3"/>
        <v>7.60184052731981E-2</v>
      </c>
      <c r="L16" s="79"/>
      <c r="M16" s="80"/>
      <c r="N16" s="81">
        <f>分析係数表!H19</f>
        <v>-1.1576865563648642E-4</v>
      </c>
      <c r="O16" s="82">
        <f t="shared" si="4"/>
        <v>-2.1759146213152091E-3</v>
      </c>
      <c r="P16" s="76">
        <f>分析係数表!C19</f>
        <v>5.4503729202524331E-2</v>
      </c>
      <c r="Q16" s="82">
        <f t="shared" si="5"/>
        <v>-1.1859546128797743E-4</v>
      </c>
      <c r="R16" s="83">
        <v>6.3649925244545116E-4</v>
      </c>
      <c r="S16" s="84">
        <f t="shared" si="6"/>
        <v>1.3309585915334123</v>
      </c>
      <c r="T16" s="85">
        <f>分析係数表!F19</f>
        <v>0.24047619047619048</v>
      </c>
      <c r="U16" s="86">
        <f t="shared" si="7"/>
        <v>0.32006385177351104</v>
      </c>
      <c r="V16" s="87">
        <f>分析係数表!D19</f>
        <v>7.3809523809523811E-2</v>
      </c>
      <c r="W16" s="88">
        <f t="shared" si="8"/>
        <v>0</v>
      </c>
      <c r="X16" s="76">
        <f>分析係数表!E19</f>
        <v>0.05</v>
      </c>
      <c r="Y16" s="89">
        <f t="shared" si="9"/>
        <v>0</v>
      </c>
    </row>
    <row r="17" spans="1:25" x14ac:dyDescent="0.2">
      <c r="A17" s="6" t="s">
        <v>5</v>
      </c>
      <c r="B17" s="5" t="s">
        <v>33</v>
      </c>
      <c r="C17" s="90"/>
      <c r="D17" s="76">
        <f>投入係数表!P17</f>
        <v>6.8100358422939072E-2</v>
      </c>
      <c r="E17" s="77">
        <f t="shared" si="0"/>
        <v>6.8100358422939076</v>
      </c>
      <c r="F17" s="76">
        <f>分析係数表!C20</f>
        <v>8.1453634085213444E-3</v>
      </c>
      <c r="G17" s="77">
        <f t="shared" si="1"/>
        <v>5.5470216760539627E-2</v>
      </c>
      <c r="H17" s="77">
        <v>5.5947015588609976E-2</v>
      </c>
      <c r="I17" s="77">
        <f t="shared" si="2"/>
        <v>5.5947015588609976E-2</v>
      </c>
      <c r="J17" s="76">
        <f>分析係数表!G20</f>
        <v>0.10256410256410256</v>
      </c>
      <c r="K17" s="78">
        <f t="shared" si="3"/>
        <v>5.7381554449856386E-3</v>
      </c>
      <c r="L17" s="79"/>
      <c r="M17" s="80"/>
      <c r="N17" s="81">
        <f>分析係数表!H20</f>
        <v>5.4025372630360328E-4</v>
      </c>
      <c r="O17" s="82">
        <f t="shared" si="4"/>
        <v>1.0154268232804308E-2</v>
      </c>
      <c r="P17" s="76">
        <f>分析係数表!C20</f>
        <v>8.1453634085213444E-3</v>
      </c>
      <c r="Q17" s="82">
        <f t="shared" si="5"/>
        <v>8.2710204903794913E-5</v>
      </c>
      <c r="R17" s="83">
        <v>2.3531491678365621E-4</v>
      </c>
      <c r="S17" s="84">
        <f t="shared" si="6"/>
        <v>5.6182330505393632E-2</v>
      </c>
      <c r="T17" s="85">
        <f>分析係数表!F20</f>
        <v>0.23076923076923078</v>
      </c>
      <c r="U17" s="86">
        <f t="shared" si="7"/>
        <v>1.2965153193552377E-2</v>
      </c>
      <c r="V17" s="87">
        <f>分析係数表!D20</f>
        <v>8.9743589743589744E-2</v>
      </c>
      <c r="W17" s="88">
        <f t="shared" si="8"/>
        <v>0</v>
      </c>
      <c r="X17" s="76">
        <f>分析係数表!E20</f>
        <v>6.4102564102564097E-2</v>
      </c>
      <c r="Y17" s="89">
        <f t="shared" si="9"/>
        <v>0</v>
      </c>
    </row>
    <row r="18" spans="1:25" x14ac:dyDescent="0.2">
      <c r="A18" s="6" t="s">
        <v>6</v>
      </c>
      <c r="B18" s="5" t="s">
        <v>34</v>
      </c>
      <c r="C18" s="75">
        <f>最終需要_まとめ!C19</f>
        <v>100</v>
      </c>
      <c r="D18" s="76">
        <f>投入係数表!P18</f>
        <v>7.1684587813620068E-2</v>
      </c>
      <c r="E18" s="77">
        <f t="shared" si="0"/>
        <v>7.1684587813620064</v>
      </c>
      <c r="F18" s="76">
        <f>分析係数表!C21</f>
        <v>1.4319809069212375E-2</v>
      </c>
      <c r="G18" s="77">
        <f t="shared" si="1"/>
        <v>0.10265096106962275</v>
      </c>
      <c r="H18" s="77">
        <v>0.10359359911404853</v>
      </c>
      <c r="I18" s="77">
        <f t="shared" si="2"/>
        <v>100.10359359911405</v>
      </c>
      <c r="J18" s="76">
        <f>分析係数表!G21</f>
        <v>0.28315412186379929</v>
      </c>
      <c r="K18" s="78">
        <f t="shared" si="3"/>
        <v>28.344745140967778</v>
      </c>
      <c r="L18" s="79"/>
      <c r="M18" s="80"/>
      <c r="N18" s="81">
        <f>分析係数表!H21</f>
        <v>8.9720708118276973E-4</v>
      </c>
      <c r="O18" s="82">
        <f t="shared" si="4"/>
        <v>1.686333831519287E-2</v>
      </c>
      <c r="P18" s="76">
        <f>分析係数表!C21</f>
        <v>1.4319809069212375E-2</v>
      </c>
      <c r="Q18" s="82">
        <f t="shared" si="5"/>
        <v>2.414797849430954E-4</v>
      </c>
      <c r="R18" s="83">
        <v>6.3726435427293403E-4</v>
      </c>
      <c r="S18" s="84">
        <f t="shared" si="6"/>
        <v>100.10423086346832</v>
      </c>
      <c r="T18" s="85">
        <f>分析係数表!F21</f>
        <v>0.4265232974910394</v>
      </c>
      <c r="U18" s="86">
        <f t="shared" si="7"/>
        <v>42.696786640690782</v>
      </c>
      <c r="V18" s="87">
        <f>分析係数表!D21</f>
        <v>0.22580645161290322</v>
      </c>
      <c r="W18" s="88">
        <f t="shared" si="8"/>
        <v>23</v>
      </c>
      <c r="X18" s="76">
        <f>分析係数表!E21</f>
        <v>0.13261648745519714</v>
      </c>
      <c r="Y18" s="89">
        <f t="shared" si="9"/>
        <v>13</v>
      </c>
    </row>
    <row r="19" spans="1:25" x14ac:dyDescent="0.2">
      <c r="A19" s="6" t="s">
        <v>7</v>
      </c>
      <c r="B19" s="5" t="s">
        <v>268</v>
      </c>
      <c r="C19" s="90"/>
      <c r="D19" s="76">
        <f>投入係数表!P19</f>
        <v>0</v>
      </c>
      <c r="E19" s="77">
        <f t="shared" si="0"/>
        <v>0</v>
      </c>
      <c r="F19" s="76">
        <f>分析係数表!C22</f>
        <v>8.8888888888888351E-3</v>
      </c>
      <c r="G19" s="77">
        <f t="shared" si="1"/>
        <v>0</v>
      </c>
      <c r="H19" s="77">
        <v>8.9325384051599838E-5</v>
      </c>
      <c r="I19" s="77">
        <f t="shared" si="2"/>
        <v>8.9325384051599838E-5</v>
      </c>
      <c r="J19" s="76">
        <f>分析係数表!G22</f>
        <v>0.19767441860465115</v>
      </c>
      <c r="K19" s="78">
        <f t="shared" si="3"/>
        <v>1.7657343359037177E-5</v>
      </c>
      <c r="L19" s="79"/>
      <c r="M19" s="80"/>
      <c r="N19" s="81">
        <f>分析係数表!H22</f>
        <v>3.8589551878828809E-5</v>
      </c>
      <c r="O19" s="82">
        <f t="shared" si="4"/>
        <v>7.2530487377173635E-4</v>
      </c>
      <c r="P19" s="76">
        <f>分析係数表!C22</f>
        <v>8.8888888888888351E-3</v>
      </c>
      <c r="Q19" s="82">
        <f t="shared" si="5"/>
        <v>6.4471544335265064E-6</v>
      </c>
      <c r="R19" s="83">
        <v>6.4976490245361555E-5</v>
      </c>
      <c r="S19" s="84">
        <f t="shared" si="6"/>
        <v>1.5430187429696141E-4</v>
      </c>
      <c r="T19" s="85">
        <f>分析係数表!F22</f>
        <v>0.41860465116279072</v>
      </c>
      <c r="U19" s="86">
        <f t="shared" si="7"/>
        <v>6.4591482263844316E-5</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投入係数表!P20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5.4397865532880227E-4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投入係数表!P21</f>
        <v>0</v>
      </c>
      <c r="E21" s="77">
        <f t="shared" si="0"/>
        <v>0</v>
      </c>
      <c r="F21" s="76">
        <f>分析係数表!C24</f>
        <v>3.6742192284139663E-2</v>
      </c>
      <c r="G21" s="77">
        <f t="shared" si="1"/>
        <v>0</v>
      </c>
      <c r="H21" s="77">
        <v>2.9458956382505961E-4</v>
      </c>
      <c r="I21" s="77">
        <f t="shared" si="2"/>
        <v>2.9458956382505961E-4</v>
      </c>
      <c r="J21" s="76">
        <f>分析係数表!G24</f>
        <v>0.21568627450980393</v>
      </c>
      <c r="K21" s="78">
        <f t="shared" si="3"/>
        <v>6.3538925530895211E-5</v>
      </c>
      <c r="L21" s="79"/>
      <c r="M21" s="80"/>
      <c r="N21" s="81">
        <f>分析係数表!H24</f>
        <v>3.6660074284887369E-4</v>
      </c>
      <c r="O21" s="82">
        <f t="shared" si="4"/>
        <v>6.890396300831496E-3</v>
      </c>
      <c r="P21" s="76">
        <f>分析係数表!C24</f>
        <v>3.6742192284139663E-2</v>
      </c>
      <c r="Q21" s="82">
        <f t="shared" si="5"/>
        <v>2.5316826579907547E-4</v>
      </c>
      <c r="R21" s="83">
        <v>1.0017490273968167E-3</v>
      </c>
      <c r="S21" s="84">
        <f t="shared" si="6"/>
        <v>1.2963385912218763E-3</v>
      </c>
      <c r="T21" s="85">
        <f>分析係数表!F24</f>
        <v>0.41176470588235292</v>
      </c>
      <c r="U21" s="86">
        <f t="shared" si="7"/>
        <v>5.3378647873841964E-4</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投入係数表!P22</f>
        <v>3.5842293906810036E-3</v>
      </c>
      <c r="E22" s="77">
        <f t="shared" si="0"/>
        <v>0.35842293906810035</v>
      </c>
      <c r="F22" s="76">
        <f>分析係数表!C25</f>
        <v>5.4298642533936459E-3</v>
      </c>
      <c r="G22" s="77">
        <f t="shared" si="1"/>
        <v>1.946187904442167E-3</v>
      </c>
      <c r="H22" s="77">
        <v>2.0513436470246532E-3</v>
      </c>
      <c r="I22" s="77">
        <f t="shared" si="2"/>
        <v>2.0513436470246532E-3</v>
      </c>
      <c r="J22" s="76">
        <f>分析係数表!G25</f>
        <v>0.19285714285714287</v>
      </c>
      <c r="K22" s="78">
        <f t="shared" si="3"/>
        <v>3.9561627478332598E-4</v>
      </c>
      <c r="L22" s="79"/>
      <c r="M22" s="80"/>
      <c r="N22" s="81">
        <f>分析係数表!H25</f>
        <v>5.0166417442477451E-4</v>
      </c>
      <c r="O22" s="82">
        <f t="shared" si="4"/>
        <v>9.428963359032573E-3</v>
      </c>
      <c r="P22" s="76">
        <f>分析係数表!C25</f>
        <v>5.4298642533936459E-3</v>
      </c>
      <c r="Q22" s="82">
        <f t="shared" si="5"/>
        <v>5.1197991089769448E-5</v>
      </c>
      <c r="R22" s="83">
        <v>2.3423986493497587E-4</v>
      </c>
      <c r="S22" s="84">
        <f t="shared" si="6"/>
        <v>2.2855835119596291E-3</v>
      </c>
      <c r="T22" s="85">
        <f>分析係数表!F25</f>
        <v>0.35</v>
      </c>
      <c r="U22" s="86">
        <f t="shared" si="7"/>
        <v>7.9995422918587012E-4</v>
      </c>
      <c r="V22" s="87">
        <f>分析係数表!D25</f>
        <v>1.4285714285714285E-2</v>
      </c>
      <c r="W22" s="88">
        <f t="shared" si="8"/>
        <v>0</v>
      </c>
      <c r="X22" s="76">
        <f>分析係数表!E25</f>
        <v>0</v>
      </c>
      <c r="Y22" s="89">
        <f t="shared" si="9"/>
        <v>0</v>
      </c>
    </row>
    <row r="23" spans="1:25" x14ac:dyDescent="0.2">
      <c r="A23" s="6" t="s">
        <v>11</v>
      </c>
      <c r="B23" s="5" t="s">
        <v>35</v>
      </c>
      <c r="C23" s="90"/>
      <c r="D23" s="76">
        <f>投入係数表!P23</f>
        <v>0</v>
      </c>
      <c r="E23" s="77">
        <f t="shared" si="0"/>
        <v>0</v>
      </c>
      <c r="F23" s="76">
        <f>分析係数表!C26</f>
        <v>0.48330404217926182</v>
      </c>
      <c r="G23" s="77">
        <f t="shared" si="1"/>
        <v>0</v>
      </c>
      <c r="H23" s="77">
        <v>5.3415405573654451E-3</v>
      </c>
      <c r="I23" s="77">
        <f t="shared" si="2"/>
        <v>5.3415405573654451E-3</v>
      </c>
      <c r="J23" s="76">
        <f>分析係数表!G26</f>
        <v>0.1963757396449704</v>
      </c>
      <c r="K23" s="78">
        <f t="shared" si="3"/>
        <v>1.0489489777962468E-3</v>
      </c>
      <c r="L23" s="79"/>
      <c r="M23" s="80"/>
      <c r="N23" s="81">
        <f>分析係数表!H26</f>
        <v>1.0805074526072066E-2</v>
      </c>
      <c r="O23" s="82">
        <f t="shared" si="4"/>
        <v>0.20308536465608618</v>
      </c>
      <c r="P23" s="76">
        <f>分析係数表!C26</f>
        <v>0.48330404217926182</v>
      </c>
      <c r="Q23" s="82">
        <f t="shared" si="5"/>
        <v>9.8151977645735841E-2</v>
      </c>
      <c r="R23" s="83">
        <v>0.10728710841087609</v>
      </c>
      <c r="S23" s="84">
        <f t="shared" si="6"/>
        <v>0.11262864896824154</v>
      </c>
      <c r="T23" s="85">
        <f>分析係数表!F26</f>
        <v>0.33515162721893493</v>
      </c>
      <c r="U23" s="86">
        <f t="shared" si="7"/>
        <v>3.7747674973176368E-2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投入係数表!P24</f>
        <v>0</v>
      </c>
      <c r="E24" s="77">
        <f t="shared" si="0"/>
        <v>0</v>
      </c>
      <c r="F24" s="76">
        <f>分析係数表!C27</f>
        <v>1.5397419891801878E-2</v>
      </c>
      <c r="G24" s="77">
        <f t="shared" si="1"/>
        <v>0</v>
      </c>
      <c r="H24" s="77">
        <v>3.9884928083278373E-5</v>
      </c>
      <c r="I24" s="77">
        <f t="shared" si="2"/>
        <v>3.9884928083278373E-5</v>
      </c>
      <c r="J24" s="76">
        <f>分析係数表!G27</f>
        <v>0.17525773195876287</v>
      </c>
      <c r="K24" s="78">
        <f t="shared" si="3"/>
        <v>6.9901420352137347E-6</v>
      </c>
      <c r="L24" s="79"/>
      <c r="M24" s="80"/>
      <c r="N24" s="81">
        <f>分析係数表!H27</f>
        <v>1.0544595050889971E-2</v>
      </c>
      <c r="O24" s="82">
        <f t="shared" si="4"/>
        <v>0.19818955675812697</v>
      </c>
      <c r="P24" s="76">
        <f>分析係数表!C27</f>
        <v>1.5397419891801878E-2</v>
      </c>
      <c r="Q24" s="82">
        <f t="shared" si="5"/>
        <v>3.0516078235749817E-3</v>
      </c>
      <c r="R24" s="83">
        <v>3.079064731632046E-3</v>
      </c>
      <c r="S24" s="84">
        <f t="shared" si="6"/>
        <v>3.1189496597153242E-3</v>
      </c>
      <c r="T24" s="85">
        <f>分析係数表!F27</f>
        <v>0.32989690721649484</v>
      </c>
      <c r="U24" s="86">
        <f t="shared" si="7"/>
        <v>1.0289318465040245E-3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投入係数表!P25</f>
        <v>0</v>
      </c>
      <c r="E25" s="77">
        <f t="shared" si="0"/>
        <v>0</v>
      </c>
      <c r="F25" s="76">
        <f>分析係数表!C28</f>
        <v>9.0111373607829948E-2</v>
      </c>
      <c r="G25" s="77">
        <f t="shared" si="1"/>
        <v>0</v>
      </c>
      <c r="H25" s="77">
        <v>2.4450433252868804E-3</v>
      </c>
      <c r="I25" s="77">
        <f t="shared" si="2"/>
        <v>2.4450433252868804E-3</v>
      </c>
      <c r="J25" s="76">
        <f>分析係数表!G28</f>
        <v>0.1250338294993234</v>
      </c>
      <c r="K25" s="78">
        <f t="shared" si="3"/>
        <v>3.0571313025237854E-4</v>
      </c>
      <c r="L25" s="79"/>
      <c r="M25" s="80"/>
      <c r="N25" s="81">
        <f>分析係数表!H28</f>
        <v>1.9400897207081182E-2</v>
      </c>
      <c r="O25" s="82">
        <f t="shared" si="4"/>
        <v>0.36464702528874043</v>
      </c>
      <c r="P25" s="76">
        <f>分析係数表!C28</f>
        <v>9.0111373607829948E-2</v>
      </c>
      <c r="Q25" s="82">
        <f t="shared" si="5"/>
        <v>3.2858844330777501E-2</v>
      </c>
      <c r="R25" s="83">
        <v>3.5521208645411022E-2</v>
      </c>
      <c r="S25" s="84">
        <f t="shared" si="6"/>
        <v>3.7966251970697903E-2</v>
      </c>
      <c r="T25" s="85">
        <f>分析係数表!F28</f>
        <v>0.21434370771312586</v>
      </c>
      <c r="U25" s="86">
        <f t="shared" si="7"/>
        <v>8.1378272153701595E-3</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投入係数表!P26</f>
        <v>3.5842293906810036E-3</v>
      </c>
      <c r="E26" s="77">
        <f t="shared" si="0"/>
        <v>0.35842293906810035</v>
      </c>
      <c r="F26" s="76">
        <f>分析係数表!C29</f>
        <v>0.6629566210045662</v>
      </c>
      <c r="G26" s="77">
        <f t="shared" si="1"/>
        <v>0.23761886057511333</v>
      </c>
      <c r="H26" s="77">
        <v>0.2918450756397647</v>
      </c>
      <c r="I26" s="77">
        <f t="shared" si="2"/>
        <v>0.2918450756397647</v>
      </c>
      <c r="J26" s="76">
        <f>分析係数表!G29</f>
        <v>0.25902590967011185</v>
      </c>
      <c r="K26" s="78">
        <f t="shared" si="3"/>
        <v>7.5595436200332655E-2</v>
      </c>
      <c r="L26" s="79"/>
      <c r="M26" s="80"/>
      <c r="N26" s="81">
        <f>分析係数表!H29</f>
        <v>9.3869084945251077E-3</v>
      </c>
      <c r="O26" s="82">
        <f t="shared" si="4"/>
        <v>0.17643041054497488</v>
      </c>
      <c r="P26" s="76">
        <f>分析係数表!C29</f>
        <v>0.6629566210045662</v>
      </c>
      <c r="Q26" s="82">
        <f t="shared" si="5"/>
        <v>0.11696570881734493</v>
      </c>
      <c r="R26" s="83">
        <v>0.17621596572128553</v>
      </c>
      <c r="S26" s="84">
        <f t="shared" si="6"/>
        <v>0.4680610413610502</v>
      </c>
      <c r="T26" s="85">
        <f>分析係数表!F29</f>
        <v>0.37484071924111567</v>
      </c>
      <c r="U26" s="86">
        <f t="shared" si="7"/>
        <v>0.17544833739252164</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投入係数表!P27</f>
        <v>3.5842293906810036E-3</v>
      </c>
      <c r="E27" s="77">
        <f t="shared" si="0"/>
        <v>0.35842293906810035</v>
      </c>
      <c r="F27" s="76">
        <f>分析係数表!C30</f>
        <v>1</v>
      </c>
      <c r="G27" s="77">
        <f t="shared" si="1"/>
        <v>0.35842293906810035</v>
      </c>
      <c r="H27" s="77">
        <v>0.39878868014553132</v>
      </c>
      <c r="I27" s="77">
        <f t="shared" si="2"/>
        <v>0.39878868014553132</v>
      </c>
      <c r="J27" s="76">
        <f>分析係数表!G30</f>
        <v>0.34461622907327782</v>
      </c>
      <c r="K27" s="78">
        <f t="shared" si="3"/>
        <v>0.13742905114886253</v>
      </c>
      <c r="L27" s="79"/>
      <c r="M27" s="80"/>
      <c r="N27" s="81">
        <f>分析係数表!H30</f>
        <v>0</v>
      </c>
      <c r="O27" s="82">
        <f t="shared" si="4"/>
        <v>0</v>
      </c>
      <c r="P27" s="76">
        <f>分析係数表!C30</f>
        <v>1</v>
      </c>
      <c r="Q27" s="82">
        <f t="shared" si="5"/>
        <v>0</v>
      </c>
      <c r="R27" s="83">
        <v>5.0402442928372905E-2</v>
      </c>
      <c r="S27" s="84">
        <f t="shared" si="6"/>
        <v>0.44919112307390424</v>
      </c>
      <c r="T27" s="85">
        <f>分析係数表!F30</f>
        <v>0.44085628030372337</v>
      </c>
      <c r="U27" s="86">
        <f t="shared" si="7"/>
        <v>0.19802872766381344</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投入係数表!P28</f>
        <v>2.5089605734767026E-2</v>
      </c>
      <c r="E28" s="77">
        <f t="shared" si="0"/>
        <v>2.5089605734767026</v>
      </c>
      <c r="F28" s="76">
        <f>分析係数表!C31</f>
        <v>0.28926065839179704</v>
      </c>
      <c r="G28" s="77">
        <f t="shared" si="1"/>
        <v>0.72574358736293165</v>
      </c>
      <c r="H28" s="77">
        <v>0.76879084509183038</v>
      </c>
      <c r="I28" s="77">
        <f t="shared" si="2"/>
        <v>0.76879084509183038</v>
      </c>
      <c r="J28" s="76">
        <f>分析係数表!G31</f>
        <v>7.0113314447592071E-2</v>
      </c>
      <c r="K28" s="78">
        <f t="shared" si="3"/>
        <v>5.3902474266353549E-2</v>
      </c>
      <c r="L28" s="79"/>
      <c r="M28" s="80"/>
      <c r="N28" s="81">
        <f>分析係数表!H31</f>
        <v>2.2806425160387826E-2</v>
      </c>
      <c r="O28" s="82">
        <f t="shared" si="4"/>
        <v>0.42865518039909623</v>
      </c>
      <c r="P28" s="76">
        <f>分析係数表!C31</f>
        <v>0.28926065839179704</v>
      </c>
      <c r="Q28" s="82">
        <f t="shared" si="5"/>
        <v>0.1239930797052971</v>
      </c>
      <c r="R28" s="83">
        <v>0.157381875224439</v>
      </c>
      <c r="S28" s="84">
        <f t="shared" si="6"/>
        <v>0.9261727203162694</v>
      </c>
      <c r="T28" s="85">
        <f>分析係数表!F31</f>
        <v>0.24929178470254956</v>
      </c>
      <c r="U28" s="86">
        <f t="shared" si="7"/>
        <v>0.23088725039045807</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投入係数表!P29</f>
        <v>0</v>
      </c>
      <c r="E29" s="77">
        <f t="shared" si="0"/>
        <v>0</v>
      </c>
      <c r="F29" s="76">
        <f>分析係数表!C32</f>
        <v>1</v>
      </c>
      <c r="G29" s="77">
        <f t="shared" si="1"/>
        <v>0</v>
      </c>
      <c r="H29" s="77">
        <v>9.1442120020698344E-3</v>
      </c>
      <c r="I29" s="77">
        <f t="shared" si="2"/>
        <v>9.1442120020698344E-3</v>
      </c>
      <c r="J29" s="76">
        <f>分析係数表!G32</f>
        <v>0.14014251781472684</v>
      </c>
      <c r="K29" s="78">
        <f t="shared" si="3"/>
        <v>1.2814928934017106E-3</v>
      </c>
      <c r="L29" s="79"/>
      <c r="M29" s="80"/>
      <c r="N29" s="81">
        <f>分析係数表!H32</f>
        <v>6.3576286720370464E-3</v>
      </c>
      <c r="O29" s="82">
        <f t="shared" si="4"/>
        <v>0.11949397795389358</v>
      </c>
      <c r="P29" s="76">
        <f>分析係数表!C32</f>
        <v>1</v>
      </c>
      <c r="Q29" s="82">
        <f t="shared" si="5"/>
        <v>0.11949397795389358</v>
      </c>
      <c r="R29" s="83">
        <v>0.15755791605729064</v>
      </c>
      <c r="S29" s="84">
        <f t="shared" si="6"/>
        <v>0.16670212805936047</v>
      </c>
      <c r="T29" s="85">
        <f>分析係数表!F32</f>
        <v>0.4833729216152019</v>
      </c>
      <c r="U29" s="86">
        <f t="shared" si="7"/>
        <v>8.0579294679524599E-2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投入係数表!P30</f>
        <v>0</v>
      </c>
      <c r="E30" s="77">
        <f t="shared" si="0"/>
        <v>0</v>
      </c>
      <c r="F30" s="76">
        <f>分析係数表!C33</f>
        <v>0.49161290322580642</v>
      </c>
      <c r="G30" s="77">
        <f t="shared" si="1"/>
        <v>0</v>
      </c>
      <c r="H30" s="77">
        <v>6.9042404815262554E-3</v>
      </c>
      <c r="I30" s="77">
        <f t="shared" si="2"/>
        <v>6.9042404815262554E-3</v>
      </c>
      <c r="J30" s="76">
        <f>分析係数表!G33</f>
        <v>0.50851900393184801</v>
      </c>
      <c r="K30" s="78">
        <f t="shared" si="3"/>
        <v>3.510937492571674E-3</v>
      </c>
      <c r="L30" s="79"/>
      <c r="M30" s="80"/>
      <c r="N30" s="81">
        <f>分析係数表!H33</f>
        <v>9.3579663306159861E-4</v>
      </c>
      <c r="O30" s="82">
        <f t="shared" si="4"/>
        <v>1.7588643188964609E-2</v>
      </c>
      <c r="P30" s="76">
        <f>分析係数表!C33</f>
        <v>0.49161290322580642</v>
      </c>
      <c r="Q30" s="82">
        <f t="shared" si="5"/>
        <v>8.6468039419296972E-3</v>
      </c>
      <c r="R30" s="83">
        <v>3.2559087837892298E-2</v>
      </c>
      <c r="S30" s="84">
        <f t="shared" si="6"/>
        <v>3.9463328319418553E-2</v>
      </c>
      <c r="T30" s="85">
        <f>分析係数表!F33</f>
        <v>0.64744429882044563</v>
      </c>
      <c r="U30" s="86">
        <f t="shared" si="7"/>
        <v>2.5550306932886981E-2</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投入係数表!P31</f>
        <v>4.6594982078853049E-2</v>
      </c>
      <c r="E31" s="77">
        <f t="shared" si="0"/>
        <v>4.6594982078853047</v>
      </c>
      <c r="F31" s="76">
        <f>分析係数表!C34</f>
        <v>0.2705469644902635</v>
      </c>
      <c r="G31" s="77">
        <f t="shared" si="1"/>
        <v>1.2606130961911919</v>
      </c>
      <c r="H31" s="77">
        <v>1.3083029128224319</v>
      </c>
      <c r="I31" s="77">
        <f t="shared" si="2"/>
        <v>1.3083029128224319</v>
      </c>
      <c r="J31" s="76">
        <f>分析係数表!G34</f>
        <v>0.42499396086641439</v>
      </c>
      <c r="K31" s="78">
        <f t="shared" si="3"/>
        <v>0.5560208369334726</v>
      </c>
      <c r="L31" s="79"/>
      <c r="M31" s="80"/>
      <c r="N31" s="81">
        <f>分析係数表!H34</f>
        <v>0.15790844628816747</v>
      </c>
      <c r="O31" s="82">
        <f t="shared" si="4"/>
        <v>2.9679475434739451</v>
      </c>
      <c r="P31" s="76">
        <f>分析係数表!C34</f>
        <v>0.2705469644902635</v>
      </c>
      <c r="Q31" s="82">
        <f t="shared" si="5"/>
        <v>0.80296919865321015</v>
      </c>
      <c r="R31" s="83">
        <v>0.88350563323189901</v>
      </c>
      <c r="S31" s="84">
        <f t="shared" si="6"/>
        <v>2.1918085460543311</v>
      </c>
      <c r="T31" s="85">
        <f>分析係数表!F34</f>
        <v>0.70062001771479188</v>
      </c>
      <c r="U31" s="86">
        <f t="shared" si="7"/>
        <v>1.5356249423640176</v>
      </c>
      <c r="V31" s="87">
        <f>分析係数表!D34</f>
        <v>0.29060310814075208</v>
      </c>
      <c r="W31" s="88">
        <f t="shared" si="8"/>
        <v>1</v>
      </c>
      <c r="X31" s="76">
        <f>分析係数表!E34</f>
        <v>0.1754569611079797</v>
      </c>
      <c r="Y31" s="89">
        <f t="shared" si="9"/>
        <v>0</v>
      </c>
    </row>
    <row r="32" spans="1:25" x14ac:dyDescent="0.2">
      <c r="A32" s="6" t="s">
        <v>20</v>
      </c>
      <c r="B32" s="5" t="s">
        <v>37</v>
      </c>
      <c r="C32" s="90"/>
      <c r="D32" s="76">
        <f>投入係数表!P32</f>
        <v>1.0752688172043012E-2</v>
      </c>
      <c r="E32" s="77">
        <f t="shared" si="0"/>
        <v>1.0752688172043012</v>
      </c>
      <c r="F32" s="76">
        <f>分析係数表!C35</f>
        <v>0.21972666596037715</v>
      </c>
      <c r="G32" s="77">
        <f t="shared" si="1"/>
        <v>0.23626523221545934</v>
      </c>
      <c r="H32" s="77">
        <v>0.26048878524236824</v>
      </c>
      <c r="I32" s="77">
        <f t="shared" si="2"/>
        <v>0.26048878524236824</v>
      </c>
      <c r="J32" s="76">
        <f>分析係数表!G35</f>
        <v>0.31464737793851716</v>
      </c>
      <c r="K32" s="78">
        <f t="shared" si="3"/>
        <v>8.1962113258900668E-2</v>
      </c>
      <c r="L32" s="79"/>
      <c r="M32" s="80"/>
      <c r="N32" s="81">
        <f>分析係数表!H35</f>
        <v>5.9051661762577784E-2</v>
      </c>
      <c r="O32" s="82">
        <f t="shared" si="4"/>
        <v>1.1098977830891996</v>
      </c>
      <c r="P32" s="76">
        <f>分析係数表!C35</f>
        <v>0.21972666596037715</v>
      </c>
      <c r="Q32" s="82">
        <f t="shared" si="5"/>
        <v>0.24387413943500372</v>
      </c>
      <c r="R32" s="83">
        <v>0.30666689431504496</v>
      </c>
      <c r="S32" s="84">
        <f t="shared" si="6"/>
        <v>0.56715567955741319</v>
      </c>
      <c r="T32" s="85">
        <f>分析係数表!F35</f>
        <v>0.64647377938517181</v>
      </c>
      <c r="U32" s="86">
        <f t="shared" si="7"/>
        <v>0.36665127566324635</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投入係数表!P33</f>
        <v>3.5842293906810036E-3</v>
      </c>
      <c r="E33" s="77">
        <f t="shared" si="0"/>
        <v>0.35842293906810035</v>
      </c>
      <c r="F33" s="76">
        <f>分析係数表!C36</f>
        <v>0.80551211884284601</v>
      </c>
      <c r="G33" s="77">
        <f t="shared" si="1"/>
        <v>0.28871402109062583</v>
      </c>
      <c r="H33" s="77">
        <v>0.35708384817545746</v>
      </c>
      <c r="I33" s="77">
        <f t="shared" si="2"/>
        <v>0.35708384817545746</v>
      </c>
      <c r="J33" s="76">
        <f>分析係数表!G36</f>
        <v>2.1071752951861943E-2</v>
      </c>
      <c r="K33" s="78">
        <f t="shared" si="3"/>
        <v>7.5243826318534173E-3</v>
      </c>
      <c r="L33" s="79"/>
      <c r="M33" s="80"/>
      <c r="N33" s="81">
        <f>分析係数表!H36</f>
        <v>0.17565964015242874</v>
      </c>
      <c r="O33" s="82">
        <f t="shared" si="4"/>
        <v>3.3015877854089442</v>
      </c>
      <c r="P33" s="76">
        <f>分析係数表!C36</f>
        <v>0.80551211884284601</v>
      </c>
      <c r="Q33" s="82">
        <f t="shared" si="5"/>
        <v>2.6594689725704184</v>
      </c>
      <c r="R33" s="83">
        <v>2.7718870864457132</v>
      </c>
      <c r="S33" s="84">
        <f t="shared" si="6"/>
        <v>3.1289709346211705</v>
      </c>
      <c r="T33" s="85">
        <f>分析係数表!F36</f>
        <v>0.88071450196790801</v>
      </c>
      <c r="U33" s="86">
        <f t="shared" si="7"/>
        <v>2.7557300783569438</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投入係数表!P34</f>
        <v>2.5089605734767026E-2</v>
      </c>
      <c r="E34" s="77">
        <f t="shared" si="0"/>
        <v>2.5089605734767026</v>
      </c>
      <c r="F34" s="76">
        <f>分析係数表!C37</f>
        <v>0.2431087913880281</v>
      </c>
      <c r="G34" s="77">
        <f t="shared" si="1"/>
        <v>0.60995037265813501</v>
      </c>
      <c r="H34" s="77">
        <v>0.68461714805366747</v>
      </c>
      <c r="I34" s="77">
        <f t="shared" si="2"/>
        <v>0.68461714805366747</v>
      </c>
      <c r="J34" s="76">
        <f>分析係数表!G37</f>
        <v>0.38193760262725779</v>
      </c>
      <c r="K34" s="78">
        <f t="shared" si="3"/>
        <v>0.26148103224512814</v>
      </c>
      <c r="L34" s="79"/>
      <c r="M34" s="80"/>
      <c r="N34" s="81">
        <f>分析係数表!H37</f>
        <v>4.6944189860595245E-2</v>
      </c>
      <c r="O34" s="82">
        <f t="shared" si="4"/>
        <v>0.88233337894331731</v>
      </c>
      <c r="P34" s="76">
        <f>分析係数表!C37</f>
        <v>0.2431087913880281</v>
      </c>
      <c r="Q34" s="82">
        <f t="shared" si="5"/>
        <v>0.21450300135622488</v>
      </c>
      <c r="R34" s="83">
        <v>0.27750928743625503</v>
      </c>
      <c r="S34" s="84">
        <f t="shared" si="6"/>
        <v>0.96212643548992249</v>
      </c>
      <c r="T34" s="85">
        <f>分析係数表!F37</f>
        <v>0.60410509031198689</v>
      </c>
      <c r="U34" s="86">
        <f t="shared" si="7"/>
        <v>0.58122547720318962</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投入係数表!P35</f>
        <v>3.5842293906810036E-3</v>
      </c>
      <c r="E35" s="77">
        <f t="shared" si="0"/>
        <v>0.35842293906810035</v>
      </c>
      <c r="F35" s="76">
        <f>分析係数表!C38</f>
        <v>1.1157894736842144E-2</v>
      </c>
      <c r="G35" s="77">
        <f t="shared" si="1"/>
        <v>3.9992454253914497E-3</v>
      </c>
      <c r="H35" s="77">
        <v>5.5213356666084902E-3</v>
      </c>
      <c r="I35" s="77">
        <f t="shared" si="2"/>
        <v>5.5213356666084902E-3</v>
      </c>
      <c r="J35" s="76">
        <f>分析係数表!G38</f>
        <v>0.27611940298507465</v>
      </c>
      <c r="K35" s="78">
        <f t="shared" si="3"/>
        <v>1.5245479079441355E-3</v>
      </c>
      <c r="L35" s="79"/>
      <c r="M35" s="80"/>
      <c r="N35" s="81">
        <f>分析係数表!H38</f>
        <v>4.123293618252858E-2</v>
      </c>
      <c r="O35" s="82">
        <f t="shared" si="4"/>
        <v>0.77498825762510026</v>
      </c>
      <c r="P35" s="76">
        <f>分析係数表!C38</f>
        <v>1.1157894736842144E-2</v>
      </c>
      <c r="Q35" s="82">
        <f t="shared" si="5"/>
        <v>8.6472374008695705E-3</v>
      </c>
      <c r="R35" s="83">
        <v>1.0770717673244962E-2</v>
      </c>
      <c r="S35" s="84">
        <f t="shared" si="6"/>
        <v>1.6292053339853452E-2</v>
      </c>
      <c r="T35" s="85">
        <f>分析係数表!F38</f>
        <v>0.61194029850746268</v>
      </c>
      <c r="U35" s="86">
        <f t="shared" si="7"/>
        <v>9.9697639840894258E-3</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投入係数表!P36</f>
        <v>0</v>
      </c>
      <c r="E36" s="77">
        <f t="shared" si="0"/>
        <v>0</v>
      </c>
      <c r="F36" s="76">
        <f>分析係数表!C39</f>
        <v>1</v>
      </c>
      <c r="G36" s="77">
        <f t="shared" si="1"/>
        <v>0</v>
      </c>
      <c r="H36" s="77">
        <v>7.6708224689242252E-2</v>
      </c>
      <c r="I36" s="77">
        <f t="shared" si="2"/>
        <v>7.6708224689242252E-2</v>
      </c>
      <c r="J36" s="76">
        <f>分析係数表!G39</f>
        <v>0.35370879120879123</v>
      </c>
      <c r="K36" s="78">
        <f t="shared" si="3"/>
        <v>2.7132373430604231E-2</v>
      </c>
      <c r="L36" s="79"/>
      <c r="M36" s="80"/>
      <c r="N36" s="81">
        <f>分析係数表!H39</f>
        <v>3.7431865322463944E-3</v>
      </c>
      <c r="O36" s="82">
        <f t="shared" si="4"/>
        <v>7.0354572755858436E-2</v>
      </c>
      <c r="P36" s="76">
        <f>分析係数表!C39</f>
        <v>1</v>
      </c>
      <c r="Q36" s="82">
        <f t="shared" si="5"/>
        <v>7.0354572755858436E-2</v>
      </c>
      <c r="R36" s="83">
        <v>0.25630025478107643</v>
      </c>
      <c r="S36" s="84">
        <f t="shared" si="6"/>
        <v>0.3330084794703187</v>
      </c>
      <c r="T36" s="85">
        <f>分析係数表!F39</f>
        <v>0.70432692307692313</v>
      </c>
      <c r="U36" s="86">
        <f t="shared" si="7"/>
        <v>0.23454683770385429</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投入係数表!P37</f>
        <v>0</v>
      </c>
      <c r="E37" s="77">
        <f t="shared" si="0"/>
        <v>0</v>
      </c>
      <c r="F37" s="76">
        <f>分析係数表!C40</f>
        <v>0.83748410739660462</v>
      </c>
      <c r="G37" s="77">
        <f t="shared" si="1"/>
        <v>0</v>
      </c>
      <c r="H37" s="77">
        <v>5.892125068184843E-4</v>
      </c>
      <c r="I37" s="77">
        <f t="shared" si="2"/>
        <v>5.892125068184843E-4</v>
      </c>
      <c r="J37" s="76">
        <f>分析係数表!G40</f>
        <v>0.52098192071653671</v>
      </c>
      <c r="K37" s="78">
        <f t="shared" si="3"/>
        <v>3.0696906351249944E-4</v>
      </c>
      <c r="L37" s="79"/>
      <c r="M37" s="80"/>
      <c r="N37" s="81">
        <f>分析係数表!H40</f>
        <v>2.620230572572476E-2</v>
      </c>
      <c r="O37" s="82">
        <f t="shared" si="4"/>
        <v>0.49248200929100899</v>
      </c>
      <c r="P37" s="76">
        <f>分析係数表!C40</f>
        <v>0.83748410739660462</v>
      </c>
      <c r="Q37" s="82">
        <f t="shared" si="5"/>
        <v>0.41244585595996702</v>
      </c>
      <c r="R37" s="83">
        <v>0.41298608239366946</v>
      </c>
      <c r="S37" s="84">
        <f t="shared" si="6"/>
        <v>0.41357529490048794</v>
      </c>
      <c r="T37" s="85">
        <f>分析係数表!F40</f>
        <v>0.71877591640404714</v>
      </c>
      <c r="U37" s="86">
        <f t="shared" si="7"/>
        <v>0.29726796159417229</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投入係数表!P38</f>
        <v>0</v>
      </c>
      <c r="E38" s="77">
        <f t="shared" si="0"/>
        <v>0</v>
      </c>
      <c r="F38" s="76">
        <f>分析係数表!C41</f>
        <v>0.81365098605995612</v>
      </c>
      <c r="G38" s="77">
        <f t="shared" si="1"/>
        <v>0</v>
      </c>
      <c r="H38" s="77">
        <v>9.0942361064378242E-4</v>
      </c>
      <c r="I38" s="77">
        <f t="shared" si="2"/>
        <v>9.0942361064378242E-4</v>
      </c>
      <c r="J38" s="76">
        <f>分析係数表!G41</f>
        <v>0.45125858123569795</v>
      </c>
      <c r="K38" s="78">
        <f t="shared" si="3"/>
        <v>4.1038520828135905E-4</v>
      </c>
      <c r="L38" s="79"/>
      <c r="M38" s="80"/>
      <c r="N38" s="81">
        <f>分析係数表!H41</f>
        <v>4.9838406251507407E-2</v>
      </c>
      <c r="O38" s="82">
        <f t="shared" si="4"/>
        <v>0.9367312444761976</v>
      </c>
      <c r="P38" s="76">
        <f>分析係数表!C41</f>
        <v>0.81365098605995612</v>
      </c>
      <c r="Q38" s="82">
        <f t="shared" si="5"/>
        <v>0.76217230074122799</v>
      </c>
      <c r="R38" s="83">
        <v>0.77688684684763587</v>
      </c>
      <c r="S38" s="84">
        <f t="shared" si="6"/>
        <v>0.7777962704582797</v>
      </c>
      <c r="T38" s="85">
        <f>分析係数表!F41</f>
        <v>0.55572082379862697</v>
      </c>
      <c r="U38" s="86">
        <f t="shared" si="7"/>
        <v>0.43223758416657487</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投入係数表!P39</f>
        <v>0</v>
      </c>
      <c r="E39" s="77">
        <f>$C$18*D39</f>
        <v>0</v>
      </c>
      <c r="F39" s="76">
        <f>分析係数表!C42</f>
        <v>0.2575498575498576</v>
      </c>
      <c r="G39" s="77">
        <f>E39*F39</f>
        <v>0</v>
      </c>
      <c r="H39" s="77">
        <v>2.1786645418336598E-3</v>
      </c>
      <c r="I39" s="77">
        <f>C39+H39</f>
        <v>2.1786645418336598E-3</v>
      </c>
      <c r="J39" s="76">
        <f>分析係数表!G42</f>
        <v>0.48351648351648352</v>
      </c>
      <c r="K39" s="78">
        <f>I39*J39</f>
        <v>1.0534202180294619E-3</v>
      </c>
      <c r="L39" s="79"/>
      <c r="M39" s="80"/>
      <c r="N39" s="81">
        <f>分析係数表!H42</f>
        <v>1.4085186435772515E-2</v>
      </c>
      <c r="O39" s="82">
        <f t="shared" si="4"/>
        <v>0.26473627892668378</v>
      </c>
      <c r="P39" s="76">
        <f>分析係数表!C42</f>
        <v>0.2575498575498576</v>
      </c>
      <c r="Q39" s="82">
        <f>O39*P39</f>
        <v>6.8182790925846781E-2</v>
      </c>
      <c r="R39" s="83">
        <v>7.1327641657386739E-2</v>
      </c>
      <c r="S39" s="84">
        <f>I39+R39</f>
        <v>7.3506306199220398E-2</v>
      </c>
      <c r="T39" s="85">
        <f>分析係数表!F42</f>
        <v>0.55824175824175826</v>
      </c>
      <c r="U39" s="86">
        <f>S39*T39</f>
        <v>4.1034289614509847E-2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投入係数表!P40</f>
        <v>2.5089605734767026E-2</v>
      </c>
      <c r="E40" s="77">
        <f>$C$18*D40</f>
        <v>2.5089605734767026</v>
      </c>
      <c r="F40" s="76">
        <f>分析係数表!C43</f>
        <v>0.29732567908148977</v>
      </c>
      <c r="G40" s="77">
        <f>E40*F40</f>
        <v>0.74597840629764467</v>
      </c>
      <c r="H40" s="77">
        <v>0.87921768076562568</v>
      </c>
      <c r="I40" s="77">
        <f>C40+H40</f>
        <v>0.87921768076562568</v>
      </c>
      <c r="J40" s="76">
        <f>分析係数表!G43</f>
        <v>0.35619328972357039</v>
      </c>
      <c r="K40" s="78">
        <f>I40*J40</f>
        <v>0.31317143809503611</v>
      </c>
      <c r="L40" s="79"/>
      <c r="M40" s="80"/>
      <c r="N40" s="81">
        <f>分析係数表!H43</f>
        <v>3.7451160098403359E-2</v>
      </c>
      <c r="O40" s="82">
        <f t="shared" si="4"/>
        <v>0.70390837999547018</v>
      </c>
      <c r="P40" s="76">
        <f>分析係数表!C43</f>
        <v>0.29732567908148977</v>
      </c>
      <c r="Q40" s="82">
        <f>O40*P40</f>
        <v>0.20929003709330452</v>
      </c>
      <c r="R40" s="83">
        <v>0.33261053129161527</v>
      </c>
      <c r="S40" s="84">
        <f>I40+R40</f>
        <v>1.211828212057241</v>
      </c>
      <c r="T40" s="85">
        <f>分析係数表!F43</f>
        <v>0.64929309981008654</v>
      </c>
      <c r="U40" s="86">
        <f>S40*T40</f>
        <v>0.78683169624396088</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投入係数表!P41</f>
        <v>0</v>
      </c>
      <c r="E41" s="77">
        <f>$C$18*D41</f>
        <v>0</v>
      </c>
      <c r="F41" s="76">
        <f>分析係数表!C44</f>
        <v>0.43971020730220212</v>
      </c>
      <c r="G41" s="77">
        <f>E41*F41</f>
        <v>0</v>
      </c>
      <c r="H41" s="77">
        <v>1.3607433184839816E-3</v>
      </c>
      <c r="I41" s="77">
        <f>C41+H41</f>
        <v>1.3607433184839816E-3</v>
      </c>
      <c r="J41" s="76">
        <f>分析係数表!G44</f>
        <v>0.26333317697828229</v>
      </c>
      <c r="K41" s="78">
        <f>I41*J41</f>
        <v>3.5832886110835746E-4</v>
      </c>
      <c r="L41" s="79"/>
      <c r="M41" s="80"/>
      <c r="N41" s="81">
        <f>分析係数表!H44</f>
        <v>0.10921807920505523</v>
      </c>
      <c r="O41" s="82">
        <f t="shared" si="4"/>
        <v>2.0527941189924568</v>
      </c>
      <c r="P41" s="76">
        <f>分析係数表!C44</f>
        <v>0.43971020730220212</v>
      </c>
      <c r="Q41" s="82">
        <f>O41*P41</f>
        <v>0.90263452761091456</v>
      </c>
      <c r="R41" s="83">
        <v>0.91679217273389968</v>
      </c>
      <c r="S41" s="84">
        <f>I41+R41</f>
        <v>0.91815291605238369</v>
      </c>
      <c r="T41" s="85">
        <f>分析係数表!F44</f>
        <v>0.45991838266335194</v>
      </c>
      <c r="U41" s="86">
        <f>S41*T41</f>
        <v>0.42227540418845266</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投入係数表!P42</f>
        <v>0</v>
      </c>
      <c r="E42" s="77">
        <f>$C$18*D42</f>
        <v>0</v>
      </c>
      <c r="F42" s="76">
        <f>分析係数表!C45</f>
        <v>1</v>
      </c>
      <c r="G42" s="77">
        <f>E42*F42</f>
        <v>0</v>
      </c>
      <c r="H42" s="77">
        <v>5.7788630402726068E-3</v>
      </c>
      <c r="I42" s="77">
        <f>C42+H42</f>
        <v>5.7788630402726068E-3</v>
      </c>
      <c r="J42" s="76">
        <f>分析係数表!G45</f>
        <v>0</v>
      </c>
      <c r="K42" s="78">
        <f>I42*J42</f>
        <v>0</v>
      </c>
      <c r="L42" s="79"/>
      <c r="M42" s="80"/>
      <c r="N42" s="81">
        <f>分析係数表!H45</f>
        <v>0</v>
      </c>
      <c r="O42" s="82">
        <f t="shared" si="4"/>
        <v>0</v>
      </c>
      <c r="P42" s="76">
        <f>分析係数表!C45</f>
        <v>1</v>
      </c>
      <c r="Q42" s="82">
        <f>O42*P42</f>
        <v>0</v>
      </c>
      <c r="R42" s="83">
        <v>8.5184026227595588E-3</v>
      </c>
      <c r="S42" s="84">
        <f>I42+R42</f>
        <v>1.4297265663032166E-2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3.5842293906810036E-3</v>
      </c>
      <c r="E43" s="77">
        <f>$C$18*D43</f>
        <v>0.35842293906810035</v>
      </c>
      <c r="F43" s="76">
        <f>分析係数表!C46</f>
        <v>1</v>
      </c>
      <c r="G43" s="77">
        <f>E43*F43</f>
        <v>0.35842293906810035</v>
      </c>
      <c r="H43" s="77">
        <v>0.40432413998763161</v>
      </c>
      <c r="I43" s="77">
        <f>C43+H43</f>
        <v>0.40432413998763161</v>
      </c>
      <c r="J43" s="76">
        <f>分析係数表!G46</f>
        <v>9.3457943925233638E-3</v>
      </c>
      <c r="K43" s="78">
        <f>I43*J43</f>
        <v>3.778730280258239E-3</v>
      </c>
      <c r="L43" s="79"/>
      <c r="M43" s="80"/>
      <c r="N43" s="81">
        <f>分析係数表!H46</f>
        <v>5.0031354010901551E-2</v>
      </c>
      <c r="O43" s="82">
        <f t="shared" si="4"/>
        <v>0.94035776884505629</v>
      </c>
      <c r="P43" s="76">
        <f>分析係数表!C46</f>
        <v>1</v>
      </c>
      <c r="Q43" s="82">
        <f>O43*P43</f>
        <v>0.94035776884505629</v>
      </c>
      <c r="R43" s="83">
        <v>0.9801077821033658</v>
      </c>
      <c r="S43" s="84">
        <f>I43+R43</f>
        <v>1.3844319220909975</v>
      </c>
      <c r="T43" s="85">
        <f>分析係数表!F46</f>
        <v>0.31355140186915886</v>
      </c>
      <c r="U43" s="86">
        <f>S43*T43</f>
        <v>0.43409056996404638</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投入係数表!P44</f>
        <v>0.55913978494623651</v>
      </c>
      <c r="E44" s="91">
        <f>SUM(E5:E43)</f>
        <v>55.913978494623656</v>
      </c>
      <c r="F44" s="92">
        <f>分析係数表!C47</f>
        <v>0.44631798907903963</v>
      </c>
      <c r="G44" s="91">
        <f>SUM(G5:G43)</f>
        <v>6.3685022174894419</v>
      </c>
      <c r="H44" s="91">
        <f>SUM(H5:H43)</f>
        <v>7.0744965492743219</v>
      </c>
      <c r="I44" s="91">
        <f>SUM(I5:I43)</f>
        <v>107.07449654927434</v>
      </c>
      <c r="J44" s="92">
        <f>分析係数表!G47</f>
        <v>0.26122233306007958</v>
      </c>
      <c r="K44" s="93">
        <f>SUM(K5:K43)</f>
        <v>29.976665347212652</v>
      </c>
      <c r="L44" s="94">
        <f>最終需要_まとめ!$L$33</f>
        <v>0.627</v>
      </c>
      <c r="M44" s="91">
        <f>K44*L44</f>
        <v>18.795369172702333</v>
      </c>
      <c r="N44" s="95">
        <f>分析係数表!H47</f>
        <v>1</v>
      </c>
      <c r="O44" s="96">
        <f>SUM(O5:O43)</f>
        <v>18.795369172702333</v>
      </c>
      <c r="P44" s="92">
        <f>分析係数表!C47</f>
        <v>0.44631798907903963</v>
      </c>
      <c r="Q44" s="96">
        <f>SUM(Q5:Q43)</f>
        <v>8.1528081286837484</v>
      </c>
      <c r="R44" s="91">
        <f>SUM(R5:R43)</f>
        <v>9.1944867680549063</v>
      </c>
      <c r="S44" s="97">
        <f>SUM(S5:S43)</f>
        <v>116.26898331732923</v>
      </c>
      <c r="T44" s="98">
        <f>分析係数表!F47</f>
        <v>0.52393110055407954</v>
      </c>
      <c r="U44" s="99">
        <f>SUM(U5:U43)</f>
        <v>51.919676217135688</v>
      </c>
      <c r="V44" s="100">
        <f>分析係数表!D47</f>
        <v>0.10969491056701794</v>
      </c>
      <c r="W44" s="101">
        <f>SUM(W5:W43)</f>
        <v>24</v>
      </c>
      <c r="X44" s="92">
        <f>分析係数表!E47</f>
        <v>8.3823050104198563E-2</v>
      </c>
      <c r="Y44" s="102">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0.75107940679556973</v>
      </c>
      <c r="G5" s="77">
        <f t="shared" ref="G5:G38" si="1">E5*F5</f>
        <v>0</v>
      </c>
      <c r="H5" s="77">
        <f t="array" ref="H5:H43">MMULT(逆行列係数!C5:AO43,'15'!G5:G43)</f>
        <v>9.2468878275611015E-4</v>
      </c>
      <c r="I5" s="77">
        <f t="shared" ref="I5:I38" si="2">C5+H5</f>
        <v>9.2468878275611015E-4</v>
      </c>
      <c r="J5" s="76">
        <f>分析係数表!G8</f>
        <v>0.11972085188304657</v>
      </c>
      <c r="K5" s="78">
        <f t="shared" ref="K5:K38" si="3">I5*J5</f>
        <v>1.1070452879825889E-4</v>
      </c>
      <c r="L5" s="79" t="s">
        <v>183</v>
      </c>
      <c r="M5" s="80" t="s">
        <v>183</v>
      </c>
      <c r="N5" s="81">
        <f>分析係数表!H8</f>
        <v>1.1750518547103371E-2</v>
      </c>
      <c r="O5" s="82">
        <f t="shared" ref="O5:O43" si="4">$M$44*N5</f>
        <v>0.15874098326207542</v>
      </c>
      <c r="P5" s="76">
        <f>分析係数表!C8</f>
        <v>0.75107940679556973</v>
      </c>
      <c r="Q5" s="82">
        <f t="shared" ref="Q5:Q38" si="5">O5*P5</f>
        <v>0.11922708354262507</v>
      </c>
      <c r="R5" s="83">
        <f t="array" ref="R5:R43">MMULT(逆行列係数!C5:AO43,'15'!Q5:Q43)</f>
        <v>0.16833621852210864</v>
      </c>
      <c r="S5" s="84">
        <f t="shared" ref="S5:S38" si="6">I5+R5</f>
        <v>0.16926090730486476</v>
      </c>
      <c r="T5" s="85">
        <f>分析係数表!F8</f>
        <v>0.45193117555047529</v>
      </c>
      <c r="U5" s="86">
        <f t="shared" ref="U5:U38" si="7">S5*T5</f>
        <v>7.649428081302756E-2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投入係数表!Q6</f>
        <v>0</v>
      </c>
      <c r="E6" s="77">
        <f t="shared" si="0"/>
        <v>0</v>
      </c>
      <c r="F6" s="76">
        <f>分析係数表!C9</f>
        <v>5.0420168067226934E-2</v>
      </c>
      <c r="G6" s="77">
        <f t="shared" si="1"/>
        <v>0</v>
      </c>
      <c r="H6" s="77">
        <v>2.7974792992495142E-6</v>
      </c>
      <c r="I6" s="77">
        <f t="shared" si="2"/>
        <v>2.7974792992495142E-6</v>
      </c>
      <c r="J6" s="76">
        <f>分析係数表!G9</f>
        <v>0.2857142857142857</v>
      </c>
      <c r="K6" s="78">
        <f t="shared" si="3"/>
        <v>7.9927979978557542E-7</v>
      </c>
      <c r="L6" s="79"/>
      <c r="M6" s="80"/>
      <c r="N6" s="81">
        <f>分析係数表!H9</f>
        <v>6.077854420915537E-4</v>
      </c>
      <c r="O6" s="82">
        <f t="shared" si="4"/>
        <v>8.2107405135556245E-3</v>
      </c>
      <c r="P6" s="76">
        <f>分析係数表!C9</f>
        <v>5.0420168067226934E-2</v>
      </c>
      <c r="Q6" s="82">
        <f t="shared" si="5"/>
        <v>4.1398691664986379E-4</v>
      </c>
      <c r="R6" s="83">
        <v>4.767391136076966E-4</v>
      </c>
      <c r="S6" s="84">
        <f t="shared" si="6"/>
        <v>4.7953659290694611E-4</v>
      </c>
      <c r="T6" s="85">
        <f>分析係数表!F9</f>
        <v>0.7142857142857143</v>
      </c>
      <c r="U6" s="86">
        <f t="shared" si="7"/>
        <v>3.4252613779067579E-4</v>
      </c>
      <c r="V6" s="87">
        <f>分析係数表!D9</f>
        <v>0.14285714285714285</v>
      </c>
      <c r="W6" s="167">
        <f t="shared" si="8"/>
        <v>0</v>
      </c>
      <c r="X6" s="76">
        <f>分析係数表!E9</f>
        <v>0</v>
      </c>
      <c r="Y6" s="166">
        <f t="shared" si="9"/>
        <v>0</v>
      </c>
    </row>
    <row r="7" spans="1:25" x14ac:dyDescent="0.2">
      <c r="A7" s="6" t="s">
        <v>220</v>
      </c>
      <c r="B7" s="5" t="s">
        <v>266</v>
      </c>
      <c r="C7" s="90"/>
      <c r="D7" s="76">
        <f>投入係数表!Q7</f>
        <v>0</v>
      </c>
      <c r="E7" s="77">
        <f t="shared" si="0"/>
        <v>0</v>
      </c>
      <c r="F7" s="76">
        <f>分析係数表!C10</f>
        <v>1</v>
      </c>
      <c r="G7" s="77">
        <f t="shared" si="1"/>
        <v>0</v>
      </c>
      <c r="H7" s="77">
        <v>6.8321066228699235E-4</v>
      </c>
      <c r="I7" s="77">
        <f t="shared" si="2"/>
        <v>6.8321066228699235E-4</v>
      </c>
      <c r="J7" s="76">
        <f>分析係数表!G10</f>
        <v>0.17928858290304073</v>
      </c>
      <c r="K7" s="78">
        <f t="shared" si="3"/>
        <v>1.2249187146568278E-4</v>
      </c>
      <c r="L7" s="79"/>
      <c r="M7" s="80"/>
      <c r="N7" s="81">
        <f>分析係数表!H10</f>
        <v>1.1866287202739858E-3</v>
      </c>
      <c r="O7" s="82">
        <f t="shared" si="4"/>
        <v>1.6030493383608603E-2</v>
      </c>
      <c r="P7" s="76">
        <f>分析係数表!C10</f>
        <v>1</v>
      </c>
      <c r="Q7" s="82">
        <f t="shared" si="5"/>
        <v>1.6030493383608603E-2</v>
      </c>
      <c r="R7" s="83">
        <v>2.6714578210134291E-2</v>
      </c>
      <c r="S7" s="84">
        <f t="shared" si="6"/>
        <v>2.7397788872421284E-2</v>
      </c>
      <c r="T7" s="85">
        <f>分析係数表!F10</f>
        <v>0.51912411550965765</v>
      </c>
      <c r="U7" s="86">
        <f t="shared" si="7"/>
        <v>1.4222852915316039E-2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投入係数表!Q8</f>
        <v>0</v>
      </c>
      <c r="E8" s="77">
        <f t="shared" si="0"/>
        <v>0</v>
      </c>
      <c r="F8" s="76">
        <f>分析係数表!C11</f>
        <v>1.2755102040816757E-3</v>
      </c>
      <c r="G8" s="77">
        <f t="shared" si="1"/>
        <v>0</v>
      </c>
      <c r="H8" s="77">
        <v>3.3955242882920182E-4</v>
      </c>
      <c r="I8" s="77">
        <f t="shared" si="2"/>
        <v>3.3955242882920182E-4</v>
      </c>
      <c r="J8" s="76">
        <f>分析係数表!G11</f>
        <v>0.5714285714285714</v>
      </c>
      <c r="K8" s="78">
        <f t="shared" si="3"/>
        <v>1.9402995933097246E-4</v>
      </c>
      <c r="L8" s="79"/>
      <c r="M8" s="80"/>
      <c r="N8" s="81">
        <f>分析係数表!H11</f>
        <v>-1.9294775939414404E-5</v>
      </c>
      <c r="O8" s="82">
        <f t="shared" si="4"/>
        <v>-2.606584290017659E-4</v>
      </c>
      <c r="P8" s="76">
        <f>分析係数表!C11</f>
        <v>1.2755102040816757E-3</v>
      </c>
      <c r="Q8" s="82">
        <f t="shared" si="5"/>
        <v>-3.3247248597165137E-7</v>
      </c>
      <c r="R8" s="83">
        <v>7.2973700266626526E-5</v>
      </c>
      <c r="S8" s="84">
        <f t="shared" si="6"/>
        <v>4.1252612909582835E-4</v>
      </c>
      <c r="T8" s="85">
        <f>分析係数表!F11</f>
        <v>0.8571428571428571</v>
      </c>
      <c r="U8" s="86">
        <f t="shared" si="7"/>
        <v>3.5359382493928141E-4</v>
      </c>
      <c r="V8" s="87">
        <f>分析係数表!D11</f>
        <v>0.14285714285714285</v>
      </c>
      <c r="W8" s="167">
        <f t="shared" si="8"/>
        <v>0</v>
      </c>
      <c r="X8" s="76">
        <f>分析係数表!E11</f>
        <v>0</v>
      </c>
      <c r="Y8" s="166">
        <f t="shared" si="9"/>
        <v>0</v>
      </c>
    </row>
    <row r="9" spans="1:25" x14ac:dyDescent="0.2">
      <c r="A9" s="6" t="s">
        <v>222</v>
      </c>
      <c r="B9" s="5" t="s">
        <v>190</v>
      </c>
      <c r="C9" s="90"/>
      <c r="D9" s="76">
        <f>投入係数表!Q9</f>
        <v>0</v>
      </c>
      <c r="E9" s="77">
        <f t="shared" si="0"/>
        <v>0</v>
      </c>
      <c r="F9" s="76">
        <f>分析係数表!C12</f>
        <v>9.1502903081732923E-2</v>
      </c>
      <c r="G9" s="77">
        <f t="shared" si="1"/>
        <v>0</v>
      </c>
      <c r="H9" s="77">
        <v>3.1625964662742082E-4</v>
      </c>
      <c r="I9" s="77">
        <f t="shared" si="2"/>
        <v>3.1625964662742082E-4</v>
      </c>
      <c r="J9" s="76">
        <f>分析係数表!G12</f>
        <v>0.14161426479455594</v>
      </c>
      <c r="K9" s="78">
        <f t="shared" si="3"/>
        <v>4.4786877341328264E-5</v>
      </c>
      <c r="L9" s="79"/>
      <c r="M9" s="80"/>
      <c r="N9" s="81">
        <f>分析係数表!H12</f>
        <v>9.0270609232550286E-2</v>
      </c>
      <c r="O9" s="82">
        <f t="shared" si="4"/>
        <v>1.2194904600847618</v>
      </c>
      <c r="P9" s="76">
        <f>分析係数表!C12</f>
        <v>9.1502903081732923E-2</v>
      </c>
      <c r="Q9" s="82">
        <f t="shared" si="5"/>
        <v>0.11158691737823385</v>
      </c>
      <c r="R9" s="83">
        <v>0.1268919381572447</v>
      </c>
      <c r="S9" s="84">
        <f t="shared" si="6"/>
        <v>0.12720819780387213</v>
      </c>
      <c r="T9" s="85">
        <f>分析係数表!F12</f>
        <v>0.30579722628994743</v>
      </c>
      <c r="U9" s="86">
        <f t="shared" si="7"/>
        <v>3.889991404976708E-2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投入係数表!Q10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0.18363386323174408</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投入係数表!Q11</f>
        <v>0</v>
      </c>
      <c r="E11" s="77">
        <f t="shared" si="0"/>
        <v>0</v>
      </c>
      <c r="F11" s="76">
        <f>分析係数表!C14</f>
        <v>8.6714152988541793E-3</v>
      </c>
      <c r="G11" s="77">
        <f t="shared" si="1"/>
        <v>0</v>
      </c>
      <c r="H11" s="77">
        <v>1.2681000929057424E-3</v>
      </c>
      <c r="I11" s="77">
        <f t="shared" si="2"/>
        <v>1.2681000929057424E-3</v>
      </c>
      <c r="J11" s="76">
        <f>分析係数表!G14</f>
        <v>0.2</v>
      </c>
      <c r="K11" s="78">
        <f t="shared" si="3"/>
        <v>2.5362001858114848E-4</v>
      </c>
      <c r="L11" s="79"/>
      <c r="M11" s="80"/>
      <c r="N11" s="81">
        <f>分析係数表!H14</f>
        <v>1.1383917804254498E-3</v>
      </c>
      <c r="O11" s="82">
        <f t="shared" si="4"/>
        <v>1.5378847311104189E-2</v>
      </c>
      <c r="P11" s="76">
        <f>分析係数表!C14</f>
        <v>8.6714152988541793E-3</v>
      </c>
      <c r="Q11" s="82">
        <f t="shared" si="5"/>
        <v>1.3335637185225133E-4</v>
      </c>
      <c r="R11" s="83">
        <v>1.0682988753614809E-3</v>
      </c>
      <c r="S11" s="84">
        <f t="shared" si="6"/>
        <v>2.3363989682672233E-3</v>
      </c>
      <c r="T11" s="85">
        <f>分析係数表!F14</f>
        <v>0.33888888888888891</v>
      </c>
      <c r="U11" s="86">
        <f t="shared" si="7"/>
        <v>7.917796503572257E-4</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投入係数表!Q12</f>
        <v>5.8139534883720929E-3</v>
      </c>
      <c r="E12" s="77">
        <f t="shared" si="0"/>
        <v>0.58139534883720934</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0.11299542897226551</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投入係数表!Q13</f>
        <v>0</v>
      </c>
      <c r="E13" s="77">
        <f t="shared" si="0"/>
        <v>0</v>
      </c>
      <c r="F13" s="76">
        <f>分析係数表!C16</f>
        <v>2.5322997416020621E-2</v>
      </c>
      <c r="G13" s="77">
        <f t="shared" si="1"/>
        <v>0</v>
      </c>
      <c r="H13" s="77">
        <v>1.8750184080032219E-3</v>
      </c>
      <c r="I13" s="77">
        <f t="shared" si="2"/>
        <v>1.8750184080032219E-3</v>
      </c>
      <c r="J13" s="76">
        <f>分析係数表!G16</f>
        <v>3.2710280373831772E-2</v>
      </c>
      <c r="K13" s="78">
        <f t="shared" si="3"/>
        <v>6.1332377831881086E-5</v>
      </c>
      <c r="L13" s="79"/>
      <c r="M13" s="80"/>
      <c r="N13" s="81">
        <f>分析係数表!H16</f>
        <v>1.6091843133471614E-2</v>
      </c>
      <c r="O13" s="82">
        <f t="shared" si="4"/>
        <v>0.21738912978747277</v>
      </c>
      <c r="P13" s="76">
        <f>分析係数表!C16</f>
        <v>2.5322997416020621E-2</v>
      </c>
      <c r="Q13" s="82">
        <f t="shared" si="5"/>
        <v>5.5049443718791441E-3</v>
      </c>
      <c r="R13" s="83">
        <v>6.522543885897133E-3</v>
      </c>
      <c r="S13" s="84">
        <f t="shared" si="6"/>
        <v>8.3975622939003545E-3</v>
      </c>
      <c r="T13" s="85">
        <f>分析係数表!F16</f>
        <v>0.28504672897196259</v>
      </c>
      <c r="U13" s="86">
        <f t="shared" si="7"/>
        <v>2.3936976632145867E-3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投入係数表!Q14</f>
        <v>1.4534883720930232E-2</v>
      </c>
      <c r="E14" s="77">
        <f t="shared" si="0"/>
        <v>1.4534883720930232</v>
      </c>
      <c r="F14" s="76">
        <f>分析係数表!C17</f>
        <v>1.516108654453574E-2</v>
      </c>
      <c r="G14" s="77">
        <f t="shared" si="1"/>
        <v>2.2036463000778692E-2</v>
      </c>
      <c r="H14" s="77">
        <v>2.3558599481038674E-2</v>
      </c>
      <c r="I14" s="77">
        <f t="shared" si="2"/>
        <v>2.3558599481038674E-2</v>
      </c>
      <c r="J14" s="76">
        <f>分析係数表!G17</f>
        <v>0.22093023255813954</v>
      </c>
      <c r="K14" s="78">
        <f t="shared" si="3"/>
        <v>5.2048068620899396E-3</v>
      </c>
      <c r="L14" s="79"/>
      <c r="M14" s="80"/>
      <c r="N14" s="81">
        <f>分析係数表!H17</f>
        <v>2.7205634074574307E-3</v>
      </c>
      <c r="O14" s="82">
        <f t="shared" si="4"/>
        <v>3.6752838489248985E-2</v>
      </c>
      <c r="P14" s="76">
        <f>分析係数表!C17</f>
        <v>1.516108654453574E-2</v>
      </c>
      <c r="Q14" s="82">
        <f t="shared" si="5"/>
        <v>5.5721296509284805E-4</v>
      </c>
      <c r="R14" s="83">
        <v>1.2409982724765972E-3</v>
      </c>
      <c r="S14" s="84">
        <f t="shared" si="6"/>
        <v>2.4799597753515271E-2</v>
      </c>
      <c r="T14" s="85">
        <f>分析係数表!F17</f>
        <v>0.34593023255813954</v>
      </c>
      <c r="U14" s="86">
        <f t="shared" si="7"/>
        <v>8.5789306182218524E-3</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投入係数表!Q15</f>
        <v>5.8139534883720929E-3</v>
      </c>
      <c r="E15" s="77">
        <f t="shared" si="0"/>
        <v>0.58139534883720934</v>
      </c>
      <c r="F15" s="76">
        <f>分析係数表!C18</f>
        <v>0.19618745035742657</v>
      </c>
      <c r="G15" s="77">
        <f t="shared" si="1"/>
        <v>0.11406247113803872</v>
      </c>
      <c r="H15" s="77">
        <v>0.12421640345725143</v>
      </c>
      <c r="I15" s="77">
        <f t="shared" si="2"/>
        <v>0.12421640345725143</v>
      </c>
      <c r="J15" s="76">
        <f>分析係数表!G18</f>
        <v>0.21566025215660253</v>
      </c>
      <c r="K15" s="78">
        <f t="shared" si="3"/>
        <v>2.6788540891577117E-2</v>
      </c>
      <c r="L15" s="79"/>
      <c r="M15" s="80"/>
      <c r="N15" s="81">
        <f>分析係数表!H18</f>
        <v>4.341324586368241E-4</v>
      </c>
      <c r="O15" s="82">
        <f t="shared" si="4"/>
        <v>5.8648146525397326E-3</v>
      </c>
      <c r="P15" s="76">
        <f>分析係数表!C18</f>
        <v>0.19618745035742657</v>
      </c>
      <c r="Q15" s="82">
        <f t="shared" si="5"/>
        <v>1.1506030335006467E-3</v>
      </c>
      <c r="R15" s="83">
        <v>3.4739730320730994E-3</v>
      </c>
      <c r="S15" s="84">
        <f t="shared" si="6"/>
        <v>0.12769037648932452</v>
      </c>
      <c r="T15" s="85">
        <f>分析係数表!F18</f>
        <v>0.46051758460517583</v>
      </c>
      <c r="U15" s="86">
        <f t="shared" si="7"/>
        <v>5.880366375818926E-2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投入係数表!Q16</f>
        <v>0.12209302325581395</v>
      </c>
      <c r="E16" s="77">
        <f t="shared" si="0"/>
        <v>12.209302325581394</v>
      </c>
      <c r="F16" s="76">
        <f>分析係数表!C19</f>
        <v>5.4503729202524331E-2</v>
      </c>
      <c r="G16" s="77">
        <f t="shared" si="1"/>
        <v>0.66545250770523889</v>
      </c>
      <c r="H16" s="77">
        <v>0.69106664921472782</v>
      </c>
      <c r="I16" s="77">
        <f t="shared" si="2"/>
        <v>0.69106664921472782</v>
      </c>
      <c r="J16" s="76">
        <f>分析係数表!G19</f>
        <v>5.7142857142857141E-2</v>
      </c>
      <c r="K16" s="78">
        <f t="shared" si="3"/>
        <v>3.948952281227016E-2</v>
      </c>
      <c r="L16" s="79"/>
      <c r="M16" s="80"/>
      <c r="N16" s="81">
        <f>分析係数表!H19</f>
        <v>-1.1576865563648642E-4</v>
      </c>
      <c r="O16" s="82">
        <f t="shared" si="4"/>
        <v>-1.5639505740105953E-3</v>
      </c>
      <c r="P16" s="76">
        <f>分析係数表!C19</f>
        <v>5.4503729202524331E-2</v>
      </c>
      <c r="Q16" s="82">
        <f t="shared" si="5"/>
        <v>-8.5241138572005967E-5</v>
      </c>
      <c r="R16" s="83">
        <v>4.574873303703832E-4</v>
      </c>
      <c r="S16" s="84">
        <f t="shared" si="6"/>
        <v>0.69152413654509826</v>
      </c>
      <c r="T16" s="85">
        <f>分析係数表!F19</f>
        <v>0.24047619047619048</v>
      </c>
      <c r="U16" s="86">
        <f t="shared" si="7"/>
        <v>0.16629508997870221</v>
      </c>
      <c r="V16" s="87">
        <f>分析係数表!D19</f>
        <v>7.3809523809523811E-2</v>
      </c>
      <c r="W16" s="167">
        <f t="shared" si="8"/>
        <v>0</v>
      </c>
      <c r="X16" s="76">
        <f>分析係数表!E19</f>
        <v>0.05</v>
      </c>
      <c r="Y16" s="166">
        <f t="shared" si="9"/>
        <v>0</v>
      </c>
    </row>
    <row r="17" spans="1:25" x14ac:dyDescent="0.2">
      <c r="A17" s="6" t="s">
        <v>5</v>
      </c>
      <c r="B17" s="5" t="s">
        <v>33</v>
      </c>
      <c r="C17" s="90"/>
      <c r="D17" s="76">
        <f>投入係数表!Q17</f>
        <v>4.0697674418604654E-2</v>
      </c>
      <c r="E17" s="77">
        <f t="shared" si="0"/>
        <v>4.0697674418604652</v>
      </c>
      <c r="F17" s="76">
        <f>分析係数表!C20</f>
        <v>8.1453634085213444E-3</v>
      </c>
      <c r="G17" s="77">
        <f t="shared" si="1"/>
        <v>3.3149734802121751E-2</v>
      </c>
      <c r="H17" s="77">
        <v>3.4138921852257594E-2</v>
      </c>
      <c r="I17" s="77">
        <f t="shared" si="2"/>
        <v>3.4138921852257594E-2</v>
      </c>
      <c r="J17" s="76">
        <f>分析係数表!G20</f>
        <v>0.10256410256410256</v>
      </c>
      <c r="K17" s="78">
        <f t="shared" si="3"/>
        <v>3.5014278822828298E-3</v>
      </c>
      <c r="L17" s="79"/>
      <c r="M17" s="80"/>
      <c r="N17" s="81">
        <f>分析係数表!H20</f>
        <v>5.4025372630360328E-4</v>
      </c>
      <c r="O17" s="82">
        <f t="shared" si="4"/>
        <v>7.2984360120494449E-3</v>
      </c>
      <c r="P17" s="76">
        <f>分析係数表!C20</f>
        <v>8.1453634085213444E-3</v>
      </c>
      <c r="Q17" s="82">
        <f t="shared" si="5"/>
        <v>5.9448413631981996E-5</v>
      </c>
      <c r="R17" s="83">
        <v>1.6913388768655276E-4</v>
      </c>
      <c r="S17" s="84">
        <f t="shared" si="6"/>
        <v>3.4308055739944145E-2</v>
      </c>
      <c r="T17" s="85">
        <f>分析係数表!F20</f>
        <v>0.23076923076923078</v>
      </c>
      <c r="U17" s="86">
        <f t="shared" si="7"/>
        <v>7.9172436322948025E-3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投入係数表!Q18</f>
        <v>3.7790697674418602E-2</v>
      </c>
      <c r="E18" s="77">
        <f t="shared" si="0"/>
        <v>3.7790697674418601</v>
      </c>
      <c r="F18" s="76">
        <f>分析係数表!C21</f>
        <v>1.4319809069212375E-2</v>
      </c>
      <c r="G18" s="77">
        <f t="shared" si="1"/>
        <v>5.4115557529000248E-2</v>
      </c>
      <c r="H18" s="77">
        <v>5.5423693050623751E-2</v>
      </c>
      <c r="I18" s="77">
        <f t="shared" si="2"/>
        <v>5.5423693050623751E-2</v>
      </c>
      <c r="J18" s="76">
        <f>分析係数表!G21</f>
        <v>0.28315412186379929</v>
      </c>
      <c r="K18" s="78">
        <f t="shared" si="3"/>
        <v>1.5693447136198125E-2</v>
      </c>
      <c r="L18" s="79"/>
      <c r="M18" s="80"/>
      <c r="N18" s="81">
        <f>分析係数表!H21</f>
        <v>8.9720708118276973E-4</v>
      </c>
      <c r="O18" s="82">
        <f t="shared" si="4"/>
        <v>1.2120616948582113E-2</v>
      </c>
      <c r="P18" s="76">
        <f>分析係数表!C21</f>
        <v>1.4319809069212375E-2</v>
      </c>
      <c r="Q18" s="82">
        <f t="shared" si="5"/>
        <v>1.7356492050475537E-4</v>
      </c>
      <c r="R18" s="83">
        <v>4.5803725150724521E-4</v>
      </c>
      <c r="S18" s="84">
        <f t="shared" si="6"/>
        <v>5.5881730302130998E-2</v>
      </c>
      <c r="T18" s="85">
        <f>分析係数表!F21</f>
        <v>0.4265232974910394</v>
      </c>
      <c r="U18" s="86">
        <f t="shared" si="7"/>
        <v>2.383485987796985E-2</v>
      </c>
      <c r="V18" s="87">
        <f>分析係数表!D21</f>
        <v>0.22580645161290322</v>
      </c>
      <c r="W18" s="167">
        <f t="shared" si="8"/>
        <v>0</v>
      </c>
      <c r="X18" s="76">
        <f>分析係数表!E21</f>
        <v>0.13261648745519714</v>
      </c>
      <c r="Y18" s="166">
        <f t="shared" si="9"/>
        <v>0</v>
      </c>
    </row>
    <row r="19" spans="1:25" x14ac:dyDescent="0.2">
      <c r="A19" s="6" t="s">
        <v>7</v>
      </c>
      <c r="B19" s="5" t="s">
        <v>268</v>
      </c>
      <c r="C19" s="75">
        <f>最終需要_まとめ!C20</f>
        <v>100</v>
      </c>
      <c r="D19" s="76">
        <f>投入係数表!Q19</f>
        <v>0.16569767441860464</v>
      </c>
      <c r="E19" s="77">
        <f t="shared" si="0"/>
        <v>16.569767441860463</v>
      </c>
      <c r="F19" s="76">
        <f>分析係数表!C22</f>
        <v>8.8888888888888351E-3</v>
      </c>
      <c r="G19" s="77">
        <f t="shared" si="1"/>
        <v>0.14728682170542545</v>
      </c>
      <c r="H19" s="77">
        <v>0.1477542323233354</v>
      </c>
      <c r="I19" s="77">
        <f t="shared" si="2"/>
        <v>100.14775423232334</v>
      </c>
      <c r="J19" s="76">
        <f>分析係数表!G22</f>
        <v>0.19767441860465115</v>
      </c>
      <c r="K19" s="78">
        <f t="shared" si="3"/>
        <v>19.796649092436006</v>
      </c>
      <c r="L19" s="79"/>
      <c r="M19" s="80"/>
      <c r="N19" s="81">
        <f>分析係数表!H22</f>
        <v>3.8589551878828809E-5</v>
      </c>
      <c r="O19" s="82">
        <f t="shared" si="4"/>
        <v>5.213168580035318E-4</v>
      </c>
      <c r="P19" s="76">
        <f>分析係数表!C22</f>
        <v>8.8888888888888351E-3</v>
      </c>
      <c r="Q19" s="82">
        <f t="shared" si="5"/>
        <v>4.6339276266980321E-6</v>
      </c>
      <c r="R19" s="83">
        <v>4.6702208910662079E-5</v>
      </c>
      <c r="S19" s="84">
        <f t="shared" si="6"/>
        <v>100.14780093453224</v>
      </c>
      <c r="T19" s="85">
        <f>分析係数表!F22</f>
        <v>0.41860465116279072</v>
      </c>
      <c r="U19" s="86">
        <f t="shared" si="7"/>
        <v>41.922335274920478</v>
      </c>
      <c r="V19" s="87">
        <f>分析係数表!D22</f>
        <v>6.1046511627906974E-2</v>
      </c>
      <c r="W19" s="167">
        <f t="shared" si="8"/>
        <v>6</v>
      </c>
      <c r="X19" s="76">
        <f>分析係数表!E22</f>
        <v>3.7790697674418602E-2</v>
      </c>
      <c r="Y19" s="166">
        <f t="shared" si="9"/>
        <v>4</v>
      </c>
    </row>
    <row r="20" spans="1:25" x14ac:dyDescent="0.2">
      <c r="A20" s="6" t="s">
        <v>8</v>
      </c>
      <c r="B20" s="5" t="s">
        <v>269</v>
      </c>
      <c r="C20" s="90"/>
      <c r="D20" s="76">
        <f>投入係数表!Q20</f>
        <v>5.8139534883720929E-3</v>
      </c>
      <c r="E20" s="77">
        <f t="shared" si="0"/>
        <v>0.58139534883720934</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3.9098764350264882E-4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投入係数表!Q21</f>
        <v>2.9069767441860465E-3</v>
      </c>
      <c r="E21" s="77">
        <f t="shared" si="0"/>
        <v>0.29069767441860467</v>
      </c>
      <c r="F21" s="76">
        <f>分析係数表!C24</f>
        <v>3.6742192284139663E-2</v>
      </c>
      <c r="G21" s="77">
        <f t="shared" si="1"/>
        <v>1.0680869850040599E-2</v>
      </c>
      <c r="H21" s="77">
        <v>1.1239910504947409E-2</v>
      </c>
      <c r="I21" s="77">
        <f t="shared" si="2"/>
        <v>1.1239910504947409E-2</v>
      </c>
      <c r="J21" s="76">
        <f>分析係数表!G24</f>
        <v>0.21568627450980393</v>
      </c>
      <c r="K21" s="78">
        <f t="shared" si="3"/>
        <v>2.4242944226357159E-3</v>
      </c>
      <c r="L21" s="79"/>
      <c r="M21" s="80"/>
      <c r="N21" s="81">
        <f>分析係数表!H24</f>
        <v>3.6660074284887369E-4</v>
      </c>
      <c r="O21" s="82">
        <f t="shared" si="4"/>
        <v>4.9525101510335522E-3</v>
      </c>
      <c r="P21" s="76">
        <f>分析係数表!C24</f>
        <v>3.6742192284139663E-2</v>
      </c>
      <c r="Q21" s="82">
        <f t="shared" si="5"/>
        <v>1.8196608025842833E-4</v>
      </c>
      <c r="R21" s="83">
        <v>7.2001261035915115E-4</v>
      </c>
      <c r="S21" s="84">
        <f t="shared" si="6"/>
        <v>1.195992311530656E-2</v>
      </c>
      <c r="T21" s="85">
        <f>分析係数表!F24</f>
        <v>0.41176470588235292</v>
      </c>
      <c r="U21" s="86">
        <f t="shared" si="7"/>
        <v>4.9246742239497602E-3</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投入係数表!Q22</f>
        <v>8.7209302325581394E-3</v>
      </c>
      <c r="E22" s="77">
        <f t="shared" si="0"/>
        <v>0.87209302325581395</v>
      </c>
      <c r="F22" s="76">
        <f>分析係数表!C25</f>
        <v>5.4298642533936459E-3</v>
      </c>
      <c r="G22" s="77">
        <f t="shared" si="1"/>
        <v>4.7353467326107374E-3</v>
      </c>
      <c r="H22" s="77">
        <v>5.8593069767566173E-3</v>
      </c>
      <c r="I22" s="77">
        <f t="shared" si="2"/>
        <v>5.8593069767566173E-3</v>
      </c>
      <c r="J22" s="76">
        <f>分析係数表!G25</f>
        <v>0.19285714285714287</v>
      </c>
      <c r="K22" s="78">
        <f t="shared" si="3"/>
        <v>1.1300092026602048E-3</v>
      </c>
      <c r="L22" s="79"/>
      <c r="M22" s="80"/>
      <c r="N22" s="81">
        <f>分析係数表!H25</f>
        <v>5.0166417442477451E-4</v>
      </c>
      <c r="O22" s="82">
        <f t="shared" si="4"/>
        <v>6.777119154045913E-3</v>
      </c>
      <c r="P22" s="76">
        <f>分析係数表!C25</f>
        <v>5.4298642533936459E-3</v>
      </c>
      <c r="Q22" s="82">
        <f t="shared" si="5"/>
        <v>3.679883703554329E-5</v>
      </c>
      <c r="R22" s="83">
        <v>1.6836118827116007E-4</v>
      </c>
      <c r="S22" s="84">
        <f t="shared" si="6"/>
        <v>6.0276681650277778E-3</v>
      </c>
      <c r="T22" s="85">
        <f>分析係数表!F25</f>
        <v>0.35</v>
      </c>
      <c r="U22" s="86">
        <f t="shared" si="7"/>
        <v>2.109683857759722E-3</v>
      </c>
      <c r="V22" s="87">
        <f>分析係数表!D25</f>
        <v>1.4285714285714285E-2</v>
      </c>
      <c r="W22" s="167">
        <f t="shared" si="8"/>
        <v>0</v>
      </c>
      <c r="X22" s="76">
        <f>分析係数表!E25</f>
        <v>0</v>
      </c>
      <c r="Y22" s="166">
        <f t="shared" si="9"/>
        <v>0</v>
      </c>
    </row>
    <row r="23" spans="1:25" x14ac:dyDescent="0.2">
      <c r="A23" s="6" t="s">
        <v>11</v>
      </c>
      <c r="B23" s="5" t="s">
        <v>35</v>
      </c>
      <c r="C23" s="90"/>
      <c r="D23" s="76">
        <f>投入係数表!Q23</f>
        <v>2.3255813953488372E-2</v>
      </c>
      <c r="E23" s="77">
        <f t="shared" si="0"/>
        <v>2.3255813953488373</v>
      </c>
      <c r="F23" s="76">
        <f>分析係数表!C26</f>
        <v>0.48330404217926182</v>
      </c>
      <c r="G23" s="77">
        <f t="shared" si="1"/>
        <v>1.123962888788981</v>
      </c>
      <c r="H23" s="77">
        <v>1.2003572929844031</v>
      </c>
      <c r="I23" s="77">
        <f t="shared" si="2"/>
        <v>1.2003572929844031</v>
      </c>
      <c r="J23" s="76">
        <f>分析係数表!G26</f>
        <v>0.1963757396449704</v>
      </c>
      <c r="K23" s="78">
        <f t="shared" si="3"/>
        <v>0.2357210512480466</v>
      </c>
      <c r="L23" s="79"/>
      <c r="M23" s="80"/>
      <c r="N23" s="81">
        <f>分析係数表!H26</f>
        <v>1.0805074526072066E-2</v>
      </c>
      <c r="O23" s="82">
        <f t="shared" si="4"/>
        <v>0.14596872024098889</v>
      </c>
      <c r="P23" s="76">
        <f>分析係数表!C26</f>
        <v>0.48330404217926182</v>
      </c>
      <c r="Q23" s="82">
        <f t="shared" si="5"/>
        <v>7.0547272524203758E-2</v>
      </c>
      <c r="R23" s="83">
        <v>7.7113197889036061E-2</v>
      </c>
      <c r="S23" s="84">
        <f t="shared" si="6"/>
        <v>1.2774704908734391</v>
      </c>
      <c r="T23" s="85">
        <f>分析係数表!F26</f>
        <v>0.33515162721893493</v>
      </c>
      <c r="U23" s="86">
        <f t="shared" si="7"/>
        <v>0.42814631374040468</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投入係数表!Q24</f>
        <v>0</v>
      </c>
      <c r="E24" s="77">
        <f t="shared" si="0"/>
        <v>0</v>
      </c>
      <c r="F24" s="76">
        <f>分析係数表!C27</f>
        <v>1.5397419891801878E-2</v>
      </c>
      <c r="G24" s="77">
        <f t="shared" si="1"/>
        <v>0</v>
      </c>
      <c r="H24" s="77">
        <v>4.6192718896319306E-5</v>
      </c>
      <c r="I24" s="77">
        <f t="shared" si="2"/>
        <v>4.6192718896319306E-5</v>
      </c>
      <c r="J24" s="76">
        <f>分析係数表!G27</f>
        <v>0.17525773195876287</v>
      </c>
      <c r="K24" s="78">
        <f t="shared" si="3"/>
        <v>8.0956311467776103E-6</v>
      </c>
      <c r="L24" s="79"/>
      <c r="M24" s="80"/>
      <c r="N24" s="81">
        <f>分析係数表!H27</f>
        <v>1.0544595050889971E-2</v>
      </c>
      <c r="O24" s="82">
        <f t="shared" si="4"/>
        <v>0.14244983144946505</v>
      </c>
      <c r="P24" s="76">
        <f>分析係数表!C27</f>
        <v>1.5397419891801878E-2</v>
      </c>
      <c r="Q24" s="82">
        <f t="shared" si="5"/>
        <v>2.1933598683438181E-3</v>
      </c>
      <c r="R24" s="83">
        <v>2.2130946716746804E-3</v>
      </c>
      <c r="S24" s="84">
        <f t="shared" si="6"/>
        <v>2.2592873905709996E-3</v>
      </c>
      <c r="T24" s="85">
        <f>分析係数表!F27</f>
        <v>0.32989690721649484</v>
      </c>
      <c r="U24" s="86">
        <f t="shared" si="7"/>
        <v>7.4533192266259781E-4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投入係数表!Q25</f>
        <v>0</v>
      </c>
      <c r="E25" s="77">
        <f t="shared" si="0"/>
        <v>0</v>
      </c>
      <c r="F25" s="76">
        <f>分析係数表!C28</f>
        <v>9.0111373607829948E-2</v>
      </c>
      <c r="G25" s="77">
        <f t="shared" si="1"/>
        <v>0</v>
      </c>
      <c r="H25" s="77">
        <v>3.0883083501336188E-3</v>
      </c>
      <c r="I25" s="77">
        <f t="shared" si="2"/>
        <v>3.0883083501336188E-3</v>
      </c>
      <c r="J25" s="76">
        <f>分析係数表!G28</f>
        <v>0.1250338294993234</v>
      </c>
      <c r="K25" s="78">
        <f t="shared" si="3"/>
        <v>3.8614301969194364E-4</v>
      </c>
      <c r="L25" s="79"/>
      <c r="M25" s="80"/>
      <c r="N25" s="81">
        <f>分析係数表!H28</f>
        <v>1.9400897207081182E-2</v>
      </c>
      <c r="O25" s="82">
        <f t="shared" si="4"/>
        <v>0.26209205036127559</v>
      </c>
      <c r="P25" s="76">
        <f>分析係数表!C28</f>
        <v>9.0111373607829948E-2</v>
      </c>
      <c r="Q25" s="82">
        <f t="shared" si="5"/>
        <v>2.3617474669747087E-2</v>
      </c>
      <c r="R25" s="83">
        <v>2.5531063630135461E-2</v>
      </c>
      <c r="S25" s="84">
        <f t="shared" si="6"/>
        <v>2.8619371980269079E-2</v>
      </c>
      <c r="T25" s="85">
        <f>分析係数表!F28</f>
        <v>0.21434370771312586</v>
      </c>
      <c r="U25" s="86">
        <f t="shared" si="7"/>
        <v>6.1343823026720192E-3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投入係数表!Q26</f>
        <v>0</v>
      </c>
      <c r="E26" s="77">
        <f t="shared" si="0"/>
        <v>0</v>
      </c>
      <c r="F26" s="76">
        <f>分析係数表!C29</f>
        <v>0.6629566210045662</v>
      </c>
      <c r="G26" s="77">
        <f t="shared" si="1"/>
        <v>0</v>
      </c>
      <c r="H26" s="77">
        <v>5.8008096253665445E-2</v>
      </c>
      <c r="I26" s="77">
        <f t="shared" si="2"/>
        <v>5.8008096253665445E-2</v>
      </c>
      <c r="J26" s="76">
        <f>分析係数表!G29</f>
        <v>0.25902590967011185</v>
      </c>
      <c r="K26" s="78">
        <f t="shared" si="3"/>
        <v>1.5025599900337099E-2</v>
      </c>
      <c r="L26" s="79"/>
      <c r="M26" s="80"/>
      <c r="N26" s="81">
        <f>分析係数表!H29</f>
        <v>9.3869084945251077E-3</v>
      </c>
      <c r="O26" s="82">
        <f t="shared" si="4"/>
        <v>0.1268103257093591</v>
      </c>
      <c r="P26" s="76">
        <f>分析係数表!C29</f>
        <v>0.6629566210045662</v>
      </c>
      <c r="Q26" s="82">
        <f t="shared" si="5"/>
        <v>8.4069745040765184E-2</v>
      </c>
      <c r="R26" s="83">
        <v>0.12665619231560493</v>
      </c>
      <c r="S26" s="84">
        <f t="shared" si="6"/>
        <v>0.18466428856927036</v>
      </c>
      <c r="T26" s="85">
        <f>分析係数表!F29</f>
        <v>0.37484071924111567</v>
      </c>
      <c r="U26" s="86">
        <f t="shared" si="7"/>
        <v>6.9219694745454238E-2</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投入係数表!Q27</f>
        <v>2.9069767441860465E-3</v>
      </c>
      <c r="E27" s="77">
        <f t="shared" si="0"/>
        <v>0.29069767441860467</v>
      </c>
      <c r="F27" s="76">
        <f>分析係数表!C30</f>
        <v>1</v>
      </c>
      <c r="G27" s="77">
        <f t="shared" si="1"/>
        <v>0.29069767441860467</v>
      </c>
      <c r="H27" s="77">
        <v>0.32122800601756835</v>
      </c>
      <c r="I27" s="77">
        <f t="shared" si="2"/>
        <v>0.32122800601756835</v>
      </c>
      <c r="J27" s="76">
        <f>分析係数表!G30</f>
        <v>0.34461622907327782</v>
      </c>
      <c r="K27" s="78">
        <f t="shared" si="3"/>
        <v>0.1107003841065026</v>
      </c>
      <c r="L27" s="79"/>
      <c r="M27" s="80"/>
      <c r="N27" s="81">
        <f>分析係数表!H30</f>
        <v>0</v>
      </c>
      <c r="O27" s="82">
        <f t="shared" si="4"/>
        <v>0</v>
      </c>
      <c r="P27" s="76">
        <f>分析係数表!C30</f>
        <v>1</v>
      </c>
      <c r="Q27" s="82">
        <f t="shared" si="5"/>
        <v>0</v>
      </c>
      <c r="R27" s="83">
        <v>3.6227032429112023E-2</v>
      </c>
      <c r="S27" s="84">
        <f t="shared" si="6"/>
        <v>0.35745503844668036</v>
      </c>
      <c r="T27" s="85">
        <f>分析係数表!F30</f>
        <v>0.44085628030372337</v>
      </c>
      <c r="U27" s="86">
        <f t="shared" si="7"/>
        <v>0.15758629862542795</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投入係数表!Q28</f>
        <v>1.4534883720930232E-2</v>
      </c>
      <c r="E28" s="77">
        <f t="shared" si="0"/>
        <v>1.4534883720930232</v>
      </c>
      <c r="F28" s="76">
        <f>分析係数表!C31</f>
        <v>0.28926065839179704</v>
      </c>
      <c r="G28" s="77">
        <f t="shared" si="1"/>
        <v>0.42043700347644919</v>
      </c>
      <c r="H28" s="77">
        <v>0.45559120551727139</v>
      </c>
      <c r="I28" s="77">
        <f t="shared" si="2"/>
        <v>0.45559120551727139</v>
      </c>
      <c r="J28" s="76">
        <f>分析係数表!G31</f>
        <v>7.0113314447592071E-2</v>
      </c>
      <c r="K28" s="78">
        <f t="shared" si="3"/>
        <v>3.1943009451989995E-2</v>
      </c>
      <c r="L28" s="79"/>
      <c r="M28" s="80"/>
      <c r="N28" s="81">
        <f>分析係数表!H31</f>
        <v>2.2806425160387826E-2</v>
      </c>
      <c r="O28" s="82">
        <f t="shared" si="4"/>
        <v>0.30809826308008731</v>
      </c>
      <c r="P28" s="76">
        <f>分析係数表!C31</f>
        <v>0.28926065839179704</v>
      </c>
      <c r="Q28" s="82">
        <f t="shared" si="5"/>
        <v>8.9120706427915156E-2</v>
      </c>
      <c r="R28" s="83">
        <v>0.11311908642231101</v>
      </c>
      <c r="S28" s="84">
        <f t="shared" si="6"/>
        <v>0.56871029193958245</v>
      </c>
      <c r="T28" s="85">
        <f>分析係数表!F31</f>
        <v>0.24929178470254956</v>
      </c>
      <c r="U28" s="86">
        <f t="shared" si="7"/>
        <v>0.1417748036563265</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投入係数表!Q29</f>
        <v>0</v>
      </c>
      <c r="E29" s="77">
        <f t="shared" si="0"/>
        <v>0</v>
      </c>
      <c r="F29" s="76">
        <f>分析係数表!C32</f>
        <v>1</v>
      </c>
      <c r="G29" s="77">
        <f t="shared" si="1"/>
        <v>0</v>
      </c>
      <c r="H29" s="77">
        <v>9.634733221744617E-3</v>
      </c>
      <c r="I29" s="77">
        <f t="shared" si="2"/>
        <v>9.634733221744617E-3</v>
      </c>
      <c r="J29" s="76">
        <f>分析係数表!G32</f>
        <v>0.14014251781472684</v>
      </c>
      <c r="K29" s="78">
        <f t="shared" si="3"/>
        <v>1.3502357721684854E-3</v>
      </c>
      <c r="L29" s="79"/>
      <c r="M29" s="80"/>
      <c r="N29" s="81">
        <f>分析係数表!H32</f>
        <v>6.3576286720370464E-3</v>
      </c>
      <c r="O29" s="82">
        <f t="shared" si="4"/>
        <v>8.5886952356081861E-2</v>
      </c>
      <c r="P29" s="76">
        <f>分析係数表!C32</f>
        <v>1</v>
      </c>
      <c r="Q29" s="82">
        <f t="shared" si="5"/>
        <v>8.5886952356081861E-2</v>
      </c>
      <c r="R29" s="83">
        <v>0.11324561673691556</v>
      </c>
      <c r="S29" s="84">
        <f t="shared" si="6"/>
        <v>0.12288034995866018</v>
      </c>
      <c r="T29" s="85">
        <f>分析係数表!F32</f>
        <v>0.4833729216152019</v>
      </c>
      <c r="U29" s="86">
        <f t="shared" si="7"/>
        <v>5.9397033768616027E-2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投入係数表!Q30</f>
        <v>0</v>
      </c>
      <c r="E30" s="77">
        <f t="shared" si="0"/>
        <v>0</v>
      </c>
      <c r="F30" s="76">
        <f>分析係数表!C33</f>
        <v>0.49161290322580642</v>
      </c>
      <c r="G30" s="77">
        <f t="shared" si="1"/>
        <v>0</v>
      </c>
      <c r="H30" s="77">
        <v>9.9399332191512282E-3</v>
      </c>
      <c r="I30" s="77">
        <f t="shared" si="2"/>
        <v>9.9399332191512282E-3</v>
      </c>
      <c r="J30" s="76">
        <f>分析係数表!G33</f>
        <v>0.50851900393184801</v>
      </c>
      <c r="K30" s="78">
        <f t="shared" si="3"/>
        <v>5.0546449397518697E-3</v>
      </c>
      <c r="L30" s="79"/>
      <c r="M30" s="80"/>
      <c r="N30" s="81">
        <f>分析係数表!H33</f>
        <v>9.3579663306159861E-4</v>
      </c>
      <c r="O30" s="82">
        <f t="shared" si="4"/>
        <v>1.2641933806585647E-2</v>
      </c>
      <c r="P30" s="76">
        <f>分析係数表!C33</f>
        <v>0.49161290322580642</v>
      </c>
      <c r="Q30" s="82">
        <f t="shared" si="5"/>
        <v>6.2149377810440396E-3</v>
      </c>
      <c r="R30" s="83">
        <v>2.3402023045625976E-2</v>
      </c>
      <c r="S30" s="84">
        <f t="shared" si="6"/>
        <v>3.3341956264777206E-2</v>
      </c>
      <c r="T30" s="85">
        <f>分析係数表!F33</f>
        <v>0.64744429882044563</v>
      </c>
      <c r="U30" s="86">
        <f t="shared" si="7"/>
        <v>2.1587059495150641E-2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投入係数表!Q31</f>
        <v>4.6511627906976744E-2</v>
      </c>
      <c r="E31" s="77">
        <f t="shared" si="0"/>
        <v>4.6511627906976747</v>
      </c>
      <c r="F31" s="76">
        <f>分析係数表!C34</f>
        <v>0.2705469644902635</v>
      </c>
      <c r="G31" s="77">
        <f t="shared" si="1"/>
        <v>1.2583579743733186</v>
      </c>
      <c r="H31" s="77">
        <v>1.3226885579104108</v>
      </c>
      <c r="I31" s="77">
        <f t="shared" si="2"/>
        <v>1.3226885579104108</v>
      </c>
      <c r="J31" s="76">
        <f>分析係数表!G34</f>
        <v>0.42499396086641439</v>
      </c>
      <c r="K31" s="78">
        <f t="shared" si="3"/>
        <v>0.56213464921903122</v>
      </c>
      <c r="L31" s="79"/>
      <c r="M31" s="80"/>
      <c r="N31" s="81">
        <f>分析係数表!H34</f>
        <v>0.15790844628816747</v>
      </c>
      <c r="O31" s="82">
        <f t="shared" si="4"/>
        <v>2.1332285829504518</v>
      </c>
      <c r="P31" s="76">
        <f>分析係数表!C34</f>
        <v>0.2705469644902635</v>
      </c>
      <c r="Q31" s="82">
        <f t="shared" si="5"/>
        <v>0.57713851768111102</v>
      </c>
      <c r="R31" s="83">
        <v>0.63502452196374926</v>
      </c>
      <c r="S31" s="84">
        <f t="shared" si="6"/>
        <v>1.9577130798741602</v>
      </c>
      <c r="T31" s="85">
        <f>分析係数表!F34</f>
        <v>0.70062001771479188</v>
      </c>
      <c r="U31" s="86">
        <f t="shared" si="7"/>
        <v>1.371612972701914</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投入係数表!Q32</f>
        <v>5.8139534883720929E-3</v>
      </c>
      <c r="E32" s="77">
        <f t="shared" si="0"/>
        <v>0.58139534883720934</v>
      </c>
      <c r="F32" s="76">
        <f>分析係数表!C35</f>
        <v>0.21972666596037715</v>
      </c>
      <c r="G32" s="77">
        <f t="shared" si="1"/>
        <v>0.12774806160487046</v>
      </c>
      <c r="H32" s="77">
        <v>0.14981932144199453</v>
      </c>
      <c r="I32" s="77">
        <f t="shared" si="2"/>
        <v>0.14981932144199453</v>
      </c>
      <c r="J32" s="76">
        <f>分析係数表!G35</f>
        <v>0.31464737793851716</v>
      </c>
      <c r="K32" s="78">
        <f t="shared" si="3"/>
        <v>4.7140256656251441E-2</v>
      </c>
      <c r="L32" s="79"/>
      <c r="M32" s="80"/>
      <c r="N32" s="81">
        <f>分析係数表!H35</f>
        <v>5.9051661762577784E-2</v>
      </c>
      <c r="O32" s="82">
        <f t="shared" si="4"/>
        <v>0.79774512195990455</v>
      </c>
      <c r="P32" s="76">
        <f>分析係数表!C35</f>
        <v>0.21972666596037715</v>
      </c>
      <c r="Q32" s="82">
        <f t="shared" si="5"/>
        <v>0.17528587593440428</v>
      </c>
      <c r="R32" s="83">
        <v>0.2204185130683872</v>
      </c>
      <c r="S32" s="84">
        <f t="shared" si="6"/>
        <v>0.37023783451038172</v>
      </c>
      <c r="T32" s="85">
        <f>分析係数表!F35</f>
        <v>0.64647377938517181</v>
      </c>
      <c r="U32" s="86">
        <f t="shared" si="7"/>
        <v>0.23934905214730826</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投入係数表!Q33</f>
        <v>2.9069767441860465E-3</v>
      </c>
      <c r="E33" s="77">
        <f t="shared" si="0"/>
        <v>0.29069767441860467</v>
      </c>
      <c r="F33" s="76">
        <f>分析係数表!C36</f>
        <v>0.80551211884284601</v>
      </c>
      <c r="G33" s="77">
        <f t="shared" si="1"/>
        <v>0.23416049966361804</v>
      </c>
      <c r="H33" s="77">
        <v>0.30582911649677197</v>
      </c>
      <c r="I33" s="77">
        <f t="shared" si="2"/>
        <v>0.30582911649677197</v>
      </c>
      <c r="J33" s="76">
        <f>分析係数表!G36</f>
        <v>2.1071752951861943E-2</v>
      </c>
      <c r="K33" s="78">
        <f t="shared" si="3"/>
        <v>6.4443555883061847E-3</v>
      </c>
      <c r="L33" s="79"/>
      <c r="M33" s="80"/>
      <c r="N33" s="81">
        <f>分析係数表!H36</f>
        <v>0.17565964015242874</v>
      </c>
      <c r="O33" s="82">
        <f t="shared" si="4"/>
        <v>2.3730343376320766</v>
      </c>
      <c r="P33" s="76">
        <f>分析係数表!C36</f>
        <v>0.80551211884284601</v>
      </c>
      <c r="Q33" s="82">
        <f t="shared" si="5"/>
        <v>1.9115079173928438</v>
      </c>
      <c r="R33" s="83">
        <v>1.9923090536149008</v>
      </c>
      <c r="S33" s="84">
        <f t="shared" si="6"/>
        <v>2.298138170111673</v>
      </c>
      <c r="T33" s="85">
        <f>分析係数表!F36</f>
        <v>0.88071450196790801</v>
      </c>
      <c r="U33" s="86">
        <f t="shared" si="7"/>
        <v>2.0240036139433415</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投入係数表!Q34</f>
        <v>8.7209302325581394E-3</v>
      </c>
      <c r="E34" s="77">
        <f t="shared" si="0"/>
        <v>0.87209302325581395</v>
      </c>
      <c r="F34" s="76">
        <f>分析係数表!C37</f>
        <v>0.2431087913880281</v>
      </c>
      <c r="G34" s="77">
        <f t="shared" si="1"/>
        <v>0.21201348086165242</v>
      </c>
      <c r="H34" s="77">
        <v>0.27194540770133835</v>
      </c>
      <c r="I34" s="77">
        <f t="shared" si="2"/>
        <v>0.27194540770133835</v>
      </c>
      <c r="J34" s="76">
        <f>分析係数表!G37</f>
        <v>0.38193760262725779</v>
      </c>
      <c r="K34" s="78">
        <f t="shared" si="3"/>
        <v>0.10386617706294138</v>
      </c>
      <c r="L34" s="79"/>
      <c r="M34" s="80"/>
      <c r="N34" s="81">
        <f>分析係数表!H37</f>
        <v>4.6944189860595245E-2</v>
      </c>
      <c r="O34" s="82">
        <f t="shared" si="4"/>
        <v>0.63418195776129638</v>
      </c>
      <c r="P34" s="76">
        <f>分析係数表!C37</f>
        <v>0.2431087913880281</v>
      </c>
      <c r="Q34" s="82">
        <f t="shared" si="5"/>
        <v>0.15417520927144224</v>
      </c>
      <c r="R34" s="83">
        <v>0.19946132312713127</v>
      </c>
      <c r="S34" s="84">
        <f t="shared" si="6"/>
        <v>0.47140673082846962</v>
      </c>
      <c r="T34" s="85">
        <f>分析係数表!F37</f>
        <v>0.60410509031198689</v>
      </c>
      <c r="U34" s="86">
        <f t="shared" si="7"/>
        <v>0.28477920570081111</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投入係数表!Q35</f>
        <v>5.8139534883720929E-3</v>
      </c>
      <c r="E35" s="77">
        <f t="shared" si="0"/>
        <v>0.58139534883720934</v>
      </c>
      <c r="F35" s="76">
        <f>分析係数表!C38</f>
        <v>1.1157894736842144E-2</v>
      </c>
      <c r="G35" s="77">
        <f t="shared" si="1"/>
        <v>6.4871481028152007E-3</v>
      </c>
      <c r="H35" s="77">
        <v>8.5331910126058546E-3</v>
      </c>
      <c r="I35" s="77">
        <f t="shared" si="2"/>
        <v>8.5331910126058546E-3</v>
      </c>
      <c r="J35" s="76">
        <f>分析係数表!G38</f>
        <v>0.27611940298507465</v>
      </c>
      <c r="K35" s="78">
        <f t="shared" si="3"/>
        <v>2.3561796079583333E-3</v>
      </c>
      <c r="L35" s="79"/>
      <c r="M35" s="80"/>
      <c r="N35" s="81">
        <f>分析係数表!H38</f>
        <v>4.123293618252858E-2</v>
      </c>
      <c r="O35" s="82">
        <f t="shared" si="4"/>
        <v>0.55702706277677372</v>
      </c>
      <c r="P35" s="76">
        <f>分析係数表!C38</f>
        <v>1.1157894736842144E-2</v>
      </c>
      <c r="Q35" s="82">
        <f t="shared" si="5"/>
        <v>6.2152493320356021E-3</v>
      </c>
      <c r="R35" s="83">
        <v>7.7415124300216406E-3</v>
      </c>
      <c r="S35" s="84">
        <f t="shared" si="6"/>
        <v>1.6274703442627495E-2</v>
      </c>
      <c r="T35" s="85">
        <f>分析係数表!F38</f>
        <v>0.61194029850746268</v>
      </c>
      <c r="U35" s="86">
        <f t="shared" si="7"/>
        <v>9.9591468828018996E-3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投入係数表!Q36</f>
        <v>0</v>
      </c>
      <c r="E36" s="77">
        <f t="shared" si="0"/>
        <v>0</v>
      </c>
      <c r="F36" s="76">
        <f>分析係数表!C39</f>
        <v>1</v>
      </c>
      <c r="G36" s="77">
        <f t="shared" si="1"/>
        <v>0</v>
      </c>
      <c r="H36" s="77">
        <v>0.1734201489447465</v>
      </c>
      <c r="I36" s="77">
        <f t="shared" si="2"/>
        <v>0.1734201489447465</v>
      </c>
      <c r="J36" s="76">
        <f>分析係数表!G39</f>
        <v>0.35370879120879123</v>
      </c>
      <c r="K36" s="78">
        <f t="shared" si="3"/>
        <v>6.1340231254494816E-2</v>
      </c>
      <c r="L36" s="79"/>
      <c r="M36" s="80"/>
      <c r="N36" s="81">
        <f>分析係数表!H39</f>
        <v>3.7431865322463944E-3</v>
      </c>
      <c r="O36" s="82">
        <f t="shared" si="4"/>
        <v>5.0567735226342586E-2</v>
      </c>
      <c r="P36" s="76">
        <f>分析係数表!C39</f>
        <v>1</v>
      </c>
      <c r="Q36" s="82">
        <f t="shared" si="5"/>
        <v>5.0567735226342586E-2</v>
      </c>
      <c r="R36" s="83">
        <v>0.18421721452546796</v>
      </c>
      <c r="S36" s="84">
        <f t="shared" si="6"/>
        <v>0.35763736347021446</v>
      </c>
      <c r="T36" s="85">
        <f>分析係数表!F39</f>
        <v>0.70432692307692313</v>
      </c>
      <c r="U36" s="86">
        <f t="shared" si="7"/>
        <v>0.25189362379031932</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投入係数表!Q37</f>
        <v>0</v>
      </c>
      <c r="E37" s="77">
        <f t="shared" si="0"/>
        <v>0</v>
      </c>
      <c r="F37" s="76">
        <f>分析係数表!C40</f>
        <v>0.83748410739660462</v>
      </c>
      <c r="G37" s="77">
        <f t="shared" si="1"/>
        <v>0</v>
      </c>
      <c r="H37" s="77">
        <v>1.4349732173765317E-3</v>
      </c>
      <c r="I37" s="77">
        <f t="shared" si="2"/>
        <v>1.4349732173765317E-3</v>
      </c>
      <c r="J37" s="76">
        <f>分析係数表!G40</f>
        <v>0.52098192071653671</v>
      </c>
      <c r="K37" s="78">
        <f t="shared" si="3"/>
        <v>7.4759510296561378E-4</v>
      </c>
      <c r="L37" s="79"/>
      <c r="M37" s="80"/>
      <c r="N37" s="81">
        <f>分析係数表!H40</f>
        <v>2.620230572572476E-2</v>
      </c>
      <c r="O37" s="82">
        <f t="shared" si="4"/>
        <v>0.35397414658439807</v>
      </c>
      <c r="P37" s="76">
        <f>分析係数表!C40</f>
        <v>0.83748410739660462</v>
      </c>
      <c r="Q37" s="82">
        <f t="shared" si="5"/>
        <v>0.29644772219370952</v>
      </c>
      <c r="R37" s="83">
        <v>0.29683601290732853</v>
      </c>
      <c r="S37" s="84">
        <f t="shared" si="6"/>
        <v>0.29827098612470504</v>
      </c>
      <c r="T37" s="85">
        <f>分析係数表!F40</f>
        <v>0.71877591640404714</v>
      </c>
      <c r="U37" s="86">
        <f t="shared" si="7"/>
        <v>0.21439000138852368</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投入係数表!Q38</f>
        <v>0</v>
      </c>
      <c r="E38" s="77">
        <f t="shared" si="0"/>
        <v>0</v>
      </c>
      <c r="F38" s="76">
        <f>分析係数表!C41</f>
        <v>0.81365098605995612</v>
      </c>
      <c r="G38" s="77">
        <f t="shared" si="1"/>
        <v>0</v>
      </c>
      <c r="H38" s="77">
        <v>1.5296861972596176E-3</v>
      </c>
      <c r="I38" s="77">
        <f t="shared" si="2"/>
        <v>1.5296861972596176E-3</v>
      </c>
      <c r="J38" s="76">
        <f>分析係数表!G41</f>
        <v>0.45125858123569795</v>
      </c>
      <c r="K38" s="78">
        <f t="shared" si="3"/>
        <v>6.90284023111205E-4</v>
      </c>
      <c r="L38" s="79"/>
      <c r="M38" s="80"/>
      <c r="N38" s="81">
        <f>分析係数表!H41</f>
        <v>4.9838406251507407E-2</v>
      </c>
      <c r="O38" s="82">
        <f t="shared" si="4"/>
        <v>0.67328072211156131</v>
      </c>
      <c r="P38" s="76">
        <f>分析係数表!C41</f>
        <v>0.81365098605995612</v>
      </c>
      <c r="Q38" s="82">
        <f t="shared" si="5"/>
        <v>0.54781552344123119</v>
      </c>
      <c r="R38" s="83">
        <v>0.55839168419863805</v>
      </c>
      <c r="S38" s="84">
        <f t="shared" si="6"/>
        <v>0.55992137039589762</v>
      </c>
      <c r="T38" s="85">
        <f>分析係数表!F41</f>
        <v>0.55572082379862697</v>
      </c>
      <c r="U38" s="86">
        <f t="shared" si="7"/>
        <v>0.31115996521886435</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投入係数表!Q39</f>
        <v>2.9069767441860465E-3</v>
      </c>
      <c r="E39" s="77">
        <f>$C$19*D39</f>
        <v>0.29069767441860467</v>
      </c>
      <c r="F39" s="76">
        <f>分析係数表!C42</f>
        <v>0.2575498575498576</v>
      </c>
      <c r="G39" s="77">
        <f>E39*F39</f>
        <v>7.4869144636586518E-2</v>
      </c>
      <c r="H39" s="77">
        <v>7.7365849401889536E-2</v>
      </c>
      <c r="I39" s="77">
        <f>C39+H39</f>
        <v>7.7365849401889536E-2</v>
      </c>
      <c r="J39" s="76">
        <f>分析係数表!G42</f>
        <v>0.48351648351648352</v>
      </c>
      <c r="K39" s="78">
        <f>I39*J39</f>
        <v>3.7407663447067467E-2</v>
      </c>
      <c r="L39" s="79"/>
      <c r="M39" s="80"/>
      <c r="N39" s="81">
        <f>分析係数表!H42</f>
        <v>1.4085186435772515E-2</v>
      </c>
      <c r="O39" s="82">
        <f t="shared" si="4"/>
        <v>0.19028065317128912</v>
      </c>
      <c r="P39" s="76">
        <f>分析係数表!C42</f>
        <v>0.2575498575498576</v>
      </c>
      <c r="Q39" s="82">
        <f>O39*P39</f>
        <v>4.9006755118759369E-2</v>
      </c>
      <c r="R39" s="83">
        <v>5.126713383885672E-2</v>
      </c>
      <c r="S39" s="84">
        <f>I39+R39</f>
        <v>0.12863298324074626</v>
      </c>
      <c r="T39" s="85">
        <f>分析係数表!F42</f>
        <v>0.55824175824175826</v>
      </c>
      <c r="U39" s="86">
        <f>S39*T39</f>
        <v>7.1808302732196821E-2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投入係数表!Q40</f>
        <v>3.4883720930232558E-2</v>
      </c>
      <c r="E40" s="77">
        <f>$C$19*D40</f>
        <v>3.4883720930232558</v>
      </c>
      <c r="F40" s="76">
        <f>分析係数表!C43</f>
        <v>0.29732567908148977</v>
      </c>
      <c r="G40" s="77">
        <f>E40*F40</f>
        <v>1.0371826014470573</v>
      </c>
      <c r="H40" s="77">
        <v>1.1872624243391494</v>
      </c>
      <c r="I40" s="77">
        <f>C40+H40</f>
        <v>1.1872624243391494</v>
      </c>
      <c r="J40" s="76">
        <f>分析係数表!G43</f>
        <v>0.35619328972357039</v>
      </c>
      <c r="K40" s="78">
        <f>I40*J40</f>
        <v>0.42289490869054325</v>
      </c>
      <c r="L40" s="79"/>
      <c r="M40" s="80"/>
      <c r="N40" s="81">
        <f>分析係数表!H43</f>
        <v>3.7451160098403359E-2</v>
      </c>
      <c r="O40" s="82">
        <f t="shared" si="4"/>
        <v>0.50593801069242761</v>
      </c>
      <c r="P40" s="76">
        <f>分析係数表!C43</f>
        <v>0.29732567908148977</v>
      </c>
      <c r="Q40" s="82">
        <f>O40*P40</f>
        <v>0.15042836260226408</v>
      </c>
      <c r="R40" s="83">
        <v>0.23906564450634071</v>
      </c>
      <c r="S40" s="84">
        <f>I40+R40</f>
        <v>1.42632806884549</v>
      </c>
      <c r="T40" s="85">
        <f>分析係数表!F43</f>
        <v>0.64929309981008654</v>
      </c>
      <c r="U40" s="86">
        <f>S40*T40</f>
        <v>0.92610497316682272</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投入係数表!Q41</f>
        <v>0</v>
      </c>
      <c r="E41" s="77">
        <f>$C$19*D41</f>
        <v>0</v>
      </c>
      <c r="F41" s="76">
        <f>分析係数表!C44</f>
        <v>0.43971020730220212</v>
      </c>
      <c r="G41" s="77">
        <f>E41*F41</f>
        <v>0</v>
      </c>
      <c r="H41" s="77">
        <v>1.7828141331343562E-3</v>
      </c>
      <c r="I41" s="77">
        <f>C41+H41</f>
        <v>1.7828141331343562E-3</v>
      </c>
      <c r="J41" s="76">
        <f>分析係数表!G44</f>
        <v>0.26333317697828229</v>
      </c>
      <c r="K41" s="78">
        <f>I41*J41</f>
        <v>4.6947410964005235E-4</v>
      </c>
      <c r="L41" s="79"/>
      <c r="M41" s="80"/>
      <c r="N41" s="81">
        <f>分析係数表!H44</f>
        <v>0.10921807920505523</v>
      </c>
      <c r="O41" s="82">
        <f t="shared" si="4"/>
        <v>1.4754570373644957</v>
      </c>
      <c r="P41" s="76">
        <f>分析係数表!C44</f>
        <v>0.43971020730220212</v>
      </c>
      <c r="Q41" s="82">
        <f>O41*P41</f>
        <v>0.64877351976503539</v>
      </c>
      <c r="R41" s="83">
        <v>0.65894940488471321</v>
      </c>
      <c r="S41" s="84">
        <f>I41+R41</f>
        <v>0.66073221901784751</v>
      </c>
      <c r="T41" s="85">
        <f>分析係数表!F44</f>
        <v>0.45991838266335194</v>
      </c>
      <c r="U41" s="86">
        <f>S41*T41</f>
        <v>0.30388289354425607</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投入係数表!Q42</f>
        <v>0</v>
      </c>
      <c r="E42" s="77">
        <f>$C$19*D42</f>
        <v>0</v>
      </c>
      <c r="F42" s="76">
        <f>分析係数表!C45</f>
        <v>1</v>
      </c>
      <c r="G42" s="77">
        <f>E42*F42</f>
        <v>0</v>
      </c>
      <c r="H42" s="77">
        <v>6.4010647034756646E-3</v>
      </c>
      <c r="I42" s="77">
        <f>C42+H42</f>
        <v>6.4010647034756646E-3</v>
      </c>
      <c r="J42" s="76">
        <f>分析係数表!G45</f>
        <v>0</v>
      </c>
      <c r="K42" s="78">
        <f>I42*J42</f>
        <v>0</v>
      </c>
      <c r="L42" s="79"/>
      <c r="M42" s="80"/>
      <c r="N42" s="81">
        <f>分析係数表!H45</f>
        <v>0</v>
      </c>
      <c r="O42" s="82">
        <f t="shared" si="4"/>
        <v>0</v>
      </c>
      <c r="P42" s="76">
        <f>分析係数表!C45</f>
        <v>1</v>
      </c>
      <c r="Q42" s="82">
        <f>O42*P42</f>
        <v>0</v>
      </c>
      <c r="R42" s="83">
        <v>6.1226486283113496E-3</v>
      </c>
      <c r="S42" s="84">
        <f>I42+R42</f>
        <v>1.2523713331787013E-2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8.7209302325581394E-3</v>
      </c>
      <c r="E43" s="77">
        <f>$C$19*D43</f>
        <v>0.87209302325581395</v>
      </c>
      <c r="F43" s="76">
        <f>分析係数表!C46</f>
        <v>1</v>
      </c>
      <c r="G43" s="77">
        <f>E43*F43</f>
        <v>0.87209302325581395</v>
      </c>
      <c r="H43" s="77">
        <v>0.91408649936393482</v>
      </c>
      <c r="I43" s="77">
        <f>C43+H43</f>
        <v>0.91408649936393482</v>
      </c>
      <c r="J43" s="76">
        <f>分析係数表!G46</f>
        <v>9.3457943925233638E-3</v>
      </c>
      <c r="K43" s="78">
        <f>I43*J43</f>
        <v>8.5428644800367732E-3</v>
      </c>
      <c r="L43" s="79"/>
      <c r="M43" s="80"/>
      <c r="N43" s="81">
        <f>分析係数表!H46</f>
        <v>5.0031354010901551E-2</v>
      </c>
      <c r="O43" s="82">
        <f t="shared" si="4"/>
        <v>0.67588730640157901</v>
      </c>
      <c r="P43" s="76">
        <f>分析係数表!C46</f>
        <v>1</v>
      </c>
      <c r="Q43" s="82">
        <f>O43*P43</f>
        <v>0.67588730640157901</v>
      </c>
      <c r="R43" s="83">
        <v>0.70445784655204025</v>
      </c>
      <c r="S43" s="84">
        <f>I43+R43</f>
        <v>1.618544345915975</v>
      </c>
      <c r="T43" s="85">
        <f>分析係数表!F46</f>
        <v>0.31355140186915886</v>
      </c>
      <c r="U43" s="86">
        <f>S43*T43</f>
        <v>0.50749684864935474</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投入係数表!Q44</f>
        <v>0.56686046511627908</v>
      </c>
      <c r="E44" s="91">
        <f>SUM(E5:E43)</f>
        <v>56.686046511627914</v>
      </c>
      <c r="F44" s="92">
        <f>分析係数表!C47</f>
        <v>0.44631798907903963</v>
      </c>
      <c r="G44" s="91">
        <f>SUM(G5:G43)</f>
        <v>6.7095292730930227</v>
      </c>
      <c r="H44" s="91">
        <f>SUM(H5:H43)</f>
        <v>7.5786601675085699</v>
      </c>
      <c r="I44" s="91">
        <f>SUM(I5:I43)</f>
        <v>107.57866016750854</v>
      </c>
      <c r="J44" s="92">
        <f>分析係数表!G47</f>
        <v>0.26122233306007958</v>
      </c>
      <c r="K44" s="93">
        <f>SUM(K5:K43)</f>
        <v>21.545892709870849</v>
      </c>
      <c r="L44" s="94">
        <f>最終需要_まとめ!$L$33</f>
        <v>0.627</v>
      </c>
      <c r="M44" s="91">
        <f>K44*L44</f>
        <v>13.509274729089022</v>
      </c>
      <c r="N44" s="95">
        <f>分析係数表!H47</f>
        <v>1</v>
      </c>
      <c r="O44" s="96">
        <f>SUM(O5:O43)</f>
        <v>13.509274729089023</v>
      </c>
      <c r="P44" s="92">
        <f>分析係数表!C47</f>
        <v>0.44631798907903963</v>
      </c>
      <c r="Q44" s="96">
        <f>SUM(Q5:Q43)</f>
        <v>5.8598755795603008</v>
      </c>
      <c r="R44" s="91">
        <f>SUM(R5:R43)</f>
        <v>6.6085878176325776</v>
      </c>
      <c r="S44" s="97">
        <f>SUM(S5:S43)</f>
        <v>114.18724798514114</v>
      </c>
      <c r="T44" s="98">
        <f>分析係数表!F47</f>
        <v>0.52393110055407954</v>
      </c>
      <c r="U44" s="99">
        <f>SUM(U5:U43)</f>
        <v>49.729329584045196</v>
      </c>
      <c r="V44" s="100">
        <f>分析係数表!D47</f>
        <v>0.10969491056701794</v>
      </c>
      <c r="W44" s="164">
        <f>SUM(W5:W43)</f>
        <v>7</v>
      </c>
      <c r="X44" s="92">
        <f>分析係数表!E47</f>
        <v>8.3823050104198563E-2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0.75107940679556973</v>
      </c>
      <c r="G5" s="77">
        <f t="shared" ref="G5:G38" si="1">E5*F5</f>
        <v>0</v>
      </c>
      <c r="H5" s="77">
        <f t="array" ref="H5:H43">MMULT(逆行列係数!C5:AO43,'16'!G5:G43)</f>
        <v>1.3914249428608075E-3</v>
      </c>
      <c r="I5" s="77">
        <f t="shared" ref="I5:I38" si="2">C5+H5</f>
        <v>1.3914249428608075E-3</v>
      </c>
      <c r="J5" s="76">
        <f>分析係数表!G8</f>
        <v>0.11972085188304657</v>
      </c>
      <c r="K5" s="78">
        <f t="shared" ref="K5:K38" si="3">I5*J5</f>
        <v>1.6658257949061527E-4</v>
      </c>
      <c r="L5" s="79" t="s">
        <v>183</v>
      </c>
      <c r="M5" s="80" t="s">
        <v>183</v>
      </c>
      <c r="N5" s="81">
        <f>分析係数表!H8</f>
        <v>1.1750518547103371E-2</v>
      </c>
      <c r="O5" s="82">
        <f t="shared" ref="O5:O43" si="4">$M$44*N5</f>
        <v>0.17126070581298194</v>
      </c>
      <c r="P5" s="76">
        <f>分析係数表!C8</f>
        <v>0.75107940679556973</v>
      </c>
      <c r="Q5" s="82">
        <f t="shared" ref="Q5:Q38" si="5">O5*P5</f>
        <v>0.12863038932940507</v>
      </c>
      <c r="R5" s="83">
        <f t="array" ref="R5:R43">MMULT(逆行列係数!C5:AO43,'16'!Q5:Q43)</f>
        <v>0.18161270647031635</v>
      </c>
      <c r="S5" s="84">
        <f t="shared" ref="S5:S38" si="6">I5+R5</f>
        <v>0.18300413141317717</v>
      </c>
      <c r="T5" s="85">
        <f>分析係数表!F8</f>
        <v>0.45193117555047529</v>
      </c>
      <c r="U5" s="86">
        <f t="shared" ref="U5:U38" si="7">S5*T5</f>
        <v>8.2705272240150826E-2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投入係数表!R6</f>
        <v>0</v>
      </c>
      <c r="E6" s="77">
        <f t="shared" si="0"/>
        <v>0</v>
      </c>
      <c r="F6" s="76">
        <f>分析係数表!C9</f>
        <v>5.0420168067226934E-2</v>
      </c>
      <c r="G6" s="77">
        <f t="shared" si="1"/>
        <v>0</v>
      </c>
      <c r="H6" s="77">
        <v>7.8965893340240511E-6</v>
      </c>
      <c r="I6" s="77">
        <f t="shared" si="2"/>
        <v>7.8965893340240511E-6</v>
      </c>
      <c r="J6" s="76">
        <f>分析係数表!G9</f>
        <v>0.2857142857142857</v>
      </c>
      <c r="K6" s="78">
        <f t="shared" si="3"/>
        <v>2.2561683811497288E-6</v>
      </c>
      <c r="L6" s="79"/>
      <c r="M6" s="80"/>
      <c r="N6" s="81">
        <f>分析係数表!H9</f>
        <v>6.077854420915537E-4</v>
      </c>
      <c r="O6" s="82">
        <f t="shared" si="4"/>
        <v>8.8583123696369965E-3</v>
      </c>
      <c r="P6" s="76">
        <f>分析係数表!C9</f>
        <v>5.0420168067226934E-2</v>
      </c>
      <c r="Q6" s="82">
        <f t="shared" si="5"/>
        <v>4.4663759846909264E-4</v>
      </c>
      <c r="R6" s="83">
        <v>5.1433899051963076E-4</v>
      </c>
      <c r="S6" s="84">
        <f t="shared" si="6"/>
        <v>5.222355798536548E-4</v>
      </c>
      <c r="T6" s="85">
        <f>分析係数表!F9</f>
        <v>0.7142857142857143</v>
      </c>
      <c r="U6" s="86">
        <f t="shared" si="7"/>
        <v>3.73025414181182E-4</v>
      </c>
      <c r="V6" s="87">
        <f>分析係数表!D9</f>
        <v>0.14285714285714285</v>
      </c>
      <c r="W6" s="167">
        <f t="shared" si="8"/>
        <v>0</v>
      </c>
      <c r="X6" s="76">
        <f>分析係数表!E9</f>
        <v>0</v>
      </c>
      <c r="Y6" s="166">
        <f t="shared" si="9"/>
        <v>0</v>
      </c>
    </row>
    <row r="7" spans="1:25" x14ac:dyDescent="0.2">
      <c r="A7" s="6" t="s">
        <v>220</v>
      </c>
      <c r="B7" s="5" t="s">
        <v>266</v>
      </c>
      <c r="C7" s="90"/>
      <c r="D7" s="76">
        <f>投入係数表!R7</f>
        <v>0</v>
      </c>
      <c r="E7" s="77">
        <f t="shared" si="0"/>
        <v>0</v>
      </c>
      <c r="F7" s="76">
        <f>分析係数表!C10</f>
        <v>1</v>
      </c>
      <c r="G7" s="77">
        <f t="shared" si="1"/>
        <v>0</v>
      </c>
      <c r="H7" s="77">
        <v>3.2127517972314799E-3</v>
      </c>
      <c r="I7" s="77">
        <f t="shared" si="2"/>
        <v>3.2127517972314799E-3</v>
      </c>
      <c r="J7" s="76">
        <f>分析係数表!G10</f>
        <v>0.17928858290304073</v>
      </c>
      <c r="K7" s="78">
        <f t="shared" si="3"/>
        <v>5.7600971694482929E-4</v>
      </c>
      <c r="L7" s="79"/>
      <c r="M7" s="80"/>
      <c r="N7" s="81">
        <f>分析係数表!H10</f>
        <v>1.1866287202739858E-3</v>
      </c>
      <c r="O7" s="82">
        <f t="shared" si="4"/>
        <v>1.7294800340719851E-2</v>
      </c>
      <c r="P7" s="76">
        <f>分析係数表!C10</f>
        <v>1</v>
      </c>
      <c r="Q7" s="82">
        <f t="shared" si="5"/>
        <v>1.7294800340719851E-2</v>
      </c>
      <c r="R7" s="83">
        <v>2.8821526903422868E-2</v>
      </c>
      <c r="S7" s="84">
        <f t="shared" si="6"/>
        <v>3.2034278700654346E-2</v>
      </c>
      <c r="T7" s="85">
        <f>分析係数表!F10</f>
        <v>0.51912411550965765</v>
      </c>
      <c r="U7" s="86">
        <f t="shared" si="7"/>
        <v>1.6629766596467054E-2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投入係数表!R8</f>
        <v>0</v>
      </c>
      <c r="E8" s="77">
        <f t="shared" si="0"/>
        <v>0</v>
      </c>
      <c r="F8" s="76">
        <f>分析係数表!C11</f>
        <v>1.2755102040816757E-3</v>
      </c>
      <c r="G8" s="77">
        <f t="shared" si="1"/>
        <v>0</v>
      </c>
      <c r="H8" s="77">
        <v>2.5888679657796407E-4</v>
      </c>
      <c r="I8" s="77">
        <f t="shared" si="2"/>
        <v>2.5888679657796407E-4</v>
      </c>
      <c r="J8" s="76">
        <f>分析係数表!G11</f>
        <v>0.5714285714285714</v>
      </c>
      <c r="K8" s="78">
        <f t="shared" si="3"/>
        <v>1.4793531233026517E-4</v>
      </c>
      <c r="L8" s="79"/>
      <c r="M8" s="80"/>
      <c r="N8" s="81">
        <f>分析係数表!H11</f>
        <v>-1.9294775939414404E-5</v>
      </c>
      <c r="O8" s="82">
        <f t="shared" si="4"/>
        <v>-2.8121626570276181E-4</v>
      </c>
      <c r="P8" s="76">
        <f>分析係数表!C11</f>
        <v>1.2755102040816757E-3</v>
      </c>
      <c r="Q8" s="82">
        <f t="shared" si="5"/>
        <v>-3.5869421645761647E-7</v>
      </c>
      <c r="R8" s="83">
        <v>7.8729053812237609E-5</v>
      </c>
      <c r="S8" s="84">
        <f t="shared" si="6"/>
        <v>3.3761585039020171E-4</v>
      </c>
      <c r="T8" s="85">
        <f>分析係数表!F11</f>
        <v>0.8571428571428571</v>
      </c>
      <c r="U8" s="86">
        <f t="shared" si="7"/>
        <v>2.8938501462017288E-4</v>
      </c>
      <c r="V8" s="87">
        <f>分析係数表!D11</f>
        <v>0.14285714285714285</v>
      </c>
      <c r="W8" s="167">
        <f t="shared" si="8"/>
        <v>0</v>
      </c>
      <c r="X8" s="76">
        <f>分析係数表!E11</f>
        <v>0</v>
      </c>
      <c r="Y8" s="166">
        <f t="shared" si="9"/>
        <v>0</v>
      </c>
    </row>
    <row r="9" spans="1:25" x14ac:dyDescent="0.2">
      <c r="A9" s="6" t="s">
        <v>222</v>
      </c>
      <c r="B9" s="5" t="s">
        <v>190</v>
      </c>
      <c r="C9" s="90"/>
      <c r="D9" s="76">
        <f>投入係数表!R9</f>
        <v>0</v>
      </c>
      <c r="E9" s="77">
        <f t="shared" si="0"/>
        <v>0</v>
      </c>
      <c r="F9" s="76">
        <f>分析係数表!C12</f>
        <v>9.1502903081732923E-2</v>
      </c>
      <c r="G9" s="77">
        <f t="shared" si="1"/>
        <v>0</v>
      </c>
      <c r="H9" s="77">
        <v>3.4498377315515653E-4</v>
      </c>
      <c r="I9" s="77">
        <f t="shared" si="2"/>
        <v>3.4498377315515653E-4</v>
      </c>
      <c r="J9" s="76">
        <f>分析係数表!G12</f>
        <v>0.14161426479455594</v>
      </c>
      <c r="K9" s="78">
        <f t="shared" si="3"/>
        <v>4.8854623401419357E-5</v>
      </c>
      <c r="L9" s="79"/>
      <c r="M9" s="80"/>
      <c r="N9" s="81">
        <f>分析係数表!H12</f>
        <v>9.0270609232550286E-2</v>
      </c>
      <c r="O9" s="82">
        <f t="shared" si="4"/>
        <v>1.315670299090371</v>
      </c>
      <c r="P9" s="76">
        <f>分析係数表!C12</f>
        <v>9.1502903081732923E-2</v>
      </c>
      <c r="Q9" s="82">
        <f t="shared" si="5"/>
        <v>0.12038765186518079</v>
      </c>
      <c r="R9" s="83">
        <v>0.13689976239411922</v>
      </c>
      <c r="S9" s="84">
        <f t="shared" si="6"/>
        <v>0.13724474616727436</v>
      </c>
      <c r="T9" s="85">
        <f>分析係数表!F12</f>
        <v>0.30579722628994743</v>
      </c>
      <c r="U9" s="86">
        <f t="shared" si="7"/>
        <v>4.1969062700820396E-2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投入係数表!R10</f>
        <v>1.385809312638581E-3</v>
      </c>
      <c r="E10" s="77">
        <f t="shared" si="0"/>
        <v>0.13858093126385809</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0.1981168591875957</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投入係数表!R11</f>
        <v>1.6629711751662971E-3</v>
      </c>
      <c r="E11" s="77">
        <f t="shared" si="0"/>
        <v>0.16629711751662971</v>
      </c>
      <c r="F11" s="76">
        <f>分析係数表!C14</f>
        <v>8.6714152988541793E-3</v>
      </c>
      <c r="G11" s="77">
        <f t="shared" si="1"/>
        <v>1.4420313689890542E-3</v>
      </c>
      <c r="H11" s="77">
        <v>2.5838004815769379E-3</v>
      </c>
      <c r="I11" s="77">
        <f t="shared" si="2"/>
        <v>2.5838004815769379E-3</v>
      </c>
      <c r="J11" s="76">
        <f>分析係数表!G14</f>
        <v>0.2</v>
      </c>
      <c r="K11" s="78">
        <f t="shared" si="3"/>
        <v>5.1676009631538764E-4</v>
      </c>
      <c r="L11" s="79"/>
      <c r="M11" s="80"/>
      <c r="N11" s="81">
        <f>分析係数表!H14</f>
        <v>1.1383917804254498E-3</v>
      </c>
      <c r="O11" s="82">
        <f t="shared" si="4"/>
        <v>1.6591759676462946E-2</v>
      </c>
      <c r="P11" s="76">
        <f>分析係数表!C14</f>
        <v>8.6714152988541793E-3</v>
      </c>
      <c r="Q11" s="82">
        <f t="shared" si="5"/>
        <v>1.4387403869339265E-4</v>
      </c>
      <c r="R11" s="83">
        <v>1.1525544043756227E-3</v>
      </c>
      <c r="S11" s="84">
        <f t="shared" si="6"/>
        <v>3.7363548859525603E-3</v>
      </c>
      <c r="T11" s="85">
        <f>分析係数表!F14</f>
        <v>0.33888888888888891</v>
      </c>
      <c r="U11" s="86">
        <f t="shared" si="7"/>
        <v>1.2662091557950343E-3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投入係数表!R12</f>
        <v>4.1574279379157425E-3</v>
      </c>
      <c r="E12" s="77">
        <f t="shared" si="0"/>
        <v>0.41574279379157425</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0.12190725118214724</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投入係数表!R13</f>
        <v>1.1086474501108647E-3</v>
      </c>
      <c r="E13" s="77">
        <f t="shared" si="0"/>
        <v>0.11086474501108648</v>
      </c>
      <c r="F13" s="76">
        <f>分析係数表!C16</f>
        <v>2.5322997416020621E-2</v>
      </c>
      <c r="G13" s="77">
        <f t="shared" si="1"/>
        <v>2.807427651443528E-3</v>
      </c>
      <c r="H13" s="77">
        <v>4.5491792276389073E-3</v>
      </c>
      <c r="I13" s="77">
        <f t="shared" si="2"/>
        <v>4.5491792276389073E-3</v>
      </c>
      <c r="J13" s="76">
        <f>分析係数表!G16</f>
        <v>3.2710280373831772E-2</v>
      </c>
      <c r="K13" s="78">
        <f t="shared" si="3"/>
        <v>1.4880492800688013E-4</v>
      </c>
      <c r="L13" s="79"/>
      <c r="M13" s="80"/>
      <c r="N13" s="81">
        <f>分析係数表!H16</f>
        <v>1.6091843133471614E-2</v>
      </c>
      <c r="O13" s="82">
        <f t="shared" si="4"/>
        <v>0.23453436559610336</v>
      </c>
      <c r="P13" s="76">
        <f>分析係数表!C16</f>
        <v>2.5322997416020621E-2</v>
      </c>
      <c r="Q13" s="82">
        <f t="shared" si="5"/>
        <v>5.9391131339581607E-3</v>
      </c>
      <c r="R13" s="83">
        <v>7.0369695754666983E-3</v>
      </c>
      <c r="S13" s="84">
        <f t="shared" si="6"/>
        <v>1.1586148803105606E-2</v>
      </c>
      <c r="T13" s="85">
        <f>分析係数表!F16</f>
        <v>0.28504672897196259</v>
      </c>
      <c r="U13" s="86">
        <f t="shared" si="7"/>
        <v>3.3025938177076723E-3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投入係数表!R14</f>
        <v>2.1341463414634148E-2</v>
      </c>
      <c r="E14" s="77">
        <f t="shared" si="0"/>
        <v>2.1341463414634148</v>
      </c>
      <c r="F14" s="76">
        <f>分析係数表!C17</f>
        <v>1.516108654453574E-2</v>
      </c>
      <c r="G14" s="77">
        <f t="shared" si="1"/>
        <v>3.2355977381631151E-2</v>
      </c>
      <c r="H14" s="77">
        <v>3.4073375849001157E-2</v>
      </c>
      <c r="I14" s="77">
        <f t="shared" si="2"/>
        <v>3.4073375849001157E-2</v>
      </c>
      <c r="J14" s="76">
        <f>分析係数表!G17</f>
        <v>0.22093023255813954</v>
      </c>
      <c r="K14" s="78">
        <f t="shared" si="3"/>
        <v>7.5278388503607213E-3</v>
      </c>
      <c r="L14" s="79"/>
      <c r="M14" s="80"/>
      <c r="N14" s="81">
        <f>分析係数表!H17</f>
        <v>2.7205634074574307E-3</v>
      </c>
      <c r="O14" s="82">
        <f t="shared" si="4"/>
        <v>3.9651493464089416E-2</v>
      </c>
      <c r="P14" s="76">
        <f>分析係数表!C17</f>
        <v>1.516108654453574E-2</v>
      </c>
      <c r="Q14" s="82">
        <f t="shared" si="5"/>
        <v>6.0115972402915291E-4</v>
      </c>
      <c r="R14" s="83">
        <v>1.3388744084200817E-3</v>
      </c>
      <c r="S14" s="84">
        <f t="shared" si="6"/>
        <v>3.5412250257421236E-2</v>
      </c>
      <c r="T14" s="85">
        <f>分析係数表!F17</f>
        <v>0.34593023255813954</v>
      </c>
      <c r="U14" s="86">
        <f t="shared" si="7"/>
        <v>1.2250167966956766E-2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投入係数表!R15</f>
        <v>4.7117516629711755E-3</v>
      </c>
      <c r="E15" s="77">
        <f t="shared" si="0"/>
        <v>0.47117516629711753</v>
      </c>
      <c r="F15" s="76">
        <f>分析係数表!C18</f>
        <v>0.19618745035742657</v>
      </c>
      <c r="G15" s="77">
        <f t="shared" si="1"/>
        <v>9.2438654547567958E-2</v>
      </c>
      <c r="H15" s="77">
        <v>0.10093904555398073</v>
      </c>
      <c r="I15" s="77">
        <f t="shared" si="2"/>
        <v>0.10093904555398073</v>
      </c>
      <c r="J15" s="76">
        <f>分析係数表!G18</f>
        <v>0.21566025215660253</v>
      </c>
      <c r="K15" s="78">
        <f t="shared" si="3"/>
        <v>2.1768540016618272E-2</v>
      </c>
      <c r="L15" s="79"/>
      <c r="M15" s="80"/>
      <c r="N15" s="81">
        <f>分析係数表!H18</f>
        <v>4.341324586368241E-4</v>
      </c>
      <c r="O15" s="82">
        <f t="shared" si="4"/>
        <v>6.3273659783121411E-3</v>
      </c>
      <c r="P15" s="76">
        <f>分析係数表!C18</f>
        <v>0.19618745035742657</v>
      </c>
      <c r="Q15" s="82">
        <f t="shared" si="5"/>
        <v>1.241349798763383E-3</v>
      </c>
      <c r="R15" s="83">
        <v>3.7479613721798314E-3</v>
      </c>
      <c r="S15" s="84">
        <f t="shared" si="6"/>
        <v>0.10468700692616056</v>
      </c>
      <c r="T15" s="85">
        <f>分析係数表!F18</f>
        <v>0.46051758460517583</v>
      </c>
      <c r="U15" s="86">
        <f t="shared" si="7"/>
        <v>4.8210207569180777E-2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投入係数表!R16</f>
        <v>9.562084257206209E-2</v>
      </c>
      <c r="E16" s="77">
        <f t="shared" si="0"/>
        <v>9.5620842572062088</v>
      </c>
      <c r="F16" s="76">
        <f>分析係数表!C19</f>
        <v>5.4503729202524331E-2</v>
      </c>
      <c r="G16" s="77">
        <f t="shared" si="1"/>
        <v>0.52116925096648825</v>
      </c>
      <c r="H16" s="77">
        <v>0.54153731949656092</v>
      </c>
      <c r="I16" s="77">
        <f t="shared" si="2"/>
        <v>0.54153731949656092</v>
      </c>
      <c r="J16" s="76">
        <f>分析係数表!G19</f>
        <v>5.7142857142857141E-2</v>
      </c>
      <c r="K16" s="78">
        <f t="shared" si="3"/>
        <v>3.0944989685517767E-2</v>
      </c>
      <c r="L16" s="79"/>
      <c r="M16" s="80"/>
      <c r="N16" s="81">
        <f>分析係数表!H19</f>
        <v>-1.1576865563648642E-4</v>
      </c>
      <c r="O16" s="82">
        <f t="shared" si="4"/>
        <v>-1.6872975942165708E-3</v>
      </c>
      <c r="P16" s="76">
        <f>分析係数表!C19</f>
        <v>5.4503729202524331E-2</v>
      </c>
      <c r="Q16" s="82">
        <f t="shared" si="5"/>
        <v>-9.1964011159250758E-5</v>
      </c>
      <c r="R16" s="83">
        <v>4.9356884082276591E-4</v>
      </c>
      <c r="S16" s="84">
        <f t="shared" si="6"/>
        <v>0.54203088833738367</v>
      </c>
      <c r="T16" s="85">
        <f>分析係数表!F19</f>
        <v>0.24047619047619048</v>
      </c>
      <c r="U16" s="86">
        <f t="shared" si="7"/>
        <v>0.1303455231477994</v>
      </c>
      <c r="V16" s="87">
        <f>分析係数表!D19</f>
        <v>7.3809523809523811E-2</v>
      </c>
      <c r="W16" s="167">
        <f t="shared" si="8"/>
        <v>0</v>
      </c>
      <c r="X16" s="76">
        <f>分析係数表!E19</f>
        <v>0.05</v>
      </c>
      <c r="Y16" s="166">
        <f t="shared" si="9"/>
        <v>0</v>
      </c>
    </row>
    <row r="17" spans="1:25" x14ac:dyDescent="0.2">
      <c r="A17" s="6" t="s">
        <v>5</v>
      </c>
      <c r="B17" s="5" t="s">
        <v>33</v>
      </c>
      <c r="C17" s="90"/>
      <c r="D17" s="76">
        <f>投入係数表!R17</f>
        <v>2.0232815964523282E-2</v>
      </c>
      <c r="E17" s="77">
        <f t="shared" si="0"/>
        <v>2.0232815964523283</v>
      </c>
      <c r="F17" s="76">
        <f>分析係数表!C20</f>
        <v>8.1453634085213444E-3</v>
      </c>
      <c r="G17" s="77">
        <f t="shared" si="1"/>
        <v>1.6480363880877445E-2</v>
      </c>
      <c r="H17" s="77">
        <v>1.7400821381506774E-2</v>
      </c>
      <c r="I17" s="77">
        <f t="shared" si="2"/>
        <v>1.7400821381506774E-2</v>
      </c>
      <c r="J17" s="76">
        <f>分析係数表!G20</f>
        <v>0.10256410256410256</v>
      </c>
      <c r="K17" s="78">
        <f t="shared" si="3"/>
        <v>1.7846996288724897E-3</v>
      </c>
      <c r="L17" s="79"/>
      <c r="M17" s="80"/>
      <c r="N17" s="81">
        <f>分析係数表!H20</f>
        <v>5.4025372630360328E-4</v>
      </c>
      <c r="O17" s="82">
        <f t="shared" si="4"/>
        <v>7.8740554396773306E-3</v>
      </c>
      <c r="P17" s="76">
        <f>分析係数表!C20</f>
        <v>8.1453634085213444E-3</v>
      </c>
      <c r="Q17" s="82">
        <f t="shared" si="5"/>
        <v>6.4137043055016176E-5</v>
      </c>
      <c r="R17" s="83">
        <v>1.824732869033E-4</v>
      </c>
      <c r="S17" s="84">
        <f t="shared" si="6"/>
        <v>1.7583294668410073E-2</v>
      </c>
      <c r="T17" s="85">
        <f>分析係数表!F20</f>
        <v>0.23076923076923078</v>
      </c>
      <c r="U17" s="86">
        <f t="shared" si="7"/>
        <v>4.057683385017709E-3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投入係数表!R18</f>
        <v>3.3536585365853661E-2</v>
      </c>
      <c r="E18" s="77">
        <f t="shared" si="0"/>
        <v>3.3536585365853662</v>
      </c>
      <c r="F18" s="76">
        <f>分析係数表!C21</f>
        <v>1.4319809069212375E-2</v>
      </c>
      <c r="G18" s="77">
        <f t="shared" si="1"/>
        <v>4.8023749927236625E-2</v>
      </c>
      <c r="H18" s="77">
        <v>4.9142893696367408E-2</v>
      </c>
      <c r="I18" s="77">
        <f t="shared" si="2"/>
        <v>4.9142893696367408E-2</v>
      </c>
      <c r="J18" s="76">
        <f>分析係数表!G21</f>
        <v>0.28315412186379929</v>
      </c>
      <c r="K18" s="78">
        <f t="shared" si="3"/>
        <v>1.3915012910440951E-2</v>
      </c>
      <c r="L18" s="79"/>
      <c r="M18" s="80"/>
      <c r="N18" s="81">
        <f>分析係数表!H21</f>
        <v>8.9720708118276973E-4</v>
      </c>
      <c r="O18" s="82">
        <f t="shared" si="4"/>
        <v>1.3076556355178424E-2</v>
      </c>
      <c r="P18" s="76">
        <f>分析係数表!C21</f>
        <v>1.4319809069212375E-2</v>
      </c>
      <c r="Q18" s="82">
        <f t="shared" si="5"/>
        <v>1.8725379028895073E-4</v>
      </c>
      <c r="R18" s="83">
        <v>4.9416213362028501E-4</v>
      </c>
      <c r="S18" s="84">
        <f t="shared" si="6"/>
        <v>4.9637055829987696E-2</v>
      </c>
      <c r="T18" s="85">
        <f>分析係数表!F21</f>
        <v>0.4265232974910394</v>
      </c>
      <c r="U18" s="86">
        <f t="shared" si="7"/>
        <v>2.1171360730353174E-2</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投入係数表!R19</f>
        <v>4.1019955654101999E-2</v>
      </c>
      <c r="E19" s="77">
        <f t="shared" si="0"/>
        <v>4.1019955654102001</v>
      </c>
      <c r="F19" s="76">
        <f>分析係数表!C22</f>
        <v>8.8888888888888351E-3</v>
      </c>
      <c r="G19" s="77">
        <f t="shared" si="1"/>
        <v>3.6462182803646E-2</v>
      </c>
      <c r="H19" s="77">
        <v>3.6761955822667856E-2</v>
      </c>
      <c r="I19" s="77">
        <f t="shared" si="2"/>
        <v>3.6761955822667856E-2</v>
      </c>
      <c r="J19" s="76">
        <f>分析係数表!G22</f>
        <v>0.19767441860465115</v>
      </c>
      <c r="K19" s="78">
        <f t="shared" si="3"/>
        <v>7.266898244015739E-3</v>
      </c>
      <c r="L19" s="79"/>
      <c r="M19" s="80"/>
      <c r="N19" s="81">
        <f>分析係数表!H22</f>
        <v>3.8589551878828809E-5</v>
      </c>
      <c r="O19" s="82">
        <f t="shared" si="4"/>
        <v>5.6243253140552361E-4</v>
      </c>
      <c r="P19" s="76">
        <f>分析係数表!C22</f>
        <v>8.8888888888888351E-3</v>
      </c>
      <c r="Q19" s="82">
        <f t="shared" si="5"/>
        <v>4.9994002791601796E-6</v>
      </c>
      <c r="R19" s="83">
        <v>5.0385559524099124E-5</v>
      </c>
      <c r="S19" s="84">
        <f t="shared" si="6"/>
        <v>3.6812341382191957E-2</v>
      </c>
      <c r="T19" s="85">
        <f>分析係数表!F22</f>
        <v>0.41860465116279072</v>
      </c>
      <c r="U19" s="86">
        <f t="shared" si="7"/>
        <v>1.5409817322778029E-2</v>
      </c>
      <c r="V19" s="87">
        <f>分析係数表!D22</f>
        <v>6.1046511627906974E-2</v>
      </c>
      <c r="W19" s="167">
        <f t="shared" si="8"/>
        <v>0</v>
      </c>
      <c r="X19" s="76">
        <f>分析係数表!E22</f>
        <v>3.7790697674418602E-2</v>
      </c>
      <c r="Y19" s="166">
        <f t="shared" si="9"/>
        <v>0</v>
      </c>
    </row>
    <row r="20" spans="1:25" x14ac:dyDescent="0.2">
      <c r="A20" s="6" t="s">
        <v>8</v>
      </c>
      <c r="B20" s="5" t="s">
        <v>269</v>
      </c>
      <c r="C20" s="75">
        <f>最終需要_まとめ!C21</f>
        <v>100</v>
      </c>
      <c r="D20" s="76">
        <f>投入係数表!R20</f>
        <v>0.1524390243902439</v>
      </c>
      <c r="E20" s="77">
        <f t="shared" si="0"/>
        <v>15.24390243902439</v>
      </c>
      <c r="F20" s="76">
        <f>分析係数表!C23</f>
        <v>0</v>
      </c>
      <c r="G20" s="77">
        <f t="shared" si="1"/>
        <v>0</v>
      </c>
      <c r="H20" s="77">
        <v>0</v>
      </c>
      <c r="I20" s="77">
        <f t="shared" si="2"/>
        <v>100</v>
      </c>
      <c r="J20" s="76">
        <f>分析係数表!G23</f>
        <v>0.2156319290465632</v>
      </c>
      <c r="K20" s="78">
        <f t="shared" si="3"/>
        <v>21.563192904656319</v>
      </c>
      <c r="L20" s="79"/>
      <c r="M20" s="80"/>
      <c r="N20" s="81">
        <f>分析係数表!H23</f>
        <v>2.8942163909121605E-5</v>
      </c>
      <c r="O20" s="82">
        <f t="shared" si="4"/>
        <v>4.2182439855414271E-4</v>
      </c>
      <c r="P20" s="76">
        <f>分析係数表!C23</f>
        <v>0</v>
      </c>
      <c r="Q20" s="82">
        <f t="shared" si="5"/>
        <v>0</v>
      </c>
      <c r="R20" s="83">
        <v>0</v>
      </c>
      <c r="S20" s="84">
        <f t="shared" si="6"/>
        <v>100</v>
      </c>
      <c r="T20" s="85">
        <f>分析係数表!F23</f>
        <v>0.44096452328159647</v>
      </c>
      <c r="U20" s="86">
        <f t="shared" si="7"/>
        <v>44.09645232815965</v>
      </c>
      <c r="V20" s="87">
        <f>分析係数表!D23</f>
        <v>2.8547671840354769E-2</v>
      </c>
      <c r="W20" s="167">
        <f t="shared" si="8"/>
        <v>3</v>
      </c>
      <c r="X20" s="76">
        <f>分析係数表!E23</f>
        <v>2.5221729490022174E-2</v>
      </c>
      <c r="Y20" s="166">
        <f t="shared" si="9"/>
        <v>3</v>
      </c>
    </row>
    <row r="21" spans="1:25" x14ac:dyDescent="0.2">
      <c r="A21" s="6" t="s">
        <v>9</v>
      </c>
      <c r="B21" s="5" t="s">
        <v>270</v>
      </c>
      <c r="C21" s="90"/>
      <c r="D21" s="76">
        <f>投入係数表!R21</f>
        <v>5.8203991130820398E-3</v>
      </c>
      <c r="E21" s="77">
        <f t="shared" si="0"/>
        <v>0.58203991130820398</v>
      </c>
      <c r="F21" s="76">
        <f>分析係数表!C24</f>
        <v>3.6742192284139663E-2</v>
      </c>
      <c r="G21" s="77">
        <f t="shared" si="1"/>
        <v>2.1385422338329626E-2</v>
      </c>
      <c r="H21" s="77">
        <v>2.1916239741588156E-2</v>
      </c>
      <c r="I21" s="77">
        <f t="shared" si="2"/>
        <v>2.1916239741588156E-2</v>
      </c>
      <c r="J21" s="76">
        <f>分析係数表!G24</f>
        <v>0.21568627450980393</v>
      </c>
      <c r="K21" s="78">
        <f t="shared" si="3"/>
        <v>4.7270321011268577E-3</v>
      </c>
      <c r="L21" s="79"/>
      <c r="M21" s="80"/>
      <c r="N21" s="81">
        <f>分析係数表!H24</f>
        <v>3.6660074284887369E-4</v>
      </c>
      <c r="O21" s="82">
        <f t="shared" si="4"/>
        <v>5.3431090483524743E-3</v>
      </c>
      <c r="P21" s="76">
        <f>分析係数表!C24</f>
        <v>3.6742192284139663E-2</v>
      </c>
      <c r="Q21" s="82">
        <f t="shared" si="5"/>
        <v>1.9631754004969311E-4</v>
      </c>
      <c r="R21" s="83">
        <v>7.7679919394713461E-4</v>
      </c>
      <c r="S21" s="84">
        <f t="shared" si="6"/>
        <v>2.269303893553529E-2</v>
      </c>
      <c r="T21" s="85">
        <f>分析係数表!F24</f>
        <v>0.41176470588235292</v>
      </c>
      <c r="U21" s="86">
        <f t="shared" si="7"/>
        <v>9.3441925028674728E-3</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投入係数表!R22</f>
        <v>9.9778270509977823E-3</v>
      </c>
      <c r="E22" s="77">
        <f t="shared" si="0"/>
        <v>0.99778270509977818</v>
      </c>
      <c r="F22" s="76">
        <f>分析係数表!C25</f>
        <v>5.4298642533936459E-3</v>
      </c>
      <c r="G22" s="77">
        <f t="shared" si="1"/>
        <v>5.4178246430756994E-3</v>
      </c>
      <c r="H22" s="77">
        <v>6.5610757833818008E-3</v>
      </c>
      <c r="I22" s="77">
        <f t="shared" si="2"/>
        <v>6.5610757833818008E-3</v>
      </c>
      <c r="J22" s="76">
        <f>分析係数表!G25</f>
        <v>0.19285714285714287</v>
      </c>
      <c r="K22" s="78">
        <f t="shared" si="3"/>
        <v>1.2653503296522046E-3</v>
      </c>
      <c r="L22" s="79"/>
      <c r="M22" s="80"/>
      <c r="N22" s="81">
        <f>分析係数表!H25</f>
        <v>5.0166417442477451E-4</v>
      </c>
      <c r="O22" s="82">
        <f t="shared" si="4"/>
        <v>7.311622908271807E-3</v>
      </c>
      <c r="P22" s="76">
        <f>分析係数表!C25</f>
        <v>5.4298642533936459E-3</v>
      </c>
      <c r="Q22" s="82">
        <f t="shared" si="5"/>
        <v>3.9701119863919176E-5</v>
      </c>
      <c r="R22" s="83">
        <v>1.8163964555535048E-4</v>
      </c>
      <c r="S22" s="84">
        <f t="shared" si="6"/>
        <v>6.7427154289371512E-3</v>
      </c>
      <c r="T22" s="85">
        <f>分析係数表!F25</f>
        <v>0.35</v>
      </c>
      <c r="U22" s="86">
        <f t="shared" si="7"/>
        <v>2.3599504001280028E-3</v>
      </c>
      <c r="V22" s="87">
        <f>分析係数表!D25</f>
        <v>1.4285714285714285E-2</v>
      </c>
      <c r="W22" s="167">
        <f t="shared" si="8"/>
        <v>0</v>
      </c>
      <c r="X22" s="76">
        <f>分析係数表!E25</f>
        <v>0</v>
      </c>
      <c r="Y22" s="166">
        <f t="shared" si="9"/>
        <v>0</v>
      </c>
    </row>
    <row r="23" spans="1:25" x14ac:dyDescent="0.2">
      <c r="A23" s="6" t="s">
        <v>11</v>
      </c>
      <c r="B23" s="5" t="s">
        <v>35</v>
      </c>
      <c r="C23" s="90"/>
      <c r="D23" s="76">
        <f>投入係数表!R23</f>
        <v>2.3558758314855877E-2</v>
      </c>
      <c r="E23" s="77">
        <f t="shared" si="0"/>
        <v>2.3558758314855877</v>
      </c>
      <c r="F23" s="76">
        <f>分析係数表!C26</f>
        <v>0.48330404217926182</v>
      </c>
      <c r="G23" s="77">
        <f t="shared" si="1"/>
        <v>1.1386043122294141</v>
      </c>
      <c r="H23" s="77">
        <v>1.2140672668822103</v>
      </c>
      <c r="I23" s="77">
        <f t="shared" si="2"/>
        <v>1.2140672668822103</v>
      </c>
      <c r="J23" s="76">
        <f>分析係数表!G26</f>
        <v>0.1963757396449704</v>
      </c>
      <c r="K23" s="78">
        <f t="shared" si="3"/>
        <v>0.23841335751274173</v>
      </c>
      <c r="L23" s="79"/>
      <c r="M23" s="80"/>
      <c r="N23" s="81">
        <f>分析係数表!H26</f>
        <v>1.0805074526072066E-2</v>
      </c>
      <c r="O23" s="82">
        <f t="shared" si="4"/>
        <v>0.1574811087935466</v>
      </c>
      <c r="P23" s="76">
        <f>分析係数表!C26</f>
        <v>0.48330404217926182</v>
      </c>
      <c r="Q23" s="82">
        <f t="shared" si="5"/>
        <v>7.611125644679316E-2</v>
      </c>
      <c r="R23" s="83">
        <v>8.3195028949575603E-2</v>
      </c>
      <c r="S23" s="84">
        <f t="shared" si="6"/>
        <v>1.2972622958317859</v>
      </c>
      <c r="T23" s="85">
        <f>分析係数表!F26</f>
        <v>0.33515162721893493</v>
      </c>
      <c r="U23" s="86">
        <f t="shared" si="7"/>
        <v>0.43477956937779438</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投入係数表!R24</f>
        <v>2.7716186252771619E-4</v>
      </c>
      <c r="E24" s="77">
        <f t="shared" si="0"/>
        <v>2.771618625277162E-2</v>
      </c>
      <c r="F24" s="76">
        <f>分析係数表!C27</f>
        <v>1.5397419891801878E-2</v>
      </c>
      <c r="G24" s="77">
        <f t="shared" si="1"/>
        <v>4.2675775753331146E-4</v>
      </c>
      <c r="H24" s="77">
        <v>4.6668340926465701E-4</v>
      </c>
      <c r="I24" s="77">
        <f t="shared" si="2"/>
        <v>4.6668340926465701E-4</v>
      </c>
      <c r="J24" s="76">
        <f>分析係数表!G27</f>
        <v>0.17525773195876287</v>
      </c>
      <c r="K24" s="78">
        <f t="shared" si="3"/>
        <v>8.1789875850506893E-5</v>
      </c>
      <c r="L24" s="79"/>
      <c r="M24" s="80"/>
      <c r="N24" s="81">
        <f>分析係数表!H27</f>
        <v>1.0544595050889971E-2</v>
      </c>
      <c r="O24" s="82">
        <f t="shared" si="4"/>
        <v>0.15368468920655934</v>
      </c>
      <c r="P24" s="76">
        <f>分析係数表!C27</f>
        <v>1.5397419891801878E-2</v>
      </c>
      <c r="Q24" s="82">
        <f t="shared" si="5"/>
        <v>2.3663476906544663E-3</v>
      </c>
      <c r="R24" s="83">
        <v>2.3876389556956039E-3</v>
      </c>
      <c r="S24" s="84">
        <f t="shared" si="6"/>
        <v>2.8543223649602611E-3</v>
      </c>
      <c r="T24" s="85">
        <f>分析係数表!F27</f>
        <v>0.32989690721649484</v>
      </c>
      <c r="U24" s="86">
        <f t="shared" si="7"/>
        <v>9.4163212039926139E-4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投入係数表!R25</f>
        <v>5.5432372505543237E-4</v>
      </c>
      <c r="E25" s="77">
        <f t="shared" si="0"/>
        <v>5.543237250554324E-2</v>
      </c>
      <c r="F25" s="76">
        <f>分析係数表!C28</f>
        <v>9.0111373607829948E-2</v>
      </c>
      <c r="G25" s="77">
        <f t="shared" si="1"/>
        <v>4.9950872288154072E-3</v>
      </c>
      <c r="H25" s="77">
        <v>8.0526969947065739E-3</v>
      </c>
      <c r="I25" s="77">
        <f t="shared" si="2"/>
        <v>8.0526969947065739E-3</v>
      </c>
      <c r="J25" s="76">
        <f>分析係数表!G28</f>
        <v>0.1250338294993234</v>
      </c>
      <c r="K25" s="78">
        <f t="shared" si="3"/>
        <v>1.0068595430458558E-3</v>
      </c>
      <c r="L25" s="79"/>
      <c r="M25" s="80"/>
      <c r="N25" s="81">
        <f>分析係数表!H28</f>
        <v>1.9400897207081182E-2</v>
      </c>
      <c r="O25" s="82">
        <f t="shared" si="4"/>
        <v>0.28276295516412697</v>
      </c>
      <c r="P25" s="76">
        <f>分析係数表!C28</f>
        <v>9.0111373607829948E-2</v>
      </c>
      <c r="Q25" s="82">
        <f t="shared" si="5"/>
        <v>2.5480158295248714E-2</v>
      </c>
      <c r="R25" s="83">
        <v>2.7544669861559127E-2</v>
      </c>
      <c r="S25" s="84">
        <f t="shared" si="6"/>
        <v>3.5597366856265703E-2</v>
      </c>
      <c r="T25" s="85">
        <f>分析係数表!F28</f>
        <v>0.21434370771312586</v>
      </c>
      <c r="U25" s="86">
        <f t="shared" si="7"/>
        <v>7.6300715967963298E-3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投入係数表!R26</f>
        <v>3.0487804878048782E-3</v>
      </c>
      <c r="E26" s="77">
        <f t="shared" si="0"/>
        <v>0.3048780487804878</v>
      </c>
      <c r="F26" s="76">
        <f>分析係数表!C29</f>
        <v>0.6629566210045662</v>
      </c>
      <c r="G26" s="77">
        <f t="shared" si="1"/>
        <v>0.20212092103797749</v>
      </c>
      <c r="H26" s="77">
        <v>0.27993564445620395</v>
      </c>
      <c r="I26" s="77">
        <f t="shared" si="2"/>
        <v>0.27993564445620395</v>
      </c>
      <c r="J26" s="76">
        <f>分析係数表!G29</f>
        <v>0.25902590967011185</v>
      </c>
      <c r="K26" s="78">
        <f t="shared" si="3"/>
        <v>7.2510584954357235E-2</v>
      </c>
      <c r="L26" s="79"/>
      <c r="M26" s="80"/>
      <c r="N26" s="81">
        <f>分析係数表!H29</f>
        <v>9.3869084945251077E-3</v>
      </c>
      <c r="O26" s="82">
        <f t="shared" si="4"/>
        <v>0.13681171326439362</v>
      </c>
      <c r="P26" s="76">
        <f>分析係数表!C29</f>
        <v>0.6629566210045662</v>
      </c>
      <c r="Q26" s="82">
        <f t="shared" si="5"/>
        <v>9.0700231139607984E-2</v>
      </c>
      <c r="R26" s="83">
        <v>0.13664542354348322</v>
      </c>
      <c r="S26" s="84">
        <f t="shared" si="6"/>
        <v>0.41658106799968719</v>
      </c>
      <c r="T26" s="85">
        <f>分析係数表!F29</f>
        <v>0.37484071924111567</v>
      </c>
      <c r="U26" s="86">
        <f t="shared" si="7"/>
        <v>0.15615154715123486</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投入係数表!R27</f>
        <v>1.6629711751662971E-3</v>
      </c>
      <c r="E27" s="77">
        <f t="shared" si="0"/>
        <v>0.16629711751662971</v>
      </c>
      <c r="F27" s="76">
        <f>分析係数表!C30</f>
        <v>1</v>
      </c>
      <c r="G27" s="77">
        <f t="shared" si="1"/>
        <v>0.16629711751662971</v>
      </c>
      <c r="H27" s="77">
        <v>0.19328081459126417</v>
      </c>
      <c r="I27" s="77">
        <f t="shared" si="2"/>
        <v>0.19328081459126417</v>
      </c>
      <c r="J27" s="76">
        <f>分析係数表!G30</f>
        <v>0.34461622907327782</v>
      </c>
      <c r="K27" s="78">
        <f t="shared" si="3"/>
        <v>6.6607705476652831E-2</v>
      </c>
      <c r="L27" s="79"/>
      <c r="M27" s="80"/>
      <c r="N27" s="81">
        <f>分析係数表!H30</f>
        <v>0</v>
      </c>
      <c r="O27" s="82">
        <f t="shared" si="4"/>
        <v>0</v>
      </c>
      <c r="P27" s="76">
        <f>分析係数表!C30</f>
        <v>1</v>
      </c>
      <c r="Q27" s="82">
        <f t="shared" si="5"/>
        <v>0</v>
      </c>
      <c r="R27" s="83">
        <v>3.9084217672234627E-2</v>
      </c>
      <c r="S27" s="84">
        <f t="shared" si="6"/>
        <v>0.23236503226349881</v>
      </c>
      <c r="T27" s="85">
        <f>分析係数表!F30</f>
        <v>0.44085628030372337</v>
      </c>
      <c r="U27" s="86">
        <f t="shared" si="7"/>
        <v>0.10243958379634076</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投入係数表!R28</f>
        <v>1.0809312638580931E-2</v>
      </c>
      <c r="E28" s="77">
        <f t="shared" si="0"/>
        <v>1.080931263858093</v>
      </c>
      <c r="F28" s="76">
        <f>分析係数表!C31</f>
        <v>0.28926065839179704</v>
      </c>
      <c r="G28" s="77">
        <f t="shared" si="1"/>
        <v>0.31267088905986928</v>
      </c>
      <c r="H28" s="77">
        <v>0.34394263341157466</v>
      </c>
      <c r="I28" s="77">
        <f t="shared" si="2"/>
        <v>0.34394263341157466</v>
      </c>
      <c r="J28" s="76">
        <f>分析係数表!G31</f>
        <v>7.0113314447592071E-2</v>
      </c>
      <c r="K28" s="78">
        <f t="shared" si="3"/>
        <v>2.4114958008318622E-2</v>
      </c>
      <c r="L28" s="79"/>
      <c r="M28" s="80"/>
      <c r="N28" s="81">
        <f>分析係数表!H31</f>
        <v>2.2806425160387826E-2</v>
      </c>
      <c r="O28" s="82">
        <f t="shared" si="4"/>
        <v>0.33239762606066448</v>
      </c>
      <c r="P28" s="76">
        <f>分析係数表!C31</f>
        <v>0.28926065839179704</v>
      </c>
      <c r="Q28" s="82">
        <f t="shared" si="5"/>
        <v>9.6149556162178157E-2</v>
      </c>
      <c r="R28" s="83">
        <v>0.12204066135599544</v>
      </c>
      <c r="S28" s="84">
        <f t="shared" si="6"/>
        <v>0.46598329476757011</v>
      </c>
      <c r="T28" s="85">
        <f>分析係数表!F31</f>
        <v>0.24929178470254956</v>
      </c>
      <c r="U28" s="86">
        <f t="shared" si="7"/>
        <v>0.11616580719418178</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投入係数表!R29</f>
        <v>5.5432372505543237E-4</v>
      </c>
      <c r="E29" s="77">
        <f t="shared" si="0"/>
        <v>5.543237250554324E-2</v>
      </c>
      <c r="F29" s="76">
        <f>分析係数表!C32</f>
        <v>1</v>
      </c>
      <c r="G29" s="77">
        <f t="shared" si="1"/>
        <v>5.543237250554324E-2</v>
      </c>
      <c r="H29" s="77">
        <v>6.9892414481849616E-2</v>
      </c>
      <c r="I29" s="77">
        <f t="shared" si="2"/>
        <v>6.9892414481849616E-2</v>
      </c>
      <c r="J29" s="76">
        <f>分析係数表!G32</f>
        <v>0.14014251781472684</v>
      </c>
      <c r="K29" s="78">
        <f t="shared" si="3"/>
        <v>9.7948989416368811E-3</v>
      </c>
      <c r="L29" s="79"/>
      <c r="M29" s="80"/>
      <c r="N29" s="81">
        <f>分析係数表!H32</f>
        <v>6.3576286720370464E-3</v>
      </c>
      <c r="O29" s="82">
        <f t="shared" si="4"/>
        <v>9.2660759549060029E-2</v>
      </c>
      <c r="P29" s="76">
        <f>分析係数表!C32</f>
        <v>1</v>
      </c>
      <c r="Q29" s="82">
        <f t="shared" si="5"/>
        <v>9.2660759549060029E-2</v>
      </c>
      <c r="R29" s="83">
        <v>0.12217717097399457</v>
      </c>
      <c r="S29" s="84">
        <f t="shared" si="6"/>
        <v>0.19206958545584418</v>
      </c>
      <c r="T29" s="85">
        <f>分析係数表!F32</f>
        <v>0.4833729216152019</v>
      </c>
      <c r="U29" s="86">
        <f t="shared" si="7"/>
        <v>9.2841236675212088E-2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投入係数表!R30</f>
        <v>0</v>
      </c>
      <c r="E30" s="77">
        <f t="shared" si="0"/>
        <v>0</v>
      </c>
      <c r="F30" s="76">
        <f>分析係数表!C33</f>
        <v>0.49161290322580642</v>
      </c>
      <c r="G30" s="77">
        <f t="shared" si="1"/>
        <v>0</v>
      </c>
      <c r="H30" s="77">
        <v>8.3900018357052769E-3</v>
      </c>
      <c r="I30" s="77">
        <f t="shared" si="2"/>
        <v>8.3900018357052769E-3</v>
      </c>
      <c r="J30" s="76">
        <f>分析係数表!G33</f>
        <v>0.50851900393184801</v>
      </c>
      <c r="K30" s="78">
        <f t="shared" si="3"/>
        <v>4.2664753764792241E-3</v>
      </c>
      <c r="L30" s="79"/>
      <c r="M30" s="80"/>
      <c r="N30" s="81">
        <f>分析係数表!H33</f>
        <v>9.3579663306159861E-4</v>
      </c>
      <c r="O30" s="82">
        <f t="shared" si="4"/>
        <v>1.3638988886583948E-2</v>
      </c>
      <c r="P30" s="76">
        <f>分析係数表!C33</f>
        <v>0.49161290322580642</v>
      </c>
      <c r="Q30" s="82">
        <f t="shared" si="5"/>
        <v>6.7051029235980436E-3</v>
      </c>
      <c r="R30" s="83">
        <v>2.5247714244208561E-2</v>
      </c>
      <c r="S30" s="84">
        <f t="shared" si="6"/>
        <v>3.3637716079913837E-2</v>
      </c>
      <c r="T30" s="85">
        <f>分析係数表!F33</f>
        <v>0.64744429882044563</v>
      </c>
      <c r="U30" s="86">
        <f t="shared" si="7"/>
        <v>2.1778547501281043E-2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投入係数表!R31</f>
        <v>4.1574279379157426E-2</v>
      </c>
      <c r="E31" s="77">
        <f t="shared" si="0"/>
        <v>4.1574279379157426</v>
      </c>
      <c r="F31" s="76">
        <f>分析係数表!C34</f>
        <v>0.2705469644902635</v>
      </c>
      <c r="G31" s="77">
        <f t="shared" si="1"/>
        <v>1.1247795086901198</v>
      </c>
      <c r="H31" s="77">
        <v>1.1881656240649503</v>
      </c>
      <c r="I31" s="77">
        <f t="shared" si="2"/>
        <v>1.1881656240649503</v>
      </c>
      <c r="J31" s="76">
        <f>分析係数表!G34</f>
        <v>0.42499396086641439</v>
      </c>
      <c r="K31" s="78">
        <f t="shared" si="3"/>
        <v>0.50496321473667827</v>
      </c>
      <c r="L31" s="79"/>
      <c r="M31" s="80"/>
      <c r="N31" s="81">
        <f>分析係数表!H34</f>
        <v>0.15790844628816747</v>
      </c>
      <c r="O31" s="82">
        <f t="shared" si="4"/>
        <v>2.3014739185114026</v>
      </c>
      <c r="P31" s="76">
        <f>分析係数表!C34</f>
        <v>0.2705469644902635</v>
      </c>
      <c r="Q31" s="82">
        <f t="shared" si="5"/>
        <v>0.62265678250677203</v>
      </c>
      <c r="R31" s="83">
        <v>0.685108190746892</v>
      </c>
      <c r="S31" s="84">
        <f t="shared" si="6"/>
        <v>1.8732738148118422</v>
      </c>
      <c r="T31" s="85">
        <f>分析係数表!F34</f>
        <v>0.70062001771479188</v>
      </c>
      <c r="U31" s="86">
        <f t="shared" si="7"/>
        <v>1.3124531333181286</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投入係数表!R32</f>
        <v>6.374722838137472E-3</v>
      </c>
      <c r="E32" s="77">
        <f t="shared" si="0"/>
        <v>0.63747228381374721</v>
      </c>
      <c r="F32" s="76">
        <f>分析係数表!C35</f>
        <v>0.21972666596037715</v>
      </c>
      <c r="G32" s="77">
        <f t="shared" si="1"/>
        <v>0.14006965956454198</v>
      </c>
      <c r="H32" s="77">
        <v>0.16011878672787516</v>
      </c>
      <c r="I32" s="77">
        <f t="shared" si="2"/>
        <v>0.16011878672787516</v>
      </c>
      <c r="J32" s="76">
        <f>分析係数表!G35</f>
        <v>0.31464737793851716</v>
      </c>
      <c r="K32" s="78">
        <f t="shared" si="3"/>
        <v>5.0380956402622558E-2</v>
      </c>
      <c r="L32" s="79"/>
      <c r="M32" s="80"/>
      <c r="N32" s="81">
        <f>分析係数表!H35</f>
        <v>5.9051661762577784E-2</v>
      </c>
      <c r="O32" s="82">
        <f t="shared" si="4"/>
        <v>0.86066238118330252</v>
      </c>
      <c r="P32" s="76">
        <f>分析係数表!C35</f>
        <v>0.21972666596037715</v>
      </c>
      <c r="Q32" s="82">
        <f t="shared" si="5"/>
        <v>0.1891104755349263</v>
      </c>
      <c r="R32" s="83">
        <v>0.23780267292421725</v>
      </c>
      <c r="S32" s="84">
        <f t="shared" si="6"/>
        <v>0.39792145965209241</v>
      </c>
      <c r="T32" s="85">
        <f>分析係数表!F35</f>
        <v>0.64647377938517181</v>
      </c>
      <c r="U32" s="86">
        <f t="shared" si="7"/>
        <v>0.25724578991975233</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投入係数表!R33</f>
        <v>1.6629711751662971E-3</v>
      </c>
      <c r="E33" s="77">
        <f t="shared" si="0"/>
        <v>0.16629711751662971</v>
      </c>
      <c r="F33" s="76">
        <f>分析係数表!C36</f>
        <v>0.80551211884284601</v>
      </c>
      <c r="G33" s="77">
        <f t="shared" si="1"/>
        <v>0.13395434348827814</v>
      </c>
      <c r="H33" s="77">
        <v>0.19791595063985645</v>
      </c>
      <c r="I33" s="77">
        <f t="shared" si="2"/>
        <v>0.19791595063985645</v>
      </c>
      <c r="J33" s="76">
        <f>分析係数表!G36</f>
        <v>2.1071752951861943E-2</v>
      </c>
      <c r="K33" s="78">
        <f t="shared" si="3"/>
        <v>4.1704360171159575E-3</v>
      </c>
      <c r="L33" s="79"/>
      <c r="M33" s="80"/>
      <c r="N33" s="81">
        <f>分析係数表!H36</f>
        <v>0.17565964015242874</v>
      </c>
      <c r="O33" s="82">
        <f t="shared" si="4"/>
        <v>2.5601928829579439</v>
      </c>
      <c r="P33" s="76">
        <f>分析係数表!C36</f>
        <v>0.80551211884284601</v>
      </c>
      <c r="Q33" s="82">
        <f t="shared" si="5"/>
        <v>2.0622663937978278</v>
      </c>
      <c r="R33" s="83">
        <v>2.1494402246228153</v>
      </c>
      <c r="S33" s="84">
        <f t="shared" si="6"/>
        <v>2.3473561752626715</v>
      </c>
      <c r="T33" s="85">
        <f>分析係数表!F36</f>
        <v>0.88071450196790801</v>
      </c>
      <c r="U33" s="86">
        <f t="shared" si="7"/>
        <v>2.0673506248377573</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投入係数表!R34</f>
        <v>1.3580931263858093E-2</v>
      </c>
      <c r="E34" s="77">
        <f t="shared" si="0"/>
        <v>1.3580931263858091</v>
      </c>
      <c r="F34" s="76">
        <f>分析係数表!C37</f>
        <v>0.2431087913880281</v>
      </c>
      <c r="G34" s="77">
        <f t="shared" si="1"/>
        <v>0.33016437854804254</v>
      </c>
      <c r="H34" s="77">
        <v>0.39535162106576072</v>
      </c>
      <c r="I34" s="77">
        <f t="shared" si="2"/>
        <v>0.39535162106576072</v>
      </c>
      <c r="J34" s="76">
        <f>分析係数表!G37</f>
        <v>0.38193760262725779</v>
      </c>
      <c r="K34" s="78">
        <f t="shared" si="3"/>
        <v>0.15099965034465671</v>
      </c>
      <c r="L34" s="79"/>
      <c r="M34" s="80"/>
      <c r="N34" s="81">
        <f>分析係数表!H37</f>
        <v>4.6944189860595245E-2</v>
      </c>
      <c r="O34" s="82">
        <f t="shared" si="4"/>
        <v>0.68419917445481948</v>
      </c>
      <c r="P34" s="76">
        <f>分析係数表!C37</f>
        <v>0.2431087913880281</v>
      </c>
      <c r="Q34" s="82">
        <f t="shared" si="5"/>
        <v>0.16633483437039775</v>
      </c>
      <c r="R34" s="83">
        <v>0.2151926130175662</v>
      </c>
      <c r="S34" s="84">
        <f t="shared" si="6"/>
        <v>0.61054423408332692</v>
      </c>
      <c r="T34" s="85">
        <f>分析係数表!F37</f>
        <v>0.60410509031198689</v>
      </c>
      <c r="U34" s="86">
        <f t="shared" si="7"/>
        <v>0.36883287967037109</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投入係数表!R35</f>
        <v>9.7006651884700666E-3</v>
      </c>
      <c r="E35" s="77">
        <f t="shared" si="0"/>
        <v>0.97006651884700668</v>
      </c>
      <c r="F35" s="76">
        <f>分析係数表!C38</f>
        <v>1.1157894736842144E-2</v>
      </c>
      <c r="G35" s="77">
        <f t="shared" si="1"/>
        <v>1.0823900105029797E-2</v>
      </c>
      <c r="H35" s="77">
        <v>1.2663384236530961E-2</v>
      </c>
      <c r="I35" s="77">
        <f t="shared" si="2"/>
        <v>1.2663384236530961E-2</v>
      </c>
      <c r="J35" s="76">
        <f>分析係数表!G38</f>
        <v>0.27611940298507465</v>
      </c>
      <c r="K35" s="78">
        <f t="shared" si="3"/>
        <v>3.4966060951615342E-3</v>
      </c>
      <c r="L35" s="79"/>
      <c r="M35" s="80"/>
      <c r="N35" s="81">
        <f>分析係数表!H38</f>
        <v>4.123293618252858E-2</v>
      </c>
      <c r="O35" s="82">
        <f t="shared" si="4"/>
        <v>0.60095915980680203</v>
      </c>
      <c r="P35" s="76">
        <f>分析係数表!C38</f>
        <v>1.1157894736842144E-2</v>
      </c>
      <c r="Q35" s="82">
        <f t="shared" si="5"/>
        <v>6.705439046265394E-3</v>
      </c>
      <c r="R35" s="83">
        <v>8.3520767956728938E-3</v>
      </c>
      <c r="S35" s="84">
        <f t="shared" si="6"/>
        <v>2.1015461032203857E-2</v>
      </c>
      <c r="T35" s="85">
        <f>分析係数表!F38</f>
        <v>0.61194029850746268</v>
      </c>
      <c r="U35" s="86">
        <f t="shared" si="7"/>
        <v>1.2860207497318778E-2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投入係数表!R36</f>
        <v>0</v>
      </c>
      <c r="E36" s="77">
        <f t="shared" si="0"/>
        <v>0</v>
      </c>
      <c r="F36" s="76">
        <f>分析係数表!C39</f>
        <v>1</v>
      </c>
      <c r="G36" s="77">
        <f t="shared" si="1"/>
        <v>0</v>
      </c>
      <c r="H36" s="77">
        <v>0.13884495608763223</v>
      </c>
      <c r="I36" s="77">
        <f t="shared" si="2"/>
        <v>0.13884495608763223</v>
      </c>
      <c r="J36" s="76">
        <f>分析係数表!G39</f>
        <v>0.35370879120879123</v>
      </c>
      <c r="K36" s="78">
        <f t="shared" si="3"/>
        <v>4.9110681583194093E-2</v>
      </c>
      <c r="L36" s="79"/>
      <c r="M36" s="80"/>
      <c r="N36" s="81">
        <f>分析係数表!H39</f>
        <v>3.7431865322463944E-3</v>
      </c>
      <c r="O36" s="82">
        <f t="shared" si="4"/>
        <v>5.4555955546335792E-2</v>
      </c>
      <c r="P36" s="76">
        <f>分析係数表!C39</f>
        <v>1</v>
      </c>
      <c r="Q36" s="82">
        <f t="shared" si="5"/>
        <v>5.4555955546335792E-2</v>
      </c>
      <c r="R36" s="83">
        <v>0.19874621874079393</v>
      </c>
      <c r="S36" s="84">
        <f t="shared" si="6"/>
        <v>0.33759117482842615</v>
      </c>
      <c r="T36" s="85">
        <f>分析係数表!F39</f>
        <v>0.70432692307692313</v>
      </c>
      <c r="U36" s="86">
        <f t="shared" si="7"/>
        <v>0.237774553424829</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投入係数表!R37</f>
        <v>0</v>
      </c>
      <c r="E37" s="77">
        <f t="shared" si="0"/>
        <v>0</v>
      </c>
      <c r="F37" s="76">
        <f>分析係数表!C40</f>
        <v>0.83748410739660462</v>
      </c>
      <c r="G37" s="77">
        <f t="shared" si="1"/>
        <v>0</v>
      </c>
      <c r="H37" s="77">
        <v>1.3714160931301623E-3</v>
      </c>
      <c r="I37" s="77">
        <f t="shared" si="2"/>
        <v>1.3714160931301623E-3</v>
      </c>
      <c r="J37" s="76">
        <f>分析係数表!G40</f>
        <v>0.52098192071653671</v>
      </c>
      <c r="K37" s="78">
        <f t="shared" si="3"/>
        <v>7.1448299030052074E-4</v>
      </c>
      <c r="L37" s="79"/>
      <c r="M37" s="80"/>
      <c r="N37" s="81">
        <f>分析係数表!H40</f>
        <v>2.620230572572476E-2</v>
      </c>
      <c r="O37" s="82">
        <f t="shared" si="4"/>
        <v>0.38189168882435054</v>
      </c>
      <c r="P37" s="76">
        <f>分析係数表!C40</f>
        <v>0.83748410739660462</v>
      </c>
      <c r="Q37" s="82">
        <f t="shared" si="5"/>
        <v>0.3198282201372431</v>
      </c>
      <c r="R37" s="83">
        <v>0.32024713490209145</v>
      </c>
      <c r="S37" s="84">
        <f t="shared" si="6"/>
        <v>0.32161855099522163</v>
      </c>
      <c r="T37" s="85">
        <f>分析係数表!F40</f>
        <v>0.71877591640404714</v>
      </c>
      <c r="U37" s="86">
        <f t="shared" si="7"/>
        <v>0.2311716687241322</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投入係数表!R38</f>
        <v>0</v>
      </c>
      <c r="E38" s="77">
        <f t="shared" si="0"/>
        <v>0</v>
      </c>
      <c r="F38" s="76">
        <f>分析係数表!C41</f>
        <v>0.81365098605995612</v>
      </c>
      <c r="G38" s="77">
        <f t="shared" si="1"/>
        <v>0</v>
      </c>
      <c r="H38" s="77">
        <v>1.3279223747458837E-3</v>
      </c>
      <c r="I38" s="77">
        <f t="shared" si="2"/>
        <v>1.3279223747458837E-3</v>
      </c>
      <c r="J38" s="76">
        <f>分析係数表!G41</f>
        <v>0.45125858123569795</v>
      </c>
      <c r="K38" s="78">
        <f t="shared" si="3"/>
        <v>5.9923636681896632E-4</v>
      </c>
      <c r="L38" s="79"/>
      <c r="M38" s="80"/>
      <c r="N38" s="81">
        <f>分析係数表!H41</f>
        <v>4.9838406251507407E-2</v>
      </c>
      <c r="O38" s="82">
        <f t="shared" si="4"/>
        <v>0.72638161431023385</v>
      </c>
      <c r="P38" s="76">
        <f>分析係数表!C41</f>
        <v>0.81365098605995612</v>
      </c>
      <c r="Q38" s="82">
        <f t="shared" si="5"/>
        <v>0.59102111673934454</v>
      </c>
      <c r="R38" s="83">
        <v>0.60243140738315837</v>
      </c>
      <c r="S38" s="84">
        <f t="shared" si="6"/>
        <v>0.60375932975790425</v>
      </c>
      <c r="T38" s="85">
        <f>分析係数表!F41</f>
        <v>0.55572082379862697</v>
      </c>
      <c r="U38" s="86">
        <f t="shared" si="7"/>
        <v>0.33552163210916941</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投入係数表!R39</f>
        <v>1.6629711751662971E-3</v>
      </c>
      <c r="E39" s="77">
        <f>$C$20*D39</f>
        <v>0.16629711751662971</v>
      </c>
      <c r="F39" s="76">
        <f>分析係数表!C42</f>
        <v>0.2575498575498576</v>
      </c>
      <c r="G39" s="77">
        <f>E39*F39</f>
        <v>4.2829798927359906E-2</v>
      </c>
      <c r="H39" s="77">
        <v>4.511201917925952E-2</v>
      </c>
      <c r="I39" s="77">
        <f>C39+H39</f>
        <v>4.511201917925952E-2</v>
      </c>
      <c r="J39" s="76">
        <f>分析係数表!G42</f>
        <v>0.48351648351648352</v>
      </c>
      <c r="K39" s="78">
        <f>I39*J39</f>
        <v>2.1812404877883725E-2</v>
      </c>
      <c r="L39" s="79"/>
      <c r="M39" s="80"/>
      <c r="N39" s="81">
        <f>分析係数表!H42</f>
        <v>1.4085186435772515E-2</v>
      </c>
      <c r="O39" s="82">
        <f t="shared" si="4"/>
        <v>0.20528787396301612</v>
      </c>
      <c r="P39" s="76">
        <f>分析係数表!C42</f>
        <v>0.2575498575498576</v>
      </c>
      <c r="Q39" s="82">
        <f>O39*P39</f>
        <v>5.2871862695887922E-2</v>
      </c>
      <c r="R39" s="83">
        <v>5.5310514939646581E-2</v>
      </c>
      <c r="S39" s="84">
        <f>I39+R39</f>
        <v>0.1004225341189061</v>
      </c>
      <c r="T39" s="85">
        <f>分析係数表!F42</f>
        <v>0.55824175824175826</v>
      </c>
      <c r="U39" s="86">
        <f>S39*T39</f>
        <v>5.6060052013631102E-2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投入係数表!R40</f>
        <v>3.1319290465631928E-2</v>
      </c>
      <c r="E40" s="77">
        <f>$C$20*D40</f>
        <v>3.1319290465631928</v>
      </c>
      <c r="F40" s="76">
        <f>分析係数表!C43</f>
        <v>0.29732567908148977</v>
      </c>
      <c r="G40" s="77">
        <f>E40*F40</f>
        <v>0.93120293060444415</v>
      </c>
      <c r="H40" s="77">
        <v>1.069330706798439</v>
      </c>
      <c r="I40" s="77">
        <f>C40+H40</f>
        <v>1.069330706798439</v>
      </c>
      <c r="J40" s="76">
        <f>分析係数表!G43</f>
        <v>0.35619328972357039</v>
      </c>
      <c r="K40" s="78">
        <f>I40*J40</f>
        <v>0.38088842225696667</v>
      </c>
      <c r="L40" s="79"/>
      <c r="M40" s="80"/>
      <c r="N40" s="81">
        <f>分析係数表!H43</f>
        <v>3.7451160098403359E-2</v>
      </c>
      <c r="O40" s="82">
        <f t="shared" si="4"/>
        <v>0.54584077172906065</v>
      </c>
      <c r="P40" s="76">
        <f>分析係数表!C43</f>
        <v>0.29732567908148977</v>
      </c>
      <c r="Q40" s="82">
        <f>O40*P40</f>
        <v>0.1622924781247074</v>
      </c>
      <c r="R40" s="83">
        <v>0.25792048261536032</v>
      </c>
      <c r="S40" s="84">
        <f>I40+R40</f>
        <v>1.3272511894137993</v>
      </c>
      <c r="T40" s="85">
        <f>分析係数表!F43</f>
        <v>0.64929309981008654</v>
      </c>
      <c r="U40" s="86">
        <f>S40*T40</f>
        <v>0.86177503900111008</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投入係数表!R41</f>
        <v>0</v>
      </c>
      <c r="E41" s="77">
        <f>$C$20*D41</f>
        <v>0</v>
      </c>
      <c r="F41" s="76">
        <f>分析係数表!C44</f>
        <v>0.43971020730220212</v>
      </c>
      <c r="G41" s="77">
        <f>E41*F41</f>
        <v>0</v>
      </c>
      <c r="H41" s="77">
        <v>1.5955274781704783E-3</v>
      </c>
      <c r="I41" s="77">
        <f>C41+H41</f>
        <v>1.5955274781704783E-3</v>
      </c>
      <c r="J41" s="76">
        <f>分析係数表!G44</f>
        <v>0.26333317697828229</v>
      </c>
      <c r="K41" s="78">
        <f>I41*J41</f>
        <v>4.20155319782779E-4</v>
      </c>
      <c r="L41" s="79"/>
      <c r="M41" s="80"/>
      <c r="N41" s="81">
        <f>分析係数表!H44</f>
        <v>0.10921807920505523</v>
      </c>
      <c r="O41" s="82">
        <f t="shared" si="4"/>
        <v>1.5918246720104832</v>
      </c>
      <c r="P41" s="76">
        <f>分析係数表!C44</f>
        <v>0.43971020730220212</v>
      </c>
      <c r="Q41" s="82">
        <f>O41*P41</f>
        <v>0.69994155651848944</v>
      </c>
      <c r="R41" s="83">
        <v>0.71092000223587981</v>
      </c>
      <c r="S41" s="84">
        <f>I41+R41</f>
        <v>0.7125155297140503</v>
      </c>
      <c r="T41" s="85">
        <f>分析係数表!F44</f>
        <v>0.45991838266335194</v>
      </c>
      <c r="U41" s="86">
        <f>S41*T41</f>
        <v>0.32769899004860747</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投入係数表!R42</f>
        <v>5.5432372505543237E-4</v>
      </c>
      <c r="E42" s="77">
        <f>$C$20*D42</f>
        <v>5.543237250554324E-2</v>
      </c>
      <c r="F42" s="76">
        <f>分析係数表!C45</f>
        <v>1</v>
      </c>
      <c r="G42" s="77">
        <f>E42*F42</f>
        <v>5.543237250554324E-2</v>
      </c>
      <c r="H42" s="77">
        <v>6.1635252019526285E-2</v>
      </c>
      <c r="I42" s="77">
        <f>C42+H42</f>
        <v>6.1635252019526285E-2</v>
      </c>
      <c r="J42" s="76">
        <f>分析係数表!G45</f>
        <v>0</v>
      </c>
      <c r="K42" s="78">
        <f>I42*J42</f>
        <v>0</v>
      </c>
      <c r="L42" s="79"/>
      <c r="M42" s="80"/>
      <c r="N42" s="81">
        <f>分析係数表!H45</f>
        <v>0</v>
      </c>
      <c r="O42" s="82">
        <f t="shared" si="4"/>
        <v>0</v>
      </c>
      <c r="P42" s="76">
        <f>分析係数表!C45</f>
        <v>1</v>
      </c>
      <c r="Q42" s="82">
        <f>O42*P42</f>
        <v>0</v>
      </c>
      <c r="R42" s="83">
        <v>6.6055350293398318E-3</v>
      </c>
      <c r="S42" s="84">
        <f>I42+R42</f>
        <v>6.8240787048866117E-2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6.929046563192905E-3</v>
      </c>
      <c r="E43" s="77">
        <f>$C$20*D43</f>
        <v>0.69290465631929055</v>
      </c>
      <c r="F43" s="76">
        <f>分析係数表!C46</f>
        <v>1</v>
      </c>
      <c r="G43" s="77">
        <f>E43*F43</f>
        <v>0.69290465631929055</v>
      </c>
      <c r="H43" s="77">
        <v>0.73184287198899745</v>
      </c>
      <c r="I43" s="77">
        <f>C43+H43</f>
        <v>0.73184287198899745</v>
      </c>
      <c r="J43" s="76">
        <f>分析係数表!G46</f>
        <v>9.3457943925233638E-3</v>
      </c>
      <c r="K43" s="78">
        <f>I43*J43</f>
        <v>6.839653009242966E-3</v>
      </c>
      <c r="L43" s="79"/>
      <c r="M43" s="80"/>
      <c r="N43" s="81">
        <f>分析係数表!H46</f>
        <v>5.0031354010901551E-2</v>
      </c>
      <c r="O43" s="82">
        <f t="shared" si="4"/>
        <v>0.7291937769672614</v>
      </c>
      <c r="P43" s="76">
        <f>分析係数表!C46</f>
        <v>1</v>
      </c>
      <c r="Q43" s="82">
        <f>O43*P43</f>
        <v>0.7291937769672614</v>
      </c>
      <c r="R43" s="83">
        <v>0.76001764343876965</v>
      </c>
      <c r="S43" s="84">
        <f>I43+R43</f>
        <v>1.4918605154277671</v>
      </c>
      <c r="T43" s="85">
        <f>分析係数表!F46</f>
        <v>0.31355140186915886</v>
      </c>
      <c r="U43" s="86">
        <f>S43*T43</f>
        <v>0.4677749560056223</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投入係数表!R44</f>
        <v>0.54684035476718407</v>
      </c>
      <c r="E44" s="91">
        <f>SUM(E5:E43)</f>
        <v>54.684035476718414</v>
      </c>
      <c r="F44" s="92">
        <f>分析係数表!C47</f>
        <v>0.44631798907903963</v>
      </c>
      <c r="G44" s="91">
        <f>SUM(G5:G43)</f>
        <v>6.1206918915977182</v>
      </c>
      <c r="H44" s="91">
        <f>SUM(H5:H43)</f>
        <v>6.9439858457510848</v>
      </c>
      <c r="I44" s="91">
        <f>SUM(I6:I43)</f>
        <v>106.94259442080825</v>
      </c>
      <c r="J44" s="92">
        <f>分析係数表!G47</f>
        <v>0.26122233306007958</v>
      </c>
      <c r="K44" s="93">
        <f>SUM(K5:K43)</f>
        <v>23.245192999537302</v>
      </c>
      <c r="L44" s="94">
        <f>最終需要_まとめ!$L$33</f>
        <v>0.627</v>
      </c>
      <c r="M44" s="91">
        <f>K44*L44</f>
        <v>14.574736010709888</v>
      </c>
      <c r="N44" s="95">
        <f>分析係数表!H47</f>
        <v>1</v>
      </c>
      <c r="O44" s="96">
        <f>SUM(O5:O43)</f>
        <v>14.57473601070989</v>
      </c>
      <c r="P44" s="92">
        <f>分析係数表!C47</f>
        <v>0.44631798907903963</v>
      </c>
      <c r="Q44" s="96">
        <f>SUM(Q5:Q43)</f>
        <v>6.3220373662099805</v>
      </c>
      <c r="R44" s="91">
        <f>SUM(R5:R43)</f>
        <v>7.1297996951819567</v>
      </c>
      <c r="S44" s="97">
        <f>SUM(S5:S43)</f>
        <v>114.07378554093305</v>
      </c>
      <c r="T44" s="98">
        <f>分析係数表!F47</f>
        <v>0.52393110055407954</v>
      </c>
      <c r="U44" s="99">
        <f>SUM(U5:U43)</f>
        <v>51.955384068108124</v>
      </c>
      <c r="V44" s="100">
        <f>分析係数表!D47</f>
        <v>0.10969491056701794</v>
      </c>
      <c r="W44" s="164">
        <f>SUM(W5:W43)</f>
        <v>4</v>
      </c>
      <c r="X44" s="92">
        <f>分析係数表!E47</f>
        <v>8.3823050104198563E-2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0.75107940679556973</v>
      </c>
      <c r="G5" s="77">
        <f t="shared" ref="G5:G38" si="1">E5*F5</f>
        <v>0</v>
      </c>
      <c r="H5" s="77">
        <f t="array" ref="H5:H43">MMULT(逆行列係数!C5:AO43,'17'!G5:G43)</f>
        <v>6.6898337568854814E-4</v>
      </c>
      <c r="I5" s="77">
        <f t="shared" ref="I5:I38" si="2">C5+H5</f>
        <v>6.6898337568854814E-4</v>
      </c>
      <c r="J5" s="76">
        <f>分析係数表!G8</f>
        <v>0.11972085188304657</v>
      </c>
      <c r="K5" s="78">
        <f t="shared" ref="K5:K38" si="3">I5*J5</f>
        <v>8.0091259633029163E-5</v>
      </c>
      <c r="L5" s="79" t="s">
        <v>183</v>
      </c>
      <c r="M5" s="80" t="s">
        <v>183</v>
      </c>
      <c r="N5" s="81">
        <f>分析係数表!H8</f>
        <v>1.1750518547103371E-2</v>
      </c>
      <c r="O5" s="82">
        <f t="shared" ref="O5:O43" si="4">$M$44*N5</f>
        <v>0.17058088443780603</v>
      </c>
      <c r="P5" s="76">
        <f>分析係数表!C8</f>
        <v>0.75107940679556973</v>
      </c>
      <c r="Q5" s="82">
        <f t="shared" ref="Q5:Q38" si="5">O5*P5</f>
        <v>0.12811978949421099</v>
      </c>
      <c r="R5" s="83">
        <f t="array" ref="R5:R43">MMULT(逆行列係数!C5:AO43,'17'!Q5:Q43)</f>
        <v>0.18089179270743075</v>
      </c>
      <c r="S5" s="84">
        <f t="shared" ref="S5:S38" si="6">I5+R5</f>
        <v>0.1815607760831193</v>
      </c>
      <c r="T5" s="85">
        <f>分析係数表!F8</f>
        <v>0.45193117555047529</v>
      </c>
      <c r="U5" s="86">
        <f t="shared" ref="U5:U38" si="7">S5*T5</f>
        <v>8.2052974969100717E-2</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投入係数表!S6</f>
        <v>0</v>
      </c>
      <c r="E6" s="77">
        <f t="shared" si="0"/>
        <v>0</v>
      </c>
      <c r="F6" s="76">
        <f>分析係数表!C9</f>
        <v>5.0420168067226934E-2</v>
      </c>
      <c r="G6" s="77">
        <f t="shared" si="1"/>
        <v>0</v>
      </c>
      <c r="H6" s="77">
        <v>1.0019399858146019E-6</v>
      </c>
      <c r="I6" s="77">
        <f t="shared" si="2"/>
        <v>1.0019399858146019E-6</v>
      </c>
      <c r="J6" s="76">
        <f>分析係数表!G9</f>
        <v>0.2857142857142857</v>
      </c>
      <c r="K6" s="78">
        <f t="shared" si="3"/>
        <v>2.8626856737560053E-7</v>
      </c>
      <c r="L6" s="79"/>
      <c r="M6" s="80"/>
      <c r="N6" s="81">
        <f>分析係数表!H9</f>
        <v>6.077854420915537E-4</v>
      </c>
      <c r="O6" s="82">
        <f t="shared" si="4"/>
        <v>8.8231491950589332E-3</v>
      </c>
      <c r="P6" s="76">
        <f>分析係数表!C9</f>
        <v>5.0420168067226934E-2</v>
      </c>
      <c r="Q6" s="82">
        <f t="shared" si="5"/>
        <v>4.4486466529708945E-4</v>
      </c>
      <c r="R6" s="83">
        <v>5.1229731587989482E-4</v>
      </c>
      <c r="S6" s="84">
        <f t="shared" si="6"/>
        <v>5.1329925586570942E-4</v>
      </c>
      <c r="T6" s="85">
        <f>分析係数表!F9</f>
        <v>0.7142857142857143</v>
      </c>
      <c r="U6" s="86">
        <f t="shared" si="7"/>
        <v>3.666423256183639E-4</v>
      </c>
      <c r="V6" s="87">
        <f>分析係数表!D9</f>
        <v>0.14285714285714285</v>
      </c>
      <c r="W6" s="88">
        <f t="shared" si="8"/>
        <v>0</v>
      </c>
      <c r="X6" s="76">
        <f>分析係数表!E9</f>
        <v>0</v>
      </c>
      <c r="Y6" s="89">
        <f t="shared" si="9"/>
        <v>0</v>
      </c>
    </row>
    <row r="7" spans="1:25" x14ac:dyDescent="0.2">
      <c r="A7" s="6" t="s">
        <v>220</v>
      </c>
      <c r="B7" s="5" t="s">
        <v>266</v>
      </c>
      <c r="C7" s="90"/>
      <c r="D7" s="76">
        <f>投入係数表!S7</f>
        <v>0</v>
      </c>
      <c r="E7" s="77">
        <f t="shared" si="0"/>
        <v>0</v>
      </c>
      <c r="F7" s="76">
        <f>分析係数表!C10</f>
        <v>1</v>
      </c>
      <c r="G7" s="77">
        <f t="shared" si="1"/>
        <v>0</v>
      </c>
      <c r="H7" s="77">
        <v>3.3183664282420095E-4</v>
      </c>
      <c r="I7" s="77">
        <f t="shared" si="2"/>
        <v>3.3183664282420095E-4</v>
      </c>
      <c r="J7" s="76">
        <f>分析係数表!G10</f>
        <v>0.17928858290304073</v>
      </c>
      <c r="K7" s="78">
        <f t="shared" si="3"/>
        <v>5.9494521447253469E-5</v>
      </c>
      <c r="L7" s="79"/>
      <c r="M7" s="80"/>
      <c r="N7" s="81">
        <f>分析係数表!H10</f>
        <v>1.1866287202739858E-3</v>
      </c>
      <c r="O7" s="82">
        <f t="shared" si="4"/>
        <v>1.7226148428448392E-2</v>
      </c>
      <c r="P7" s="76">
        <f>分析係数表!C10</f>
        <v>1</v>
      </c>
      <c r="Q7" s="82">
        <f t="shared" si="5"/>
        <v>1.7226148428448392E-2</v>
      </c>
      <c r="R7" s="83">
        <v>2.8707119515218184E-2</v>
      </c>
      <c r="S7" s="84">
        <f t="shared" si="6"/>
        <v>2.9038956158042386E-2</v>
      </c>
      <c r="T7" s="85">
        <f>分析係数表!F10</f>
        <v>0.51912411550965765</v>
      </c>
      <c r="U7" s="86">
        <f t="shared" si="7"/>
        <v>1.507482243086748E-2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投入係数表!S8</f>
        <v>0</v>
      </c>
      <c r="E8" s="77">
        <f t="shared" si="0"/>
        <v>0</v>
      </c>
      <c r="F8" s="76">
        <f>分析係数表!C11</f>
        <v>1.2755102040816757E-3</v>
      </c>
      <c r="G8" s="77">
        <f t="shared" si="1"/>
        <v>0</v>
      </c>
      <c r="H8" s="77">
        <v>2.405326117951078E-4</v>
      </c>
      <c r="I8" s="77">
        <f t="shared" si="2"/>
        <v>2.405326117951078E-4</v>
      </c>
      <c r="J8" s="76">
        <f>分析係数表!G11</f>
        <v>0.5714285714285714</v>
      </c>
      <c r="K8" s="78">
        <f t="shared" si="3"/>
        <v>1.3744720674006158E-4</v>
      </c>
      <c r="L8" s="79"/>
      <c r="M8" s="80"/>
      <c r="N8" s="81">
        <f>分析係数表!H11</f>
        <v>-1.9294775939414404E-5</v>
      </c>
      <c r="O8" s="82">
        <f t="shared" si="4"/>
        <v>-2.8009997444631532E-4</v>
      </c>
      <c r="P8" s="76">
        <f>分析係数表!C11</f>
        <v>1.2755102040816757E-3</v>
      </c>
      <c r="Q8" s="82">
        <f t="shared" si="5"/>
        <v>-3.572703755692918E-7</v>
      </c>
      <c r="R8" s="83">
        <v>7.8416537912137443E-5</v>
      </c>
      <c r="S8" s="84">
        <f t="shared" si="6"/>
        <v>3.1894914970724526E-4</v>
      </c>
      <c r="T8" s="85">
        <f>分析係数表!F11</f>
        <v>0.8571428571428571</v>
      </c>
      <c r="U8" s="86">
        <f t="shared" si="7"/>
        <v>2.7338498546335306E-4</v>
      </c>
      <c r="V8" s="87">
        <f>分析係数表!D11</f>
        <v>0.14285714285714285</v>
      </c>
      <c r="W8" s="88">
        <f t="shared" si="8"/>
        <v>0</v>
      </c>
      <c r="X8" s="76">
        <f>分析係数表!E11</f>
        <v>0</v>
      </c>
      <c r="Y8" s="89">
        <f t="shared" si="9"/>
        <v>0</v>
      </c>
    </row>
    <row r="9" spans="1:25" x14ac:dyDescent="0.2">
      <c r="A9" s="6" t="s">
        <v>222</v>
      </c>
      <c r="B9" s="5" t="s">
        <v>190</v>
      </c>
      <c r="C9" s="90"/>
      <c r="D9" s="76">
        <f>投入係数表!S9</f>
        <v>0</v>
      </c>
      <c r="E9" s="77">
        <f t="shared" si="0"/>
        <v>0</v>
      </c>
      <c r="F9" s="76">
        <f>分析係数表!C12</f>
        <v>9.1502903081732923E-2</v>
      </c>
      <c r="G9" s="77">
        <f t="shared" si="1"/>
        <v>0</v>
      </c>
      <c r="H9" s="77">
        <v>9.5388300838394075E-5</v>
      </c>
      <c r="I9" s="77">
        <f t="shared" si="2"/>
        <v>9.5388300838394075E-5</v>
      </c>
      <c r="J9" s="76">
        <f>分析係数表!G12</f>
        <v>0.14161426479455594</v>
      </c>
      <c r="K9" s="78">
        <f t="shared" si="3"/>
        <v>1.35083440932311E-5</v>
      </c>
      <c r="L9" s="79"/>
      <c r="M9" s="80"/>
      <c r="N9" s="81">
        <f>分析係数表!H12</f>
        <v>9.0270609232550286E-2</v>
      </c>
      <c r="O9" s="82">
        <f t="shared" si="4"/>
        <v>1.3104477304470863</v>
      </c>
      <c r="P9" s="76">
        <f>分析係数表!C12</f>
        <v>9.1502903081732923E-2</v>
      </c>
      <c r="Q9" s="82">
        <f t="shared" si="5"/>
        <v>0.11990977167277661</v>
      </c>
      <c r="R9" s="83">
        <v>0.1363563371858075</v>
      </c>
      <c r="S9" s="84">
        <f t="shared" si="6"/>
        <v>0.13645172548664589</v>
      </c>
      <c r="T9" s="85">
        <f>分析係数表!F12</f>
        <v>0.30579722628994743</v>
      </c>
      <c r="U9" s="86">
        <f t="shared" si="7"/>
        <v>4.1726559176293643E-2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0.19733043199742914</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投入係数表!S11</f>
        <v>0</v>
      </c>
      <c r="E11" s="77">
        <f t="shared" si="0"/>
        <v>0</v>
      </c>
      <c r="F11" s="76">
        <f>分析係数表!C14</f>
        <v>8.6714152988541793E-3</v>
      </c>
      <c r="G11" s="77">
        <f t="shared" si="1"/>
        <v>0</v>
      </c>
      <c r="H11" s="77">
        <v>3.5422928438350423E-4</v>
      </c>
      <c r="I11" s="77">
        <f t="shared" si="2"/>
        <v>3.5422928438350423E-4</v>
      </c>
      <c r="J11" s="76">
        <f>分析係数表!G14</f>
        <v>0.2</v>
      </c>
      <c r="K11" s="78">
        <f t="shared" si="3"/>
        <v>7.0845856876700851E-5</v>
      </c>
      <c r="L11" s="79"/>
      <c r="M11" s="80"/>
      <c r="N11" s="81">
        <f>分析係数表!H14</f>
        <v>1.1383917804254498E-3</v>
      </c>
      <c r="O11" s="82">
        <f t="shared" si="4"/>
        <v>1.6525898492332606E-2</v>
      </c>
      <c r="P11" s="76">
        <f>分析係数表!C14</f>
        <v>8.6714152988541793E-3</v>
      </c>
      <c r="Q11" s="82">
        <f t="shared" si="5"/>
        <v>1.4330292901372418E-4</v>
      </c>
      <c r="R11" s="83">
        <v>1.1479793261845793E-3</v>
      </c>
      <c r="S11" s="84">
        <f t="shared" si="6"/>
        <v>1.5022086105680836E-3</v>
      </c>
      <c r="T11" s="85">
        <f>分析係数表!F14</f>
        <v>0.33888888888888891</v>
      </c>
      <c r="U11" s="86">
        <f t="shared" si="7"/>
        <v>5.0908180691473944E-4</v>
      </c>
      <c r="V11" s="87">
        <f>分析係数表!D14</f>
        <v>0.15</v>
      </c>
      <c r="W11" s="88">
        <f t="shared" si="8"/>
        <v>0</v>
      </c>
      <c r="X11" s="76">
        <f>分析係数表!E14</f>
        <v>7.2222222222222215E-2</v>
      </c>
      <c r="Y11" s="89">
        <f t="shared" si="9"/>
        <v>0</v>
      </c>
    </row>
    <row r="12" spans="1:25" x14ac:dyDescent="0.2">
      <c r="A12" s="6" t="s">
        <v>225</v>
      </c>
      <c r="B12" s="5" t="s">
        <v>29</v>
      </c>
      <c r="C12" s="90"/>
      <c r="D12" s="76">
        <f>投入係数表!S12</f>
        <v>1.9607843137254902E-2</v>
      </c>
      <c r="E12" s="77">
        <f t="shared" si="0"/>
        <v>1.9607843137254901</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0.12142333892247768</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投入係数表!S13</f>
        <v>0</v>
      </c>
      <c r="E13" s="77">
        <f t="shared" si="0"/>
        <v>0</v>
      </c>
      <c r="F13" s="76">
        <f>分析係数表!C16</f>
        <v>2.5322997416020621E-2</v>
      </c>
      <c r="G13" s="77">
        <f t="shared" si="1"/>
        <v>0</v>
      </c>
      <c r="H13" s="77">
        <v>1.1263266439277676E-3</v>
      </c>
      <c r="I13" s="77">
        <f t="shared" si="2"/>
        <v>1.1263266439277676E-3</v>
      </c>
      <c r="J13" s="76">
        <f>分析係数表!G16</f>
        <v>3.2710280373831772E-2</v>
      </c>
      <c r="K13" s="78">
        <f t="shared" si="3"/>
        <v>3.6842460315394265E-5</v>
      </c>
      <c r="L13" s="79"/>
      <c r="M13" s="80"/>
      <c r="N13" s="81">
        <f>分析係数表!H16</f>
        <v>1.6091843133471614E-2</v>
      </c>
      <c r="O13" s="82">
        <f t="shared" si="4"/>
        <v>0.233603378688227</v>
      </c>
      <c r="P13" s="76">
        <f>分析係数表!C16</f>
        <v>2.5322997416020621E-2</v>
      </c>
      <c r="Q13" s="82">
        <f t="shared" si="5"/>
        <v>5.9155377548956592E-3</v>
      </c>
      <c r="R13" s="83">
        <v>7.0090362424166273E-3</v>
      </c>
      <c r="S13" s="84">
        <f t="shared" si="6"/>
        <v>8.1353628863443956E-3</v>
      </c>
      <c r="T13" s="85">
        <f>分析係数表!F16</f>
        <v>0.28504672897196259</v>
      </c>
      <c r="U13" s="86">
        <f t="shared" si="7"/>
        <v>2.3189585797523744E-3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投入係数表!S14</f>
        <v>3.9215686274509803E-2</v>
      </c>
      <c r="E14" s="77">
        <f t="shared" si="0"/>
        <v>3.9215686274509802</v>
      </c>
      <c r="F14" s="76">
        <f>分析係数表!C17</f>
        <v>1.516108654453574E-2</v>
      </c>
      <c r="G14" s="77">
        <f t="shared" si="1"/>
        <v>5.9455241351120548E-2</v>
      </c>
      <c r="H14" s="77">
        <v>6.0903861718760215E-2</v>
      </c>
      <c r="I14" s="77">
        <f t="shared" si="2"/>
        <v>6.0903861718760215E-2</v>
      </c>
      <c r="J14" s="76">
        <f>分析係数表!G17</f>
        <v>0.22093023255813954</v>
      </c>
      <c r="K14" s="78">
        <f t="shared" si="3"/>
        <v>1.3455504333214467E-2</v>
      </c>
      <c r="L14" s="79"/>
      <c r="M14" s="80"/>
      <c r="N14" s="81">
        <f>分析係数表!H17</f>
        <v>2.7205634074574307E-3</v>
      </c>
      <c r="O14" s="82">
        <f t="shared" si="4"/>
        <v>3.949409639693046E-2</v>
      </c>
      <c r="P14" s="76">
        <f>分析係数表!C17</f>
        <v>1.516108654453574E-2</v>
      </c>
      <c r="Q14" s="82">
        <f t="shared" si="5"/>
        <v>5.987734134720998E-4</v>
      </c>
      <c r="R14" s="83">
        <v>1.3335597307933653E-3</v>
      </c>
      <c r="S14" s="84">
        <f t="shared" si="6"/>
        <v>6.2237421449553583E-2</v>
      </c>
      <c r="T14" s="85">
        <f>分析係数表!F17</f>
        <v>0.34593023255813954</v>
      </c>
      <c r="U14" s="86">
        <f t="shared" si="7"/>
        <v>2.1529805675863014E-2</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投入係数表!S15</f>
        <v>1.9607843137254902E-2</v>
      </c>
      <c r="E15" s="77">
        <f t="shared" si="0"/>
        <v>1.9607843137254901</v>
      </c>
      <c r="F15" s="76">
        <f>分析係数表!C18</f>
        <v>0.19618745035742657</v>
      </c>
      <c r="G15" s="77">
        <f t="shared" si="1"/>
        <v>0.38468127521064033</v>
      </c>
      <c r="H15" s="77">
        <v>0.39610583499342322</v>
      </c>
      <c r="I15" s="77">
        <f t="shared" si="2"/>
        <v>0.39610583499342322</v>
      </c>
      <c r="J15" s="76">
        <f>分析係数表!G18</f>
        <v>0.21566025215660253</v>
      </c>
      <c r="K15" s="78">
        <f t="shared" si="3"/>
        <v>8.5424284255383245E-2</v>
      </c>
      <c r="L15" s="79"/>
      <c r="M15" s="80"/>
      <c r="N15" s="81">
        <f>分析係数表!H18</f>
        <v>4.341324586368241E-4</v>
      </c>
      <c r="O15" s="82">
        <f t="shared" si="4"/>
        <v>6.3022494250420955E-3</v>
      </c>
      <c r="P15" s="76">
        <f>分析係数表!C18</f>
        <v>0.19618745035742657</v>
      </c>
      <c r="Q15" s="82">
        <f t="shared" si="5"/>
        <v>1.2364222462155662E-3</v>
      </c>
      <c r="R15" s="83">
        <v>3.7330837956683588E-3</v>
      </c>
      <c r="S15" s="84">
        <f t="shared" si="6"/>
        <v>0.39983891878909156</v>
      </c>
      <c r="T15" s="85">
        <f>分析係数表!F18</f>
        <v>0.46051758460517583</v>
      </c>
      <c r="U15" s="86">
        <f t="shared" si="7"/>
        <v>0.1841328531118975</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投入係数表!S16</f>
        <v>2.9411764705882353E-2</v>
      </c>
      <c r="E16" s="77">
        <f t="shared" si="0"/>
        <v>2.9411764705882351</v>
      </c>
      <c r="F16" s="76">
        <f>分析係数表!C19</f>
        <v>5.4503729202524331E-2</v>
      </c>
      <c r="G16" s="77">
        <f t="shared" si="1"/>
        <v>0.16030508588977743</v>
      </c>
      <c r="H16" s="77">
        <v>0.16948525993405325</v>
      </c>
      <c r="I16" s="77">
        <f t="shared" si="2"/>
        <v>0.16948525993405325</v>
      </c>
      <c r="J16" s="76">
        <f>分析係数表!G19</f>
        <v>5.7142857142857141E-2</v>
      </c>
      <c r="K16" s="78">
        <f t="shared" si="3"/>
        <v>9.684871996231614E-3</v>
      </c>
      <c r="L16" s="79"/>
      <c r="M16" s="80"/>
      <c r="N16" s="81">
        <f>分析係数表!H19</f>
        <v>-1.1576865563648642E-4</v>
      </c>
      <c r="O16" s="82">
        <f t="shared" si="4"/>
        <v>-1.6805998466778919E-3</v>
      </c>
      <c r="P16" s="76">
        <f>分析係数表!C19</f>
        <v>5.4503729202524331E-2</v>
      </c>
      <c r="Q16" s="82">
        <f t="shared" si="5"/>
        <v>-9.1598958941135726E-5</v>
      </c>
      <c r="R16" s="83">
        <v>4.9160961353522637E-4</v>
      </c>
      <c r="S16" s="84">
        <f t="shared" si="6"/>
        <v>0.16997686954758848</v>
      </c>
      <c r="T16" s="85">
        <f>分析係数表!F19</f>
        <v>0.24047619047619048</v>
      </c>
      <c r="U16" s="86">
        <f t="shared" si="7"/>
        <v>4.0875390057872468E-2</v>
      </c>
      <c r="V16" s="87">
        <f>分析係数表!D19</f>
        <v>7.3809523809523811E-2</v>
      </c>
      <c r="W16" s="88">
        <f t="shared" si="8"/>
        <v>0</v>
      </c>
      <c r="X16" s="76">
        <f>分析係数表!E19</f>
        <v>0.05</v>
      </c>
      <c r="Y16" s="89">
        <f t="shared" si="9"/>
        <v>0</v>
      </c>
    </row>
    <row r="17" spans="1:25" x14ac:dyDescent="0.2">
      <c r="A17" s="6" t="s">
        <v>5</v>
      </c>
      <c r="B17" s="5" t="s">
        <v>33</v>
      </c>
      <c r="C17" s="90"/>
      <c r="D17" s="76">
        <f>投入係数表!S17</f>
        <v>3.9215686274509803E-2</v>
      </c>
      <c r="E17" s="77">
        <f t="shared" si="0"/>
        <v>3.9215686274509802</v>
      </c>
      <c r="F17" s="76">
        <f>分析係数表!C20</f>
        <v>8.1453634085213444E-3</v>
      </c>
      <c r="G17" s="77">
        <f t="shared" si="1"/>
        <v>3.1942601602044485E-2</v>
      </c>
      <c r="H17" s="77">
        <v>3.284909239910988E-2</v>
      </c>
      <c r="I17" s="77">
        <f t="shared" si="2"/>
        <v>3.284909239910988E-2</v>
      </c>
      <c r="J17" s="76">
        <f>分析係数表!G20</f>
        <v>0.10256410256410256</v>
      </c>
      <c r="K17" s="78">
        <f t="shared" si="3"/>
        <v>3.3691376819599875E-3</v>
      </c>
      <c r="L17" s="79"/>
      <c r="M17" s="80"/>
      <c r="N17" s="81">
        <f>分析係数表!H20</f>
        <v>5.4025372630360328E-4</v>
      </c>
      <c r="O17" s="82">
        <f t="shared" si="4"/>
        <v>7.8427992844968281E-3</v>
      </c>
      <c r="P17" s="76">
        <f>分析係数表!C20</f>
        <v>8.1453634085213444E-3</v>
      </c>
      <c r="Q17" s="82">
        <f t="shared" si="5"/>
        <v>6.3882450312317839E-5</v>
      </c>
      <c r="R17" s="83">
        <v>1.817489570563185E-4</v>
      </c>
      <c r="S17" s="84">
        <f t="shared" si="6"/>
        <v>3.3030841356166199E-2</v>
      </c>
      <c r="T17" s="85">
        <f>分析係数表!F20</f>
        <v>0.23076923076923078</v>
      </c>
      <c r="U17" s="86">
        <f t="shared" si="7"/>
        <v>7.6225018514229697E-3</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投入係数表!S18</f>
        <v>3.9215686274509803E-2</v>
      </c>
      <c r="E18" s="77">
        <f t="shared" si="0"/>
        <v>3.9215686274509802</v>
      </c>
      <c r="F18" s="76">
        <f>分析係数表!C21</f>
        <v>1.4319809069212375E-2</v>
      </c>
      <c r="G18" s="77">
        <f t="shared" si="1"/>
        <v>5.6156113996911269E-2</v>
      </c>
      <c r="H18" s="77">
        <v>5.7058078765295409E-2</v>
      </c>
      <c r="I18" s="77">
        <f t="shared" si="2"/>
        <v>5.7058078765295409E-2</v>
      </c>
      <c r="J18" s="76">
        <f>分析係数表!G21</f>
        <v>0.28315412186379929</v>
      </c>
      <c r="K18" s="78">
        <f t="shared" si="3"/>
        <v>1.6156230188022716E-2</v>
      </c>
      <c r="L18" s="79"/>
      <c r="M18" s="80"/>
      <c r="N18" s="81">
        <f>分析係数表!H21</f>
        <v>8.9720708118276973E-4</v>
      </c>
      <c r="O18" s="82">
        <f t="shared" si="4"/>
        <v>1.3024648811753662E-2</v>
      </c>
      <c r="P18" s="76">
        <f>分析係数表!C21</f>
        <v>1.4319809069212375E-2</v>
      </c>
      <c r="Q18" s="82">
        <f t="shared" si="5"/>
        <v>1.8651048417785628E-4</v>
      </c>
      <c r="R18" s="83">
        <v>4.92200551250045E-4</v>
      </c>
      <c r="S18" s="84">
        <f t="shared" si="6"/>
        <v>5.7550279316545452E-2</v>
      </c>
      <c r="T18" s="85">
        <f>分析係数表!F21</f>
        <v>0.4265232974910394</v>
      </c>
      <c r="U18" s="86">
        <f t="shared" si="7"/>
        <v>2.4546534905623328E-2</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投入係数表!S19</f>
        <v>1.9607843137254902E-2</v>
      </c>
      <c r="E19" s="77">
        <f t="shared" si="0"/>
        <v>1.9607843137254901</v>
      </c>
      <c r="F19" s="76">
        <f>分析係数表!C22</f>
        <v>8.8888888888888351E-3</v>
      </c>
      <c r="G19" s="77">
        <f t="shared" si="1"/>
        <v>1.7429193899782029E-2</v>
      </c>
      <c r="H19" s="77">
        <v>1.7718115153420706E-2</v>
      </c>
      <c r="I19" s="77">
        <f t="shared" si="2"/>
        <v>1.7718115153420706E-2</v>
      </c>
      <c r="J19" s="76">
        <f>分析係数表!G22</f>
        <v>0.19767441860465115</v>
      </c>
      <c r="K19" s="78">
        <f t="shared" si="3"/>
        <v>3.5024181117226977E-3</v>
      </c>
      <c r="L19" s="79"/>
      <c r="M19" s="80"/>
      <c r="N19" s="81">
        <f>分析係数表!H22</f>
        <v>3.8589551878828809E-5</v>
      </c>
      <c r="O19" s="82">
        <f t="shared" si="4"/>
        <v>5.6019994889263064E-4</v>
      </c>
      <c r="P19" s="76">
        <f>分析係数表!C22</f>
        <v>8.8888888888888351E-3</v>
      </c>
      <c r="Q19" s="82">
        <f t="shared" si="5"/>
        <v>4.9795551012677982E-6</v>
      </c>
      <c r="R19" s="83">
        <v>5.0185553456145126E-5</v>
      </c>
      <c r="S19" s="84">
        <f t="shared" si="6"/>
        <v>1.7768300706876853E-2</v>
      </c>
      <c r="T19" s="85">
        <f>分析係数表!F22</f>
        <v>0.41860465116279072</v>
      </c>
      <c r="U19" s="86">
        <f t="shared" si="7"/>
        <v>7.4378933191577524E-3</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投入係数表!S20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4.2014996166947298E-4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75">
        <f>最終需要_まとめ!C22</f>
        <v>100</v>
      </c>
      <c r="D21" s="76">
        <f>投入係数表!S21</f>
        <v>9.8039215686274508E-2</v>
      </c>
      <c r="E21" s="77">
        <f t="shared" si="0"/>
        <v>9.8039215686274517</v>
      </c>
      <c r="F21" s="76">
        <f>分析係数表!C24</f>
        <v>3.6742192284139663E-2</v>
      </c>
      <c r="G21" s="77">
        <f t="shared" si="1"/>
        <v>0.36021757141313399</v>
      </c>
      <c r="H21" s="77">
        <v>0.36177780964998374</v>
      </c>
      <c r="I21" s="77">
        <f t="shared" si="2"/>
        <v>100.36177780964998</v>
      </c>
      <c r="J21" s="76">
        <f>分析係数表!G24</f>
        <v>0.21568627450980393</v>
      </c>
      <c r="K21" s="78">
        <f t="shared" si="3"/>
        <v>21.646657958944115</v>
      </c>
      <c r="L21" s="79"/>
      <c r="M21" s="80"/>
      <c r="N21" s="81">
        <f>分析係数表!H24</f>
        <v>3.6660074284887369E-4</v>
      </c>
      <c r="O21" s="82">
        <f t="shared" si="4"/>
        <v>5.3218995144799913E-3</v>
      </c>
      <c r="P21" s="76">
        <f>分析係数表!C24</f>
        <v>3.6742192284139663E-2</v>
      </c>
      <c r="Q21" s="82">
        <f t="shared" si="5"/>
        <v>1.9553825527789334E-4</v>
      </c>
      <c r="R21" s="83">
        <v>7.7371568045956685E-4</v>
      </c>
      <c r="S21" s="84">
        <f t="shared" si="6"/>
        <v>100.36255152533045</v>
      </c>
      <c r="T21" s="85">
        <f>分析係数表!F24</f>
        <v>0.41176470588235292</v>
      </c>
      <c r="U21" s="86">
        <f t="shared" si="7"/>
        <v>41.325756510430182</v>
      </c>
      <c r="V21" s="87">
        <f>分析係数表!D24</f>
        <v>8.8235294117647065E-2</v>
      </c>
      <c r="W21" s="88">
        <f t="shared" si="8"/>
        <v>9</v>
      </c>
      <c r="X21" s="76">
        <f>分析係数表!E24</f>
        <v>6.8627450980392163E-2</v>
      </c>
      <c r="Y21" s="89">
        <f t="shared" si="9"/>
        <v>7</v>
      </c>
    </row>
    <row r="22" spans="1:25" x14ac:dyDescent="0.2">
      <c r="A22" s="6" t="s">
        <v>10</v>
      </c>
      <c r="B22" s="5" t="s">
        <v>271</v>
      </c>
      <c r="C22" s="90"/>
      <c r="D22" s="76">
        <f>投入係数表!S22</f>
        <v>0.13725490196078433</v>
      </c>
      <c r="E22" s="77">
        <f t="shared" si="0"/>
        <v>13.725490196078432</v>
      </c>
      <c r="F22" s="76">
        <f>分析係数表!C25</f>
        <v>5.4298642533936459E-3</v>
      </c>
      <c r="G22" s="77">
        <f t="shared" si="1"/>
        <v>7.4527548575991226E-2</v>
      </c>
      <c r="H22" s="77">
        <v>7.5805020967059725E-2</v>
      </c>
      <c r="I22" s="77">
        <f t="shared" si="2"/>
        <v>7.5805020967059725E-2</v>
      </c>
      <c r="J22" s="76">
        <f>分析係数表!G25</f>
        <v>0.19285714285714287</v>
      </c>
      <c r="K22" s="78">
        <f t="shared" si="3"/>
        <v>1.4619539757932948E-2</v>
      </c>
      <c r="L22" s="79"/>
      <c r="M22" s="80"/>
      <c r="N22" s="81">
        <f>分析係数表!H25</f>
        <v>5.0166417442477451E-4</v>
      </c>
      <c r="O22" s="82">
        <f t="shared" si="4"/>
        <v>7.2825993356041988E-3</v>
      </c>
      <c r="P22" s="76">
        <f>分析係数表!C25</f>
        <v>5.4298642533936459E-3</v>
      </c>
      <c r="Q22" s="82">
        <f t="shared" si="5"/>
        <v>3.9543525804185555E-5</v>
      </c>
      <c r="R22" s="83">
        <v>1.8091862485745182E-4</v>
      </c>
      <c r="S22" s="84">
        <f t="shared" si="6"/>
        <v>7.598593959191717E-2</v>
      </c>
      <c r="T22" s="85">
        <f>分析係数表!F25</f>
        <v>0.35</v>
      </c>
      <c r="U22" s="86">
        <f t="shared" si="7"/>
        <v>2.6595078857171009E-2</v>
      </c>
      <c r="V22" s="87">
        <f>分析係数表!D25</f>
        <v>1.4285714285714285E-2</v>
      </c>
      <c r="W22" s="88">
        <f t="shared" si="8"/>
        <v>0</v>
      </c>
      <c r="X22" s="76">
        <f>分析係数表!E25</f>
        <v>0</v>
      </c>
      <c r="Y22" s="89">
        <f t="shared" si="9"/>
        <v>0</v>
      </c>
    </row>
    <row r="23" spans="1:25" x14ac:dyDescent="0.2">
      <c r="A23" s="6" t="s">
        <v>11</v>
      </c>
      <c r="B23" s="5" t="s">
        <v>35</v>
      </c>
      <c r="C23" s="90"/>
      <c r="D23" s="76">
        <f>投入係数表!S23</f>
        <v>1.9607843137254902E-2</v>
      </c>
      <c r="E23" s="77">
        <f t="shared" si="0"/>
        <v>1.9607843137254901</v>
      </c>
      <c r="F23" s="76">
        <f>分析係数表!C26</f>
        <v>0.48330404217926182</v>
      </c>
      <c r="G23" s="77">
        <f t="shared" si="1"/>
        <v>0.94765498466521925</v>
      </c>
      <c r="H23" s="77">
        <v>1.0135196805424711</v>
      </c>
      <c r="I23" s="77">
        <f t="shared" si="2"/>
        <v>1.0135196805424711</v>
      </c>
      <c r="J23" s="76">
        <f>分析係数表!G26</f>
        <v>0.1963757396449704</v>
      </c>
      <c r="K23" s="78">
        <f t="shared" si="3"/>
        <v>0.19903067691126189</v>
      </c>
      <c r="L23" s="79"/>
      <c r="M23" s="80"/>
      <c r="N23" s="81">
        <f>分析係数表!H26</f>
        <v>1.0805074526072066E-2</v>
      </c>
      <c r="O23" s="82">
        <f t="shared" si="4"/>
        <v>0.15685598568993658</v>
      </c>
      <c r="P23" s="76">
        <f>分析係数表!C26</f>
        <v>0.48330404217926182</v>
      </c>
      <c r="Q23" s="82">
        <f t="shared" si="5"/>
        <v>7.58091319239588E-2</v>
      </c>
      <c r="R23" s="83">
        <v>8.2864785308923647E-2</v>
      </c>
      <c r="S23" s="84">
        <f t="shared" si="6"/>
        <v>1.0963844658513948</v>
      </c>
      <c r="T23" s="85">
        <f>分析係数表!F26</f>
        <v>0.33515162721893493</v>
      </c>
      <c r="U23" s="86">
        <f t="shared" si="7"/>
        <v>0.36745503778765776</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投入係数表!S24</f>
        <v>0</v>
      </c>
      <c r="E24" s="77">
        <f t="shared" si="0"/>
        <v>0</v>
      </c>
      <c r="F24" s="76">
        <f>分析係数表!C27</f>
        <v>1.5397419891801878E-2</v>
      </c>
      <c r="G24" s="77">
        <f t="shared" si="1"/>
        <v>0</v>
      </c>
      <c r="H24" s="77">
        <v>2.9516338019145013E-5</v>
      </c>
      <c r="I24" s="77">
        <f t="shared" si="2"/>
        <v>2.9516338019145013E-5</v>
      </c>
      <c r="J24" s="76">
        <f>分析係数表!G27</f>
        <v>0.17525773195876287</v>
      </c>
      <c r="K24" s="78">
        <f t="shared" si="3"/>
        <v>5.1729664569635581E-6</v>
      </c>
      <c r="L24" s="79"/>
      <c r="M24" s="80"/>
      <c r="N24" s="81">
        <f>分析係数表!H27</f>
        <v>1.0544595050889971E-2</v>
      </c>
      <c r="O24" s="82">
        <f t="shared" si="4"/>
        <v>0.15307463603491134</v>
      </c>
      <c r="P24" s="76">
        <f>分析係数表!C27</f>
        <v>1.5397419891801878E-2</v>
      </c>
      <c r="Q24" s="82">
        <f t="shared" si="5"/>
        <v>2.3569544458142762E-3</v>
      </c>
      <c r="R24" s="83">
        <v>2.3781611949297626E-3</v>
      </c>
      <c r="S24" s="84">
        <f t="shared" si="6"/>
        <v>2.4076775329489077E-3</v>
      </c>
      <c r="T24" s="85">
        <f>分析係数表!F27</f>
        <v>0.32989690721649484</v>
      </c>
      <c r="U24" s="86">
        <f t="shared" si="7"/>
        <v>7.9428537169448502E-4</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投入係数表!S25</f>
        <v>0</v>
      </c>
      <c r="E25" s="77">
        <f t="shared" si="0"/>
        <v>0</v>
      </c>
      <c r="F25" s="76">
        <f>分析係数表!C28</f>
        <v>9.0111373607829948E-2</v>
      </c>
      <c r="G25" s="77">
        <f t="shared" si="1"/>
        <v>0</v>
      </c>
      <c r="H25" s="77">
        <v>2.5374652235585792E-3</v>
      </c>
      <c r="I25" s="77">
        <f t="shared" si="2"/>
        <v>2.5374652235585792E-3</v>
      </c>
      <c r="J25" s="76">
        <f>分析係数表!G28</f>
        <v>0.1250338294993234</v>
      </c>
      <c r="K25" s="78">
        <f t="shared" si="3"/>
        <v>3.1726899412288595E-4</v>
      </c>
      <c r="L25" s="79"/>
      <c r="M25" s="80"/>
      <c r="N25" s="81">
        <f>分析係数表!H28</f>
        <v>1.9400897207081182E-2</v>
      </c>
      <c r="O25" s="82">
        <f t="shared" si="4"/>
        <v>0.28164052430577008</v>
      </c>
      <c r="P25" s="76">
        <f>分析係数表!C28</f>
        <v>9.0111373607829948E-2</v>
      </c>
      <c r="Q25" s="82">
        <f t="shared" si="5"/>
        <v>2.5379014508822358E-2</v>
      </c>
      <c r="R25" s="83">
        <v>2.7435330972319118E-2</v>
      </c>
      <c r="S25" s="84">
        <f t="shared" si="6"/>
        <v>2.9972796195877699E-2</v>
      </c>
      <c r="T25" s="85">
        <f>分析係数表!F28</f>
        <v>0.21434370771312586</v>
      </c>
      <c r="U25" s="86">
        <f t="shared" si="7"/>
        <v>6.4244802671543002E-3</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投入係数表!S26</f>
        <v>0</v>
      </c>
      <c r="E26" s="77">
        <f t="shared" si="0"/>
        <v>0</v>
      </c>
      <c r="F26" s="76">
        <f>分析係数表!C29</f>
        <v>0.6629566210045662</v>
      </c>
      <c r="G26" s="77">
        <f t="shared" si="1"/>
        <v>0</v>
      </c>
      <c r="H26" s="77">
        <v>2.8320625074307985E-2</v>
      </c>
      <c r="I26" s="77">
        <f t="shared" si="2"/>
        <v>2.8320625074307985E-2</v>
      </c>
      <c r="J26" s="76">
        <f>分析係数表!G29</f>
        <v>0.25902590967011185</v>
      </c>
      <c r="K26" s="78">
        <f t="shared" si="3"/>
        <v>7.3357756722988053E-3</v>
      </c>
      <c r="L26" s="79"/>
      <c r="M26" s="80"/>
      <c r="N26" s="81">
        <f>分析係数表!H29</f>
        <v>9.3869084945251077E-3</v>
      </c>
      <c r="O26" s="82">
        <f t="shared" si="4"/>
        <v>0.1362686375681324</v>
      </c>
      <c r="P26" s="76">
        <f>分析係数表!C29</f>
        <v>0.6629566210045662</v>
      </c>
      <c r="Q26" s="82">
        <f t="shared" si="5"/>
        <v>9.0340195511064939E-2</v>
      </c>
      <c r="R26" s="83">
        <v>0.13610300793621449</v>
      </c>
      <c r="S26" s="84">
        <f t="shared" si="6"/>
        <v>0.16442363301052249</v>
      </c>
      <c r="T26" s="85">
        <f>分析係数表!F29</f>
        <v>0.37484071924111567</v>
      </c>
      <c r="U26" s="86">
        <f t="shared" si="7"/>
        <v>6.1632672857901499E-2</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投入係数表!S27</f>
        <v>0</v>
      </c>
      <c r="E27" s="77">
        <f t="shared" si="0"/>
        <v>0</v>
      </c>
      <c r="F27" s="76">
        <f>分析係数表!C30</f>
        <v>1</v>
      </c>
      <c r="G27" s="77">
        <f t="shared" si="1"/>
        <v>0</v>
      </c>
      <c r="H27" s="77">
        <v>2.1659090691599436E-2</v>
      </c>
      <c r="I27" s="77">
        <f t="shared" si="2"/>
        <v>2.1659090691599436E-2</v>
      </c>
      <c r="J27" s="76">
        <f>分析係数表!G30</f>
        <v>0.34461622907327782</v>
      </c>
      <c r="K27" s="78">
        <f t="shared" si="3"/>
        <v>7.4640741592951311E-3</v>
      </c>
      <c r="L27" s="79"/>
      <c r="M27" s="80"/>
      <c r="N27" s="81">
        <f>分析係数表!H30</f>
        <v>0</v>
      </c>
      <c r="O27" s="82">
        <f t="shared" si="4"/>
        <v>0</v>
      </c>
      <c r="P27" s="76">
        <f>分析係数表!C30</f>
        <v>1</v>
      </c>
      <c r="Q27" s="82">
        <f t="shared" si="5"/>
        <v>0</v>
      </c>
      <c r="R27" s="83">
        <v>3.8929072412967565E-2</v>
      </c>
      <c r="S27" s="84">
        <f t="shared" si="6"/>
        <v>6.0588163104567001E-2</v>
      </c>
      <c r="T27" s="85">
        <f>分析係数表!F30</f>
        <v>0.44085628030372337</v>
      </c>
      <c r="U27" s="86">
        <f t="shared" si="7"/>
        <v>2.67106722167147E-2</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投入係数表!S28</f>
        <v>9.8039215686274508E-3</v>
      </c>
      <c r="E28" s="77">
        <f t="shared" si="0"/>
        <v>0.98039215686274506</v>
      </c>
      <c r="F28" s="76">
        <f>分析係数表!C31</f>
        <v>0.28926065839179704</v>
      </c>
      <c r="G28" s="77">
        <f t="shared" si="1"/>
        <v>0.28358888077627159</v>
      </c>
      <c r="H28" s="77">
        <v>0.31367888780299108</v>
      </c>
      <c r="I28" s="77">
        <f t="shared" si="2"/>
        <v>0.31367888780299108</v>
      </c>
      <c r="J28" s="76">
        <f>分析係数表!G31</f>
        <v>7.0113314447592071E-2</v>
      </c>
      <c r="K28" s="78">
        <f t="shared" si="3"/>
        <v>2.1993066496102068E-2</v>
      </c>
      <c r="L28" s="79"/>
      <c r="M28" s="80"/>
      <c r="N28" s="81">
        <f>分析係数表!H31</f>
        <v>2.2806425160387826E-2</v>
      </c>
      <c r="O28" s="82">
        <f t="shared" si="4"/>
        <v>0.33107816979554472</v>
      </c>
      <c r="P28" s="76">
        <f>分析係数表!C31</f>
        <v>0.28926065839179704</v>
      </c>
      <c r="Q28" s="82">
        <f t="shared" si="5"/>
        <v>9.5767889374210435E-2</v>
      </c>
      <c r="R28" s="83">
        <v>0.12155621952308011</v>
      </c>
      <c r="S28" s="84">
        <f t="shared" si="6"/>
        <v>0.43523510732607118</v>
      </c>
      <c r="T28" s="85">
        <f>分析係数表!F31</f>
        <v>0.24929178470254956</v>
      </c>
      <c r="U28" s="86">
        <f t="shared" si="7"/>
        <v>0.10850053667052199</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投入係数表!S29</f>
        <v>0</v>
      </c>
      <c r="E29" s="77">
        <f t="shared" si="0"/>
        <v>0</v>
      </c>
      <c r="F29" s="76">
        <f>分析係数表!C32</f>
        <v>1</v>
      </c>
      <c r="G29" s="77">
        <f t="shared" si="1"/>
        <v>0</v>
      </c>
      <c r="H29" s="77">
        <v>7.2685462495369916E-3</v>
      </c>
      <c r="I29" s="77">
        <f t="shared" si="2"/>
        <v>7.2685462495369916E-3</v>
      </c>
      <c r="J29" s="76">
        <f>分析係数表!G32</f>
        <v>0.14014251781472684</v>
      </c>
      <c r="K29" s="78">
        <f t="shared" si="3"/>
        <v>1.0186323722629039E-3</v>
      </c>
      <c r="L29" s="79"/>
      <c r="M29" s="80"/>
      <c r="N29" s="81">
        <f>分析係数表!H32</f>
        <v>6.3576286720370464E-3</v>
      </c>
      <c r="O29" s="82">
        <f t="shared" si="4"/>
        <v>9.2292941580060905E-2</v>
      </c>
      <c r="P29" s="76">
        <f>分析係数表!C32</f>
        <v>1</v>
      </c>
      <c r="Q29" s="82">
        <f t="shared" si="5"/>
        <v>9.2292941580060905E-2</v>
      </c>
      <c r="R29" s="83">
        <v>0.12169218726455369</v>
      </c>
      <c r="S29" s="84">
        <f t="shared" si="6"/>
        <v>0.12896073351409068</v>
      </c>
      <c r="T29" s="85">
        <f>分析係数表!F32</f>
        <v>0.4833729216152019</v>
      </c>
      <c r="U29" s="86">
        <f t="shared" si="7"/>
        <v>6.2336126532345493E-2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投入係数表!S30</f>
        <v>0</v>
      </c>
      <c r="E30" s="77">
        <f t="shared" si="0"/>
        <v>0</v>
      </c>
      <c r="F30" s="76">
        <f>分析係数表!C33</f>
        <v>0.49161290322580642</v>
      </c>
      <c r="G30" s="77">
        <f t="shared" si="1"/>
        <v>0</v>
      </c>
      <c r="H30" s="77">
        <v>2.8422772700773999E-3</v>
      </c>
      <c r="I30" s="77">
        <f t="shared" si="2"/>
        <v>2.8422772700773999E-3</v>
      </c>
      <c r="J30" s="76">
        <f>分析係数表!G33</f>
        <v>0.50851900393184801</v>
      </c>
      <c r="K30" s="78">
        <f t="shared" si="3"/>
        <v>1.4453520062778916E-3</v>
      </c>
      <c r="L30" s="79"/>
      <c r="M30" s="80"/>
      <c r="N30" s="81">
        <f>分析係数表!H33</f>
        <v>9.3579663306159861E-4</v>
      </c>
      <c r="O30" s="82">
        <f t="shared" si="4"/>
        <v>1.3584848760646294E-2</v>
      </c>
      <c r="P30" s="76">
        <f>分析係数表!C33</f>
        <v>0.49161290322580642</v>
      </c>
      <c r="Q30" s="82">
        <f t="shared" si="5"/>
        <v>6.6784869391048225E-3</v>
      </c>
      <c r="R30" s="83">
        <v>2.5147493147161998E-2</v>
      </c>
      <c r="S30" s="84">
        <f t="shared" si="6"/>
        <v>2.7989770417239396E-2</v>
      </c>
      <c r="T30" s="85">
        <f>分析係数表!F33</f>
        <v>0.64744429882044563</v>
      </c>
      <c r="U30" s="86">
        <f t="shared" si="7"/>
        <v>1.8121817281934814E-2</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投入係数表!S31</f>
        <v>4.9019607843137254E-2</v>
      </c>
      <c r="E31" s="77">
        <f t="shared" si="0"/>
        <v>4.9019607843137258</v>
      </c>
      <c r="F31" s="76">
        <f>分析係数表!C34</f>
        <v>0.2705469644902635</v>
      </c>
      <c r="G31" s="77">
        <f t="shared" si="1"/>
        <v>1.3262106102463898</v>
      </c>
      <c r="H31" s="77">
        <v>1.3686548505525633</v>
      </c>
      <c r="I31" s="77">
        <f t="shared" si="2"/>
        <v>1.3686548505525633</v>
      </c>
      <c r="J31" s="76">
        <f>分析係数表!G34</f>
        <v>0.42499396086641439</v>
      </c>
      <c r="K31" s="78">
        <f t="shared" si="3"/>
        <v>0.58167004599536432</v>
      </c>
      <c r="L31" s="79"/>
      <c r="M31" s="80"/>
      <c r="N31" s="81">
        <f>分析係数表!H34</f>
        <v>0.15790844628816747</v>
      </c>
      <c r="O31" s="82">
        <f t="shared" si="4"/>
        <v>2.2923381908686444</v>
      </c>
      <c r="P31" s="76">
        <f>分析係数表!C34</f>
        <v>0.2705469644902635</v>
      </c>
      <c r="Q31" s="82">
        <f t="shared" si="5"/>
        <v>0.62018513912461404</v>
      </c>
      <c r="R31" s="83">
        <v>0.68238864576915237</v>
      </c>
      <c r="S31" s="84">
        <f t="shared" si="6"/>
        <v>2.0510434963217157</v>
      </c>
      <c r="T31" s="85">
        <f>分析係数表!F34</f>
        <v>0.70062001771479188</v>
      </c>
      <c r="U31" s="86">
        <f t="shared" si="7"/>
        <v>1.4370021307267291</v>
      </c>
      <c r="V31" s="87">
        <f>分析係数表!D34</f>
        <v>0.29060310814075208</v>
      </c>
      <c r="W31" s="88">
        <f t="shared" si="8"/>
        <v>1</v>
      </c>
      <c r="X31" s="76">
        <f>分析係数表!E34</f>
        <v>0.1754569611079797</v>
      </c>
      <c r="Y31" s="89">
        <f t="shared" si="9"/>
        <v>0</v>
      </c>
    </row>
    <row r="32" spans="1:25" x14ac:dyDescent="0.2">
      <c r="A32" s="6" t="s">
        <v>20</v>
      </c>
      <c r="B32" s="5" t="s">
        <v>37</v>
      </c>
      <c r="C32" s="90"/>
      <c r="D32" s="76">
        <f>投入係数表!S32</f>
        <v>9.8039215686274508E-3</v>
      </c>
      <c r="E32" s="77">
        <f t="shared" si="0"/>
        <v>0.98039215686274506</v>
      </c>
      <c r="F32" s="76">
        <f>分析係数表!C35</f>
        <v>0.21972666596037715</v>
      </c>
      <c r="G32" s="77">
        <f t="shared" si="1"/>
        <v>0.21541829996115405</v>
      </c>
      <c r="H32" s="77">
        <v>0.23154057310170298</v>
      </c>
      <c r="I32" s="77">
        <f t="shared" si="2"/>
        <v>0.23154057310170298</v>
      </c>
      <c r="J32" s="76">
        <f>分析係数表!G35</f>
        <v>0.31464737793851716</v>
      </c>
      <c r="K32" s="78">
        <f t="shared" si="3"/>
        <v>7.2853634212832391E-2</v>
      </c>
      <c r="L32" s="79"/>
      <c r="M32" s="80"/>
      <c r="N32" s="81">
        <f>分析係数表!H35</f>
        <v>5.9051661762577784E-2</v>
      </c>
      <c r="O32" s="82">
        <f t="shared" si="4"/>
        <v>0.85724597179294804</v>
      </c>
      <c r="P32" s="76">
        <f>分析係数表!C35</f>
        <v>0.21972666596037715</v>
      </c>
      <c r="Q32" s="82">
        <f t="shared" si="5"/>
        <v>0.188359799290028</v>
      </c>
      <c r="R32" s="83">
        <v>0.23685871243216844</v>
      </c>
      <c r="S32" s="84">
        <f t="shared" si="6"/>
        <v>0.46839928553387145</v>
      </c>
      <c r="T32" s="85">
        <f>分析係数表!F35</f>
        <v>0.64647377938517181</v>
      </c>
      <c r="U32" s="86">
        <f t="shared" si="7"/>
        <v>0.30280785638039609</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投入係数表!S33</f>
        <v>0</v>
      </c>
      <c r="E33" s="77">
        <f t="shared" si="0"/>
        <v>0</v>
      </c>
      <c r="F33" s="76">
        <f>分析係数表!C36</f>
        <v>0.80551211884284601</v>
      </c>
      <c r="G33" s="77">
        <f t="shared" si="1"/>
        <v>0</v>
      </c>
      <c r="H33" s="77">
        <v>4.8924191445886507E-2</v>
      </c>
      <c r="I33" s="77">
        <f t="shared" si="2"/>
        <v>4.8924191445886507E-2</v>
      </c>
      <c r="J33" s="76">
        <f>分析係数表!G36</f>
        <v>2.1071752951861943E-2</v>
      </c>
      <c r="K33" s="78">
        <f t="shared" si="3"/>
        <v>1.0309184755173178E-3</v>
      </c>
      <c r="L33" s="79"/>
      <c r="M33" s="80"/>
      <c r="N33" s="81">
        <f>分析係数表!H36</f>
        <v>0.17565964015242874</v>
      </c>
      <c r="O33" s="82">
        <f t="shared" si="4"/>
        <v>2.5500301673592549</v>
      </c>
      <c r="P33" s="76">
        <f>分析係数表!C36</f>
        <v>0.80551211884284601</v>
      </c>
      <c r="Q33" s="82">
        <f t="shared" si="5"/>
        <v>2.0540802032227305</v>
      </c>
      <c r="R33" s="83">
        <v>2.1409079965064763</v>
      </c>
      <c r="S33" s="84">
        <f t="shared" si="6"/>
        <v>2.189832187952363</v>
      </c>
      <c r="T33" s="85">
        <f>分析係数表!F36</f>
        <v>0.88071450196790801</v>
      </c>
      <c r="U33" s="86">
        <f t="shared" si="7"/>
        <v>1.9286169648057596</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投入係数表!S34</f>
        <v>9.8039215686274508E-3</v>
      </c>
      <c r="E34" s="77">
        <f t="shared" si="0"/>
        <v>0.98039215686274506</v>
      </c>
      <c r="F34" s="76">
        <f>分析係数表!C37</f>
        <v>0.2431087913880281</v>
      </c>
      <c r="G34" s="77">
        <f t="shared" si="1"/>
        <v>0.23834195234120401</v>
      </c>
      <c r="H34" s="77">
        <v>0.27713055868531294</v>
      </c>
      <c r="I34" s="77">
        <f t="shared" si="2"/>
        <v>0.27713055868531294</v>
      </c>
      <c r="J34" s="76">
        <f>分析係数表!G37</f>
        <v>0.38193760262725779</v>
      </c>
      <c r="K34" s="78">
        <f t="shared" si="3"/>
        <v>0.105846581199021</v>
      </c>
      <c r="L34" s="79"/>
      <c r="M34" s="80"/>
      <c r="N34" s="81">
        <f>分析係数表!H37</f>
        <v>4.6944189860595245E-2</v>
      </c>
      <c r="O34" s="82">
        <f t="shared" si="4"/>
        <v>0.68148323782788522</v>
      </c>
      <c r="P34" s="76">
        <f>分析係数表!C37</f>
        <v>0.2431087913880281</v>
      </c>
      <c r="Q34" s="82">
        <f t="shared" si="5"/>
        <v>0.16567456629953728</v>
      </c>
      <c r="R34" s="83">
        <v>0.21433840342281513</v>
      </c>
      <c r="S34" s="84">
        <f t="shared" si="6"/>
        <v>0.49146896210812807</v>
      </c>
      <c r="T34" s="85">
        <f>分析係数表!F37</f>
        <v>0.60410509031198689</v>
      </c>
      <c r="U34" s="86">
        <f t="shared" si="7"/>
        <v>0.29689890173986916</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投入係数表!S35</f>
        <v>0</v>
      </c>
      <c r="E35" s="77">
        <f t="shared" si="0"/>
        <v>0</v>
      </c>
      <c r="F35" s="76">
        <f>分析係数表!C38</f>
        <v>1.1157894736842144E-2</v>
      </c>
      <c r="G35" s="77">
        <f t="shared" si="1"/>
        <v>0</v>
      </c>
      <c r="H35" s="77">
        <v>1.3078663681415185E-3</v>
      </c>
      <c r="I35" s="77">
        <f t="shared" si="2"/>
        <v>1.3078663681415185E-3</v>
      </c>
      <c r="J35" s="76">
        <f>分析係数表!G38</f>
        <v>0.27611940298507465</v>
      </c>
      <c r="K35" s="78">
        <f t="shared" si="3"/>
        <v>3.6112728075549393E-4</v>
      </c>
      <c r="L35" s="79"/>
      <c r="M35" s="80"/>
      <c r="N35" s="81">
        <f>分析係数表!H38</f>
        <v>4.123293618252858E-2</v>
      </c>
      <c r="O35" s="82">
        <f t="shared" si="4"/>
        <v>0.59857364539177582</v>
      </c>
      <c r="P35" s="76">
        <f>分析係数表!C38</f>
        <v>1.1157894736842144E-2</v>
      </c>
      <c r="Q35" s="82">
        <f t="shared" si="5"/>
        <v>6.6788217275293117E-3</v>
      </c>
      <c r="R35" s="83">
        <v>8.3189231291277508E-3</v>
      </c>
      <c r="S35" s="84">
        <f t="shared" si="6"/>
        <v>9.6267894972692693E-3</v>
      </c>
      <c r="T35" s="85">
        <f>分析係数表!F38</f>
        <v>0.61194029850746268</v>
      </c>
      <c r="U35" s="86">
        <f t="shared" si="7"/>
        <v>5.8910204386274636E-3</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投入係数表!S36</f>
        <v>0</v>
      </c>
      <c r="E36" s="77">
        <f t="shared" si="0"/>
        <v>0</v>
      </c>
      <c r="F36" s="76">
        <f>分析係数表!C39</f>
        <v>1</v>
      </c>
      <c r="G36" s="77">
        <f t="shared" si="1"/>
        <v>0</v>
      </c>
      <c r="H36" s="77">
        <v>6.3744924119321245E-3</v>
      </c>
      <c r="I36" s="77">
        <f t="shared" si="2"/>
        <v>6.3744924119321245E-3</v>
      </c>
      <c r="J36" s="76">
        <f>分析係数表!G39</f>
        <v>0.35370879120879123</v>
      </c>
      <c r="K36" s="78">
        <f t="shared" si="3"/>
        <v>2.2547140055941238E-3</v>
      </c>
      <c r="L36" s="79"/>
      <c r="M36" s="80"/>
      <c r="N36" s="81">
        <f>分析係数表!H39</f>
        <v>3.7431865322463944E-3</v>
      </c>
      <c r="O36" s="82">
        <f t="shared" si="4"/>
        <v>5.4339395042585177E-2</v>
      </c>
      <c r="P36" s="76">
        <f>分析係数表!C39</f>
        <v>1</v>
      </c>
      <c r="Q36" s="82">
        <f t="shared" si="5"/>
        <v>5.4339395042585177E-2</v>
      </c>
      <c r="R36" s="83">
        <v>0.19795729330051859</v>
      </c>
      <c r="S36" s="84">
        <f t="shared" si="6"/>
        <v>0.20433178571245073</v>
      </c>
      <c r="T36" s="85">
        <f>分析係数表!F39</f>
        <v>0.70432692307692313</v>
      </c>
      <c r="U36" s="86">
        <f t="shared" si="7"/>
        <v>0.14391637791766362</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投入係数表!S37</f>
        <v>0</v>
      </c>
      <c r="E37" s="77">
        <f t="shared" si="0"/>
        <v>0</v>
      </c>
      <c r="F37" s="76">
        <f>分析係数表!C40</f>
        <v>0.83748410739660462</v>
      </c>
      <c r="G37" s="77">
        <f t="shared" si="1"/>
        <v>0</v>
      </c>
      <c r="H37" s="77">
        <v>1.2129437080501094E-3</v>
      </c>
      <c r="I37" s="77">
        <f t="shared" si="2"/>
        <v>1.2129437080501094E-3</v>
      </c>
      <c r="J37" s="76">
        <f>分析係数表!G40</f>
        <v>0.52098192071653671</v>
      </c>
      <c r="K37" s="78">
        <f t="shared" si="3"/>
        <v>6.3192174274098408E-4</v>
      </c>
      <c r="L37" s="79"/>
      <c r="M37" s="80"/>
      <c r="N37" s="81">
        <f>分析係数表!H40</f>
        <v>2.620230572572476E-2</v>
      </c>
      <c r="O37" s="82">
        <f t="shared" si="4"/>
        <v>0.38037576529809619</v>
      </c>
      <c r="P37" s="76">
        <f>分析係数表!C40</f>
        <v>0.83748410739660462</v>
      </c>
      <c r="Q37" s="82">
        <f t="shared" si="5"/>
        <v>0.31855865827597646</v>
      </c>
      <c r="R37" s="83">
        <v>0.31897591015376525</v>
      </c>
      <c r="S37" s="84">
        <f t="shared" si="6"/>
        <v>0.32018885386181534</v>
      </c>
      <c r="T37" s="85">
        <f>分析係数表!F40</f>
        <v>0.71877591640404714</v>
      </c>
      <c r="U37" s="86">
        <f t="shared" si="7"/>
        <v>0.23014403685688783</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投入係数表!S38</f>
        <v>0</v>
      </c>
      <c r="E38" s="77">
        <f t="shared" si="0"/>
        <v>0</v>
      </c>
      <c r="F38" s="76">
        <f>分析係数表!C41</f>
        <v>0.81365098605995612</v>
      </c>
      <c r="G38" s="77">
        <f t="shared" si="1"/>
        <v>0</v>
      </c>
      <c r="H38" s="77">
        <v>1.687949234486309E-4</v>
      </c>
      <c r="I38" s="77">
        <f t="shared" si="2"/>
        <v>1.687949234486309E-4</v>
      </c>
      <c r="J38" s="76">
        <f>分析係数表!G41</f>
        <v>0.45125858123569795</v>
      </c>
      <c r="K38" s="78">
        <f t="shared" si="3"/>
        <v>7.617015767521743E-5</v>
      </c>
      <c r="L38" s="79"/>
      <c r="M38" s="80"/>
      <c r="N38" s="81">
        <f>分析係数表!H41</f>
        <v>4.9838406251507407E-2</v>
      </c>
      <c r="O38" s="82">
        <f t="shared" si="4"/>
        <v>0.72349823399483248</v>
      </c>
      <c r="P38" s="76">
        <f>分析係数表!C41</f>
        <v>0.81365098605995612</v>
      </c>
      <c r="Q38" s="82">
        <f t="shared" si="5"/>
        <v>0.5886750515025323</v>
      </c>
      <c r="R38" s="83">
        <v>0.60004004886415507</v>
      </c>
      <c r="S38" s="84">
        <f t="shared" si="6"/>
        <v>0.60020884378760375</v>
      </c>
      <c r="T38" s="85">
        <f>分析係数表!F41</f>
        <v>0.55572082379862697</v>
      </c>
      <c r="U38" s="86">
        <f t="shared" si="7"/>
        <v>0.33354855312086856</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投入係数表!S39</f>
        <v>0</v>
      </c>
      <c r="E39" s="77">
        <f>$C$21*D39</f>
        <v>0</v>
      </c>
      <c r="F39" s="76">
        <f>分析係数表!C42</f>
        <v>0.2575498575498576</v>
      </c>
      <c r="G39" s="77">
        <f>E39*F39</f>
        <v>0</v>
      </c>
      <c r="H39" s="77">
        <v>1.3124857476126634E-3</v>
      </c>
      <c r="I39" s="77">
        <f>C39+H39</f>
        <v>1.3124857476126634E-3</v>
      </c>
      <c r="J39" s="76">
        <f>分析係数表!G42</f>
        <v>0.48351648351648352</v>
      </c>
      <c r="K39" s="78">
        <f>I39*J39</f>
        <v>6.3460849335117788E-4</v>
      </c>
      <c r="L39" s="79"/>
      <c r="M39" s="80"/>
      <c r="N39" s="81">
        <f>分析係数表!H42</f>
        <v>1.4085186435772515E-2</v>
      </c>
      <c r="O39" s="82">
        <f t="shared" si="4"/>
        <v>0.20447298134581018</v>
      </c>
      <c r="P39" s="76">
        <f>分析係数表!C42</f>
        <v>0.2575498575498576</v>
      </c>
      <c r="Q39" s="82">
        <f>O39*P39</f>
        <v>5.2661987218408104E-2</v>
      </c>
      <c r="R39" s="83">
        <v>5.5090959203557187E-2</v>
      </c>
      <c r="S39" s="84">
        <f>I39+R39</f>
        <v>5.6403444951169848E-2</v>
      </c>
      <c r="T39" s="85">
        <f>分析係数表!F42</f>
        <v>0.55824175824175826</v>
      </c>
      <c r="U39" s="86">
        <f>S39*T39</f>
        <v>3.1486758280433277E-2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投入係数表!S40</f>
        <v>2.9411764705882353E-2</v>
      </c>
      <c r="E40" s="77">
        <f>$C$21*D40</f>
        <v>2.9411764705882351</v>
      </c>
      <c r="F40" s="76">
        <f>分析係数表!C43</f>
        <v>0.29732567908148977</v>
      </c>
      <c r="G40" s="77">
        <f>E40*F40</f>
        <v>0.87448729141614634</v>
      </c>
      <c r="H40" s="77">
        <v>0.99693241834617352</v>
      </c>
      <c r="I40" s="77">
        <f>C40+H40</f>
        <v>0.99693241834617352</v>
      </c>
      <c r="J40" s="76">
        <f>分析係数表!G43</f>
        <v>0.35619328972357039</v>
      </c>
      <c r="K40" s="78">
        <f>I40*J40</f>
        <v>0.35510063772279826</v>
      </c>
      <c r="L40" s="79"/>
      <c r="M40" s="80"/>
      <c r="N40" s="81">
        <f>分析係数表!H43</f>
        <v>3.7451160098403359E-2</v>
      </c>
      <c r="O40" s="82">
        <f t="shared" si="4"/>
        <v>0.54367405040029804</v>
      </c>
      <c r="P40" s="76">
        <f>分析係数表!C43</f>
        <v>0.29732567908148977</v>
      </c>
      <c r="Q40" s="82">
        <f>O40*P40</f>
        <v>0.16164825623425272</v>
      </c>
      <c r="R40" s="83">
        <v>0.25689666424239938</v>
      </c>
      <c r="S40" s="84">
        <f>I40+R40</f>
        <v>1.253829082588573</v>
      </c>
      <c r="T40" s="85">
        <f>分析係数表!F43</f>
        <v>0.64929309981008654</v>
      </c>
      <c r="U40" s="86">
        <f>S40*T40</f>
        <v>0.81410257166597155</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投入係数表!S41</f>
        <v>0</v>
      </c>
      <c r="E41" s="77">
        <f>$C$21*D41</f>
        <v>0</v>
      </c>
      <c r="F41" s="76">
        <f>分析係数表!C44</f>
        <v>0.43971020730220212</v>
      </c>
      <c r="G41" s="77">
        <f>E41*F41</f>
        <v>0</v>
      </c>
      <c r="H41" s="77">
        <v>1.0180241852634868E-3</v>
      </c>
      <c r="I41" s="77">
        <f>C41+H41</f>
        <v>1.0180241852634868E-3</v>
      </c>
      <c r="J41" s="76">
        <f>分析係数表!G44</f>
        <v>0.26333317697828229</v>
      </c>
      <c r="K41" s="78">
        <f>I41*J41</f>
        <v>2.680795429461614E-4</v>
      </c>
      <c r="L41" s="79"/>
      <c r="M41" s="80"/>
      <c r="N41" s="81">
        <f>分析係数表!H44</f>
        <v>0.10921807920505523</v>
      </c>
      <c r="O41" s="82">
        <f t="shared" si="4"/>
        <v>1.585505905353368</v>
      </c>
      <c r="P41" s="76">
        <f>分析係数表!C44</f>
        <v>0.43971020730220212</v>
      </c>
      <c r="Q41" s="82">
        <f>O41*P41</f>
        <v>0.69716313032179511</v>
      </c>
      <c r="R41" s="83">
        <v>0.70809799697048148</v>
      </c>
      <c r="S41" s="84">
        <f>I41+R41</f>
        <v>0.70911602115574501</v>
      </c>
      <c r="T41" s="85">
        <f>分析係数表!F44</f>
        <v>0.45991838266335194</v>
      </c>
      <c r="U41" s="86">
        <f>S41*T41</f>
        <v>0.32613549357062149</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投入係数表!S42</f>
        <v>0</v>
      </c>
      <c r="E42" s="77">
        <f>$C$21*D42</f>
        <v>0</v>
      </c>
      <c r="F42" s="76">
        <f>分析係数表!C45</f>
        <v>1</v>
      </c>
      <c r="G42" s="77">
        <f>E42*F42</f>
        <v>0</v>
      </c>
      <c r="H42" s="77">
        <v>5.4429038938736216E-3</v>
      </c>
      <c r="I42" s="77">
        <f>C42+H42</f>
        <v>5.4429038938736216E-3</v>
      </c>
      <c r="J42" s="76">
        <f>分析係数表!G45</f>
        <v>0</v>
      </c>
      <c r="K42" s="78">
        <f>I42*J42</f>
        <v>0</v>
      </c>
      <c r="L42" s="79"/>
      <c r="M42" s="80"/>
      <c r="N42" s="81">
        <f>分析係数表!H45</f>
        <v>0</v>
      </c>
      <c r="O42" s="82">
        <f t="shared" si="4"/>
        <v>0</v>
      </c>
      <c r="P42" s="76">
        <f>分析係数表!C45</f>
        <v>1</v>
      </c>
      <c r="Q42" s="82">
        <f>O42*P42</f>
        <v>0</v>
      </c>
      <c r="R42" s="83">
        <v>6.5793142807676402E-3</v>
      </c>
      <c r="S42" s="84">
        <f>I42+R42</f>
        <v>1.2022218174641261E-2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0</v>
      </c>
      <c r="E43" s="77">
        <f>$C$21*D43</f>
        <v>0</v>
      </c>
      <c r="F43" s="76">
        <f>分析係数表!C46</f>
        <v>1</v>
      </c>
      <c r="G43" s="77">
        <f>E43*F43</f>
        <v>0</v>
      </c>
      <c r="H43" s="77">
        <v>3.3599541284568338E-2</v>
      </c>
      <c r="I43" s="77">
        <f>C43+H43</f>
        <v>3.3599541284568338E-2</v>
      </c>
      <c r="J43" s="76">
        <f>分析係数表!G46</f>
        <v>9.3457943925233638E-3</v>
      </c>
      <c r="K43" s="78">
        <f>I43*J43</f>
        <v>3.1401440452867601E-4</v>
      </c>
      <c r="L43" s="79"/>
      <c r="M43" s="80"/>
      <c r="N43" s="81">
        <f>分析係数表!H46</f>
        <v>5.0031354010901551E-2</v>
      </c>
      <c r="O43" s="82">
        <f t="shared" si="4"/>
        <v>0.72629923373929572</v>
      </c>
      <c r="P43" s="76">
        <f>分析係数表!C46</f>
        <v>1</v>
      </c>
      <c r="Q43" s="82">
        <f>O43*P43</f>
        <v>0.72629923373929572</v>
      </c>
      <c r="R43" s="83">
        <v>0.75700074451225985</v>
      </c>
      <c r="S43" s="84">
        <f>I43+R43</f>
        <v>0.79060028579682817</v>
      </c>
      <c r="T43" s="85">
        <f>分析係数表!F46</f>
        <v>0.31355140186915886</v>
      </c>
      <c r="U43" s="86">
        <f>S43*T43</f>
        <v>0.24789382792975312</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投入係数表!S44</f>
        <v>0.56862745098039214</v>
      </c>
      <c r="E44" s="91">
        <f>SUM(E5:E43)</f>
        <v>56.862745098039198</v>
      </c>
      <c r="F44" s="92">
        <f>分析係数表!C47</f>
        <v>0.44631798907903963</v>
      </c>
      <c r="G44" s="91">
        <f>SUM(G5:G43)</f>
        <v>5.0304166513457869</v>
      </c>
      <c r="H44" s="91">
        <f>SUM(H5:H43)</f>
        <v>5.5379971062276399</v>
      </c>
      <c r="I44" s="91">
        <f>SUM(I5:I43)</f>
        <v>105.53799710622765</v>
      </c>
      <c r="J44" s="92">
        <f>分析係数表!G47</f>
        <v>0.26122233306007958</v>
      </c>
      <c r="K44" s="93">
        <f>SUM(K5:K43)</f>
        <v>23.152920933997461</v>
      </c>
      <c r="L44" s="94">
        <f>最終需要_まとめ!$L$33</f>
        <v>0.627</v>
      </c>
      <c r="M44" s="91">
        <f>K44*L44</f>
        <v>14.516881425616408</v>
      </c>
      <c r="N44" s="95">
        <f>分析係数表!H47</f>
        <v>1</v>
      </c>
      <c r="O44" s="96">
        <f>SUM(O5:O43)</f>
        <v>14.516881425616409</v>
      </c>
      <c r="P44" s="92">
        <f>分析係数表!C47</f>
        <v>0.44631798907903963</v>
      </c>
      <c r="Q44" s="96">
        <f>SUM(Q5:Q43)</f>
        <v>6.2969419649280072</v>
      </c>
      <c r="R44" s="91">
        <f>SUM(R5:R43)</f>
        <v>7.101497871885722</v>
      </c>
      <c r="S44" s="97">
        <f>SUM(S5:S43)</f>
        <v>112.63949497811338</v>
      </c>
      <c r="T44" s="98">
        <f>分析係数表!F47</f>
        <v>0.52393110055407954</v>
      </c>
      <c r="U44" s="99">
        <f>SUM(U5:U43)</f>
        <v>48.531239114902711</v>
      </c>
      <c r="V44" s="100">
        <f>分析係数表!D47</f>
        <v>0.10969491056701794</v>
      </c>
      <c r="W44" s="101">
        <f>SUM(W5:W43)</f>
        <v>10</v>
      </c>
      <c r="X44" s="92">
        <f>分析係数表!E47</f>
        <v>8.3823050104198563E-2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0.75107940679556973</v>
      </c>
      <c r="G5" s="77">
        <f t="shared" ref="G5:G38" si="1">E5*F5</f>
        <v>0</v>
      </c>
      <c r="H5" s="77">
        <f t="array" ref="H5:H43">MMULT(逆行列係数!C5:AO43,'18'!G5:G43)</f>
        <v>2.4170701494236361E-3</v>
      </c>
      <c r="I5" s="77">
        <f t="shared" ref="I5:I38" si="2">C5+H5</f>
        <v>2.4170701494236361E-3</v>
      </c>
      <c r="J5" s="76">
        <f>分析係数表!G8</f>
        <v>0.11972085188304657</v>
      </c>
      <c r="K5" s="78">
        <f t="shared" ref="K5:K38" si="3">I5*J5</f>
        <v>2.893736973500804E-4</v>
      </c>
      <c r="L5" s="79" t="s">
        <v>183</v>
      </c>
      <c r="M5" s="80" t="s">
        <v>183</v>
      </c>
      <c r="N5" s="81">
        <f>分析係数表!H8</f>
        <v>1.1750518547103371E-2</v>
      </c>
      <c r="O5" s="82">
        <f t="shared" ref="O5:O43" si="4">$M$44*N5</f>
        <v>0.15854342982545894</v>
      </c>
      <c r="P5" s="76">
        <f>分析係数表!C8</f>
        <v>0.75107940679556973</v>
      </c>
      <c r="Q5" s="82">
        <f t="shared" ref="Q5:Q38" si="5">O5*P5</f>
        <v>0.11907870522464073</v>
      </c>
      <c r="R5" s="83">
        <f t="array" ref="R5:R43">MMULT(逆行列係数!C5:AO43,'18'!Q5:Q43)</f>
        <v>0.16812672379810817</v>
      </c>
      <c r="S5" s="84">
        <f t="shared" ref="S5:S38" si="6">I5+R5</f>
        <v>0.1705437939475318</v>
      </c>
      <c r="T5" s="85">
        <f>分析係数表!F8</f>
        <v>0.45193117555047529</v>
      </c>
      <c r="U5" s="86">
        <f t="shared" ref="U5:U38" si="7">S5*T5</f>
        <v>7.7074057281546079E-2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投入係数表!T6</f>
        <v>0</v>
      </c>
      <c r="E6" s="77">
        <f t="shared" si="0"/>
        <v>0</v>
      </c>
      <c r="F6" s="76">
        <f>分析係数表!C9</f>
        <v>5.0420168067226934E-2</v>
      </c>
      <c r="G6" s="77">
        <f t="shared" si="1"/>
        <v>0</v>
      </c>
      <c r="H6" s="77">
        <v>1.808099032924822E-5</v>
      </c>
      <c r="I6" s="77">
        <f t="shared" si="2"/>
        <v>1.808099032924822E-5</v>
      </c>
      <c r="J6" s="76">
        <f>分析係数表!G9</f>
        <v>0.2857142857142857</v>
      </c>
      <c r="K6" s="78">
        <f t="shared" si="3"/>
        <v>5.1659972369280625E-6</v>
      </c>
      <c r="L6" s="79"/>
      <c r="M6" s="80"/>
      <c r="N6" s="81">
        <f>分析係数表!H9</f>
        <v>6.077854420915537E-4</v>
      </c>
      <c r="O6" s="82">
        <f t="shared" si="4"/>
        <v>8.200522232351324E-3</v>
      </c>
      <c r="P6" s="76">
        <f>分析係数表!C9</f>
        <v>5.0420168067226934E-2</v>
      </c>
      <c r="Q6" s="82">
        <f t="shared" si="5"/>
        <v>4.1347170919418477E-4</v>
      </c>
      <c r="R6" s="83">
        <v>4.7614581093105102E-4</v>
      </c>
      <c r="S6" s="84">
        <f t="shared" si="6"/>
        <v>4.9422680126029927E-4</v>
      </c>
      <c r="T6" s="85">
        <f>分析係数表!F9</f>
        <v>0.7142857142857143</v>
      </c>
      <c r="U6" s="86">
        <f t="shared" si="7"/>
        <v>3.5301914375735665E-4</v>
      </c>
      <c r="V6" s="87">
        <f>分析係数表!D9</f>
        <v>0.14285714285714285</v>
      </c>
      <c r="W6" s="167">
        <f t="shared" si="8"/>
        <v>0</v>
      </c>
      <c r="X6" s="76">
        <f>分析係数表!E9</f>
        <v>0</v>
      </c>
      <c r="Y6" s="166">
        <f t="shared" si="9"/>
        <v>0</v>
      </c>
    </row>
    <row r="7" spans="1:25" x14ac:dyDescent="0.2">
      <c r="A7" s="6" t="s">
        <v>220</v>
      </c>
      <c r="B7" s="5" t="s">
        <v>266</v>
      </c>
      <c r="C7" s="90"/>
      <c r="D7" s="76">
        <f>投入係数表!T7</f>
        <v>0</v>
      </c>
      <c r="E7" s="77">
        <f t="shared" si="0"/>
        <v>0</v>
      </c>
      <c r="F7" s="76">
        <f>分析係数表!C10</f>
        <v>1</v>
      </c>
      <c r="G7" s="77">
        <f t="shared" si="1"/>
        <v>0</v>
      </c>
      <c r="H7" s="77">
        <v>6.0567252888839643E-3</v>
      </c>
      <c r="I7" s="77">
        <f t="shared" si="2"/>
        <v>6.0567252888839643E-3</v>
      </c>
      <c r="J7" s="76">
        <f>分析係数表!G10</f>
        <v>0.17928858290304073</v>
      </c>
      <c r="K7" s="78">
        <f t="shared" si="3"/>
        <v>1.0859016940770159E-3</v>
      </c>
      <c r="L7" s="79"/>
      <c r="M7" s="80"/>
      <c r="N7" s="81">
        <f>分析係数表!H10</f>
        <v>1.1866287202739858E-3</v>
      </c>
      <c r="O7" s="82">
        <f t="shared" si="4"/>
        <v>1.6010543406019252E-2</v>
      </c>
      <c r="P7" s="76">
        <f>分析係数表!C10</f>
        <v>1</v>
      </c>
      <c r="Q7" s="82">
        <f t="shared" si="5"/>
        <v>1.6010543406019252E-2</v>
      </c>
      <c r="R7" s="83">
        <v>2.6681331869934547E-2</v>
      </c>
      <c r="S7" s="84">
        <f t="shared" si="6"/>
        <v>3.2738057158818515E-2</v>
      </c>
      <c r="T7" s="85">
        <f>分析係数表!F10</f>
        <v>0.51912411550965765</v>
      </c>
      <c r="U7" s="86">
        <f t="shared" si="7"/>
        <v>1.6995114966076277E-2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投入係数表!T8</f>
        <v>0</v>
      </c>
      <c r="E8" s="77">
        <f t="shared" si="0"/>
        <v>0</v>
      </c>
      <c r="F8" s="76">
        <f>分析係数表!C11</f>
        <v>1.2755102040816757E-3</v>
      </c>
      <c r="G8" s="77">
        <f t="shared" si="1"/>
        <v>0</v>
      </c>
      <c r="H8" s="77">
        <v>6.0059372805537647E-4</v>
      </c>
      <c r="I8" s="77">
        <f t="shared" si="2"/>
        <v>6.0059372805537647E-4</v>
      </c>
      <c r="J8" s="76">
        <f>分析係数表!G11</f>
        <v>0.5714285714285714</v>
      </c>
      <c r="K8" s="78">
        <f t="shared" si="3"/>
        <v>3.4319641603164369E-4</v>
      </c>
      <c r="L8" s="79"/>
      <c r="M8" s="80"/>
      <c r="N8" s="81">
        <f>分析係数表!H11</f>
        <v>-1.9294775939414404E-5</v>
      </c>
      <c r="O8" s="82">
        <f t="shared" si="4"/>
        <v>-2.6033403912226427E-4</v>
      </c>
      <c r="P8" s="76">
        <f>分析係数表!C11</f>
        <v>1.2755102040816757E-3</v>
      </c>
      <c r="Q8" s="82">
        <f t="shared" si="5"/>
        <v>-3.3205872337024625E-7</v>
      </c>
      <c r="R8" s="83">
        <v>7.288288436657323E-5</v>
      </c>
      <c r="S8" s="84">
        <f t="shared" si="6"/>
        <v>6.7347661242194974E-4</v>
      </c>
      <c r="T8" s="85">
        <f>分析係数表!F11</f>
        <v>0.8571428571428571</v>
      </c>
      <c r="U8" s="86">
        <f t="shared" si="7"/>
        <v>5.7726566779024257E-4</v>
      </c>
      <c r="V8" s="87">
        <f>分析係数表!D11</f>
        <v>0.14285714285714285</v>
      </c>
      <c r="W8" s="167">
        <f t="shared" si="8"/>
        <v>0</v>
      </c>
      <c r="X8" s="76">
        <f>分析係数表!E11</f>
        <v>0</v>
      </c>
      <c r="Y8" s="166">
        <f t="shared" si="9"/>
        <v>0</v>
      </c>
    </row>
    <row r="9" spans="1:25" x14ac:dyDescent="0.2">
      <c r="A9" s="6" t="s">
        <v>222</v>
      </c>
      <c r="B9" s="5" t="s">
        <v>190</v>
      </c>
      <c r="C9" s="90"/>
      <c r="D9" s="76">
        <f>投入係数表!T9</f>
        <v>0</v>
      </c>
      <c r="E9" s="77">
        <f t="shared" si="0"/>
        <v>0</v>
      </c>
      <c r="F9" s="76">
        <f>分析係数表!C12</f>
        <v>9.1502903081732923E-2</v>
      </c>
      <c r="G9" s="77">
        <f t="shared" si="1"/>
        <v>0</v>
      </c>
      <c r="H9" s="77">
        <v>3.227678012269722E-4</v>
      </c>
      <c r="I9" s="77">
        <f t="shared" si="2"/>
        <v>3.227678012269722E-4</v>
      </c>
      <c r="J9" s="76">
        <f>分析係数表!G12</f>
        <v>0.14161426479455594</v>
      </c>
      <c r="K9" s="78">
        <f t="shared" si="3"/>
        <v>4.570852487011304E-5</v>
      </c>
      <c r="L9" s="79"/>
      <c r="M9" s="80"/>
      <c r="N9" s="81">
        <f>分析係数表!H12</f>
        <v>9.0270609232550286E-2</v>
      </c>
      <c r="O9" s="82">
        <f t="shared" si="4"/>
        <v>1.2179728020335134</v>
      </c>
      <c r="P9" s="76">
        <f>分析係数表!C12</f>
        <v>9.1502903081732923E-2</v>
      </c>
      <c r="Q9" s="82">
        <f t="shared" si="5"/>
        <v>0.11144804726065925</v>
      </c>
      <c r="R9" s="83">
        <v>0.12673402091403027</v>
      </c>
      <c r="S9" s="84">
        <f t="shared" si="6"/>
        <v>0.12705678871525725</v>
      </c>
      <c r="T9" s="85">
        <f>分析係数表!F12</f>
        <v>0.30579722628994743</v>
      </c>
      <c r="U9" s="86">
        <f t="shared" si="7"/>
        <v>3.8853613570433557E-2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投入係数表!T10</f>
        <v>7.1428571428571426E-3</v>
      </c>
      <c r="E10" s="77">
        <f t="shared" si="0"/>
        <v>0.7142857142857143</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0.18340533056163519</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投入係数表!T11</f>
        <v>7.1428571428571426E-3</v>
      </c>
      <c r="E11" s="77">
        <f t="shared" si="0"/>
        <v>0.7142857142857143</v>
      </c>
      <c r="F11" s="76">
        <f>分析係数表!C14</f>
        <v>8.6714152988541793E-3</v>
      </c>
      <c r="G11" s="77">
        <f t="shared" si="1"/>
        <v>6.1938680706101279E-3</v>
      </c>
      <c r="H11" s="77">
        <v>7.1878750084258839E-3</v>
      </c>
      <c r="I11" s="77">
        <f t="shared" si="2"/>
        <v>7.1878750084258839E-3</v>
      </c>
      <c r="J11" s="76">
        <f>分析係数表!G14</f>
        <v>0.2</v>
      </c>
      <c r="K11" s="78">
        <f t="shared" si="3"/>
        <v>1.4375750016851769E-3</v>
      </c>
      <c r="L11" s="79"/>
      <c r="M11" s="80"/>
      <c r="N11" s="81">
        <f>分析係数表!H14</f>
        <v>1.1383917804254498E-3</v>
      </c>
      <c r="O11" s="82">
        <f t="shared" si="4"/>
        <v>1.5359708308213593E-2</v>
      </c>
      <c r="P11" s="76">
        <f>分析係数表!C14</f>
        <v>8.6714152988541793E-3</v>
      </c>
      <c r="Q11" s="82">
        <f t="shared" si="5"/>
        <v>1.3319040960978101E-4</v>
      </c>
      <c r="R11" s="83">
        <v>1.0669693755069112E-3</v>
      </c>
      <c r="S11" s="84">
        <f t="shared" si="6"/>
        <v>8.254844383932796E-3</v>
      </c>
      <c r="T11" s="85">
        <f>分析係数表!F14</f>
        <v>0.33888888888888891</v>
      </c>
      <c r="U11" s="86">
        <f t="shared" si="7"/>
        <v>2.79747504122167E-3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投入係数表!T12</f>
        <v>2.1428571428571429E-2</v>
      </c>
      <c r="E12" s="77">
        <f t="shared" si="0"/>
        <v>2.1428571428571428</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0.11285480595950156</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投入係数表!T13</f>
        <v>0</v>
      </c>
      <c r="E13" s="77">
        <f t="shared" si="0"/>
        <v>0</v>
      </c>
      <c r="F13" s="76">
        <f>分析係数表!C16</f>
        <v>2.5322997416020621E-2</v>
      </c>
      <c r="G13" s="77">
        <f t="shared" si="1"/>
        <v>0</v>
      </c>
      <c r="H13" s="77">
        <v>2.4597632426197934E-3</v>
      </c>
      <c r="I13" s="77">
        <f t="shared" si="2"/>
        <v>2.4597632426197934E-3</v>
      </c>
      <c r="J13" s="76">
        <f>分析係数表!G16</f>
        <v>3.2710280373831772E-2</v>
      </c>
      <c r="K13" s="78">
        <f t="shared" si="3"/>
        <v>8.0459545319339025E-5</v>
      </c>
      <c r="L13" s="79"/>
      <c r="M13" s="80"/>
      <c r="N13" s="81">
        <f>分析係数表!H16</f>
        <v>1.6091843133471614E-2</v>
      </c>
      <c r="O13" s="82">
        <f t="shared" si="4"/>
        <v>0.21711858862796843</v>
      </c>
      <c r="P13" s="76">
        <f>分析係数表!C16</f>
        <v>2.5322997416020621E-2</v>
      </c>
      <c r="Q13" s="82">
        <f t="shared" si="5"/>
        <v>5.4980934587960887E-3</v>
      </c>
      <c r="R13" s="83">
        <v>6.5144265684050689E-3</v>
      </c>
      <c r="S13" s="84">
        <f t="shared" si="6"/>
        <v>8.9741898110248623E-3</v>
      </c>
      <c r="T13" s="85">
        <f>分析係数表!F16</f>
        <v>0.28504672897196259</v>
      </c>
      <c r="U13" s="86">
        <f t="shared" si="7"/>
        <v>2.5580634508061521E-3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投入係数表!T14</f>
        <v>2.1428571428571429E-2</v>
      </c>
      <c r="E14" s="77">
        <f t="shared" si="0"/>
        <v>2.1428571428571428</v>
      </c>
      <c r="F14" s="76">
        <f>分析係数表!C17</f>
        <v>1.516108654453574E-2</v>
      </c>
      <c r="G14" s="77">
        <f t="shared" si="1"/>
        <v>3.2488042595433725E-2</v>
      </c>
      <c r="H14" s="77">
        <v>3.4485686066039217E-2</v>
      </c>
      <c r="I14" s="77">
        <f t="shared" si="2"/>
        <v>3.4485686066039217E-2</v>
      </c>
      <c r="J14" s="76">
        <f>分析係数表!G17</f>
        <v>0.22093023255813954</v>
      </c>
      <c r="K14" s="78">
        <f t="shared" si="3"/>
        <v>7.6189306424970368E-3</v>
      </c>
      <c r="L14" s="79"/>
      <c r="M14" s="80"/>
      <c r="N14" s="81">
        <f>分析係数表!H17</f>
        <v>2.7205634074574307E-3</v>
      </c>
      <c r="O14" s="82">
        <f t="shared" si="4"/>
        <v>3.670709951623926E-2</v>
      </c>
      <c r="P14" s="76">
        <f>分析係数表!C17</f>
        <v>1.516108654453574E-2</v>
      </c>
      <c r="Q14" s="82">
        <f t="shared" si="5"/>
        <v>5.5651951256458941E-4</v>
      </c>
      <c r="R14" s="83">
        <v>1.239453847914491E-3</v>
      </c>
      <c r="S14" s="84">
        <f t="shared" si="6"/>
        <v>3.5725139913953707E-2</v>
      </c>
      <c r="T14" s="85">
        <f>分析係数表!F17</f>
        <v>0.34593023255813954</v>
      </c>
      <c r="U14" s="86">
        <f t="shared" si="7"/>
        <v>1.2358405958606079E-2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投入係数表!T15</f>
        <v>3.5714285714285712E-2</v>
      </c>
      <c r="E15" s="77">
        <f t="shared" si="0"/>
        <v>3.5714285714285712</v>
      </c>
      <c r="F15" s="76">
        <f>分析係数表!C18</f>
        <v>0.19618745035742657</v>
      </c>
      <c r="G15" s="77">
        <f t="shared" si="1"/>
        <v>0.70066946556223775</v>
      </c>
      <c r="H15" s="77">
        <v>0.7262539235607911</v>
      </c>
      <c r="I15" s="77">
        <f t="shared" si="2"/>
        <v>0.7262539235607911</v>
      </c>
      <c r="J15" s="76">
        <f>分析係数表!G18</f>
        <v>0.21566025215660253</v>
      </c>
      <c r="K15" s="78">
        <f t="shared" si="3"/>
        <v>0.15662410428484216</v>
      </c>
      <c r="L15" s="79"/>
      <c r="M15" s="80"/>
      <c r="N15" s="81">
        <f>分析係数表!H18</f>
        <v>4.341324586368241E-4</v>
      </c>
      <c r="O15" s="82">
        <f t="shared" si="4"/>
        <v>5.8575158802509466E-3</v>
      </c>
      <c r="P15" s="76">
        <f>分析係数表!C18</f>
        <v>0.19618745035742657</v>
      </c>
      <c r="Q15" s="82">
        <f t="shared" si="5"/>
        <v>1.1491711059745703E-3</v>
      </c>
      <c r="R15" s="83">
        <v>3.4696496664425236E-3</v>
      </c>
      <c r="S15" s="84">
        <f t="shared" si="6"/>
        <v>0.72972357322723358</v>
      </c>
      <c r="T15" s="85">
        <f>分析係数表!F18</f>
        <v>0.46051758460517583</v>
      </c>
      <c r="U15" s="86">
        <f t="shared" si="7"/>
        <v>0.33605053737206375</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投入係数表!T16</f>
        <v>7.1428571428571426E-3</v>
      </c>
      <c r="E16" s="77">
        <f t="shared" si="0"/>
        <v>0.7142857142857143</v>
      </c>
      <c r="F16" s="76">
        <f>分析係数表!C19</f>
        <v>5.4503729202524331E-2</v>
      </c>
      <c r="G16" s="77">
        <f t="shared" si="1"/>
        <v>3.8931235144660237E-2</v>
      </c>
      <c r="H16" s="77">
        <v>4.5098557540298768E-2</v>
      </c>
      <c r="I16" s="77">
        <f t="shared" si="2"/>
        <v>4.5098557540298768E-2</v>
      </c>
      <c r="J16" s="76">
        <f>分析係数表!G19</f>
        <v>5.7142857142857141E-2</v>
      </c>
      <c r="K16" s="78">
        <f t="shared" si="3"/>
        <v>2.5770604308742152E-3</v>
      </c>
      <c r="L16" s="79"/>
      <c r="M16" s="80"/>
      <c r="N16" s="81">
        <f>分析係数表!H19</f>
        <v>-1.1576865563648642E-4</v>
      </c>
      <c r="O16" s="82">
        <f t="shared" si="4"/>
        <v>-1.5620042347335857E-3</v>
      </c>
      <c r="P16" s="76">
        <f>分析係数表!C19</f>
        <v>5.4503729202524331E-2</v>
      </c>
      <c r="Q16" s="82">
        <f t="shared" si="5"/>
        <v>-8.5135055823115611E-5</v>
      </c>
      <c r="R16" s="83">
        <v>4.569179865722919E-4</v>
      </c>
      <c r="S16" s="84">
        <f t="shared" si="6"/>
        <v>4.5555475526871059E-2</v>
      </c>
      <c r="T16" s="85">
        <f>分析係数表!F19</f>
        <v>0.24047619047619048</v>
      </c>
      <c r="U16" s="86">
        <f t="shared" si="7"/>
        <v>1.0955007210033278E-2</v>
      </c>
      <c r="V16" s="87">
        <f>分析係数表!D19</f>
        <v>7.3809523809523811E-2</v>
      </c>
      <c r="W16" s="167">
        <f t="shared" si="8"/>
        <v>0</v>
      </c>
      <c r="X16" s="76">
        <f>分析係数表!E19</f>
        <v>0.05</v>
      </c>
      <c r="Y16" s="166">
        <f t="shared" si="9"/>
        <v>0</v>
      </c>
    </row>
    <row r="17" spans="1:25" x14ac:dyDescent="0.2">
      <c r="A17" s="6" t="s">
        <v>5</v>
      </c>
      <c r="B17" s="5" t="s">
        <v>33</v>
      </c>
      <c r="C17" s="90"/>
      <c r="D17" s="76">
        <f>投入係数表!T17</f>
        <v>4.2857142857142858E-2</v>
      </c>
      <c r="E17" s="77">
        <f t="shared" si="0"/>
        <v>4.2857142857142856</v>
      </c>
      <c r="F17" s="76">
        <f>分析係数表!C20</f>
        <v>8.1453634085213444E-3</v>
      </c>
      <c r="G17" s="77">
        <f t="shared" si="1"/>
        <v>3.490870032223433E-2</v>
      </c>
      <c r="H17" s="77">
        <v>3.5954397341020794E-2</v>
      </c>
      <c r="I17" s="77">
        <f t="shared" si="2"/>
        <v>3.5954397341020794E-2</v>
      </c>
      <c r="J17" s="76">
        <f>分析係数表!G20</f>
        <v>0.10256410256410256</v>
      </c>
      <c r="K17" s="78">
        <f t="shared" si="3"/>
        <v>3.6876304965149532E-3</v>
      </c>
      <c r="L17" s="79"/>
      <c r="M17" s="80"/>
      <c r="N17" s="81">
        <f>分析係数表!H20</f>
        <v>5.4025372630360328E-4</v>
      </c>
      <c r="O17" s="82">
        <f t="shared" si="4"/>
        <v>7.2893530954233994E-3</v>
      </c>
      <c r="P17" s="76">
        <f>分析係数表!C20</f>
        <v>8.1453634085213444E-3</v>
      </c>
      <c r="Q17" s="82">
        <f t="shared" si="5"/>
        <v>5.9374429975253554E-5</v>
      </c>
      <c r="R17" s="83">
        <v>1.6892340026185526E-4</v>
      </c>
      <c r="S17" s="84">
        <f t="shared" si="6"/>
        <v>3.6123320741282647E-2</v>
      </c>
      <c r="T17" s="85">
        <f>分析係数表!F20</f>
        <v>0.23076923076923078</v>
      </c>
      <c r="U17" s="86">
        <f t="shared" si="7"/>
        <v>8.3361509402959961E-3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投入係数表!T18</f>
        <v>2.1428571428571429E-2</v>
      </c>
      <c r="E18" s="77">
        <f t="shared" si="0"/>
        <v>2.1428571428571428</v>
      </c>
      <c r="F18" s="76">
        <f>分析係数表!C21</f>
        <v>1.4319809069212375E-2</v>
      </c>
      <c r="G18" s="77">
        <f t="shared" si="1"/>
        <v>3.068530514831223E-2</v>
      </c>
      <c r="H18" s="77">
        <v>3.2727835746680256E-2</v>
      </c>
      <c r="I18" s="77">
        <f t="shared" si="2"/>
        <v>3.2727835746680256E-2</v>
      </c>
      <c r="J18" s="76">
        <f>分析係数表!G21</f>
        <v>0.28315412186379929</v>
      </c>
      <c r="K18" s="78">
        <f t="shared" si="3"/>
        <v>9.2670215913539071E-3</v>
      </c>
      <c r="L18" s="79"/>
      <c r="M18" s="80"/>
      <c r="N18" s="81">
        <f>分析係数表!H21</f>
        <v>8.9720708118276973E-4</v>
      </c>
      <c r="O18" s="82">
        <f t="shared" si="4"/>
        <v>1.2105532819185288E-2</v>
      </c>
      <c r="P18" s="76">
        <f>分析係数表!C21</f>
        <v>1.4319809069212375E-2</v>
      </c>
      <c r="Q18" s="82">
        <f t="shared" si="5"/>
        <v>1.7334891865181752E-4</v>
      </c>
      <c r="R18" s="83">
        <v>4.5746722333131891E-4</v>
      </c>
      <c r="S18" s="84">
        <f t="shared" si="6"/>
        <v>3.3185302970011578E-2</v>
      </c>
      <c r="T18" s="85">
        <f>分析係数表!F21</f>
        <v>0.4265232974910394</v>
      </c>
      <c r="U18" s="86">
        <f t="shared" si="7"/>
        <v>1.4154304851008522E-2</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投入係数表!T19</f>
        <v>0</v>
      </c>
      <c r="E19" s="77">
        <f t="shared" si="0"/>
        <v>0</v>
      </c>
      <c r="F19" s="76">
        <f>分析係数表!C22</f>
        <v>8.8888888888888351E-3</v>
      </c>
      <c r="G19" s="77">
        <f t="shared" si="1"/>
        <v>0</v>
      </c>
      <c r="H19" s="77">
        <v>3.0055642368485147E-4</v>
      </c>
      <c r="I19" s="77">
        <f t="shared" si="2"/>
        <v>3.0055642368485147E-4</v>
      </c>
      <c r="J19" s="76">
        <f>分析係数表!G22</f>
        <v>0.19767441860465115</v>
      </c>
      <c r="K19" s="78">
        <f t="shared" si="3"/>
        <v>5.941231630979622E-5</v>
      </c>
      <c r="L19" s="79"/>
      <c r="M19" s="80"/>
      <c r="N19" s="81">
        <f>分析係数表!H22</f>
        <v>3.8589551878828809E-5</v>
      </c>
      <c r="O19" s="82">
        <f t="shared" si="4"/>
        <v>5.2066807824452854E-4</v>
      </c>
      <c r="P19" s="76">
        <f>分析係数表!C22</f>
        <v>8.8888888888888351E-3</v>
      </c>
      <c r="Q19" s="82">
        <f t="shared" si="5"/>
        <v>4.6281606955068927E-6</v>
      </c>
      <c r="R19" s="83">
        <v>4.6644087928428714E-5</v>
      </c>
      <c r="S19" s="84">
        <f t="shared" si="6"/>
        <v>3.4720051161328021E-4</v>
      </c>
      <c r="T19" s="85">
        <f>分析係数表!F22</f>
        <v>0.41860465116279072</v>
      </c>
      <c r="U19" s="86">
        <f t="shared" si="7"/>
        <v>1.4533974904741963E-4</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投入係数表!T20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3.9050105868339643E-4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投入係数表!T21</f>
        <v>0</v>
      </c>
      <c r="E21" s="77">
        <f t="shared" si="0"/>
        <v>0</v>
      </c>
      <c r="F21" s="76">
        <f>分析係数表!C24</f>
        <v>3.6742192284139663E-2</v>
      </c>
      <c r="G21" s="77">
        <f t="shared" si="1"/>
        <v>0</v>
      </c>
      <c r="H21" s="77">
        <v>3.3984803826954472E-4</v>
      </c>
      <c r="I21" s="77">
        <f t="shared" si="2"/>
        <v>3.3984803826954472E-4</v>
      </c>
      <c r="J21" s="76">
        <f>分析係数表!G24</f>
        <v>0.21568627450980393</v>
      </c>
      <c r="K21" s="78">
        <f t="shared" si="3"/>
        <v>7.330055727382338E-5</v>
      </c>
      <c r="L21" s="79"/>
      <c r="M21" s="80"/>
      <c r="N21" s="81">
        <f>分析係数表!H24</f>
        <v>3.6660074284887369E-4</v>
      </c>
      <c r="O21" s="82">
        <f t="shared" si="4"/>
        <v>4.946346743323022E-3</v>
      </c>
      <c r="P21" s="76">
        <f>分析係数表!C24</f>
        <v>3.6742192284139663E-2</v>
      </c>
      <c r="Q21" s="82">
        <f t="shared" si="5"/>
        <v>1.8173962314720247E-4</v>
      </c>
      <c r="R21" s="83">
        <v>7.1911655338217733E-4</v>
      </c>
      <c r="S21" s="84">
        <f t="shared" si="6"/>
        <v>1.0589645916517221E-3</v>
      </c>
      <c r="T21" s="85">
        <f>分析係数表!F24</f>
        <v>0.41176470588235292</v>
      </c>
      <c r="U21" s="86">
        <f t="shared" si="7"/>
        <v>4.360442436212973E-4</v>
      </c>
      <c r="V21" s="87">
        <f>分析係数表!D24</f>
        <v>8.8235294117647065E-2</v>
      </c>
      <c r="W21" s="167">
        <f t="shared" si="8"/>
        <v>0</v>
      </c>
      <c r="X21" s="76">
        <f>分析係数表!E24</f>
        <v>6.8627450980392163E-2</v>
      </c>
      <c r="Y21" s="166">
        <f t="shared" si="9"/>
        <v>0</v>
      </c>
    </row>
    <row r="22" spans="1:25" x14ac:dyDescent="0.2">
      <c r="A22" s="6" t="s">
        <v>10</v>
      </c>
      <c r="B22" s="5" t="s">
        <v>271</v>
      </c>
      <c r="C22" s="75">
        <f>最終需要_まとめ!C23</f>
        <v>100</v>
      </c>
      <c r="D22" s="76">
        <f>投入係数表!T22</f>
        <v>0.2857142857142857</v>
      </c>
      <c r="E22" s="77">
        <f t="shared" si="0"/>
        <v>28.571428571428569</v>
      </c>
      <c r="F22" s="76">
        <f>分析係数表!C25</f>
        <v>5.4298642533936459E-3</v>
      </c>
      <c r="G22" s="77">
        <f t="shared" si="1"/>
        <v>0.15513897866838988</v>
      </c>
      <c r="H22" s="77">
        <v>0.15641881792551438</v>
      </c>
      <c r="I22" s="77">
        <f t="shared" si="2"/>
        <v>100.15641881792551</v>
      </c>
      <c r="J22" s="76">
        <f>分析係数表!G25</f>
        <v>0.19285714285714287</v>
      </c>
      <c r="K22" s="78">
        <f t="shared" si="3"/>
        <v>19.315880772028493</v>
      </c>
      <c r="L22" s="79"/>
      <c r="M22" s="80"/>
      <c r="N22" s="81">
        <f>分析係数表!H25</f>
        <v>5.0166417442477451E-4</v>
      </c>
      <c r="O22" s="82">
        <f t="shared" si="4"/>
        <v>6.7686850171788712E-3</v>
      </c>
      <c r="P22" s="76">
        <f>分析係数表!C25</f>
        <v>5.4298642533936459E-3</v>
      </c>
      <c r="Q22" s="82">
        <f t="shared" si="5"/>
        <v>3.675304081726071E-5</v>
      </c>
      <c r="R22" s="83">
        <v>1.6815166247226228E-4</v>
      </c>
      <c r="S22" s="84">
        <f t="shared" si="6"/>
        <v>100.15658696958799</v>
      </c>
      <c r="T22" s="85">
        <f>分析係数表!F25</f>
        <v>0.35</v>
      </c>
      <c r="U22" s="86">
        <f t="shared" si="7"/>
        <v>35.054805439355796</v>
      </c>
      <c r="V22" s="87">
        <f>分析係数表!D25</f>
        <v>1.4285714285714285E-2</v>
      </c>
      <c r="W22" s="167">
        <f t="shared" si="8"/>
        <v>1</v>
      </c>
      <c r="X22" s="76">
        <f>分析係数表!E25</f>
        <v>0</v>
      </c>
      <c r="Y22" s="166">
        <f t="shared" si="9"/>
        <v>0</v>
      </c>
    </row>
    <row r="23" spans="1:25" x14ac:dyDescent="0.2">
      <c r="A23" s="6" t="s">
        <v>11</v>
      </c>
      <c r="B23" s="5" t="s">
        <v>35</v>
      </c>
      <c r="C23" s="90"/>
      <c r="D23" s="76">
        <f>投入係数表!T23</f>
        <v>2.1428571428571429E-2</v>
      </c>
      <c r="E23" s="77">
        <f t="shared" si="0"/>
        <v>2.1428571428571428</v>
      </c>
      <c r="F23" s="76">
        <f>分析係数表!C26</f>
        <v>0.48330404217926182</v>
      </c>
      <c r="G23" s="77">
        <f t="shared" si="1"/>
        <v>1.0356515189555611</v>
      </c>
      <c r="H23" s="77">
        <v>1.1093184889314398</v>
      </c>
      <c r="I23" s="77">
        <f t="shared" si="2"/>
        <v>1.1093184889314398</v>
      </c>
      <c r="J23" s="76">
        <f>分析係数表!G26</f>
        <v>0.1963757396449704</v>
      </c>
      <c r="K23" s="78">
        <f t="shared" si="3"/>
        <v>0.2178432387657524</v>
      </c>
      <c r="L23" s="79"/>
      <c r="M23" s="80"/>
      <c r="N23" s="81">
        <f>分析係数表!H26</f>
        <v>1.0805074526072066E-2</v>
      </c>
      <c r="O23" s="82">
        <f t="shared" si="4"/>
        <v>0.14578706190846799</v>
      </c>
      <c r="P23" s="76">
        <f>分析係数表!C26</f>
        <v>0.48330404217926182</v>
      </c>
      <c r="Q23" s="82">
        <f t="shared" si="5"/>
        <v>7.0459476317800862E-2</v>
      </c>
      <c r="R23" s="83">
        <v>7.7017230376813225E-2</v>
      </c>
      <c r="S23" s="84">
        <f t="shared" si="6"/>
        <v>1.1863357193082531</v>
      </c>
      <c r="T23" s="85">
        <f>分析係数表!F26</f>
        <v>0.33515162721893493</v>
      </c>
      <c r="U23" s="86">
        <f t="shared" si="7"/>
        <v>0.39760234675410666</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投入係数表!T24</f>
        <v>0</v>
      </c>
      <c r="E24" s="77">
        <f t="shared" si="0"/>
        <v>0</v>
      </c>
      <c r="F24" s="76">
        <f>分析係数表!C27</f>
        <v>1.5397419891801878E-2</v>
      </c>
      <c r="G24" s="77">
        <f t="shared" si="1"/>
        <v>0</v>
      </c>
      <c r="H24" s="77">
        <v>6.0672886264357514E-5</v>
      </c>
      <c r="I24" s="77">
        <f t="shared" si="2"/>
        <v>6.0672886264357514E-5</v>
      </c>
      <c r="J24" s="76">
        <f>分析係数表!G27</f>
        <v>0.17525773195876287</v>
      </c>
      <c r="K24" s="78">
        <f t="shared" si="3"/>
        <v>1.0633392438083276E-5</v>
      </c>
      <c r="L24" s="79"/>
      <c r="M24" s="80"/>
      <c r="N24" s="81">
        <f>分析係数表!H27</f>
        <v>1.0544595050889971E-2</v>
      </c>
      <c r="O24" s="82">
        <f t="shared" si="4"/>
        <v>0.14227255238031741</v>
      </c>
      <c r="P24" s="76">
        <f>分析係数表!C27</f>
        <v>1.5397419891801878E-2</v>
      </c>
      <c r="Q24" s="82">
        <f t="shared" si="5"/>
        <v>2.1906302280781239E-3</v>
      </c>
      <c r="R24" s="83">
        <v>2.2103404714110637E-3</v>
      </c>
      <c r="S24" s="84">
        <f t="shared" si="6"/>
        <v>2.2710133576754211E-3</v>
      </c>
      <c r="T24" s="85">
        <f>分析係数表!F27</f>
        <v>0.32989690721649484</v>
      </c>
      <c r="U24" s="86">
        <f t="shared" si="7"/>
        <v>7.4920028294446874E-4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投入係数表!T25</f>
        <v>0</v>
      </c>
      <c r="E25" s="77">
        <f t="shared" si="0"/>
        <v>0</v>
      </c>
      <c r="F25" s="76">
        <f>分析係数表!C28</f>
        <v>9.0111373607829948E-2</v>
      </c>
      <c r="G25" s="77">
        <f t="shared" si="1"/>
        <v>0</v>
      </c>
      <c r="H25" s="77">
        <v>3.799899731389359E-3</v>
      </c>
      <c r="I25" s="77">
        <f t="shared" si="2"/>
        <v>3.799899731389359E-3</v>
      </c>
      <c r="J25" s="76">
        <f>分析係数表!G28</f>
        <v>0.1250338294993234</v>
      </c>
      <c r="K25" s="78">
        <f t="shared" si="3"/>
        <v>4.7511601512906189E-4</v>
      </c>
      <c r="L25" s="79"/>
      <c r="M25" s="80"/>
      <c r="N25" s="81">
        <f>分析係数表!H28</f>
        <v>1.9400897207081182E-2</v>
      </c>
      <c r="O25" s="82">
        <f t="shared" si="4"/>
        <v>0.26176587633743675</v>
      </c>
      <c r="P25" s="76">
        <f>分析係数表!C28</f>
        <v>9.0111373607829948E-2</v>
      </c>
      <c r="Q25" s="82">
        <f t="shared" si="5"/>
        <v>2.3588082680423776E-2</v>
      </c>
      <c r="R25" s="83">
        <v>2.5499290175940076E-2</v>
      </c>
      <c r="S25" s="84">
        <f t="shared" si="6"/>
        <v>2.9299189907329434E-2</v>
      </c>
      <c r="T25" s="85">
        <f>分析係数表!F28</f>
        <v>0.21434370771312586</v>
      </c>
      <c r="U25" s="86">
        <f t="shared" si="7"/>
        <v>6.2800969977279868E-3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投入係数表!T26</f>
        <v>7.1428571428571426E-3</v>
      </c>
      <c r="E26" s="77">
        <f t="shared" si="0"/>
        <v>0.7142857142857143</v>
      </c>
      <c r="F26" s="76">
        <f>分析係数表!C29</f>
        <v>0.6629566210045662</v>
      </c>
      <c r="G26" s="77">
        <f t="shared" si="1"/>
        <v>0.47354044357469016</v>
      </c>
      <c r="H26" s="77">
        <v>0.52963053016358752</v>
      </c>
      <c r="I26" s="77">
        <f t="shared" si="2"/>
        <v>0.52963053016358752</v>
      </c>
      <c r="J26" s="76">
        <f>分析係数表!G29</f>
        <v>0.25902590967011185</v>
      </c>
      <c r="K26" s="78">
        <f t="shared" si="3"/>
        <v>0.13718802986468687</v>
      </c>
      <c r="L26" s="79"/>
      <c r="M26" s="80"/>
      <c r="N26" s="81">
        <f>分析係数表!H29</f>
        <v>9.3869084945251077E-3</v>
      </c>
      <c r="O26" s="82">
        <f t="shared" si="4"/>
        <v>0.12665251003298159</v>
      </c>
      <c r="P26" s="76">
        <f>分析係数表!C29</f>
        <v>0.6629566210045662</v>
      </c>
      <c r="Q26" s="82">
        <f t="shared" si="5"/>
        <v>8.3965120093212386E-2</v>
      </c>
      <c r="R26" s="83">
        <v>0.12649856845851065</v>
      </c>
      <c r="S26" s="84">
        <f t="shared" si="6"/>
        <v>0.65612909862209823</v>
      </c>
      <c r="T26" s="85">
        <f>分析係数表!F29</f>
        <v>0.37484071924111567</v>
      </c>
      <c r="U26" s="86">
        <f t="shared" si="7"/>
        <v>0.24594390324253221</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投入係数表!T27</f>
        <v>7.1428571428571426E-3</v>
      </c>
      <c r="E27" s="77">
        <f t="shared" si="0"/>
        <v>0.7142857142857143</v>
      </c>
      <c r="F27" s="76">
        <f>分析係数表!C30</f>
        <v>1</v>
      </c>
      <c r="G27" s="77">
        <f t="shared" si="1"/>
        <v>0.7142857142857143</v>
      </c>
      <c r="H27" s="77">
        <v>0.7548247388434367</v>
      </c>
      <c r="I27" s="77">
        <f t="shared" si="2"/>
        <v>0.7548247388434367</v>
      </c>
      <c r="J27" s="76">
        <f>分析係数表!G30</f>
        <v>0.34461622907327782</v>
      </c>
      <c r="K27" s="78">
        <f t="shared" si="3"/>
        <v>0.2601248551114469</v>
      </c>
      <c r="L27" s="79"/>
      <c r="M27" s="80"/>
      <c r="N27" s="81">
        <f>分析係数表!H30</f>
        <v>0</v>
      </c>
      <c r="O27" s="82">
        <f t="shared" si="4"/>
        <v>0</v>
      </c>
      <c r="P27" s="76">
        <f>分析係数表!C30</f>
        <v>1</v>
      </c>
      <c r="Q27" s="82">
        <f t="shared" si="5"/>
        <v>0</v>
      </c>
      <c r="R27" s="83">
        <v>3.6181947822681346E-2</v>
      </c>
      <c r="S27" s="84">
        <f t="shared" si="6"/>
        <v>0.79100668666611806</v>
      </c>
      <c r="T27" s="85">
        <f>分析係数表!F30</f>
        <v>0.44085628030372337</v>
      </c>
      <c r="U27" s="86">
        <f t="shared" si="7"/>
        <v>0.3487202655789976</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投入係数表!T28</f>
        <v>2.8571428571428571E-2</v>
      </c>
      <c r="E28" s="77">
        <f t="shared" si="0"/>
        <v>2.8571428571428572</v>
      </c>
      <c r="F28" s="76">
        <f>分析係数表!C31</f>
        <v>0.28926065839179704</v>
      </c>
      <c r="G28" s="77">
        <f t="shared" si="1"/>
        <v>0.82645902397656301</v>
      </c>
      <c r="H28" s="77">
        <v>0.86904501978251103</v>
      </c>
      <c r="I28" s="77">
        <f t="shared" si="2"/>
        <v>0.86904501978251103</v>
      </c>
      <c r="J28" s="76">
        <f>分析係数表!G31</f>
        <v>7.0113314447592071E-2</v>
      </c>
      <c r="K28" s="78">
        <f t="shared" si="3"/>
        <v>6.0931626741125067E-2</v>
      </c>
      <c r="L28" s="79"/>
      <c r="M28" s="80"/>
      <c r="N28" s="81">
        <f>分析係数表!H31</f>
        <v>2.2806425160387826E-2</v>
      </c>
      <c r="O28" s="82">
        <f t="shared" si="4"/>
        <v>0.30771483424251639</v>
      </c>
      <c r="P28" s="76">
        <f>分析係数表!C31</f>
        <v>0.28926065839179704</v>
      </c>
      <c r="Q28" s="82">
        <f t="shared" si="5"/>
        <v>8.9009795549912979E-2</v>
      </c>
      <c r="R28" s="83">
        <v>0.11297830951763008</v>
      </c>
      <c r="S28" s="84">
        <f t="shared" si="6"/>
        <v>0.98202332930014113</v>
      </c>
      <c r="T28" s="85">
        <f>分析係数表!F31</f>
        <v>0.24929178470254956</v>
      </c>
      <c r="U28" s="86">
        <f t="shared" si="7"/>
        <v>0.2448103483807717</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投入係数表!T29</f>
        <v>0</v>
      </c>
      <c r="E29" s="77">
        <f t="shared" si="0"/>
        <v>0</v>
      </c>
      <c r="F29" s="76">
        <f>分析係数表!C32</f>
        <v>1</v>
      </c>
      <c r="G29" s="77">
        <f t="shared" si="1"/>
        <v>0</v>
      </c>
      <c r="H29" s="77">
        <v>1.0967067608141272E-2</v>
      </c>
      <c r="I29" s="77">
        <f t="shared" si="2"/>
        <v>1.0967067608141272E-2</v>
      </c>
      <c r="J29" s="76">
        <f>分析係数表!G32</f>
        <v>0.14014251781472684</v>
      </c>
      <c r="K29" s="78">
        <f t="shared" si="3"/>
        <v>1.5369524676492519E-3</v>
      </c>
      <c r="L29" s="79"/>
      <c r="M29" s="80"/>
      <c r="N29" s="81">
        <f>分析係数表!H32</f>
        <v>6.3576286720370464E-3</v>
      </c>
      <c r="O29" s="82">
        <f t="shared" si="4"/>
        <v>8.5780065890786086E-2</v>
      </c>
      <c r="P29" s="76">
        <f>分析係数表!C32</f>
        <v>1</v>
      </c>
      <c r="Q29" s="82">
        <f t="shared" si="5"/>
        <v>8.5780065890786086E-2</v>
      </c>
      <c r="R29" s="83">
        <v>0.11310468236503257</v>
      </c>
      <c r="S29" s="84">
        <f t="shared" si="6"/>
        <v>0.12407174997317384</v>
      </c>
      <c r="T29" s="85">
        <f>分析係数表!F32</f>
        <v>0.4833729216152019</v>
      </c>
      <c r="U29" s="86">
        <f t="shared" si="7"/>
        <v>5.9972924274443888E-2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投入係数表!T30</f>
        <v>0</v>
      </c>
      <c r="E30" s="77">
        <f t="shared" si="0"/>
        <v>0</v>
      </c>
      <c r="F30" s="76">
        <f>分析係数表!C33</f>
        <v>0.49161290322580642</v>
      </c>
      <c r="G30" s="77">
        <f t="shared" si="1"/>
        <v>0</v>
      </c>
      <c r="H30" s="77">
        <v>5.0199045524447683E-3</v>
      </c>
      <c r="I30" s="77">
        <f t="shared" si="2"/>
        <v>5.0199045524447683E-3</v>
      </c>
      <c r="J30" s="76">
        <f>分析係数表!G33</f>
        <v>0.50851900393184801</v>
      </c>
      <c r="K30" s="78">
        <f t="shared" si="3"/>
        <v>2.5527168628421627E-3</v>
      </c>
      <c r="L30" s="79"/>
      <c r="M30" s="80"/>
      <c r="N30" s="81">
        <f>分析係数表!H33</f>
        <v>9.3579663306159861E-4</v>
      </c>
      <c r="O30" s="82">
        <f t="shared" si="4"/>
        <v>1.2626200897429819E-2</v>
      </c>
      <c r="P30" s="76">
        <f>分析係数表!C33</f>
        <v>0.49161290322580642</v>
      </c>
      <c r="Q30" s="82">
        <f t="shared" si="5"/>
        <v>6.2072032798977557E-3</v>
      </c>
      <c r="R30" s="83">
        <v>2.3372899186232914E-2</v>
      </c>
      <c r="S30" s="84">
        <f t="shared" si="6"/>
        <v>2.8392803738677683E-2</v>
      </c>
      <c r="T30" s="85">
        <f>分析係数表!F33</f>
        <v>0.64744429882044563</v>
      </c>
      <c r="U30" s="86">
        <f t="shared" si="7"/>
        <v>1.8382758908134698E-2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投入係数表!T31</f>
        <v>4.2857142857142858E-2</v>
      </c>
      <c r="E31" s="77">
        <f t="shared" si="0"/>
        <v>4.2857142857142856</v>
      </c>
      <c r="F31" s="76">
        <f>分析係数表!C34</f>
        <v>0.2705469644902635</v>
      </c>
      <c r="G31" s="77">
        <f t="shared" si="1"/>
        <v>1.1594869906725578</v>
      </c>
      <c r="H31" s="77">
        <v>1.2308481687431141</v>
      </c>
      <c r="I31" s="77">
        <f t="shared" si="2"/>
        <v>1.2308481687431141</v>
      </c>
      <c r="J31" s="76">
        <f>分析係数表!G34</f>
        <v>0.42499396086641439</v>
      </c>
      <c r="K31" s="78">
        <f t="shared" si="3"/>
        <v>0.52310303845930883</v>
      </c>
      <c r="L31" s="79"/>
      <c r="M31" s="80"/>
      <c r="N31" s="81">
        <f>分析係数表!H34</f>
        <v>0.15790844628816747</v>
      </c>
      <c r="O31" s="82">
        <f t="shared" si="4"/>
        <v>2.1305737761766106</v>
      </c>
      <c r="P31" s="76">
        <f>分析係数表!C34</f>
        <v>0.2705469644902635</v>
      </c>
      <c r="Q31" s="82">
        <f t="shared" si="5"/>
        <v>0.57642026776714006</v>
      </c>
      <c r="R31" s="83">
        <v>0.63423423281426994</v>
      </c>
      <c r="S31" s="84">
        <f t="shared" si="6"/>
        <v>1.8650824015573839</v>
      </c>
      <c r="T31" s="85">
        <f>分析係数表!F34</f>
        <v>0.70062001771479188</v>
      </c>
      <c r="U31" s="86">
        <f t="shared" si="7"/>
        <v>1.3067140652186808</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投入係数表!T32</f>
        <v>7.1428571428571426E-3</v>
      </c>
      <c r="E32" s="77">
        <f t="shared" si="0"/>
        <v>0.7142857142857143</v>
      </c>
      <c r="F32" s="76">
        <f>分析係数表!C35</f>
        <v>0.21972666596037715</v>
      </c>
      <c r="G32" s="77">
        <f t="shared" si="1"/>
        <v>0.15694761854312655</v>
      </c>
      <c r="H32" s="77">
        <v>0.17964308537011711</v>
      </c>
      <c r="I32" s="77">
        <f t="shared" si="2"/>
        <v>0.17964308537011711</v>
      </c>
      <c r="J32" s="76">
        <f>分析係数表!G35</f>
        <v>0.31464737793851716</v>
      </c>
      <c r="K32" s="78">
        <f t="shared" si="3"/>
        <v>5.6524225776492541E-2</v>
      </c>
      <c r="L32" s="79"/>
      <c r="M32" s="80"/>
      <c r="N32" s="81">
        <f>分析係数表!H35</f>
        <v>5.9051661762577784E-2</v>
      </c>
      <c r="O32" s="82">
        <f t="shared" si="4"/>
        <v>0.7967523267336899</v>
      </c>
      <c r="P32" s="76">
        <f>分析係数表!C35</f>
        <v>0.21972666596037715</v>
      </c>
      <c r="Q32" s="82">
        <f t="shared" si="5"/>
        <v>0.17506773234936676</v>
      </c>
      <c r="R32" s="83">
        <v>0.22014420183599004</v>
      </c>
      <c r="S32" s="84">
        <f t="shared" si="6"/>
        <v>0.39978728720610712</v>
      </c>
      <c r="T32" s="85">
        <f>分析係数表!F35</f>
        <v>0.64647377938517181</v>
      </c>
      <c r="U32" s="86">
        <f t="shared" si="7"/>
        <v>0.25845199851027723</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投入係数表!T33</f>
        <v>0</v>
      </c>
      <c r="E33" s="77">
        <f t="shared" si="0"/>
        <v>0</v>
      </c>
      <c r="F33" s="76">
        <f>分析係数表!C36</f>
        <v>0.80551211884284601</v>
      </c>
      <c r="G33" s="77">
        <f t="shared" si="1"/>
        <v>0</v>
      </c>
      <c r="H33" s="77">
        <v>6.0762917303303729E-2</v>
      </c>
      <c r="I33" s="77">
        <f t="shared" si="2"/>
        <v>6.0762917303303729E-2</v>
      </c>
      <c r="J33" s="76">
        <f>分析係数表!G36</f>
        <v>2.1071752951861943E-2</v>
      </c>
      <c r="K33" s="78">
        <f t="shared" si="3"/>
        <v>1.2803811820496335E-3</v>
      </c>
      <c r="L33" s="79"/>
      <c r="M33" s="80"/>
      <c r="N33" s="81">
        <f>分析係数表!H36</f>
        <v>0.17565964015242874</v>
      </c>
      <c r="O33" s="82">
        <f t="shared" si="4"/>
        <v>2.370081092169094</v>
      </c>
      <c r="P33" s="76">
        <f>分析係数表!C36</f>
        <v>0.80551211884284601</v>
      </c>
      <c r="Q33" s="82">
        <f t="shared" si="5"/>
        <v>1.9091290423824936</v>
      </c>
      <c r="R33" s="83">
        <v>1.989829621446499</v>
      </c>
      <c r="S33" s="84">
        <f t="shared" si="6"/>
        <v>2.0505925387498025</v>
      </c>
      <c r="T33" s="85">
        <f>分析係数表!F36</f>
        <v>0.88071450196790801</v>
      </c>
      <c r="U33" s="86">
        <f t="shared" si="7"/>
        <v>1.8059865865041405</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投入係数表!T34</f>
        <v>2.1428571428571429E-2</v>
      </c>
      <c r="E34" s="77">
        <f t="shared" si="0"/>
        <v>2.1428571428571428</v>
      </c>
      <c r="F34" s="76">
        <f>分析係数表!C37</f>
        <v>0.2431087913880281</v>
      </c>
      <c r="G34" s="77">
        <f t="shared" si="1"/>
        <v>0.52094741011720302</v>
      </c>
      <c r="H34" s="77">
        <v>0.60414795023409584</v>
      </c>
      <c r="I34" s="77">
        <f t="shared" si="2"/>
        <v>0.60414795023409584</v>
      </c>
      <c r="J34" s="76">
        <f>分析係数表!G37</f>
        <v>0.38193760262725779</v>
      </c>
      <c r="K34" s="78">
        <f t="shared" si="3"/>
        <v>0.23074681974458242</v>
      </c>
      <c r="L34" s="79"/>
      <c r="M34" s="80"/>
      <c r="N34" s="81">
        <f>分析係数表!H37</f>
        <v>4.6944189860595245E-2</v>
      </c>
      <c r="O34" s="82">
        <f t="shared" si="4"/>
        <v>0.63339271718446899</v>
      </c>
      <c r="P34" s="76">
        <f>分析係数表!C37</f>
        <v>0.2431087913880281</v>
      </c>
      <c r="Q34" s="82">
        <f t="shared" si="5"/>
        <v>0.15398333794869534</v>
      </c>
      <c r="R34" s="83">
        <v>0.19921309315497104</v>
      </c>
      <c r="S34" s="84">
        <f t="shared" si="6"/>
        <v>0.80336104338906689</v>
      </c>
      <c r="T34" s="85">
        <f>分析係数表!F37</f>
        <v>0.60410509031198689</v>
      </c>
      <c r="U34" s="86">
        <f t="shared" si="7"/>
        <v>0.48531449566968426</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投入係数表!T35</f>
        <v>7.1428571428571426E-3</v>
      </c>
      <c r="E35" s="77">
        <f t="shared" si="0"/>
        <v>0.7142857142857143</v>
      </c>
      <c r="F35" s="76">
        <f>分析係数表!C38</f>
        <v>1.1157894736842144E-2</v>
      </c>
      <c r="G35" s="77">
        <f t="shared" si="1"/>
        <v>7.9699248120301026E-3</v>
      </c>
      <c r="H35" s="77">
        <v>9.574400338421038E-3</v>
      </c>
      <c r="I35" s="77">
        <f t="shared" si="2"/>
        <v>9.574400338421038E-3</v>
      </c>
      <c r="J35" s="76">
        <f>分析係数表!G38</f>
        <v>0.27611940298507465</v>
      </c>
      <c r="K35" s="78">
        <f t="shared" si="3"/>
        <v>2.6436777053849138E-3</v>
      </c>
      <c r="L35" s="79"/>
      <c r="M35" s="80"/>
      <c r="N35" s="81">
        <f>分析係数表!H38</f>
        <v>4.123293618252858E-2</v>
      </c>
      <c r="O35" s="82">
        <f t="shared" si="4"/>
        <v>0.55633384160427879</v>
      </c>
      <c r="P35" s="76">
        <f>分析係数表!C38</f>
        <v>1.1157894736842144E-2</v>
      </c>
      <c r="Q35" s="82">
        <f t="shared" si="5"/>
        <v>6.2075144431635535E-3</v>
      </c>
      <c r="R35" s="83">
        <v>7.7318781040036713E-3</v>
      </c>
      <c r="S35" s="84">
        <f t="shared" si="6"/>
        <v>1.7306278442424709E-2</v>
      </c>
      <c r="T35" s="85">
        <f>分析係数表!F38</f>
        <v>0.61194029850746268</v>
      </c>
      <c r="U35" s="86">
        <f t="shared" si="7"/>
        <v>1.0590409196110644E-2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投入係数表!T36</f>
        <v>0</v>
      </c>
      <c r="E36" s="77">
        <f t="shared" si="0"/>
        <v>0</v>
      </c>
      <c r="F36" s="76">
        <f>分析係数表!C39</f>
        <v>1</v>
      </c>
      <c r="G36" s="77">
        <f t="shared" si="1"/>
        <v>0</v>
      </c>
      <c r="H36" s="77">
        <v>1.059031334358896E-2</v>
      </c>
      <c r="I36" s="77">
        <f t="shared" si="2"/>
        <v>1.059031334358896E-2</v>
      </c>
      <c r="J36" s="76">
        <f>分析係数表!G39</f>
        <v>0.35370879120879123</v>
      </c>
      <c r="K36" s="78">
        <f t="shared" si="3"/>
        <v>3.7458869312831833E-3</v>
      </c>
      <c r="L36" s="79"/>
      <c r="M36" s="80"/>
      <c r="N36" s="81">
        <f>分析係数表!H39</f>
        <v>3.7431865322463944E-3</v>
      </c>
      <c r="O36" s="82">
        <f t="shared" si="4"/>
        <v>5.0504803589719274E-2</v>
      </c>
      <c r="P36" s="76">
        <f>分析係数表!C39</f>
        <v>1</v>
      </c>
      <c r="Q36" s="82">
        <f t="shared" si="5"/>
        <v>5.0504803589719274E-2</v>
      </c>
      <c r="R36" s="83">
        <v>0.18398795587363428</v>
      </c>
      <c r="S36" s="84">
        <f t="shared" si="6"/>
        <v>0.19457826921722324</v>
      </c>
      <c r="T36" s="85">
        <f>分析係数表!F39</f>
        <v>0.70432692307692313</v>
      </c>
      <c r="U36" s="86">
        <f t="shared" si="7"/>
        <v>0.13704671365540003</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投入係数表!T37</f>
        <v>0</v>
      </c>
      <c r="E37" s="77">
        <f t="shared" si="0"/>
        <v>0</v>
      </c>
      <c r="F37" s="76">
        <f>分析係数表!C40</f>
        <v>0.83748410739660462</v>
      </c>
      <c r="G37" s="77">
        <f t="shared" si="1"/>
        <v>0</v>
      </c>
      <c r="H37" s="77">
        <v>1.8443574877488004E-3</v>
      </c>
      <c r="I37" s="77">
        <f t="shared" si="2"/>
        <v>1.8443574877488004E-3</v>
      </c>
      <c r="J37" s="76">
        <f>分析係数表!G40</f>
        <v>0.52098192071653671</v>
      </c>
      <c r="K37" s="78">
        <f t="shared" si="3"/>
        <v>9.6087690645529629E-4</v>
      </c>
      <c r="L37" s="79"/>
      <c r="M37" s="80"/>
      <c r="N37" s="81">
        <f>分析係数表!H40</f>
        <v>2.620230572572476E-2</v>
      </c>
      <c r="O37" s="82">
        <f t="shared" si="4"/>
        <v>0.35353362512803488</v>
      </c>
      <c r="P37" s="76">
        <f>分析係数表!C40</f>
        <v>0.83748410739660462</v>
      </c>
      <c r="Q37" s="82">
        <f t="shared" si="5"/>
        <v>0.2960787924750381</v>
      </c>
      <c r="R37" s="83">
        <v>0.29646659996017188</v>
      </c>
      <c r="S37" s="84">
        <f t="shared" si="6"/>
        <v>0.29831095744792069</v>
      </c>
      <c r="T37" s="85">
        <f>分析係数表!F40</f>
        <v>0.71877591640404714</v>
      </c>
      <c r="U37" s="86">
        <f t="shared" si="7"/>
        <v>0.21441873181299789</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投入係数表!T38</f>
        <v>0</v>
      </c>
      <c r="E38" s="77">
        <f t="shared" si="0"/>
        <v>0</v>
      </c>
      <c r="F38" s="76">
        <f>分析係数表!C41</f>
        <v>0.81365098605995612</v>
      </c>
      <c r="G38" s="77">
        <f t="shared" si="1"/>
        <v>0</v>
      </c>
      <c r="H38" s="77">
        <v>3.3897890119026811E-4</v>
      </c>
      <c r="I38" s="77">
        <f t="shared" si="2"/>
        <v>3.3897890119026811E-4</v>
      </c>
      <c r="J38" s="76">
        <f>分析係数表!G41</f>
        <v>0.45125858123569795</v>
      </c>
      <c r="K38" s="78">
        <f t="shared" si="3"/>
        <v>1.5296713801995622E-4</v>
      </c>
      <c r="L38" s="79"/>
      <c r="M38" s="80"/>
      <c r="N38" s="81">
        <f>分析係数表!H41</f>
        <v>4.9838406251507407E-2</v>
      </c>
      <c r="O38" s="82">
        <f t="shared" si="4"/>
        <v>0.67244282305280867</v>
      </c>
      <c r="P38" s="76">
        <f>分析係数表!C41</f>
        <v>0.81365098605995612</v>
      </c>
      <c r="Q38" s="82">
        <f t="shared" si="5"/>
        <v>0.54713376604585839</v>
      </c>
      <c r="R38" s="83">
        <v>0.55769676475235119</v>
      </c>
      <c r="S38" s="84">
        <f t="shared" si="6"/>
        <v>0.55803574365354147</v>
      </c>
      <c r="T38" s="85">
        <f>分析係数表!F41</f>
        <v>0.55572082379862697</v>
      </c>
      <c r="U38" s="86">
        <f t="shared" si="7"/>
        <v>0.31011208317222549</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投入係数表!T39</f>
        <v>0</v>
      </c>
      <c r="E39" s="77">
        <f>$C$22*D39</f>
        <v>0</v>
      </c>
      <c r="F39" s="76">
        <f>分析係数表!C42</f>
        <v>0.2575498575498576</v>
      </c>
      <c r="G39" s="77">
        <f>E39*F39</f>
        <v>0</v>
      </c>
      <c r="H39" s="77">
        <v>2.3316502333978022E-3</v>
      </c>
      <c r="I39" s="77">
        <f>C39+H39</f>
        <v>2.3316502333978022E-3</v>
      </c>
      <c r="J39" s="76">
        <f>分析係数表!G42</f>
        <v>0.48351648351648352</v>
      </c>
      <c r="K39" s="78">
        <f>I39*J39</f>
        <v>1.1273913216428935E-3</v>
      </c>
      <c r="L39" s="79"/>
      <c r="M39" s="80"/>
      <c r="N39" s="81">
        <f>分析係数表!H42</f>
        <v>1.4085186435772515E-2</v>
      </c>
      <c r="O39" s="82">
        <f t="shared" si="4"/>
        <v>0.19004384855925294</v>
      </c>
      <c r="P39" s="76">
        <f>分析係数表!C42</f>
        <v>0.2575498575498576</v>
      </c>
      <c r="Q39" s="82">
        <f>O39*P39</f>
        <v>4.8945766124662303E-2</v>
      </c>
      <c r="R39" s="83">
        <v>5.1203331799413491E-2</v>
      </c>
      <c r="S39" s="84">
        <f>I39+R39</f>
        <v>5.353498203281129E-2</v>
      </c>
      <c r="T39" s="85">
        <f>分析係数表!F42</f>
        <v>0.55824175824175826</v>
      </c>
      <c r="U39" s="86">
        <f>S39*T39</f>
        <v>2.9885462497437513E-2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投入係数表!T40</f>
        <v>4.2857142857142858E-2</v>
      </c>
      <c r="E40" s="77">
        <f>$C$22*D40</f>
        <v>4.2857142857142856</v>
      </c>
      <c r="F40" s="76">
        <f>分析係数表!C43</f>
        <v>0.29732567908148977</v>
      </c>
      <c r="G40" s="77">
        <f>E40*F40</f>
        <v>1.2742529103492419</v>
      </c>
      <c r="H40" s="77">
        <v>1.4546940517816678</v>
      </c>
      <c r="I40" s="77">
        <f>C40+H40</f>
        <v>1.4546940517816678</v>
      </c>
      <c r="J40" s="76">
        <f>分析係数表!G43</f>
        <v>0.35619328972357039</v>
      </c>
      <c r="K40" s="78">
        <f>I40*J40</f>
        <v>0.51815225984542213</v>
      </c>
      <c r="L40" s="79"/>
      <c r="M40" s="80"/>
      <c r="N40" s="81">
        <f>分析係数表!H43</f>
        <v>3.7451160098403359E-2</v>
      </c>
      <c r="O40" s="82">
        <f t="shared" si="4"/>
        <v>0.505308369936315</v>
      </c>
      <c r="P40" s="76">
        <f>分析係数表!C43</f>
        <v>0.29732567908148977</v>
      </c>
      <c r="Q40" s="82">
        <f>O40*P40</f>
        <v>0.15024115423687551</v>
      </c>
      <c r="R40" s="83">
        <v>0.23876812688563159</v>
      </c>
      <c r="S40" s="84">
        <f>I40+R40</f>
        <v>1.6934621786672994</v>
      </c>
      <c r="T40" s="85">
        <f>分析係数表!F43</f>
        <v>0.64929309981008654</v>
      </c>
      <c r="U40" s="86">
        <f>S40*T40</f>
        <v>1.0995533073980335</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投入係数表!T41</f>
        <v>0</v>
      </c>
      <c r="E41" s="77">
        <f>$C$22*D41</f>
        <v>0</v>
      </c>
      <c r="F41" s="76">
        <f>分析係数表!C44</f>
        <v>0.43971020730220212</v>
      </c>
      <c r="G41" s="77">
        <f>E41*F41</f>
        <v>0</v>
      </c>
      <c r="H41" s="77">
        <v>1.4461156186919633E-3</v>
      </c>
      <c r="I41" s="77">
        <f>C41+H41</f>
        <v>1.4461156186919633E-3</v>
      </c>
      <c r="J41" s="76">
        <f>分析係数表!G44</f>
        <v>0.26333317697828229</v>
      </c>
      <c r="K41" s="78">
        <f>I41*J41</f>
        <v>3.8081022014806897E-4</v>
      </c>
      <c r="L41" s="79"/>
      <c r="M41" s="80"/>
      <c r="N41" s="81">
        <f>分析係数表!H44</f>
        <v>0.10921807920505523</v>
      </c>
      <c r="O41" s="82">
        <f t="shared" si="4"/>
        <v>1.473620828451577</v>
      </c>
      <c r="P41" s="76">
        <f>分析係数表!C44</f>
        <v>0.43971020730220212</v>
      </c>
      <c r="Q41" s="82">
        <f>O41*P41</f>
        <v>0.64796611996328579</v>
      </c>
      <c r="R41" s="83">
        <v>0.65812934117579425</v>
      </c>
      <c r="S41" s="84">
        <f>I41+R41</f>
        <v>0.65957545679448626</v>
      </c>
      <c r="T41" s="85">
        <f>分析係数表!F44</f>
        <v>0.45991838266335194</v>
      </c>
      <c r="U41" s="86">
        <f>S41*T41</f>
        <v>0.30335087733336169</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投入係数表!T42</f>
        <v>0</v>
      </c>
      <c r="E42" s="77">
        <f>$C$22*D42</f>
        <v>0</v>
      </c>
      <c r="F42" s="76">
        <f>分析係数表!C45</f>
        <v>1</v>
      </c>
      <c r="G42" s="77">
        <f>E42*F42</f>
        <v>0</v>
      </c>
      <c r="H42" s="77">
        <v>7.3926085772527961E-3</v>
      </c>
      <c r="I42" s="77">
        <f>C42+H42</f>
        <v>7.3926085772527961E-3</v>
      </c>
      <c r="J42" s="76">
        <f>分析係数表!G45</f>
        <v>0</v>
      </c>
      <c r="K42" s="78">
        <f>I42*J42</f>
        <v>0</v>
      </c>
      <c r="L42" s="79"/>
      <c r="M42" s="80"/>
      <c r="N42" s="81">
        <f>分析係数表!H45</f>
        <v>0</v>
      </c>
      <c r="O42" s="82">
        <f t="shared" si="4"/>
        <v>0</v>
      </c>
      <c r="P42" s="76">
        <f>分析係数表!C45</f>
        <v>1</v>
      </c>
      <c r="Q42" s="82">
        <f>O42*P42</f>
        <v>0</v>
      </c>
      <c r="R42" s="83">
        <v>6.1150289811801395E-3</v>
      </c>
      <c r="S42" s="84">
        <f>I42+R42</f>
        <v>1.3507637558432935E-2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0</v>
      </c>
      <c r="E43" s="77">
        <f>$C$22*D43</f>
        <v>0</v>
      </c>
      <c r="F43" s="76">
        <f>分析係数表!C46</f>
        <v>1</v>
      </c>
      <c r="G43" s="77">
        <f>E43*F43</f>
        <v>0</v>
      </c>
      <c r="H43" s="77">
        <v>5.5820863436651172E-2</v>
      </c>
      <c r="I43" s="77">
        <f>C43+H43</f>
        <v>5.5820863436651172E-2</v>
      </c>
      <c r="J43" s="76">
        <f>分析係数表!G46</f>
        <v>9.3457943925233638E-3</v>
      </c>
      <c r="K43" s="78">
        <f>I43*J43</f>
        <v>5.2169031249206695E-4</v>
      </c>
      <c r="L43" s="79"/>
      <c r="M43" s="80"/>
      <c r="N43" s="81">
        <f>分析係数表!H46</f>
        <v>5.0031354010901551E-2</v>
      </c>
      <c r="O43" s="82">
        <f t="shared" si="4"/>
        <v>0.67504616344403134</v>
      </c>
      <c r="P43" s="76">
        <f>分析係数表!C46</f>
        <v>1</v>
      </c>
      <c r="Q43" s="82">
        <f>O43*P43</f>
        <v>0.67504616344403134</v>
      </c>
      <c r="R43" s="83">
        <v>0.70358114750635004</v>
      </c>
      <c r="S43" s="84">
        <f>I43+R43</f>
        <v>0.75940201094300119</v>
      </c>
      <c r="T43" s="85">
        <f>分析係数表!F46</f>
        <v>0.31355140186915886</v>
      </c>
      <c r="U43" s="86">
        <f>S43*T43</f>
        <v>0.23811156511343634</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投入係数表!T44</f>
        <v>0.63571428571428568</v>
      </c>
      <c r="E44" s="91">
        <f>SUM(E5:E43)</f>
        <v>63.571428571428577</v>
      </c>
      <c r="F44" s="92">
        <f>分析係数表!C47</f>
        <v>0.44631798907903963</v>
      </c>
      <c r="G44" s="91">
        <f>SUM(G5:G43)</f>
        <v>7.1685571507985655</v>
      </c>
      <c r="H44" s="91">
        <f>SUM(H5:H43)</f>
        <v>7.9527442827197188</v>
      </c>
      <c r="I44" s="91">
        <f>SUM(I5:I43)</f>
        <v>107.95274428271969</v>
      </c>
      <c r="J44" s="92">
        <f>分析係数表!G47</f>
        <v>0.26122233306007958</v>
      </c>
      <c r="K44" s="93">
        <f>SUM(K5:K43)</f>
        <v>21.519078807989079</v>
      </c>
      <c r="L44" s="94">
        <f>最終需要_まとめ!$L$33</f>
        <v>0.627</v>
      </c>
      <c r="M44" s="91">
        <f>K44*L44</f>
        <v>13.492462412609152</v>
      </c>
      <c r="N44" s="95">
        <f>分析係数表!H47</f>
        <v>1</v>
      </c>
      <c r="O44" s="96">
        <f>SUM(O5:O43)</f>
        <v>13.492462412609152</v>
      </c>
      <c r="P44" s="92">
        <f>分析係数表!C47</f>
        <v>0.44631798907903963</v>
      </c>
      <c r="Q44" s="96">
        <f>SUM(Q5:Q43)</f>
        <v>5.8525829539566416</v>
      </c>
      <c r="R44" s="91">
        <f>SUM(R5:R43)</f>
        <v>6.6003634183141004</v>
      </c>
      <c r="S44" s="97">
        <f>SUM(S5:S43)</f>
        <v>114.55310770103384</v>
      </c>
      <c r="T44" s="98">
        <f>分析係数表!F47</f>
        <v>0.52393110055407954</v>
      </c>
      <c r="U44" s="99">
        <f>SUM(U5:U43)</f>
        <v>43.098447979303558</v>
      </c>
      <c r="V44" s="100">
        <f>分析係数表!D47</f>
        <v>0.10969491056701794</v>
      </c>
      <c r="W44" s="164">
        <f>SUM(W5:W43)</f>
        <v>2</v>
      </c>
      <c r="X44" s="92">
        <f>分析係数表!E47</f>
        <v>8.3823050104198563E-2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0.75107940679556973</v>
      </c>
      <c r="G5" s="77">
        <f t="shared" ref="G5:G38" si="1">E5*F5</f>
        <v>0</v>
      </c>
      <c r="H5" s="77">
        <f t="array" ref="H5:H43">MMULT(逆行列係数!C5:AO43,'19'!G5:G43)</f>
        <v>2.0697805022769009E-3</v>
      </c>
      <c r="I5" s="77">
        <f t="shared" ref="I5:I38" si="2">C5+H5</f>
        <v>2.0697805022769009E-3</v>
      </c>
      <c r="J5" s="76">
        <f>分析係数表!G8</f>
        <v>0.11972085188304657</v>
      </c>
      <c r="K5" s="78">
        <f t="shared" ref="K5:K38" si="3">I5*J5</f>
        <v>2.477958849435106E-4</v>
      </c>
      <c r="L5" s="79" t="s">
        <v>183</v>
      </c>
      <c r="M5" s="80" t="s">
        <v>183</v>
      </c>
      <c r="N5" s="81">
        <f>分析係数表!H8</f>
        <v>1.1750518547103371E-2</v>
      </c>
      <c r="O5" s="82">
        <f t="shared" ref="O5:O43" si="4">$M$44*N5</f>
        <v>0.166674496481692</v>
      </c>
      <c r="P5" s="76">
        <f>分析係数表!C8</f>
        <v>0.75107940679556973</v>
      </c>
      <c r="Q5" s="82">
        <f t="shared" ref="Q5:Q38" si="5">O5*P5</f>
        <v>0.12518578194541949</v>
      </c>
      <c r="R5" s="83">
        <f t="array" ref="R5:R43">MMULT(逆行列係数!C5:AO43,'19'!Q5:Q43)</f>
        <v>0.17674927977158167</v>
      </c>
      <c r="S5" s="84">
        <f t="shared" ref="S5:S38" si="6">I5+R5</f>
        <v>0.17881906027385858</v>
      </c>
      <c r="T5" s="85">
        <f>分析係数表!F8</f>
        <v>0.45193117555047529</v>
      </c>
      <c r="U5" s="86">
        <f t="shared" ref="U5:U38" si="7">S5*T5</f>
        <v>8.0813908120396197E-2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投入係数表!U6</f>
        <v>0</v>
      </c>
      <c r="E6" s="77">
        <f t="shared" si="0"/>
        <v>0</v>
      </c>
      <c r="F6" s="76">
        <f>分析係数表!C9</f>
        <v>5.0420168067226934E-2</v>
      </c>
      <c r="G6" s="77">
        <f t="shared" si="1"/>
        <v>0</v>
      </c>
      <c r="H6" s="77">
        <v>1.7160155883311716E-5</v>
      </c>
      <c r="I6" s="77">
        <f t="shared" si="2"/>
        <v>1.7160155883311716E-5</v>
      </c>
      <c r="J6" s="76">
        <f>分析係数表!G9</f>
        <v>0.2857142857142857</v>
      </c>
      <c r="K6" s="78">
        <f t="shared" si="3"/>
        <v>4.9029016809462047E-6</v>
      </c>
      <c r="L6" s="79"/>
      <c r="M6" s="80"/>
      <c r="N6" s="81">
        <f>分析係数表!H9</f>
        <v>6.077854420915537E-4</v>
      </c>
      <c r="O6" s="82">
        <f t="shared" si="4"/>
        <v>8.6210946456047582E-3</v>
      </c>
      <c r="P6" s="76">
        <f>分析係数表!C9</f>
        <v>5.0420168067226934E-2</v>
      </c>
      <c r="Q6" s="82">
        <f t="shared" si="5"/>
        <v>4.3467704095486213E-4</v>
      </c>
      <c r="R6" s="83">
        <v>5.0056544996010934E-4</v>
      </c>
      <c r="S6" s="84">
        <f t="shared" si="6"/>
        <v>5.1772560584342103E-4</v>
      </c>
      <c r="T6" s="85">
        <f>分析係数表!F9</f>
        <v>0.7142857142857143</v>
      </c>
      <c r="U6" s="86">
        <f t="shared" si="7"/>
        <v>3.6980400417387218E-4</v>
      </c>
      <c r="V6" s="87">
        <f>分析係数表!D9</f>
        <v>0.14285714285714285</v>
      </c>
      <c r="W6" s="167">
        <f t="shared" si="8"/>
        <v>0</v>
      </c>
      <c r="X6" s="76">
        <f>分析係数表!E9</f>
        <v>0</v>
      </c>
      <c r="Y6" s="166">
        <f t="shared" si="9"/>
        <v>0</v>
      </c>
    </row>
    <row r="7" spans="1:25" x14ac:dyDescent="0.2">
      <c r="A7" s="6" t="s">
        <v>220</v>
      </c>
      <c r="B7" s="5" t="s">
        <v>266</v>
      </c>
      <c r="C7" s="90"/>
      <c r="D7" s="76">
        <f>投入係数表!U7</f>
        <v>0</v>
      </c>
      <c r="E7" s="77">
        <f t="shared" si="0"/>
        <v>0</v>
      </c>
      <c r="F7" s="76">
        <f>分析係数表!C10</f>
        <v>1</v>
      </c>
      <c r="G7" s="77">
        <f t="shared" si="1"/>
        <v>0</v>
      </c>
      <c r="H7" s="77">
        <v>4.3144863126620397E-3</v>
      </c>
      <c r="I7" s="77">
        <f t="shared" si="2"/>
        <v>4.3144863126620397E-3</v>
      </c>
      <c r="J7" s="76">
        <f>分析係数表!G10</f>
        <v>0.17928858290304073</v>
      </c>
      <c r="K7" s="78">
        <f t="shared" si="3"/>
        <v>7.7353813695174264E-4</v>
      </c>
      <c r="L7" s="79"/>
      <c r="M7" s="80"/>
      <c r="N7" s="81">
        <f>分析係数表!H10</f>
        <v>1.1866287202739858E-3</v>
      </c>
      <c r="O7" s="82">
        <f t="shared" si="4"/>
        <v>1.6831660974752149E-2</v>
      </c>
      <c r="P7" s="76">
        <f>分析係数表!C10</f>
        <v>1</v>
      </c>
      <c r="Q7" s="82">
        <f t="shared" si="5"/>
        <v>1.6831660974752149E-2</v>
      </c>
      <c r="R7" s="83">
        <v>2.8049712055416547E-2</v>
      </c>
      <c r="S7" s="84">
        <f t="shared" si="6"/>
        <v>3.2364198368078585E-2</v>
      </c>
      <c r="T7" s="85">
        <f>分析係数表!F10</f>
        <v>0.51912411550965765</v>
      </c>
      <c r="U7" s="86">
        <f t="shared" si="7"/>
        <v>1.6801035852007901E-2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投入係数表!U8</f>
        <v>0</v>
      </c>
      <c r="E8" s="77">
        <f t="shared" si="0"/>
        <v>0</v>
      </c>
      <c r="F8" s="76">
        <f>分析係数表!C11</f>
        <v>1.2755102040816757E-3</v>
      </c>
      <c r="G8" s="77">
        <f t="shared" si="1"/>
        <v>0</v>
      </c>
      <c r="H8" s="77">
        <v>2.4063054433493569E-4</v>
      </c>
      <c r="I8" s="77">
        <f t="shared" si="2"/>
        <v>2.4063054433493569E-4</v>
      </c>
      <c r="J8" s="76">
        <f>分析係数表!G11</f>
        <v>0.5714285714285714</v>
      </c>
      <c r="K8" s="78">
        <f t="shared" si="3"/>
        <v>1.375031681913918E-4</v>
      </c>
      <c r="L8" s="79"/>
      <c r="M8" s="80"/>
      <c r="N8" s="81">
        <f>分析係数表!H11</f>
        <v>-1.9294775939414404E-5</v>
      </c>
      <c r="O8" s="82">
        <f t="shared" si="4"/>
        <v>-2.7368554430491301E-4</v>
      </c>
      <c r="P8" s="76">
        <f>分析係数表!C11</f>
        <v>1.2755102040816757E-3</v>
      </c>
      <c r="Q8" s="82">
        <f t="shared" si="5"/>
        <v>-3.4908870447056409E-7</v>
      </c>
      <c r="R8" s="83">
        <v>7.6620759796261763E-5</v>
      </c>
      <c r="S8" s="84">
        <f t="shared" si="6"/>
        <v>3.1725130413119744E-4</v>
      </c>
      <c r="T8" s="85">
        <f>分析係数表!F11</f>
        <v>0.8571428571428571</v>
      </c>
      <c r="U8" s="86">
        <f t="shared" si="7"/>
        <v>2.7192968925531208E-4</v>
      </c>
      <c r="V8" s="87">
        <f>分析係数表!D11</f>
        <v>0.14285714285714285</v>
      </c>
      <c r="W8" s="167">
        <f t="shared" si="8"/>
        <v>0</v>
      </c>
      <c r="X8" s="76">
        <f>分析係数表!E11</f>
        <v>0</v>
      </c>
      <c r="Y8" s="166">
        <f t="shared" si="9"/>
        <v>0</v>
      </c>
    </row>
    <row r="9" spans="1:25" x14ac:dyDescent="0.2">
      <c r="A9" s="6" t="s">
        <v>222</v>
      </c>
      <c r="B9" s="5" t="s">
        <v>190</v>
      </c>
      <c r="C9" s="90"/>
      <c r="D9" s="76">
        <f>投入係数表!U9</f>
        <v>0</v>
      </c>
      <c r="E9" s="77">
        <f t="shared" si="0"/>
        <v>0</v>
      </c>
      <c r="F9" s="76">
        <f>分析係数表!C12</f>
        <v>9.1502903081732923E-2</v>
      </c>
      <c r="G9" s="77">
        <f t="shared" si="1"/>
        <v>0</v>
      </c>
      <c r="H9" s="77">
        <v>4.2806895765609373E-4</v>
      </c>
      <c r="I9" s="77">
        <f t="shared" si="2"/>
        <v>4.2806895765609373E-4</v>
      </c>
      <c r="J9" s="76">
        <f>分析係数表!G12</f>
        <v>0.14161426479455594</v>
      </c>
      <c r="K9" s="78">
        <f t="shared" si="3"/>
        <v>6.0620670719839612E-5</v>
      </c>
      <c r="L9" s="79"/>
      <c r="M9" s="80"/>
      <c r="N9" s="81">
        <f>分析係数表!H12</f>
        <v>9.0270609232550286E-2</v>
      </c>
      <c r="O9" s="82">
        <f t="shared" si="4"/>
        <v>1.2804378190305354</v>
      </c>
      <c r="P9" s="76">
        <f>分析係数表!C12</f>
        <v>9.1502903081732923E-2</v>
      </c>
      <c r="Q9" s="82">
        <f t="shared" si="5"/>
        <v>0.11716377765693656</v>
      </c>
      <c r="R9" s="83">
        <v>0.13323370855670885</v>
      </c>
      <c r="S9" s="84">
        <f t="shared" si="6"/>
        <v>0.13366177751436495</v>
      </c>
      <c r="T9" s="85">
        <f>分析係数表!F12</f>
        <v>0.30579722628994743</v>
      </c>
      <c r="U9" s="86">
        <f t="shared" si="7"/>
        <v>4.0873400824876865E-2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投入係数表!U10</f>
        <v>2.5887573964497044E-3</v>
      </c>
      <c r="E10" s="77">
        <f t="shared" si="0"/>
        <v>0.25887573964497046</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0.19281146596281121</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投入係数表!U11</f>
        <v>7.3964497041420114E-3</v>
      </c>
      <c r="E11" s="77">
        <f t="shared" si="0"/>
        <v>0.73964497041420119</v>
      </c>
      <c r="F11" s="76">
        <f>分析係数表!C14</f>
        <v>8.6714152988541793E-3</v>
      </c>
      <c r="G11" s="77">
        <f t="shared" si="1"/>
        <v>6.413768712170251E-3</v>
      </c>
      <c r="H11" s="77">
        <v>7.6901054801123804E-3</v>
      </c>
      <c r="I11" s="77">
        <f t="shared" si="2"/>
        <v>7.6901054801123804E-3</v>
      </c>
      <c r="J11" s="76">
        <f>分析係数表!G14</f>
        <v>0.2</v>
      </c>
      <c r="K11" s="78">
        <f t="shared" si="3"/>
        <v>1.5380210960224761E-3</v>
      </c>
      <c r="L11" s="79"/>
      <c r="M11" s="80"/>
      <c r="N11" s="81">
        <f>分析係数表!H14</f>
        <v>1.1383917804254498E-3</v>
      </c>
      <c r="O11" s="82">
        <f t="shared" si="4"/>
        <v>1.6147447113989865E-2</v>
      </c>
      <c r="P11" s="76">
        <f>分析係数表!C14</f>
        <v>8.6714152988541793E-3</v>
      </c>
      <c r="Q11" s="82">
        <f t="shared" si="5"/>
        <v>1.4002121994169048E-4</v>
      </c>
      <c r="R11" s="83">
        <v>1.1216900228522917E-3</v>
      </c>
      <c r="S11" s="84">
        <f t="shared" si="6"/>
        <v>8.8117955029646724E-3</v>
      </c>
      <c r="T11" s="85">
        <f>分析係数表!F14</f>
        <v>0.33888888888888891</v>
      </c>
      <c r="U11" s="86">
        <f t="shared" si="7"/>
        <v>2.9862195871158057E-3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投入係数表!U12</f>
        <v>1.3775887573964496E-2</v>
      </c>
      <c r="E12" s="77">
        <f t="shared" si="0"/>
        <v>1.3775887573964496</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0.11864268345617977</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投入係数表!U13</f>
        <v>1.1094674556213018E-3</v>
      </c>
      <c r="E13" s="77">
        <f t="shared" si="0"/>
        <v>0.11094674556213018</v>
      </c>
      <c r="F13" s="76">
        <f>分析係数表!C16</f>
        <v>2.5322997416020621E-2</v>
      </c>
      <c r="G13" s="77">
        <f t="shared" si="1"/>
        <v>2.8095041511857198E-3</v>
      </c>
      <c r="H13" s="77">
        <v>4.663540946275962E-3</v>
      </c>
      <c r="I13" s="77">
        <f t="shared" si="2"/>
        <v>4.663540946275962E-3</v>
      </c>
      <c r="J13" s="76">
        <f>分析係数表!G16</f>
        <v>3.2710280373831772E-2</v>
      </c>
      <c r="K13" s="78">
        <f t="shared" si="3"/>
        <v>1.5254573188753145E-4</v>
      </c>
      <c r="L13" s="79"/>
      <c r="M13" s="80"/>
      <c r="N13" s="81">
        <f>分析係数表!H16</f>
        <v>1.6091843133471614E-2</v>
      </c>
      <c r="O13" s="82">
        <f t="shared" si="4"/>
        <v>0.22825374395029743</v>
      </c>
      <c r="P13" s="76">
        <f>分析係数表!C16</f>
        <v>2.5322997416020621E-2</v>
      </c>
      <c r="Q13" s="82">
        <f t="shared" si="5"/>
        <v>5.7800689682504141E-3</v>
      </c>
      <c r="R13" s="83">
        <v>6.8485257910165095E-3</v>
      </c>
      <c r="S13" s="84">
        <f t="shared" si="6"/>
        <v>1.1512066737292471E-2</v>
      </c>
      <c r="T13" s="85">
        <f>分析係数表!F16</f>
        <v>0.28504672897196259</v>
      </c>
      <c r="U13" s="86">
        <f t="shared" si="7"/>
        <v>3.2814769671721529E-3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投入係数表!U14</f>
        <v>4.0403106508875741E-2</v>
      </c>
      <c r="E14" s="77">
        <f t="shared" si="0"/>
        <v>4.0403106508875739</v>
      </c>
      <c r="F14" s="76">
        <f>分析係数表!C17</f>
        <v>1.516108654453574E-2</v>
      </c>
      <c r="G14" s="77">
        <f t="shared" si="1"/>
        <v>6.1255499444916033E-2</v>
      </c>
      <c r="H14" s="77">
        <v>6.620519741498386E-2</v>
      </c>
      <c r="I14" s="77">
        <f t="shared" si="2"/>
        <v>6.620519741498386E-2</v>
      </c>
      <c r="J14" s="76">
        <f>分析係数表!G17</f>
        <v>0.22093023255813954</v>
      </c>
      <c r="K14" s="78">
        <f t="shared" si="3"/>
        <v>1.4626729661449922E-2</v>
      </c>
      <c r="L14" s="79"/>
      <c r="M14" s="80"/>
      <c r="N14" s="81">
        <f>分析係数表!H17</f>
        <v>2.7205634074574307E-3</v>
      </c>
      <c r="O14" s="82">
        <f t="shared" si="4"/>
        <v>3.8589661746992729E-2</v>
      </c>
      <c r="P14" s="76">
        <f>分析係数表!C17</f>
        <v>1.516108654453574E-2</v>
      </c>
      <c r="Q14" s="82">
        <f t="shared" si="5"/>
        <v>5.8506120147051703E-4</v>
      </c>
      <c r="R14" s="83">
        <v>1.3030205429570561E-3</v>
      </c>
      <c r="S14" s="84">
        <f t="shared" si="6"/>
        <v>6.7508217957940916E-2</v>
      </c>
      <c r="T14" s="85">
        <f>分析係数表!F17</f>
        <v>0.34593023255813954</v>
      </c>
      <c r="U14" s="86">
        <f t="shared" si="7"/>
        <v>2.3353133537776072E-2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投入係数表!U15</f>
        <v>9.2455621301775152E-3</v>
      </c>
      <c r="E15" s="77">
        <f t="shared" si="0"/>
        <v>0.92455621301775148</v>
      </c>
      <c r="F15" s="76">
        <f>分析係数表!C18</f>
        <v>0.19618745035742657</v>
      </c>
      <c r="G15" s="77">
        <f t="shared" si="1"/>
        <v>0.18138632614407044</v>
      </c>
      <c r="H15" s="77">
        <v>0.2009251484047041</v>
      </c>
      <c r="I15" s="77">
        <f t="shared" si="2"/>
        <v>0.2009251484047041</v>
      </c>
      <c r="J15" s="76">
        <f>分析係数表!G18</f>
        <v>0.21566025215660253</v>
      </c>
      <c r="K15" s="78">
        <f t="shared" si="3"/>
        <v>4.3331568169561269E-2</v>
      </c>
      <c r="L15" s="79"/>
      <c r="M15" s="80"/>
      <c r="N15" s="81">
        <f>分析係数表!H18</f>
        <v>4.341324586368241E-4</v>
      </c>
      <c r="O15" s="82">
        <f t="shared" si="4"/>
        <v>6.1579247468605425E-3</v>
      </c>
      <c r="P15" s="76">
        <f>分析係数表!C18</f>
        <v>0.19618745035742657</v>
      </c>
      <c r="Q15" s="82">
        <f t="shared" si="5"/>
        <v>1.2081075555794712E-3</v>
      </c>
      <c r="R15" s="83">
        <v>3.647594301188219E-3</v>
      </c>
      <c r="S15" s="84">
        <f t="shared" si="6"/>
        <v>0.20457274270589232</v>
      </c>
      <c r="T15" s="85">
        <f>分析係数表!F18</f>
        <v>0.46051758460517583</v>
      </c>
      <c r="U15" s="86">
        <f t="shared" si="7"/>
        <v>9.420934534697363E-2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投入係数表!U16</f>
        <v>4.5950443786982251E-2</v>
      </c>
      <c r="E16" s="77">
        <f t="shared" si="0"/>
        <v>4.5950443786982254</v>
      </c>
      <c r="F16" s="76">
        <f>分析係数表!C19</f>
        <v>5.4503729202524331E-2</v>
      </c>
      <c r="G16" s="77">
        <f t="shared" si="1"/>
        <v>0.25044705449014976</v>
      </c>
      <c r="H16" s="77">
        <v>0.27508544879511793</v>
      </c>
      <c r="I16" s="77">
        <f t="shared" si="2"/>
        <v>0.27508544879511793</v>
      </c>
      <c r="J16" s="76">
        <f>分析係数表!G19</f>
        <v>5.7142857142857141E-2</v>
      </c>
      <c r="K16" s="78">
        <f t="shared" si="3"/>
        <v>1.5719168502578165E-2</v>
      </c>
      <c r="L16" s="79"/>
      <c r="M16" s="80"/>
      <c r="N16" s="81">
        <f>分析係数表!H19</f>
        <v>-1.1576865563648642E-4</v>
      </c>
      <c r="O16" s="82">
        <f t="shared" si="4"/>
        <v>-1.642113265829478E-3</v>
      </c>
      <c r="P16" s="76">
        <f>分析係数表!C19</f>
        <v>5.4503729202524331E-2</v>
      </c>
      <c r="Q16" s="82">
        <f t="shared" si="5"/>
        <v>-8.9501296760642721E-5</v>
      </c>
      <c r="R16" s="83">
        <v>4.8035150639295704E-4</v>
      </c>
      <c r="S16" s="84">
        <f t="shared" si="6"/>
        <v>0.2755658003015109</v>
      </c>
      <c r="T16" s="85">
        <f>分析係数表!F19</f>
        <v>0.24047619047619048</v>
      </c>
      <c r="U16" s="86">
        <f t="shared" si="7"/>
        <v>6.6267013882030004E-2</v>
      </c>
      <c r="V16" s="87">
        <f>分析係数表!D19</f>
        <v>7.3809523809523811E-2</v>
      </c>
      <c r="W16" s="167">
        <f t="shared" si="8"/>
        <v>0</v>
      </c>
      <c r="X16" s="76">
        <f>分析係数表!E19</f>
        <v>0.05</v>
      </c>
      <c r="Y16" s="166">
        <f t="shared" si="9"/>
        <v>0</v>
      </c>
    </row>
    <row r="17" spans="1:25" x14ac:dyDescent="0.2">
      <c r="A17" s="6" t="s">
        <v>5</v>
      </c>
      <c r="B17" s="5" t="s">
        <v>33</v>
      </c>
      <c r="C17" s="90"/>
      <c r="D17" s="76">
        <f>投入係数表!U17</f>
        <v>6.6752958579881658E-2</v>
      </c>
      <c r="E17" s="77">
        <f t="shared" si="0"/>
        <v>6.675295857988166</v>
      </c>
      <c r="F17" s="76">
        <f>分析係数表!C20</f>
        <v>8.1453634085213444E-3</v>
      </c>
      <c r="G17" s="77">
        <f t="shared" si="1"/>
        <v>5.4372710622710901E-2</v>
      </c>
      <c r="H17" s="77">
        <v>5.8110675563583354E-2</v>
      </c>
      <c r="I17" s="77">
        <f t="shared" si="2"/>
        <v>5.8110675563583354E-2</v>
      </c>
      <c r="J17" s="76">
        <f>分析係数表!G20</f>
        <v>0.10256410256410256</v>
      </c>
      <c r="K17" s="78">
        <f t="shared" si="3"/>
        <v>5.9600692885726511E-3</v>
      </c>
      <c r="L17" s="79"/>
      <c r="M17" s="80"/>
      <c r="N17" s="81">
        <f>分析係数表!H20</f>
        <v>5.4025372630360328E-4</v>
      </c>
      <c r="O17" s="82">
        <f t="shared" si="4"/>
        <v>7.6631952405375632E-3</v>
      </c>
      <c r="P17" s="76">
        <f>分析係数表!C20</f>
        <v>8.1453634085213444E-3</v>
      </c>
      <c r="Q17" s="82">
        <f t="shared" si="5"/>
        <v>6.2419510104629584E-5</v>
      </c>
      <c r="R17" s="83">
        <v>1.7758681462622721E-4</v>
      </c>
      <c r="S17" s="84">
        <f t="shared" si="6"/>
        <v>5.8288262378209582E-2</v>
      </c>
      <c r="T17" s="85">
        <f>分析係数表!F20</f>
        <v>0.23076923076923078</v>
      </c>
      <c r="U17" s="86">
        <f t="shared" si="7"/>
        <v>1.345113747189452E-2</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投入係数表!U18</f>
        <v>2.8198964497041418E-2</v>
      </c>
      <c r="E18" s="77">
        <f t="shared" si="0"/>
        <v>2.8198964497041419</v>
      </c>
      <c r="F18" s="76">
        <f>分析係数表!C21</f>
        <v>1.4319809069212375E-2</v>
      </c>
      <c r="G18" s="77">
        <f t="shared" si="1"/>
        <v>4.0380378754713148E-2</v>
      </c>
      <c r="H18" s="77">
        <v>4.3532547975960234E-2</v>
      </c>
      <c r="I18" s="77">
        <f t="shared" si="2"/>
        <v>4.3532547975960234E-2</v>
      </c>
      <c r="J18" s="76">
        <f>分析係数表!G21</f>
        <v>0.28315412186379929</v>
      </c>
      <c r="K18" s="78">
        <f t="shared" si="3"/>
        <v>1.2326420394626733E-2</v>
      </c>
      <c r="L18" s="79"/>
      <c r="M18" s="80"/>
      <c r="N18" s="81">
        <f>分析係数表!H21</f>
        <v>8.9720708118276973E-4</v>
      </c>
      <c r="O18" s="82">
        <f t="shared" si="4"/>
        <v>1.2726377810178453E-2</v>
      </c>
      <c r="P18" s="76">
        <f>分析係数表!C21</f>
        <v>1.4319809069212375E-2</v>
      </c>
      <c r="Q18" s="82">
        <f t="shared" si="5"/>
        <v>1.8223930038441653E-4</v>
      </c>
      <c r="R18" s="83">
        <v>4.8092891133720995E-4</v>
      </c>
      <c r="S18" s="84">
        <f t="shared" si="6"/>
        <v>4.4013476887297447E-2</v>
      </c>
      <c r="T18" s="85">
        <f>分析係数表!F21</f>
        <v>0.4265232974910394</v>
      </c>
      <c r="U18" s="86">
        <f t="shared" si="7"/>
        <v>1.8772773296015757E-2</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投入係数表!U19</f>
        <v>1.3590976331360947E-2</v>
      </c>
      <c r="E19" s="77">
        <f t="shared" si="0"/>
        <v>1.3590976331360947</v>
      </c>
      <c r="F19" s="76">
        <f>分析係数表!C22</f>
        <v>8.8888888888888351E-3</v>
      </c>
      <c r="G19" s="77">
        <f t="shared" si="1"/>
        <v>1.2080867850098546E-2</v>
      </c>
      <c r="H19" s="77">
        <v>1.2954037891054425E-2</v>
      </c>
      <c r="I19" s="77">
        <f t="shared" si="2"/>
        <v>1.2954037891054425E-2</v>
      </c>
      <c r="J19" s="76">
        <f>分析係数表!G22</f>
        <v>0.19767441860465115</v>
      </c>
      <c r="K19" s="78">
        <f t="shared" si="3"/>
        <v>2.5606819086968048E-3</v>
      </c>
      <c r="L19" s="79"/>
      <c r="M19" s="80"/>
      <c r="N19" s="81">
        <f>分析係数表!H22</f>
        <v>3.8589551878828809E-5</v>
      </c>
      <c r="O19" s="82">
        <f t="shared" si="4"/>
        <v>5.4737108860982602E-4</v>
      </c>
      <c r="P19" s="76">
        <f>分析係数表!C22</f>
        <v>8.8888888888888351E-3</v>
      </c>
      <c r="Q19" s="82">
        <f t="shared" si="5"/>
        <v>4.8655207876428687E-6</v>
      </c>
      <c r="R19" s="83">
        <v>4.9036279067997134E-5</v>
      </c>
      <c r="S19" s="84">
        <f t="shared" si="6"/>
        <v>1.3003074170122421E-2</v>
      </c>
      <c r="T19" s="85">
        <f>分析係数表!F22</f>
        <v>0.41860465116279072</v>
      </c>
      <c r="U19" s="86">
        <f t="shared" si="7"/>
        <v>5.4431473270279904E-3</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投入係数表!U20</f>
        <v>2.403846153846154E-3</v>
      </c>
      <c r="E20" s="77">
        <f t="shared" si="0"/>
        <v>0.24038461538461539</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4.1052831645736949E-4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投入係数表!U21</f>
        <v>1.0170118343195266E-3</v>
      </c>
      <c r="E21" s="77">
        <f t="shared" si="0"/>
        <v>0.10170118343195267</v>
      </c>
      <c r="F21" s="76">
        <f>分析係数表!C24</f>
        <v>3.6742192284139663E-2</v>
      </c>
      <c r="G21" s="77">
        <f t="shared" si="1"/>
        <v>3.7367244371813639E-3</v>
      </c>
      <c r="H21" s="77">
        <v>4.3585864285998503E-3</v>
      </c>
      <c r="I21" s="77">
        <f t="shared" si="2"/>
        <v>4.3585864285998503E-3</v>
      </c>
      <c r="J21" s="76">
        <f>分析係数表!G24</f>
        <v>0.21568627450980393</v>
      </c>
      <c r="K21" s="78">
        <f t="shared" si="3"/>
        <v>9.4008726891369322E-4</v>
      </c>
      <c r="L21" s="79"/>
      <c r="M21" s="80"/>
      <c r="N21" s="81">
        <f>分析係数表!H24</f>
        <v>3.6660074284887369E-4</v>
      </c>
      <c r="O21" s="82">
        <f t="shared" si="4"/>
        <v>5.2000253417933467E-3</v>
      </c>
      <c r="P21" s="76">
        <f>分析係数表!C24</f>
        <v>3.6742192284139663E-2</v>
      </c>
      <c r="Q21" s="82">
        <f t="shared" si="5"/>
        <v>1.9106033099057022E-4</v>
      </c>
      <c r="R21" s="83">
        <v>7.5599720265025639E-4</v>
      </c>
      <c r="S21" s="84">
        <f t="shared" si="6"/>
        <v>5.1145836312501067E-3</v>
      </c>
      <c r="T21" s="85">
        <f>分析係数表!F24</f>
        <v>0.41176470588235292</v>
      </c>
      <c r="U21" s="86">
        <f t="shared" si="7"/>
        <v>2.1060050246323966E-3</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投入係数表!U22</f>
        <v>0.15024038461538461</v>
      </c>
      <c r="E22" s="77">
        <f t="shared" si="0"/>
        <v>15.024038461538462</v>
      </c>
      <c r="F22" s="76">
        <f>分析係数表!C25</f>
        <v>5.4298642533936459E-3</v>
      </c>
      <c r="G22" s="77">
        <f t="shared" si="1"/>
        <v>8.1578489383918956E-2</v>
      </c>
      <c r="H22" s="77">
        <v>8.6829258249366562E-2</v>
      </c>
      <c r="I22" s="77">
        <f t="shared" si="2"/>
        <v>8.6829258249366562E-2</v>
      </c>
      <c r="J22" s="76">
        <f>分析係数表!G25</f>
        <v>0.19285714285714287</v>
      </c>
      <c r="K22" s="78">
        <f t="shared" si="3"/>
        <v>1.6745642662377838E-2</v>
      </c>
      <c r="L22" s="79"/>
      <c r="M22" s="80"/>
      <c r="N22" s="81">
        <f>分析係数表!H25</f>
        <v>5.0166417442477451E-4</v>
      </c>
      <c r="O22" s="82">
        <f t="shared" si="4"/>
        <v>7.1158241519277375E-3</v>
      </c>
      <c r="P22" s="76">
        <f>分析係数表!C25</f>
        <v>5.4298642533936459E-3</v>
      </c>
      <c r="Q22" s="82">
        <f t="shared" si="5"/>
        <v>3.8637959195987581E-5</v>
      </c>
      <c r="R22" s="83">
        <v>1.7677549745188641E-4</v>
      </c>
      <c r="S22" s="84">
        <f t="shared" si="6"/>
        <v>8.7006033746818451E-2</v>
      </c>
      <c r="T22" s="85">
        <f>分析係数表!F25</f>
        <v>0.35</v>
      </c>
      <c r="U22" s="86">
        <f t="shared" si="7"/>
        <v>3.0452111811386455E-2</v>
      </c>
      <c r="V22" s="87">
        <f>分析係数表!D25</f>
        <v>1.4285714285714285E-2</v>
      </c>
      <c r="W22" s="167">
        <f t="shared" si="8"/>
        <v>0</v>
      </c>
      <c r="X22" s="76">
        <f>分析係数表!E25</f>
        <v>0</v>
      </c>
      <c r="Y22" s="166">
        <f t="shared" si="9"/>
        <v>0</v>
      </c>
    </row>
    <row r="23" spans="1:25" x14ac:dyDescent="0.2">
      <c r="A23" s="6" t="s">
        <v>11</v>
      </c>
      <c r="B23" s="5" t="s">
        <v>35</v>
      </c>
      <c r="C23" s="75">
        <f>最終需要_まとめ!C24</f>
        <v>100</v>
      </c>
      <c r="D23" s="76">
        <f>投入係数表!U23</f>
        <v>0.11899038461538461</v>
      </c>
      <c r="E23" s="77">
        <f t="shared" si="0"/>
        <v>11.899038461538462</v>
      </c>
      <c r="F23" s="76">
        <f>分析係数表!C26</f>
        <v>0.48330404217926182</v>
      </c>
      <c r="G23" s="77">
        <f t="shared" si="1"/>
        <v>5.7508533865080436</v>
      </c>
      <c r="H23" s="77">
        <v>6.1088006236944059</v>
      </c>
      <c r="I23" s="77">
        <f t="shared" si="2"/>
        <v>106.10880062369441</v>
      </c>
      <c r="J23" s="76">
        <f>分析係数表!G26</f>
        <v>0.1963757396449704</v>
      </c>
      <c r="K23" s="78">
        <f t="shared" si="3"/>
        <v>20.837194205318685</v>
      </c>
      <c r="L23" s="79"/>
      <c r="M23" s="80"/>
      <c r="N23" s="81">
        <f>分析係数表!H26</f>
        <v>1.0805074526072066E-2</v>
      </c>
      <c r="O23" s="82">
        <f t="shared" si="4"/>
        <v>0.15326390481075128</v>
      </c>
      <c r="P23" s="76">
        <f>分析係数表!C26</f>
        <v>0.48330404217926182</v>
      </c>
      <c r="Q23" s="82">
        <f t="shared" si="5"/>
        <v>7.4073064715213702E-2</v>
      </c>
      <c r="R23" s="83">
        <v>8.0967140092792905E-2</v>
      </c>
      <c r="S23" s="84">
        <f t="shared" si="6"/>
        <v>106.1897677637872</v>
      </c>
      <c r="T23" s="85">
        <f>分析係数表!F26</f>
        <v>0.33515162721893493</v>
      </c>
      <c r="U23" s="86">
        <f t="shared" si="7"/>
        <v>35.589673460034085</v>
      </c>
      <c r="V23" s="87">
        <f>分析係数表!D26</f>
        <v>3.2359467455621301E-2</v>
      </c>
      <c r="W23" s="167">
        <f t="shared" si="8"/>
        <v>3</v>
      </c>
      <c r="X23" s="76">
        <f>分析係数表!E26</f>
        <v>3.5133136094674555E-2</v>
      </c>
      <c r="Y23" s="166">
        <f t="shared" si="9"/>
        <v>4</v>
      </c>
    </row>
    <row r="24" spans="1:25" x14ac:dyDescent="0.2">
      <c r="A24" s="6" t="s">
        <v>12</v>
      </c>
      <c r="B24" s="5" t="s">
        <v>365</v>
      </c>
      <c r="C24" s="90"/>
      <c r="D24" s="76">
        <f>投入係数表!U24</f>
        <v>0</v>
      </c>
      <c r="E24" s="77">
        <f t="shared" si="0"/>
        <v>0</v>
      </c>
      <c r="F24" s="76">
        <f>分析係数表!C27</f>
        <v>1.5397419891801878E-2</v>
      </c>
      <c r="G24" s="77">
        <f t="shared" si="1"/>
        <v>0</v>
      </c>
      <c r="H24" s="77">
        <v>4.4941315883691724E-5</v>
      </c>
      <c r="I24" s="77">
        <f t="shared" si="2"/>
        <v>4.4941315883691724E-5</v>
      </c>
      <c r="J24" s="76">
        <f>分析係数表!G27</f>
        <v>0.17525773195876287</v>
      </c>
      <c r="K24" s="78">
        <f t="shared" si="3"/>
        <v>7.8763130930181361E-6</v>
      </c>
      <c r="L24" s="79"/>
      <c r="M24" s="80"/>
      <c r="N24" s="81">
        <f>分析係数表!H27</f>
        <v>1.0544595050889971E-2</v>
      </c>
      <c r="O24" s="82">
        <f t="shared" si="4"/>
        <v>0.14956914996263496</v>
      </c>
      <c r="P24" s="76">
        <f>分析係数表!C27</f>
        <v>1.5397419891801878E-2</v>
      </c>
      <c r="Q24" s="82">
        <f t="shared" si="5"/>
        <v>2.3029790048345734E-3</v>
      </c>
      <c r="R24" s="83">
        <v>2.3237001087407149E-3</v>
      </c>
      <c r="S24" s="84">
        <f t="shared" si="6"/>
        <v>2.3686414246244067E-3</v>
      </c>
      <c r="T24" s="85">
        <f>分析係数表!F27</f>
        <v>0.32989690721649484</v>
      </c>
      <c r="U24" s="86">
        <f t="shared" si="7"/>
        <v>7.8140748028846408E-4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投入係数表!U25</f>
        <v>0</v>
      </c>
      <c r="E25" s="77">
        <f t="shared" si="0"/>
        <v>0</v>
      </c>
      <c r="F25" s="76">
        <f>分析係数表!C28</f>
        <v>9.0111373607829948E-2</v>
      </c>
      <c r="G25" s="77">
        <f t="shared" si="1"/>
        <v>0</v>
      </c>
      <c r="H25" s="77">
        <v>3.4213486111584297E-3</v>
      </c>
      <c r="I25" s="77">
        <f t="shared" si="2"/>
        <v>3.4213486111584297E-3</v>
      </c>
      <c r="J25" s="76">
        <f>分析係数表!G28</f>
        <v>0.1250338294993234</v>
      </c>
      <c r="K25" s="78">
        <f t="shared" si="3"/>
        <v>4.2778431890533E-4</v>
      </c>
      <c r="L25" s="79"/>
      <c r="M25" s="80"/>
      <c r="N25" s="81">
        <f>分析係数表!H28</f>
        <v>1.9400897207081182E-2</v>
      </c>
      <c r="O25" s="82">
        <f t="shared" si="4"/>
        <v>0.27519081479858998</v>
      </c>
      <c r="P25" s="76">
        <f>分析係数表!C28</f>
        <v>9.0111373607829948E-2</v>
      </c>
      <c r="Q25" s="82">
        <f t="shared" si="5"/>
        <v>2.4797822325758879E-2</v>
      </c>
      <c r="R25" s="83">
        <v>2.6807048109116209E-2</v>
      </c>
      <c r="S25" s="84">
        <f t="shared" si="6"/>
        <v>3.022839672027464E-2</v>
      </c>
      <c r="T25" s="85">
        <f>分析係数表!F28</f>
        <v>0.21434370771312586</v>
      </c>
      <c r="U25" s="86">
        <f t="shared" si="7"/>
        <v>6.4792666312469601E-3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投入係数表!U26</f>
        <v>4.1605029585798821E-3</v>
      </c>
      <c r="E26" s="77">
        <f t="shared" si="0"/>
        <v>0.41605029585798819</v>
      </c>
      <c r="F26" s="76">
        <f>分析係数表!C29</f>
        <v>0.6629566210045662</v>
      </c>
      <c r="G26" s="77">
        <f t="shared" si="1"/>
        <v>0.27582329830996194</v>
      </c>
      <c r="H26" s="77">
        <v>0.37378623862342825</v>
      </c>
      <c r="I26" s="77">
        <f t="shared" si="2"/>
        <v>0.37378623862342825</v>
      </c>
      <c r="J26" s="76">
        <f>分析係数表!G29</f>
        <v>0.25902590967011185</v>
      </c>
      <c r="K26" s="78">
        <f t="shared" si="3"/>
        <v>9.6820320481602995E-2</v>
      </c>
      <c r="L26" s="79"/>
      <c r="M26" s="80"/>
      <c r="N26" s="81">
        <f>分析係数表!H29</f>
        <v>9.3869084945251077E-3</v>
      </c>
      <c r="O26" s="82">
        <f t="shared" si="4"/>
        <v>0.13314801730434017</v>
      </c>
      <c r="P26" s="76">
        <f>分析係数表!C29</f>
        <v>0.6629566210045662</v>
      </c>
      <c r="Q26" s="82">
        <f t="shared" si="5"/>
        <v>8.8271359645542877E-2</v>
      </c>
      <c r="R26" s="83">
        <v>0.13298618067420806</v>
      </c>
      <c r="S26" s="84">
        <f t="shared" si="6"/>
        <v>0.50677241929763628</v>
      </c>
      <c r="T26" s="85">
        <f>分析係数表!F29</f>
        <v>0.37484071924111567</v>
      </c>
      <c r="U26" s="86">
        <f t="shared" si="7"/>
        <v>0.18995893814108622</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投入係数表!U27</f>
        <v>1.6642011834319527E-3</v>
      </c>
      <c r="E27" s="77">
        <f t="shared" si="0"/>
        <v>0.16642011834319528</v>
      </c>
      <c r="F27" s="76">
        <f>分析係数表!C30</f>
        <v>1</v>
      </c>
      <c r="G27" s="77">
        <f t="shared" si="1"/>
        <v>0.16642011834319528</v>
      </c>
      <c r="H27" s="77">
        <v>0.20329869220918237</v>
      </c>
      <c r="I27" s="77">
        <f t="shared" si="2"/>
        <v>0.20329869220918237</v>
      </c>
      <c r="J27" s="76">
        <f>分析係数表!G30</f>
        <v>0.34461622907327782</v>
      </c>
      <c r="K27" s="78">
        <f t="shared" si="3"/>
        <v>7.0060028684657397E-2</v>
      </c>
      <c r="L27" s="79"/>
      <c r="M27" s="80"/>
      <c r="N27" s="81">
        <f>分析係数表!H30</f>
        <v>0</v>
      </c>
      <c r="O27" s="82">
        <f t="shared" si="4"/>
        <v>0</v>
      </c>
      <c r="P27" s="76">
        <f>分析係数表!C30</f>
        <v>1</v>
      </c>
      <c r="Q27" s="82">
        <f t="shared" si="5"/>
        <v>0</v>
      </c>
      <c r="R27" s="83">
        <v>3.8037577096139433E-2</v>
      </c>
      <c r="S27" s="84">
        <f t="shared" si="6"/>
        <v>0.24133626930532182</v>
      </c>
      <c r="T27" s="85">
        <f>分析係数表!F30</f>
        <v>0.44085628030372337</v>
      </c>
      <c r="U27" s="86">
        <f t="shared" si="7"/>
        <v>0.10639460998832183</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投入係数表!U28</f>
        <v>9.2455621301775152E-3</v>
      </c>
      <c r="E28" s="77">
        <f t="shared" si="0"/>
        <v>0.92455621301775148</v>
      </c>
      <c r="F28" s="76">
        <f>分析係数表!C31</f>
        <v>0.28926065839179704</v>
      </c>
      <c r="G28" s="77">
        <f t="shared" si="1"/>
        <v>0.26743773889774136</v>
      </c>
      <c r="H28" s="77">
        <v>0.31454355150963831</v>
      </c>
      <c r="I28" s="77">
        <f t="shared" si="2"/>
        <v>0.31454355150963831</v>
      </c>
      <c r="J28" s="76">
        <f>分析係数表!G31</f>
        <v>7.0113314447592071E-2</v>
      </c>
      <c r="K28" s="78">
        <f t="shared" si="3"/>
        <v>2.2053690934457644E-2</v>
      </c>
      <c r="L28" s="79"/>
      <c r="M28" s="80"/>
      <c r="N28" s="81">
        <f>分析係数表!H31</f>
        <v>2.2806425160387826E-2</v>
      </c>
      <c r="O28" s="82">
        <f t="shared" si="4"/>
        <v>0.32349631336840717</v>
      </c>
      <c r="P28" s="76">
        <f>分析係数表!C31</f>
        <v>0.28926065839179704</v>
      </c>
      <c r="Q28" s="82">
        <f t="shared" si="5"/>
        <v>9.3574756592264552E-2</v>
      </c>
      <c r="R28" s="83">
        <v>0.11877252102426712</v>
      </c>
      <c r="S28" s="84">
        <f t="shared" si="6"/>
        <v>0.43331607253390542</v>
      </c>
      <c r="T28" s="85">
        <f>分析係数表!F31</f>
        <v>0.24929178470254956</v>
      </c>
      <c r="U28" s="86">
        <f t="shared" si="7"/>
        <v>0.1080221370622767</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投入係数表!U29</f>
        <v>6.4718934911242609E-4</v>
      </c>
      <c r="E29" s="77">
        <f t="shared" si="0"/>
        <v>6.4718934911242615E-2</v>
      </c>
      <c r="F29" s="76">
        <f>分析係数表!C32</f>
        <v>1</v>
      </c>
      <c r="G29" s="77">
        <f t="shared" si="1"/>
        <v>6.4718934911242615E-2</v>
      </c>
      <c r="H29" s="77">
        <v>8.5225930425482821E-2</v>
      </c>
      <c r="I29" s="77">
        <f t="shared" si="2"/>
        <v>8.5225930425482821E-2</v>
      </c>
      <c r="J29" s="76">
        <f>分析係数表!G32</f>
        <v>0.14014251781472684</v>
      </c>
      <c r="K29" s="78">
        <f t="shared" si="3"/>
        <v>1.1943776472929896E-2</v>
      </c>
      <c r="L29" s="79"/>
      <c r="M29" s="80"/>
      <c r="N29" s="81">
        <f>分析係数表!H32</f>
        <v>6.3576286720370464E-3</v>
      </c>
      <c r="O29" s="82">
        <f t="shared" si="4"/>
        <v>9.0179386848468837E-2</v>
      </c>
      <c r="P29" s="76">
        <f>分析係数表!C32</f>
        <v>1</v>
      </c>
      <c r="Q29" s="82">
        <f t="shared" si="5"/>
        <v>9.0179386848468837E-2</v>
      </c>
      <c r="R29" s="83">
        <v>0.11890537503614867</v>
      </c>
      <c r="S29" s="84">
        <f t="shared" si="6"/>
        <v>0.2041313054616315</v>
      </c>
      <c r="T29" s="85">
        <f>分析係数表!F32</f>
        <v>0.4833729216152019</v>
      </c>
      <c r="U29" s="86">
        <f t="shared" si="7"/>
        <v>9.8671545514114042E-2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投入係数表!U30</f>
        <v>1.8491124260355029E-4</v>
      </c>
      <c r="E30" s="77">
        <f t="shared" si="0"/>
        <v>1.849112426035503E-2</v>
      </c>
      <c r="F30" s="76">
        <f>分析係数表!C33</f>
        <v>0.49161290322580642</v>
      </c>
      <c r="G30" s="77">
        <f t="shared" si="1"/>
        <v>9.090475281542278E-3</v>
      </c>
      <c r="H30" s="77">
        <v>1.5996373175230359E-2</v>
      </c>
      <c r="I30" s="77">
        <f t="shared" si="2"/>
        <v>1.5996373175230359E-2</v>
      </c>
      <c r="J30" s="76">
        <f>分析係数表!G33</f>
        <v>0.50851900393184801</v>
      </c>
      <c r="K30" s="78">
        <f t="shared" si="3"/>
        <v>8.1344597535902754E-3</v>
      </c>
      <c r="L30" s="79"/>
      <c r="M30" s="80"/>
      <c r="N30" s="81">
        <f>分析係数表!H33</f>
        <v>9.3579663306159861E-4</v>
      </c>
      <c r="O30" s="82">
        <f t="shared" si="4"/>
        <v>1.327374889878828E-2</v>
      </c>
      <c r="P30" s="76">
        <f>分析係数表!C33</f>
        <v>0.49161290322580642</v>
      </c>
      <c r="Q30" s="82">
        <f t="shared" si="5"/>
        <v>6.5255462328236572E-3</v>
      </c>
      <c r="R30" s="83">
        <v>2.4571602919600477E-2</v>
      </c>
      <c r="S30" s="84">
        <f t="shared" si="6"/>
        <v>4.0567976094830836E-2</v>
      </c>
      <c r="T30" s="85">
        <f>分析係数表!F33</f>
        <v>0.64744429882044563</v>
      </c>
      <c r="U30" s="86">
        <f t="shared" si="7"/>
        <v>2.626550483728235E-2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投入係数表!U31</f>
        <v>5.2052514792899407E-2</v>
      </c>
      <c r="E31" s="77">
        <f t="shared" si="0"/>
        <v>5.2052514792899407</v>
      </c>
      <c r="F31" s="76">
        <f>分析係数表!C34</f>
        <v>0.2705469644902635</v>
      </c>
      <c r="G31" s="77">
        <f t="shared" si="1"/>
        <v>1.4082649871303472</v>
      </c>
      <c r="H31" s="77">
        <v>1.5419716569758257</v>
      </c>
      <c r="I31" s="77">
        <f t="shared" si="2"/>
        <v>1.5419716569758257</v>
      </c>
      <c r="J31" s="76">
        <f>分析係数表!G34</f>
        <v>0.42499396086641439</v>
      </c>
      <c r="K31" s="78">
        <f t="shared" si="3"/>
        <v>0.65532864204190422</v>
      </c>
      <c r="L31" s="79"/>
      <c r="M31" s="80"/>
      <c r="N31" s="81">
        <f>分析係数表!H34</f>
        <v>0.15790844628816747</v>
      </c>
      <c r="O31" s="82">
        <f t="shared" si="4"/>
        <v>2.2398424945914077</v>
      </c>
      <c r="P31" s="76">
        <f>分析係数表!C34</f>
        <v>0.2705469644902635</v>
      </c>
      <c r="Q31" s="82">
        <f t="shared" si="5"/>
        <v>0.60598258784800474</v>
      </c>
      <c r="R31" s="83">
        <v>0.66676160293837439</v>
      </c>
      <c r="S31" s="84">
        <f t="shared" si="6"/>
        <v>2.2087332599142</v>
      </c>
      <c r="T31" s="85">
        <f>分析係数表!F34</f>
        <v>0.70062001771479188</v>
      </c>
      <c r="U31" s="86">
        <f t="shared" si="7"/>
        <v>1.5474827356883367</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投入係数表!U32</f>
        <v>5.8247041420118346E-3</v>
      </c>
      <c r="E32" s="77">
        <f t="shared" si="0"/>
        <v>0.58247041420118351</v>
      </c>
      <c r="F32" s="76">
        <f>分析係数表!C35</f>
        <v>0.21972666596037715</v>
      </c>
      <c r="G32" s="77">
        <f t="shared" si="1"/>
        <v>0.12798428213298596</v>
      </c>
      <c r="H32" s="77">
        <v>0.15741780597768207</v>
      </c>
      <c r="I32" s="77">
        <f t="shared" si="2"/>
        <v>0.15741780597768207</v>
      </c>
      <c r="J32" s="76">
        <f>分析係数表!G35</f>
        <v>0.31464737793851716</v>
      </c>
      <c r="K32" s="78">
        <f t="shared" si="3"/>
        <v>4.9531099891711894E-2</v>
      </c>
      <c r="L32" s="79"/>
      <c r="M32" s="80"/>
      <c r="N32" s="81">
        <f>分析係数表!H35</f>
        <v>5.9051661762577784E-2</v>
      </c>
      <c r="O32" s="82">
        <f t="shared" si="4"/>
        <v>0.8376146083451862</v>
      </c>
      <c r="P32" s="76">
        <f>分析係数表!C35</f>
        <v>0.21972666596037715</v>
      </c>
      <c r="Q32" s="82">
        <f t="shared" si="5"/>
        <v>0.18404626525139486</v>
      </c>
      <c r="R32" s="83">
        <v>0.23143452891597233</v>
      </c>
      <c r="S32" s="84">
        <f t="shared" si="6"/>
        <v>0.38885233489365439</v>
      </c>
      <c r="T32" s="85">
        <f>分析係数表!F35</f>
        <v>0.64647377938517181</v>
      </c>
      <c r="U32" s="86">
        <f t="shared" si="7"/>
        <v>0.25138283856144927</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投入係数表!U33</f>
        <v>1.941568047337278E-3</v>
      </c>
      <c r="E33" s="77">
        <f t="shared" si="0"/>
        <v>0.19415680473372782</v>
      </c>
      <c r="F33" s="76">
        <f>分析係数表!C36</f>
        <v>0.80551211884284601</v>
      </c>
      <c r="G33" s="77">
        <f t="shared" si="1"/>
        <v>0.15639565916882181</v>
      </c>
      <c r="H33" s="77">
        <v>0.2336930875984623</v>
      </c>
      <c r="I33" s="77">
        <f t="shared" si="2"/>
        <v>0.2336930875984623</v>
      </c>
      <c r="J33" s="76">
        <f>分析係数表!G36</f>
        <v>2.1071752951861943E-2</v>
      </c>
      <c r="K33" s="78">
        <f t="shared" si="3"/>
        <v>4.9243230084326291E-3</v>
      </c>
      <c r="L33" s="79"/>
      <c r="M33" s="80"/>
      <c r="N33" s="81">
        <f>分析係数表!H36</f>
        <v>0.17565964015242874</v>
      </c>
      <c r="O33" s="82">
        <f t="shared" si="4"/>
        <v>2.4916331953519282</v>
      </c>
      <c r="P33" s="76">
        <f>分析係数表!C36</f>
        <v>0.80551211884284601</v>
      </c>
      <c r="Q33" s="82">
        <f t="shared" si="5"/>
        <v>2.0070407345671026</v>
      </c>
      <c r="R33" s="83">
        <v>2.0918801277610188</v>
      </c>
      <c r="S33" s="84">
        <f t="shared" si="6"/>
        <v>2.3255732153594812</v>
      </c>
      <c r="T33" s="85">
        <f>分析係数表!F36</f>
        <v>0.88071450196790801</v>
      </c>
      <c r="U33" s="86">
        <f t="shared" si="7"/>
        <v>2.0481660561552322</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投入係数表!U34</f>
        <v>1.8398668639053255E-2</v>
      </c>
      <c r="E34" s="77">
        <f t="shared" si="0"/>
        <v>1.8398668639053255</v>
      </c>
      <c r="F34" s="76">
        <f>分析係数表!C37</f>
        <v>0.2431087913880281</v>
      </c>
      <c r="G34" s="77">
        <f t="shared" si="1"/>
        <v>0.44728780959890524</v>
      </c>
      <c r="H34" s="77">
        <v>0.53953914313897511</v>
      </c>
      <c r="I34" s="77">
        <f t="shared" si="2"/>
        <v>0.53953914313897511</v>
      </c>
      <c r="J34" s="76">
        <f>分析係数表!G37</f>
        <v>0.38193760262725779</v>
      </c>
      <c r="K34" s="78">
        <f t="shared" si="3"/>
        <v>0.20607028685406503</v>
      </c>
      <c r="L34" s="79"/>
      <c r="M34" s="80"/>
      <c r="N34" s="81">
        <f>分析係数表!H37</f>
        <v>4.6944189860595245E-2</v>
      </c>
      <c r="O34" s="82">
        <f t="shared" si="4"/>
        <v>0.66587692929385334</v>
      </c>
      <c r="P34" s="76">
        <f>分析係数表!C37</f>
        <v>0.2431087913880281</v>
      </c>
      <c r="Q34" s="82">
        <f t="shared" si="5"/>
        <v>0.16188053549380013</v>
      </c>
      <c r="R34" s="83">
        <v>0.20942994629748657</v>
      </c>
      <c r="S34" s="84">
        <f t="shared" si="6"/>
        <v>0.74896908943646168</v>
      </c>
      <c r="T34" s="85">
        <f>分析係数表!F37</f>
        <v>0.60410509031198689</v>
      </c>
      <c r="U34" s="86">
        <f t="shared" si="7"/>
        <v>0.45245603941490026</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投入係数表!U35</f>
        <v>1.2111686390532544E-2</v>
      </c>
      <c r="E35" s="77">
        <f t="shared" si="0"/>
        <v>1.2111686390532543</v>
      </c>
      <c r="F35" s="76">
        <f>分析係数表!C38</f>
        <v>1.1157894736842144E-2</v>
      </c>
      <c r="G35" s="77">
        <f t="shared" si="1"/>
        <v>1.3514092183120569E-2</v>
      </c>
      <c r="H35" s="77">
        <v>1.6044463070603188E-2</v>
      </c>
      <c r="I35" s="77">
        <f t="shared" si="2"/>
        <v>1.6044463070603188E-2</v>
      </c>
      <c r="J35" s="76">
        <f>分析係数表!G38</f>
        <v>0.27611940298507465</v>
      </c>
      <c r="K35" s="78">
        <f t="shared" si="3"/>
        <v>4.4301875642710296E-3</v>
      </c>
      <c r="L35" s="79"/>
      <c r="M35" s="80"/>
      <c r="N35" s="81">
        <f>分析係数表!H38</f>
        <v>4.123293618252858E-2</v>
      </c>
      <c r="O35" s="82">
        <f t="shared" si="4"/>
        <v>0.584866008179599</v>
      </c>
      <c r="P35" s="76">
        <f>分析係数表!C38</f>
        <v>1.1157894736842144E-2</v>
      </c>
      <c r="Q35" s="82">
        <f t="shared" si="5"/>
        <v>6.5258733544250221E-3</v>
      </c>
      <c r="R35" s="83">
        <v>8.1284156099144141E-3</v>
      </c>
      <c r="S35" s="84">
        <f t="shared" si="6"/>
        <v>2.4172878680517602E-2</v>
      </c>
      <c r="T35" s="85">
        <f>分析係数表!F38</f>
        <v>0.61194029850746268</v>
      </c>
      <c r="U35" s="86">
        <f t="shared" si="7"/>
        <v>1.4792358595540622E-2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投入係数表!U36</f>
        <v>0</v>
      </c>
      <c r="E36" s="77">
        <f t="shared" si="0"/>
        <v>0</v>
      </c>
      <c r="F36" s="76">
        <f>分析係数表!C39</f>
        <v>1</v>
      </c>
      <c r="G36" s="77">
        <f t="shared" si="1"/>
        <v>0</v>
      </c>
      <c r="H36" s="77">
        <v>7.5018382206525278E-2</v>
      </c>
      <c r="I36" s="77">
        <f t="shared" si="2"/>
        <v>7.5018382206525278E-2</v>
      </c>
      <c r="J36" s="76">
        <f>分析係数表!G39</f>
        <v>0.35370879120879123</v>
      </c>
      <c r="K36" s="78">
        <f t="shared" si="3"/>
        <v>2.6534661288709148E-2</v>
      </c>
      <c r="L36" s="79"/>
      <c r="M36" s="80"/>
      <c r="N36" s="81">
        <f>分析係数表!H39</f>
        <v>3.7431865322463944E-3</v>
      </c>
      <c r="O36" s="82">
        <f t="shared" si="4"/>
        <v>5.309499559515312E-2</v>
      </c>
      <c r="P36" s="76">
        <f>分析係数表!C39</f>
        <v>1</v>
      </c>
      <c r="Q36" s="82">
        <f t="shared" si="5"/>
        <v>5.309499559515312E-2</v>
      </c>
      <c r="R36" s="83">
        <v>0.19342397182711499</v>
      </c>
      <c r="S36" s="84">
        <f t="shared" si="6"/>
        <v>0.26844235403364025</v>
      </c>
      <c r="T36" s="85">
        <f>分析係数表!F39</f>
        <v>0.70432692307692313</v>
      </c>
      <c r="U36" s="86">
        <f t="shared" si="7"/>
        <v>0.18907117724003991</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投入係数表!U37</f>
        <v>8.3210059171597635E-4</v>
      </c>
      <c r="E37" s="77">
        <f t="shared" si="0"/>
        <v>8.3210059171597642E-2</v>
      </c>
      <c r="F37" s="76">
        <f>分析係数表!C40</f>
        <v>0.83748410739660462</v>
      </c>
      <c r="G37" s="77">
        <f t="shared" si="1"/>
        <v>6.9687102131744103E-2</v>
      </c>
      <c r="H37" s="77">
        <v>7.4535773665020039E-2</v>
      </c>
      <c r="I37" s="77">
        <f t="shared" si="2"/>
        <v>7.4535773665020039E-2</v>
      </c>
      <c r="J37" s="76">
        <f>分析係数表!G40</f>
        <v>0.52098192071653671</v>
      </c>
      <c r="K37" s="78">
        <f t="shared" si="3"/>
        <v>3.8831790526095193E-2</v>
      </c>
      <c r="L37" s="79"/>
      <c r="M37" s="80"/>
      <c r="N37" s="81">
        <f>分析係数表!H40</f>
        <v>2.620230572572476E-2</v>
      </c>
      <c r="O37" s="82">
        <f t="shared" si="4"/>
        <v>0.37166496916607183</v>
      </c>
      <c r="P37" s="76">
        <f>分析係数表!C40</f>
        <v>0.83748410739660462</v>
      </c>
      <c r="Q37" s="82">
        <f t="shared" si="5"/>
        <v>0.31126350495263427</v>
      </c>
      <c r="R37" s="83">
        <v>0.31167120155278782</v>
      </c>
      <c r="S37" s="84">
        <f t="shared" si="6"/>
        <v>0.38620697521780789</v>
      </c>
      <c r="T37" s="85">
        <f>分析係数表!F40</f>
        <v>0.71877591640404714</v>
      </c>
      <c r="U37" s="86">
        <f t="shared" si="7"/>
        <v>0.27759627253381497</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投入係数表!U38</f>
        <v>0</v>
      </c>
      <c r="E38" s="77">
        <f t="shared" si="0"/>
        <v>0</v>
      </c>
      <c r="F38" s="76">
        <f>分析係数表!C41</f>
        <v>0.81365098605995612</v>
      </c>
      <c r="G38" s="77">
        <f t="shared" si="1"/>
        <v>0</v>
      </c>
      <c r="H38" s="77">
        <v>8.7437106097978902E-4</v>
      </c>
      <c r="I38" s="77">
        <f t="shared" si="2"/>
        <v>8.7437106097978902E-4</v>
      </c>
      <c r="J38" s="76">
        <f>分析係数表!G41</f>
        <v>0.45125858123569795</v>
      </c>
      <c r="K38" s="78">
        <f t="shared" si="3"/>
        <v>3.9456744445129154E-4</v>
      </c>
      <c r="L38" s="79"/>
      <c r="M38" s="80"/>
      <c r="N38" s="81">
        <f>分析係数表!H41</f>
        <v>4.9838406251507407E-2</v>
      </c>
      <c r="O38" s="82">
        <f t="shared" si="4"/>
        <v>0.70692976093959026</v>
      </c>
      <c r="P38" s="76">
        <f>分析係数表!C41</f>
        <v>0.81365098605995612</v>
      </c>
      <c r="Q38" s="82">
        <f t="shared" si="5"/>
        <v>0.57519409706362667</v>
      </c>
      <c r="R38" s="83">
        <v>0.58629883027571694</v>
      </c>
      <c r="S38" s="84">
        <f t="shared" si="6"/>
        <v>0.5871732013366967</v>
      </c>
      <c r="T38" s="85">
        <f>分析係数表!F41</f>
        <v>0.55572082379862697</v>
      </c>
      <c r="U38" s="86">
        <f t="shared" si="7"/>
        <v>0.32630437515930616</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投入係数表!U39</f>
        <v>4.6227810650887572E-4</v>
      </c>
      <c r="E39" s="77">
        <f>$C$23*D39</f>
        <v>4.6227810650887574E-2</v>
      </c>
      <c r="F39" s="76">
        <f>分析係数表!C42</f>
        <v>0.2575498575498576</v>
      </c>
      <c r="G39" s="77">
        <f>E39*F39</f>
        <v>1.1905966047977884E-2</v>
      </c>
      <c r="H39" s="77">
        <v>1.468452706562203E-2</v>
      </c>
      <c r="I39" s="77">
        <f>C39+H39</f>
        <v>1.468452706562203E-2</v>
      </c>
      <c r="J39" s="76">
        <f>分析係数表!G42</f>
        <v>0.48351648351648352</v>
      </c>
      <c r="K39" s="78">
        <f>I39*J39</f>
        <v>7.1002108888721903E-3</v>
      </c>
      <c r="L39" s="79"/>
      <c r="M39" s="80"/>
      <c r="N39" s="81">
        <f>分析係数表!H42</f>
        <v>1.4085186435772515E-2</v>
      </c>
      <c r="O39" s="82">
        <f t="shared" si="4"/>
        <v>0.19979044734258647</v>
      </c>
      <c r="P39" s="76">
        <f>分析係数表!C42</f>
        <v>0.2575498575498576</v>
      </c>
      <c r="Q39" s="82">
        <f>O39*P39</f>
        <v>5.1456001252905469E-2</v>
      </c>
      <c r="R39" s="83">
        <v>5.3829348559241347E-2</v>
      </c>
      <c r="S39" s="84">
        <f>I39+R39</f>
        <v>6.8513875624863371E-2</v>
      </c>
      <c r="T39" s="85">
        <f>分析係数表!F42</f>
        <v>0.55824175824175826</v>
      </c>
      <c r="U39" s="86">
        <f>S39*T39</f>
        <v>3.8247306392780872E-2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投入係数表!U40</f>
        <v>3.6519970414201186E-2</v>
      </c>
      <c r="E40" s="77">
        <f>$C$23*D40</f>
        <v>3.6519970414201186</v>
      </c>
      <c r="F40" s="76">
        <f>分析係数表!C43</f>
        <v>0.29732567908148977</v>
      </c>
      <c r="G40" s="77">
        <f>E40*F40</f>
        <v>1.0858325003438283</v>
      </c>
      <c r="H40" s="77">
        <v>1.298471938754403</v>
      </c>
      <c r="I40" s="77">
        <f>C40+H40</f>
        <v>1.298471938754403</v>
      </c>
      <c r="J40" s="76">
        <f>分析係数表!G43</f>
        <v>0.35619328972357039</v>
      </c>
      <c r="K40" s="78">
        <f>I40*J40</f>
        <v>0.46250699147867325</v>
      </c>
      <c r="L40" s="79"/>
      <c r="M40" s="80"/>
      <c r="N40" s="81">
        <f>分析係数表!H43</f>
        <v>3.7451160098403359E-2</v>
      </c>
      <c r="O40" s="82">
        <f t="shared" si="4"/>
        <v>0.53122364149583612</v>
      </c>
      <c r="P40" s="76">
        <f>分析係数表!C43</f>
        <v>0.29732567908148977</v>
      </c>
      <c r="Q40" s="82">
        <f>O40*P40</f>
        <v>0.15794642995189134</v>
      </c>
      <c r="R40" s="83">
        <v>0.25101360156237046</v>
      </c>
      <c r="S40" s="84">
        <f>I40+R40</f>
        <v>1.5494855403167735</v>
      </c>
      <c r="T40" s="85">
        <f>分析係数表!F43</f>
        <v>0.64929309981008654</v>
      </c>
      <c r="U40" s="86">
        <f>S40*T40</f>
        <v>1.0060702695831847</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投入係数表!U41</f>
        <v>9.2455621301775146E-5</v>
      </c>
      <c r="E41" s="77">
        <f>$C$23*D41</f>
        <v>9.2455621301775152E-3</v>
      </c>
      <c r="F41" s="76">
        <f>分析係数表!C44</f>
        <v>0.43971020730220212</v>
      </c>
      <c r="G41" s="77">
        <f>E41*F41</f>
        <v>4.0653680408857442E-3</v>
      </c>
      <c r="H41" s="77">
        <v>6.0445353649450657E-3</v>
      </c>
      <c r="I41" s="77">
        <f>C41+H41</f>
        <v>6.0445353649450657E-3</v>
      </c>
      <c r="J41" s="76">
        <f>分析係数表!G44</f>
        <v>0.26333317697828229</v>
      </c>
      <c r="K41" s="78">
        <f>I41*J41</f>
        <v>1.5917267010085651E-3</v>
      </c>
      <c r="L41" s="79"/>
      <c r="M41" s="80"/>
      <c r="N41" s="81">
        <f>分析係数表!H44</f>
        <v>0.10921807920505523</v>
      </c>
      <c r="O41" s="82">
        <f t="shared" si="4"/>
        <v>1.54919702353796</v>
      </c>
      <c r="P41" s="76">
        <f>分析係数表!C44</f>
        <v>0.43971020730220212</v>
      </c>
      <c r="Q41" s="82">
        <f>O41*P41</f>
        <v>0.68119774437183089</v>
      </c>
      <c r="R41" s="83">
        <v>0.69188219708041543</v>
      </c>
      <c r="S41" s="84">
        <f>I41+R41</f>
        <v>0.69792673244536052</v>
      </c>
      <c r="T41" s="85">
        <f>分析係数表!F44</f>
        <v>0.45991838266335194</v>
      </c>
      <c r="U41" s="86">
        <f>S41*T41</f>
        <v>0.32098933400378815</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投入係数表!U42</f>
        <v>7.3964497041420117E-4</v>
      </c>
      <c r="E42" s="77">
        <f>$C$23*D42</f>
        <v>7.3964497041420121E-2</v>
      </c>
      <c r="F42" s="76">
        <f>分析係数表!C45</f>
        <v>1</v>
      </c>
      <c r="G42" s="77">
        <f>E42*F42</f>
        <v>7.3964497041420121E-2</v>
      </c>
      <c r="H42" s="77">
        <v>8.4922030983806657E-2</v>
      </c>
      <c r="I42" s="77">
        <f>C42+H42</f>
        <v>8.4922030983806657E-2</v>
      </c>
      <c r="J42" s="76">
        <f>分析係数表!G45</f>
        <v>0</v>
      </c>
      <c r="K42" s="78">
        <f>I42*J42</f>
        <v>0</v>
      </c>
      <c r="L42" s="79"/>
      <c r="M42" s="80"/>
      <c r="N42" s="81">
        <f>分析係数表!H45</f>
        <v>0</v>
      </c>
      <c r="O42" s="82">
        <f t="shared" si="4"/>
        <v>0</v>
      </c>
      <c r="P42" s="76">
        <f>分析係数表!C45</f>
        <v>1</v>
      </c>
      <c r="Q42" s="82">
        <f>O42*P42</f>
        <v>0</v>
      </c>
      <c r="R42" s="83">
        <v>6.4286446781882814E-3</v>
      </c>
      <c r="S42" s="84">
        <f>I42+R42</f>
        <v>9.1350675661994937E-2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3.3284023668639054E-3</v>
      </c>
      <c r="E43" s="77">
        <f>$C$23*D43</f>
        <v>0.33284023668639057</v>
      </c>
      <c r="F43" s="76">
        <f>分析係数表!C46</f>
        <v>1</v>
      </c>
      <c r="G43" s="77">
        <f>E43*F43</f>
        <v>0.33284023668639057</v>
      </c>
      <c r="H43" s="77">
        <v>0.39541708847774415</v>
      </c>
      <c r="I43" s="77">
        <f>C43+H43</f>
        <v>0.39541708847774415</v>
      </c>
      <c r="J43" s="76">
        <f>分析係数表!G46</f>
        <v>9.3457943925233638E-3</v>
      </c>
      <c r="K43" s="78">
        <f>I43*J43</f>
        <v>3.6954868082032162E-3</v>
      </c>
      <c r="L43" s="79"/>
      <c r="M43" s="80"/>
      <c r="N43" s="81">
        <f>分析係数表!H46</f>
        <v>5.0031354010901551E-2</v>
      </c>
      <c r="O43" s="82">
        <f t="shared" si="4"/>
        <v>0.70966661638263939</v>
      </c>
      <c r="P43" s="76">
        <f>分析係数表!C46</f>
        <v>1</v>
      </c>
      <c r="Q43" s="82">
        <f>O43*P43</f>
        <v>0.70966661638263939</v>
      </c>
      <c r="R43" s="83">
        <v>0.7396650471339864</v>
      </c>
      <c r="S43" s="84">
        <f>I43+R43</f>
        <v>1.1350821356117304</v>
      </c>
      <c r="T43" s="85">
        <f>分析係数表!F46</f>
        <v>0.31355140186915886</v>
      </c>
      <c r="U43" s="86">
        <f>S43*T43</f>
        <v>0.35590659485769677</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投入係数表!U44</f>
        <v>0.64987056213017746</v>
      </c>
      <c r="E44" s="91">
        <f>SUM(E5:E43)</f>
        <v>64.987056213017766</v>
      </c>
      <c r="F44" s="92">
        <f>分析係数表!C47</f>
        <v>0.44631798907903963</v>
      </c>
      <c r="G44" s="91">
        <f>SUM(G5:G43)</f>
        <v>10.960547776749269</v>
      </c>
      <c r="H44" s="91">
        <f>SUM(H5:H43)</f>
        <v>12.311177177527577</v>
      </c>
      <c r="I44" s="91">
        <f>SUM(I5:I43)</f>
        <v>112.31117717752758</v>
      </c>
      <c r="J44" s="92">
        <f>分析係数表!G47</f>
        <v>0.26122233306007958</v>
      </c>
      <c r="K44" s="93">
        <f>SUM(K5:K43)</f>
        <v>22.622707412221494</v>
      </c>
      <c r="L44" s="94">
        <f>最終需要_まとめ!$L$33</f>
        <v>0.627</v>
      </c>
      <c r="M44" s="91">
        <f>K44*L44</f>
        <v>14.184437547462878</v>
      </c>
      <c r="N44" s="95">
        <f>分析係数表!H47</f>
        <v>1</v>
      </c>
      <c r="O44" s="96">
        <f>SUM(O5:O43)</f>
        <v>14.184437547462878</v>
      </c>
      <c r="P44" s="92">
        <f>分析係数表!C47</f>
        <v>0.44631798907903963</v>
      </c>
      <c r="Q44" s="96">
        <f>SUM(Q5:Q43)</f>
        <v>6.1527388302496195</v>
      </c>
      <c r="R44" s="91">
        <f>SUM(R5:R43)</f>
        <v>6.9388700027166061</v>
      </c>
      <c r="S44" s="97">
        <f>SUM(S5:S43)</f>
        <v>119.25004718024418</v>
      </c>
      <c r="T44" s="98">
        <f>分析係数表!F47</f>
        <v>0.52393110055407954</v>
      </c>
      <c r="U44" s="99">
        <f>SUM(U5:U43)</f>
        <v>43.354164670617507</v>
      </c>
      <c r="V44" s="100">
        <f>分析係数表!D47</f>
        <v>0.10969491056701794</v>
      </c>
      <c r="W44" s="164">
        <f>SUM(W5:W43)</f>
        <v>4</v>
      </c>
      <c r="X44" s="92">
        <f>分析係数表!E47</f>
        <v>8.3823050104198563E-2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0.75107940679556973</v>
      </c>
      <c r="G5" s="77">
        <f t="shared" ref="G5:G38" si="1">E5*F5</f>
        <v>0</v>
      </c>
      <c r="H5" s="77">
        <f t="array" ref="H5:H43">MMULT(逆行列係数!C5:AO43,'20'!G5:G43)</f>
        <v>5.4285112830955895E-4</v>
      </c>
      <c r="I5" s="77">
        <f t="shared" ref="I5:I38" si="2">C5+H5</f>
        <v>5.4285112830955895E-4</v>
      </c>
      <c r="J5" s="76">
        <f>分析係数表!G8</f>
        <v>0.11972085188304657</v>
      </c>
      <c r="K5" s="78">
        <f t="shared" ref="K5:K43" si="3">I5*J5</f>
        <v>6.4990599526893421E-5</v>
      </c>
      <c r="L5" s="79" t="s">
        <v>183</v>
      </c>
      <c r="M5" s="80" t="s">
        <v>183</v>
      </c>
      <c r="N5" s="81">
        <f>分析係数表!H8</f>
        <v>1.1750518547103371E-2</v>
      </c>
      <c r="O5" s="82">
        <f t="shared" ref="O5:O43" si="4">$M$44*N5</f>
        <v>0.1392936362747256</v>
      </c>
      <c r="P5" s="76">
        <f>分析係数表!C8</f>
        <v>0.75107940679556973</v>
      </c>
      <c r="Q5" s="82">
        <f t="shared" ref="Q5:Q38" si="5">O5*P5</f>
        <v>0.10462058170361876</v>
      </c>
      <c r="R5" s="83">
        <f t="array" ref="R5:R43">MMULT(逆行列係数!C5:AO43,'20'!Q5:Q43)</f>
        <v>0.1477133599202248</v>
      </c>
      <c r="S5" s="84">
        <f t="shared" ref="S5:S38" si="6">I5+R5</f>
        <v>0.14825621104853437</v>
      </c>
      <c r="T5" s="85">
        <f>分析係数表!F8</f>
        <v>0.45193117555047529</v>
      </c>
      <c r="U5" s="86">
        <f t="shared" ref="U5:U38" si="7">S5*T5</f>
        <v>6.7001603741823498E-2</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投入係数表!V6</f>
        <v>0</v>
      </c>
      <c r="E6" s="77">
        <f t="shared" si="0"/>
        <v>0</v>
      </c>
      <c r="F6" s="76">
        <f>分析係数表!C9</f>
        <v>5.0420168067226934E-2</v>
      </c>
      <c r="G6" s="77">
        <f t="shared" si="1"/>
        <v>0</v>
      </c>
      <c r="H6" s="77">
        <v>7.6280009139549148E-7</v>
      </c>
      <c r="I6" s="77">
        <f t="shared" si="2"/>
        <v>7.6280009139549148E-7</v>
      </c>
      <c r="J6" s="76">
        <f>分析係数表!G9</f>
        <v>0.2857142857142857</v>
      </c>
      <c r="K6" s="78">
        <f t="shared" si="3"/>
        <v>2.179428832558547E-7</v>
      </c>
      <c r="L6" s="79"/>
      <c r="M6" s="80"/>
      <c r="N6" s="81">
        <f>分析係数表!H9</f>
        <v>6.077854420915537E-4</v>
      </c>
      <c r="O6" s="82">
        <f t="shared" si="4"/>
        <v>7.2048432555892545E-3</v>
      </c>
      <c r="P6" s="76">
        <f>分析係数表!C9</f>
        <v>5.0420168067226934E-2</v>
      </c>
      <c r="Q6" s="82">
        <f t="shared" si="5"/>
        <v>3.6326940784483667E-4</v>
      </c>
      <c r="R6" s="83">
        <v>4.1833383745123049E-4</v>
      </c>
      <c r="S6" s="84">
        <f t="shared" si="6"/>
        <v>4.1909663754262599E-4</v>
      </c>
      <c r="T6" s="85">
        <f>分析係数表!F9</f>
        <v>0.7142857142857143</v>
      </c>
      <c r="U6" s="86">
        <f t="shared" si="7"/>
        <v>2.9935474110187572E-4</v>
      </c>
      <c r="V6" s="87">
        <f>分析係数表!D9</f>
        <v>0.14285714285714285</v>
      </c>
      <c r="W6" s="88">
        <f t="shared" si="8"/>
        <v>0</v>
      </c>
      <c r="X6" s="76">
        <f>分析係数表!E9</f>
        <v>0</v>
      </c>
      <c r="Y6" s="89">
        <f t="shared" si="9"/>
        <v>0</v>
      </c>
    </row>
    <row r="7" spans="1:25" x14ac:dyDescent="0.2">
      <c r="A7" s="6" t="s">
        <v>220</v>
      </c>
      <c r="B7" s="5" t="s">
        <v>266</v>
      </c>
      <c r="C7" s="90"/>
      <c r="D7" s="76">
        <f>投入係数表!V7</f>
        <v>0</v>
      </c>
      <c r="E7" s="77">
        <f t="shared" si="0"/>
        <v>0</v>
      </c>
      <c r="F7" s="76">
        <f>分析係数表!C10</f>
        <v>1</v>
      </c>
      <c r="G7" s="77">
        <f t="shared" si="1"/>
        <v>0</v>
      </c>
      <c r="H7" s="77">
        <v>2.3366345920899586E-4</v>
      </c>
      <c r="I7" s="77">
        <f t="shared" si="2"/>
        <v>2.3366345920899586E-4</v>
      </c>
      <c r="J7" s="76">
        <f>分析係数表!G10</f>
        <v>0.17928858290304073</v>
      </c>
      <c r="K7" s="78">
        <f t="shared" si="3"/>
        <v>4.189319047780333E-5</v>
      </c>
      <c r="L7" s="79"/>
      <c r="M7" s="80"/>
      <c r="N7" s="81">
        <f>分析係数表!H10</f>
        <v>1.1866287202739858E-3</v>
      </c>
      <c r="O7" s="82">
        <f t="shared" si="4"/>
        <v>1.406659873710283E-2</v>
      </c>
      <c r="P7" s="76">
        <f>分析係数表!C10</f>
        <v>1</v>
      </c>
      <c r="Q7" s="82">
        <f t="shared" si="5"/>
        <v>1.406659873710283E-2</v>
      </c>
      <c r="R7" s="83">
        <v>2.3441777063278251E-2</v>
      </c>
      <c r="S7" s="84">
        <f t="shared" si="6"/>
        <v>2.3675440522487247E-2</v>
      </c>
      <c r="T7" s="85">
        <f>分析係数表!F10</f>
        <v>0.51912411550965765</v>
      </c>
      <c r="U7" s="86">
        <f t="shared" si="7"/>
        <v>1.22904921205377E-2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投入係数表!V8</f>
        <v>0</v>
      </c>
      <c r="E8" s="77">
        <f t="shared" si="0"/>
        <v>0</v>
      </c>
      <c r="F8" s="76">
        <f>分析係数表!C11</f>
        <v>1.2755102040816757E-3</v>
      </c>
      <c r="G8" s="77">
        <f t="shared" si="1"/>
        <v>0</v>
      </c>
      <c r="H8" s="77">
        <v>2.9077554989553317E-5</v>
      </c>
      <c r="I8" s="77">
        <f t="shared" si="2"/>
        <v>2.9077554989553317E-5</v>
      </c>
      <c r="J8" s="76">
        <f>分析係数表!G11</f>
        <v>0.5714285714285714</v>
      </c>
      <c r="K8" s="78">
        <f t="shared" si="3"/>
        <v>1.6615745708316182E-5</v>
      </c>
      <c r="L8" s="79"/>
      <c r="M8" s="80"/>
      <c r="N8" s="81">
        <f>分析係数表!H11</f>
        <v>-1.9294775939414404E-5</v>
      </c>
      <c r="O8" s="82">
        <f t="shared" si="4"/>
        <v>-2.2872518271711923E-4</v>
      </c>
      <c r="P8" s="76">
        <f>分析係数表!C11</f>
        <v>1.2755102040816757E-3</v>
      </c>
      <c r="Q8" s="82">
        <f t="shared" si="5"/>
        <v>-2.9174130448613133E-7</v>
      </c>
      <c r="R8" s="83">
        <v>6.403369724489271E-5</v>
      </c>
      <c r="S8" s="84">
        <f t="shared" si="6"/>
        <v>9.3111252234446027E-5</v>
      </c>
      <c r="T8" s="85">
        <f>分析係数表!F11</f>
        <v>0.8571428571428571</v>
      </c>
      <c r="U8" s="86">
        <f t="shared" si="7"/>
        <v>7.9809644772382303E-5</v>
      </c>
      <c r="V8" s="87">
        <f>分析係数表!D11</f>
        <v>0.14285714285714285</v>
      </c>
      <c r="W8" s="88">
        <f t="shared" si="8"/>
        <v>0</v>
      </c>
      <c r="X8" s="76">
        <f>分析係数表!E11</f>
        <v>0</v>
      </c>
      <c r="Y8" s="89">
        <f t="shared" si="9"/>
        <v>0</v>
      </c>
    </row>
    <row r="9" spans="1:25" x14ac:dyDescent="0.2">
      <c r="A9" s="6" t="s">
        <v>222</v>
      </c>
      <c r="B9" s="5" t="s">
        <v>190</v>
      </c>
      <c r="C9" s="90"/>
      <c r="D9" s="76">
        <f>投入係数表!V9</f>
        <v>0</v>
      </c>
      <c r="E9" s="77">
        <f t="shared" si="0"/>
        <v>0</v>
      </c>
      <c r="F9" s="76">
        <f>分析係数表!C12</f>
        <v>9.1502903081732923E-2</v>
      </c>
      <c r="G9" s="77">
        <f t="shared" si="1"/>
        <v>0</v>
      </c>
      <c r="H9" s="77">
        <v>7.3490724320489576E-5</v>
      </c>
      <c r="I9" s="77">
        <f t="shared" si="2"/>
        <v>7.3490724320489576E-5</v>
      </c>
      <c r="J9" s="76">
        <f>分析係数表!G12</f>
        <v>0.14161426479455594</v>
      </c>
      <c r="K9" s="78">
        <f t="shared" si="3"/>
        <v>1.0407334893865523E-5</v>
      </c>
      <c r="L9" s="79"/>
      <c r="M9" s="80"/>
      <c r="N9" s="81">
        <f>分析係数表!H12</f>
        <v>9.0270609232550286E-2</v>
      </c>
      <c r="O9" s="82">
        <f t="shared" si="4"/>
        <v>1.0700907673420421</v>
      </c>
      <c r="P9" s="76">
        <f>分析係数表!C12</f>
        <v>9.1502903081732923E-2</v>
      </c>
      <c r="Q9" s="82">
        <f t="shared" si="5"/>
        <v>9.791641177275609E-2</v>
      </c>
      <c r="R9" s="83">
        <v>0.11134641550436317</v>
      </c>
      <c r="S9" s="84">
        <f t="shared" si="6"/>
        <v>0.11141990622868365</v>
      </c>
      <c r="T9" s="85">
        <f>分析係数表!F12</f>
        <v>0.30579722628994743</v>
      </c>
      <c r="U9" s="86">
        <f t="shared" si="7"/>
        <v>3.4071898278217501E-2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0.16113689122421049</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投入係数表!V11</f>
        <v>0</v>
      </c>
      <c r="E11" s="77">
        <f t="shared" si="0"/>
        <v>0</v>
      </c>
      <c r="F11" s="76">
        <f>分析係数表!C14</f>
        <v>8.6714152988541793E-3</v>
      </c>
      <c r="G11" s="77">
        <f t="shared" si="1"/>
        <v>0</v>
      </c>
      <c r="H11" s="77">
        <v>2.7864765688459688E-4</v>
      </c>
      <c r="I11" s="77">
        <f t="shared" si="2"/>
        <v>2.7864765688459688E-4</v>
      </c>
      <c r="J11" s="76">
        <f>分析係数表!G14</f>
        <v>0.2</v>
      </c>
      <c r="K11" s="78">
        <f t="shared" si="3"/>
        <v>5.5729531376919376E-5</v>
      </c>
      <c r="L11" s="79"/>
      <c r="M11" s="80"/>
      <c r="N11" s="81">
        <f>分析係数表!H14</f>
        <v>1.1383917804254498E-3</v>
      </c>
      <c r="O11" s="82">
        <f t="shared" si="4"/>
        <v>1.3494785780310034E-2</v>
      </c>
      <c r="P11" s="76">
        <f>分析係数表!C14</f>
        <v>8.6714152988541793E-3</v>
      </c>
      <c r="Q11" s="82">
        <f t="shared" si="5"/>
        <v>1.1701889187014026E-4</v>
      </c>
      <c r="R11" s="83">
        <v>9.3742165330817787E-4</v>
      </c>
      <c r="S11" s="84">
        <f t="shared" si="6"/>
        <v>1.2160693101927749E-3</v>
      </c>
      <c r="T11" s="85">
        <f>分析係数表!F14</f>
        <v>0.33888888888888891</v>
      </c>
      <c r="U11" s="86">
        <f t="shared" si="7"/>
        <v>4.1211237734310708E-4</v>
      </c>
      <c r="V11" s="87">
        <f>分析係数表!D14</f>
        <v>0.15</v>
      </c>
      <c r="W11" s="88">
        <f t="shared" si="8"/>
        <v>0</v>
      </c>
      <c r="X11" s="76">
        <f>分析係数表!E14</f>
        <v>7.2222222222222215E-2</v>
      </c>
      <c r="Y11" s="89">
        <f t="shared" si="9"/>
        <v>0</v>
      </c>
    </row>
    <row r="12" spans="1:25" x14ac:dyDescent="0.2">
      <c r="A12" s="6" t="s">
        <v>225</v>
      </c>
      <c r="B12" s="5" t="s">
        <v>29</v>
      </c>
      <c r="C12" s="90"/>
      <c r="D12" s="76">
        <f>投入係数表!V12</f>
        <v>2.0618556701030927E-2</v>
      </c>
      <c r="E12" s="77">
        <f t="shared" si="0"/>
        <v>2.0618556701030926</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9.915236670787117E-2</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投入係数表!V13</f>
        <v>0</v>
      </c>
      <c r="E13" s="77">
        <f t="shared" si="0"/>
        <v>0</v>
      </c>
      <c r="F13" s="76">
        <f>分析係数表!C16</f>
        <v>2.5322997416020621E-2</v>
      </c>
      <c r="G13" s="77">
        <f t="shared" si="1"/>
        <v>0</v>
      </c>
      <c r="H13" s="77">
        <v>9.2401020169543993E-4</v>
      </c>
      <c r="I13" s="77">
        <f t="shared" si="2"/>
        <v>9.2401020169543993E-4</v>
      </c>
      <c r="J13" s="76">
        <f>分析係数表!G16</f>
        <v>3.2710280373831772E-2</v>
      </c>
      <c r="K13" s="78">
        <f t="shared" si="3"/>
        <v>3.0224632765738685E-5</v>
      </c>
      <c r="L13" s="79"/>
      <c r="M13" s="80"/>
      <c r="N13" s="81">
        <f>分析係数表!H16</f>
        <v>1.6091843133471614E-2</v>
      </c>
      <c r="O13" s="82">
        <f t="shared" si="4"/>
        <v>0.19075680238607742</v>
      </c>
      <c r="P13" s="76">
        <f>分析係数表!C16</f>
        <v>2.5322997416020621E-2</v>
      </c>
      <c r="Q13" s="82">
        <f t="shared" si="5"/>
        <v>4.8305340139109948E-3</v>
      </c>
      <c r="R13" s="83">
        <v>5.7234674811615007E-3</v>
      </c>
      <c r="S13" s="84">
        <f t="shared" si="6"/>
        <v>6.6474776828569409E-3</v>
      </c>
      <c r="T13" s="85">
        <f>分析係数表!F16</f>
        <v>0.28504672897196259</v>
      </c>
      <c r="U13" s="86">
        <f t="shared" si="7"/>
        <v>1.8948417694124922E-3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投入係数表!V14</f>
        <v>3.0927835051546393E-2</v>
      </c>
      <c r="E14" s="77">
        <f t="shared" si="0"/>
        <v>3.0927835051546393</v>
      </c>
      <c r="F14" s="76">
        <f>分析係数表!C17</f>
        <v>1.516108654453574E-2</v>
      </c>
      <c r="G14" s="77">
        <f t="shared" si="1"/>
        <v>4.6889958385162085E-2</v>
      </c>
      <c r="H14" s="77">
        <v>4.8064106367173162E-2</v>
      </c>
      <c r="I14" s="77">
        <f t="shared" si="2"/>
        <v>4.8064106367173162E-2</v>
      </c>
      <c r="J14" s="76">
        <f>分析係数表!G17</f>
        <v>0.22093023255813954</v>
      </c>
      <c r="K14" s="78">
        <f t="shared" si="3"/>
        <v>1.0618814197398721E-2</v>
      </c>
      <c r="L14" s="79"/>
      <c r="M14" s="80"/>
      <c r="N14" s="81">
        <f>分析係数表!H17</f>
        <v>2.7205634074574307E-3</v>
      </c>
      <c r="O14" s="82">
        <f t="shared" si="4"/>
        <v>3.2250250763113802E-2</v>
      </c>
      <c r="P14" s="76">
        <f>分析係数表!C17</f>
        <v>1.516108654453574E-2</v>
      </c>
      <c r="Q14" s="82">
        <f t="shared" si="5"/>
        <v>4.8894884290254812E-4</v>
      </c>
      <c r="R14" s="83">
        <v>1.0889636591108131E-3</v>
      </c>
      <c r="S14" s="84">
        <f t="shared" si="6"/>
        <v>4.9153070026283975E-2</v>
      </c>
      <c r="T14" s="85">
        <f>分析係数表!F17</f>
        <v>0.34593023255813954</v>
      </c>
      <c r="U14" s="86">
        <f t="shared" si="7"/>
        <v>1.7003532945138934E-2</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投入係数表!V15</f>
        <v>0</v>
      </c>
      <c r="E15" s="77">
        <f t="shared" si="0"/>
        <v>0</v>
      </c>
      <c r="F15" s="76">
        <f>分析係数表!C18</f>
        <v>0.19618745035742657</v>
      </c>
      <c r="G15" s="77">
        <f t="shared" si="1"/>
        <v>0</v>
      </c>
      <c r="H15" s="77">
        <v>3.8929827001655758E-3</v>
      </c>
      <c r="I15" s="77">
        <f t="shared" si="2"/>
        <v>3.8929827001655758E-3</v>
      </c>
      <c r="J15" s="76">
        <f>分析係数表!G18</f>
        <v>0.21566025215660253</v>
      </c>
      <c r="K15" s="78">
        <f t="shared" si="3"/>
        <v>8.3956163075899946E-4</v>
      </c>
      <c r="L15" s="79"/>
      <c r="M15" s="80"/>
      <c r="N15" s="81">
        <f>分析係数表!H18</f>
        <v>4.341324586368241E-4</v>
      </c>
      <c r="O15" s="82">
        <f t="shared" si="4"/>
        <v>5.1463166111351821E-3</v>
      </c>
      <c r="P15" s="76">
        <f>分析係数表!C18</f>
        <v>0.19618745035742657</v>
      </c>
      <c r="Q15" s="82">
        <f t="shared" si="5"/>
        <v>1.0096427346706833E-3</v>
      </c>
      <c r="R15" s="83">
        <v>3.0483768338444221E-3</v>
      </c>
      <c r="S15" s="84">
        <f t="shared" si="6"/>
        <v>6.9413595340099979E-3</v>
      </c>
      <c r="T15" s="85">
        <f>分析係数表!F18</f>
        <v>0.46051758460517583</v>
      </c>
      <c r="U15" s="86">
        <f t="shared" si="7"/>
        <v>3.1966181264783933E-3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投入係数表!V16</f>
        <v>2.0618556701030927E-2</v>
      </c>
      <c r="E16" s="77">
        <f t="shared" si="0"/>
        <v>2.0618556701030926</v>
      </c>
      <c r="F16" s="76">
        <f>分析係数表!C19</f>
        <v>5.4503729202524331E-2</v>
      </c>
      <c r="G16" s="77">
        <f t="shared" si="1"/>
        <v>0.1123788230979883</v>
      </c>
      <c r="H16" s="77">
        <v>0.11926982039120272</v>
      </c>
      <c r="I16" s="77">
        <f t="shared" si="2"/>
        <v>0.11926982039120272</v>
      </c>
      <c r="J16" s="76">
        <f>分析係数表!G19</f>
        <v>5.7142857142857141E-2</v>
      </c>
      <c r="K16" s="78">
        <f t="shared" si="3"/>
        <v>6.8154183080687269E-3</v>
      </c>
      <c r="L16" s="79"/>
      <c r="M16" s="80"/>
      <c r="N16" s="81">
        <f>分析係数表!H19</f>
        <v>-1.1576865563648642E-4</v>
      </c>
      <c r="O16" s="82">
        <f t="shared" si="4"/>
        <v>-1.3723510963027153E-3</v>
      </c>
      <c r="P16" s="76">
        <f>分析係数表!C19</f>
        <v>5.4503729202524331E-2</v>
      </c>
      <c r="Q16" s="82">
        <f t="shared" si="5"/>
        <v>-7.4798252523670592E-5</v>
      </c>
      <c r="R16" s="83">
        <v>4.0144058885977581E-4</v>
      </c>
      <c r="S16" s="84">
        <f t="shared" si="6"/>
        <v>0.11967126098006249</v>
      </c>
      <c r="T16" s="85">
        <f>分析係数表!F19</f>
        <v>0.24047619047619048</v>
      </c>
      <c r="U16" s="86">
        <f t="shared" si="7"/>
        <v>2.8778088949967411E-2</v>
      </c>
      <c r="V16" s="87">
        <f>分析係数表!D19</f>
        <v>7.3809523809523811E-2</v>
      </c>
      <c r="W16" s="88">
        <f t="shared" si="8"/>
        <v>0</v>
      </c>
      <c r="X16" s="76">
        <f>分析係数表!E19</f>
        <v>0.05</v>
      </c>
      <c r="Y16" s="89">
        <f t="shared" si="9"/>
        <v>0</v>
      </c>
    </row>
    <row r="17" spans="1:25" x14ac:dyDescent="0.2">
      <c r="A17" s="6" t="s">
        <v>5</v>
      </c>
      <c r="B17" s="5" t="s">
        <v>33</v>
      </c>
      <c r="C17" s="90"/>
      <c r="D17" s="76">
        <f>投入係数表!V17</f>
        <v>5.1546391752577317E-2</v>
      </c>
      <c r="E17" s="77">
        <f t="shared" si="0"/>
        <v>5.1546391752577314</v>
      </c>
      <c r="F17" s="76">
        <f>分析係数表!C20</f>
        <v>8.1453634085213444E-3</v>
      </c>
      <c r="G17" s="77">
        <f t="shared" si="1"/>
        <v>4.1986409322274966E-2</v>
      </c>
      <c r="H17" s="77">
        <v>4.2843622692248666E-2</v>
      </c>
      <c r="I17" s="77">
        <f t="shared" si="2"/>
        <v>4.2843622692248666E-2</v>
      </c>
      <c r="J17" s="76">
        <f>分析係数表!G20</f>
        <v>0.10256410256410256</v>
      </c>
      <c r="K17" s="78">
        <f t="shared" si="3"/>
        <v>4.3942177120255043E-3</v>
      </c>
      <c r="L17" s="79"/>
      <c r="M17" s="80"/>
      <c r="N17" s="81">
        <f>分析係数表!H20</f>
        <v>5.4025372630360328E-4</v>
      </c>
      <c r="O17" s="82">
        <f t="shared" si="4"/>
        <v>6.4043051160793379E-3</v>
      </c>
      <c r="P17" s="76">
        <f>分析係数表!C20</f>
        <v>8.1453634085213444E-3</v>
      </c>
      <c r="Q17" s="82">
        <f t="shared" si="5"/>
        <v>5.2165392549518681E-5</v>
      </c>
      <c r="R17" s="83">
        <v>1.4841330668996481E-4</v>
      </c>
      <c r="S17" s="84">
        <f t="shared" si="6"/>
        <v>4.2992035998938631E-2</v>
      </c>
      <c r="T17" s="85">
        <f>分析係数表!F20</f>
        <v>0.23076923076923078</v>
      </c>
      <c r="U17" s="86">
        <f t="shared" si="7"/>
        <v>9.9212390766781466E-3</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投入係数表!V18</f>
        <v>3.0927835051546393E-2</v>
      </c>
      <c r="E18" s="77">
        <f t="shared" si="0"/>
        <v>3.0927835051546393</v>
      </c>
      <c r="F18" s="76">
        <f>分析係数表!C21</f>
        <v>1.4319809069212375E-2</v>
      </c>
      <c r="G18" s="77">
        <f t="shared" si="1"/>
        <v>4.4288069286223843E-2</v>
      </c>
      <c r="H18" s="77">
        <v>4.4958363242280537E-2</v>
      </c>
      <c r="I18" s="77">
        <f t="shared" si="2"/>
        <v>4.4958363242280537E-2</v>
      </c>
      <c r="J18" s="76">
        <f>分析係数表!G21</f>
        <v>0.28315412186379929</v>
      </c>
      <c r="K18" s="78">
        <f t="shared" si="3"/>
        <v>1.2730145864301658E-2</v>
      </c>
      <c r="L18" s="79"/>
      <c r="M18" s="80"/>
      <c r="N18" s="81">
        <f>分析係数表!H21</f>
        <v>8.9720708118276973E-4</v>
      </c>
      <c r="O18" s="82">
        <f t="shared" si="4"/>
        <v>1.0635720996346043E-2</v>
      </c>
      <c r="P18" s="76">
        <f>分析係数表!C21</f>
        <v>1.4319809069212375E-2</v>
      </c>
      <c r="Q18" s="82">
        <f t="shared" si="5"/>
        <v>1.5230149398108854E-4</v>
      </c>
      <c r="R18" s="83">
        <v>4.0192313919582462E-4</v>
      </c>
      <c r="S18" s="84">
        <f t="shared" si="6"/>
        <v>4.5360286381476364E-2</v>
      </c>
      <c r="T18" s="85">
        <f>分析係数表!F21</f>
        <v>0.4265232974910394</v>
      </c>
      <c r="U18" s="86">
        <f t="shared" si="7"/>
        <v>1.9347218922565187E-2</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投入係数表!V19</f>
        <v>0</v>
      </c>
      <c r="E19" s="77">
        <f t="shared" si="0"/>
        <v>0</v>
      </c>
      <c r="F19" s="76">
        <f>分析係数表!C22</f>
        <v>8.8888888888888351E-3</v>
      </c>
      <c r="G19" s="77">
        <f t="shared" si="1"/>
        <v>0</v>
      </c>
      <c r="H19" s="77">
        <v>1.7705081121204642E-4</v>
      </c>
      <c r="I19" s="77">
        <f t="shared" si="2"/>
        <v>1.7705081121204642E-4</v>
      </c>
      <c r="J19" s="76">
        <f>分析係数表!G22</f>
        <v>0.19767441860465115</v>
      </c>
      <c r="K19" s="78">
        <f t="shared" si="3"/>
        <v>3.499841616982313E-5</v>
      </c>
      <c r="L19" s="79"/>
      <c r="M19" s="80"/>
      <c r="N19" s="81">
        <f>分析係数表!H22</f>
        <v>3.8589551878828809E-5</v>
      </c>
      <c r="O19" s="82">
        <f t="shared" si="4"/>
        <v>4.5745036543423846E-4</v>
      </c>
      <c r="P19" s="76">
        <f>分析係数表!C22</f>
        <v>8.8888888888888351E-3</v>
      </c>
      <c r="Q19" s="82">
        <f t="shared" si="5"/>
        <v>4.0662254705265398E-6</v>
      </c>
      <c r="R19" s="83">
        <v>4.0980724495626765E-5</v>
      </c>
      <c r="S19" s="84">
        <f t="shared" si="6"/>
        <v>2.180315357076732E-4</v>
      </c>
      <c r="T19" s="85">
        <f>分析係数表!F22</f>
        <v>0.41860465116279072</v>
      </c>
      <c r="U19" s="86">
        <f t="shared" si="7"/>
        <v>9.1269014947398093E-5</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3.4308777407567883E-4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投入係数表!V21</f>
        <v>0</v>
      </c>
      <c r="E21" s="77">
        <f t="shared" si="0"/>
        <v>0</v>
      </c>
      <c r="F21" s="76">
        <f>分析係数表!C24</f>
        <v>3.6742192284139663E-2</v>
      </c>
      <c r="G21" s="77">
        <f t="shared" si="1"/>
        <v>0</v>
      </c>
      <c r="H21" s="77">
        <v>2.1694905814198648E-4</v>
      </c>
      <c r="I21" s="77">
        <f t="shared" si="2"/>
        <v>2.1694905814198648E-4</v>
      </c>
      <c r="J21" s="76">
        <f>分析係数表!G24</f>
        <v>0.21568627450980393</v>
      </c>
      <c r="K21" s="78">
        <f t="shared" si="3"/>
        <v>4.6792934109055909E-5</v>
      </c>
      <c r="L21" s="79"/>
      <c r="M21" s="80"/>
      <c r="N21" s="81">
        <f>分析係数表!H24</f>
        <v>3.6660074284887369E-4</v>
      </c>
      <c r="O21" s="82">
        <f t="shared" si="4"/>
        <v>4.3457784716252655E-3</v>
      </c>
      <c r="P21" s="76">
        <f>分析係数表!C24</f>
        <v>3.6742192284139663E-2</v>
      </c>
      <c r="Q21" s="82">
        <f t="shared" si="5"/>
        <v>1.5967342822873008E-4</v>
      </c>
      <c r="R21" s="83">
        <v>6.3180391477733896E-4</v>
      </c>
      <c r="S21" s="84">
        <f t="shared" si="6"/>
        <v>8.4875297291932543E-4</v>
      </c>
      <c r="T21" s="85">
        <f>分析係数表!F24</f>
        <v>0.41176470588235292</v>
      </c>
      <c r="U21" s="86">
        <f t="shared" si="7"/>
        <v>3.494865182608987E-4</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投入係数表!V22</f>
        <v>0.32989690721649484</v>
      </c>
      <c r="E22" s="77">
        <f t="shared" si="0"/>
        <v>32.989690721649481</v>
      </c>
      <c r="F22" s="76">
        <f>分析係数表!C25</f>
        <v>5.4298642533936459E-3</v>
      </c>
      <c r="G22" s="77">
        <f t="shared" si="1"/>
        <v>0.17912954237999654</v>
      </c>
      <c r="H22" s="77">
        <v>0.18040647897009215</v>
      </c>
      <c r="I22" s="77">
        <f t="shared" si="2"/>
        <v>0.18040647897009215</v>
      </c>
      <c r="J22" s="76">
        <f>分析係数表!G25</f>
        <v>0.19285714285714287</v>
      </c>
      <c r="K22" s="78">
        <f t="shared" si="3"/>
        <v>3.4792678087089204E-2</v>
      </c>
      <c r="L22" s="79"/>
      <c r="M22" s="80"/>
      <c r="N22" s="81">
        <f>分析係数表!H25</f>
        <v>5.0166417442477451E-4</v>
      </c>
      <c r="O22" s="82">
        <f t="shared" si="4"/>
        <v>5.9468547506450996E-3</v>
      </c>
      <c r="P22" s="76">
        <f>分析係数表!C25</f>
        <v>5.4298642533936459E-3</v>
      </c>
      <c r="Q22" s="82">
        <f t="shared" si="5"/>
        <v>3.2290614030652012E-5</v>
      </c>
      <c r="R22" s="83">
        <v>1.4773527062703008E-4</v>
      </c>
      <c r="S22" s="84">
        <f t="shared" si="6"/>
        <v>0.18055421424071919</v>
      </c>
      <c r="T22" s="85">
        <f>分析係数表!F25</f>
        <v>0.35</v>
      </c>
      <c r="U22" s="86">
        <f t="shared" si="7"/>
        <v>6.3193974984251708E-2</v>
      </c>
      <c r="V22" s="87">
        <f>分析係数表!D25</f>
        <v>1.4285714285714285E-2</v>
      </c>
      <c r="W22" s="88">
        <f t="shared" si="8"/>
        <v>0</v>
      </c>
      <c r="X22" s="76">
        <f>分析係数表!E25</f>
        <v>0</v>
      </c>
      <c r="Y22" s="89">
        <f t="shared" si="9"/>
        <v>0</v>
      </c>
    </row>
    <row r="23" spans="1:25" x14ac:dyDescent="0.2">
      <c r="A23" s="6" t="s">
        <v>11</v>
      </c>
      <c r="B23" s="5" t="s">
        <v>35</v>
      </c>
      <c r="C23" s="90"/>
      <c r="D23" s="76">
        <f>投入係数表!V23</f>
        <v>2.0618556701030927E-2</v>
      </c>
      <c r="E23" s="77">
        <f t="shared" si="0"/>
        <v>2.0618556701030926</v>
      </c>
      <c r="F23" s="76">
        <f>分析係数表!C26</f>
        <v>0.48330404217926182</v>
      </c>
      <c r="G23" s="77">
        <f t="shared" si="1"/>
        <v>0.99650317975105518</v>
      </c>
      <c r="H23" s="77">
        <v>1.0622488875115126</v>
      </c>
      <c r="I23" s="77">
        <f t="shared" si="2"/>
        <v>1.0622488875115126</v>
      </c>
      <c r="J23" s="76">
        <f>分析係数表!G26</f>
        <v>0.1963757396449704</v>
      </c>
      <c r="K23" s="78">
        <f t="shared" si="3"/>
        <v>0.20859991097212024</v>
      </c>
      <c r="L23" s="79"/>
      <c r="M23" s="80"/>
      <c r="N23" s="81">
        <f>分析係数表!H26</f>
        <v>1.0805074526072066E-2</v>
      </c>
      <c r="O23" s="82">
        <f t="shared" si="4"/>
        <v>0.12808610232158676</v>
      </c>
      <c r="P23" s="76">
        <f>分析係数表!C26</f>
        <v>0.48330404217926182</v>
      </c>
      <c r="Q23" s="82">
        <f t="shared" si="5"/>
        <v>6.1904530999009416E-2</v>
      </c>
      <c r="R23" s="83">
        <v>6.7666065297092862E-2</v>
      </c>
      <c r="S23" s="84">
        <f t="shared" si="6"/>
        <v>1.1299149528086054</v>
      </c>
      <c r="T23" s="85">
        <f>分析係数表!F26</f>
        <v>0.33515162721893493</v>
      </c>
      <c r="U23" s="86">
        <f t="shared" si="7"/>
        <v>0.37869283505281021</v>
      </c>
      <c r="V23" s="87">
        <f>分析係数表!D26</f>
        <v>3.2359467455621301E-2</v>
      </c>
      <c r="W23" s="88">
        <f t="shared" si="8"/>
        <v>0</v>
      </c>
      <c r="X23" s="76">
        <f>分析係数表!E26</f>
        <v>3.5133136094674555E-2</v>
      </c>
      <c r="Y23" s="89">
        <f t="shared" si="9"/>
        <v>0</v>
      </c>
    </row>
    <row r="24" spans="1:25" x14ac:dyDescent="0.2">
      <c r="A24" s="6" t="s">
        <v>12</v>
      </c>
      <c r="B24" s="5" t="s">
        <v>365</v>
      </c>
      <c r="C24" s="75">
        <f>最終需要_まとめ!C25</f>
        <v>100</v>
      </c>
      <c r="D24" s="76">
        <f>投入係数表!V24</f>
        <v>3.0927835051546393E-2</v>
      </c>
      <c r="E24" s="77">
        <f t="shared" si="0"/>
        <v>3.0927835051546393</v>
      </c>
      <c r="F24" s="76">
        <f>分析係数表!C27</f>
        <v>1.5397419891801878E-2</v>
      </c>
      <c r="G24" s="77">
        <f t="shared" si="1"/>
        <v>4.7620886263304782E-2</v>
      </c>
      <c r="H24" s="77">
        <v>4.7667106187475348E-2</v>
      </c>
      <c r="I24" s="77">
        <f t="shared" si="2"/>
        <v>100.04766710618748</v>
      </c>
      <c r="J24" s="76">
        <f>分析係数表!G27</f>
        <v>0.17525773195876287</v>
      </c>
      <c r="K24" s="78">
        <f t="shared" si="3"/>
        <v>17.534127224795743</v>
      </c>
      <c r="L24" s="79"/>
      <c r="M24" s="80"/>
      <c r="N24" s="81">
        <f>分析係数表!H27</f>
        <v>1.0544595050889971E-2</v>
      </c>
      <c r="O24" s="82">
        <f t="shared" si="4"/>
        <v>0.12499831235490565</v>
      </c>
      <c r="P24" s="76">
        <f>分析係数表!C27</f>
        <v>1.5397419891801878E-2</v>
      </c>
      <c r="Q24" s="82">
        <f t="shared" si="5"/>
        <v>1.9246515010950887E-3</v>
      </c>
      <c r="R24" s="83">
        <v>1.9419685950215124E-3</v>
      </c>
      <c r="S24" s="84">
        <f t="shared" si="6"/>
        <v>100.0496090747825</v>
      </c>
      <c r="T24" s="85">
        <f>分析係数表!F27</f>
        <v>0.32989690721649484</v>
      </c>
      <c r="U24" s="86">
        <f t="shared" si="7"/>
        <v>33.006056601990103</v>
      </c>
      <c r="V24" s="87">
        <f>分析係数表!D27</f>
        <v>0.91752577319587625</v>
      </c>
      <c r="W24" s="88">
        <f t="shared" si="8"/>
        <v>92</v>
      </c>
      <c r="X24" s="76">
        <f>分析係数表!E27</f>
        <v>1.0412371134020619</v>
      </c>
      <c r="Y24" s="89">
        <f t="shared" si="9"/>
        <v>104</v>
      </c>
    </row>
    <row r="25" spans="1:25" x14ac:dyDescent="0.2">
      <c r="A25" s="6" t="s">
        <v>13</v>
      </c>
      <c r="B25" s="5" t="s">
        <v>191</v>
      </c>
      <c r="C25" s="90"/>
      <c r="D25" s="76">
        <f>投入係数表!V25</f>
        <v>0</v>
      </c>
      <c r="E25" s="77">
        <f t="shared" si="0"/>
        <v>0</v>
      </c>
      <c r="F25" s="76">
        <f>分析係数表!C28</f>
        <v>9.0111373607829948E-2</v>
      </c>
      <c r="G25" s="77">
        <f t="shared" si="1"/>
        <v>0</v>
      </c>
      <c r="H25" s="77">
        <v>1.9303624573313869E-3</v>
      </c>
      <c r="I25" s="77">
        <f t="shared" si="2"/>
        <v>1.9303624573313869E-3</v>
      </c>
      <c r="J25" s="76">
        <f>分析係数表!G28</f>
        <v>0.1250338294993234</v>
      </c>
      <c r="K25" s="78">
        <f t="shared" si="3"/>
        <v>2.4136061036186758E-4</v>
      </c>
      <c r="L25" s="79"/>
      <c r="M25" s="80"/>
      <c r="N25" s="81">
        <f>分析係数表!H28</f>
        <v>1.9400897207081182E-2</v>
      </c>
      <c r="O25" s="82">
        <f t="shared" si="4"/>
        <v>0.22998317122206335</v>
      </c>
      <c r="P25" s="76">
        <f>分析係数表!C28</f>
        <v>9.0111373607829948E-2</v>
      </c>
      <c r="Q25" s="82">
        <f t="shared" si="5"/>
        <v>2.0724099465504877E-2</v>
      </c>
      <c r="R25" s="83">
        <v>2.2403254773416779E-2</v>
      </c>
      <c r="S25" s="84">
        <f t="shared" si="6"/>
        <v>2.4333617230748165E-2</v>
      </c>
      <c r="T25" s="85">
        <f>分析係数表!F28</f>
        <v>0.21434370771312586</v>
      </c>
      <c r="U25" s="86">
        <f t="shared" si="7"/>
        <v>5.2157577393105682E-3</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投入係数表!V26</f>
        <v>0</v>
      </c>
      <c r="E26" s="77">
        <f t="shared" si="0"/>
        <v>0</v>
      </c>
      <c r="F26" s="76">
        <f>分析係数表!C29</f>
        <v>0.6629566210045662</v>
      </c>
      <c r="G26" s="77">
        <f t="shared" si="1"/>
        <v>0</v>
      </c>
      <c r="H26" s="77">
        <v>1.9811005228938368E-2</v>
      </c>
      <c r="I26" s="77">
        <f t="shared" si="2"/>
        <v>1.9811005228938368E-2</v>
      </c>
      <c r="J26" s="76">
        <f>分析係数表!G29</f>
        <v>0.25902590967011185</v>
      </c>
      <c r="K26" s="78">
        <f t="shared" si="3"/>
        <v>5.1315636509051037E-3</v>
      </c>
      <c r="L26" s="79"/>
      <c r="M26" s="80"/>
      <c r="N26" s="81">
        <f>分析係数表!H29</f>
        <v>9.3869084945251077E-3</v>
      </c>
      <c r="O26" s="82">
        <f t="shared" si="4"/>
        <v>0.11127480139187849</v>
      </c>
      <c r="P26" s="76">
        <f>分析係数表!C29</f>
        <v>0.6629566210045662</v>
      </c>
      <c r="Q26" s="82">
        <f t="shared" si="5"/>
        <v>7.3770366333713963E-2</v>
      </c>
      <c r="R26" s="83">
        <v>0.11113955086963663</v>
      </c>
      <c r="S26" s="84">
        <f t="shared" si="6"/>
        <v>0.13095055609857501</v>
      </c>
      <c r="T26" s="85">
        <f>分析係数表!F29</f>
        <v>0.37484071924111567</v>
      </c>
      <c r="U26" s="86">
        <f t="shared" si="7"/>
        <v>4.9085600633013919E-2</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投入係数表!V27</f>
        <v>0</v>
      </c>
      <c r="E27" s="77">
        <f t="shared" si="0"/>
        <v>0</v>
      </c>
      <c r="F27" s="76">
        <f>分析係数表!C30</f>
        <v>1</v>
      </c>
      <c r="G27" s="77">
        <f t="shared" si="1"/>
        <v>0</v>
      </c>
      <c r="H27" s="77">
        <v>1.2133326678060084E-2</v>
      </c>
      <c r="I27" s="77">
        <f t="shared" si="2"/>
        <v>1.2133326678060084E-2</v>
      </c>
      <c r="J27" s="76">
        <f>分析係数表!G30</f>
        <v>0.34461622907327782</v>
      </c>
      <c r="K27" s="78">
        <f t="shared" si="3"/>
        <v>4.1813412859072665E-3</v>
      </c>
      <c r="L27" s="79"/>
      <c r="M27" s="80"/>
      <c r="N27" s="81">
        <f>分析係数表!H30</f>
        <v>0</v>
      </c>
      <c r="O27" s="82">
        <f t="shared" si="4"/>
        <v>0</v>
      </c>
      <c r="P27" s="76">
        <f>分析係数表!C30</f>
        <v>1</v>
      </c>
      <c r="Q27" s="82">
        <f t="shared" si="5"/>
        <v>0</v>
      </c>
      <c r="R27" s="83">
        <v>3.1788861167392032E-2</v>
      </c>
      <c r="S27" s="84">
        <f t="shared" si="6"/>
        <v>4.3922187845452113E-2</v>
      </c>
      <c r="T27" s="85">
        <f>分析係数表!F30</f>
        <v>0.44085628030372337</v>
      </c>
      <c r="U27" s="86">
        <f t="shared" si="7"/>
        <v>1.9363372356347427E-2</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投入係数表!V28</f>
        <v>0</v>
      </c>
      <c r="E28" s="77">
        <f t="shared" si="0"/>
        <v>0</v>
      </c>
      <c r="F28" s="76">
        <f>分析係数表!C31</f>
        <v>0.28926065839179704</v>
      </c>
      <c r="G28" s="77">
        <f t="shared" si="1"/>
        <v>0</v>
      </c>
      <c r="H28" s="77">
        <v>1.9365442512000973E-2</v>
      </c>
      <c r="I28" s="77">
        <f t="shared" si="2"/>
        <v>1.9365442512000973E-2</v>
      </c>
      <c r="J28" s="76">
        <f>分析係数表!G31</f>
        <v>7.0113314447592071E-2</v>
      </c>
      <c r="K28" s="78">
        <f t="shared" si="3"/>
        <v>1.3577753602606916E-3</v>
      </c>
      <c r="L28" s="79"/>
      <c r="M28" s="80"/>
      <c r="N28" s="81">
        <f>分析係数表!H31</f>
        <v>2.2806425160387826E-2</v>
      </c>
      <c r="O28" s="82">
        <f t="shared" si="4"/>
        <v>0.27035316597163489</v>
      </c>
      <c r="P28" s="76">
        <f>分析係数表!C31</f>
        <v>0.28926065839179704</v>
      </c>
      <c r="Q28" s="82">
        <f t="shared" si="5"/>
        <v>7.8202534787261885E-2</v>
      </c>
      <c r="R28" s="83">
        <v>9.92608748921808E-2</v>
      </c>
      <c r="S28" s="84">
        <f t="shared" si="6"/>
        <v>0.11862631740418178</v>
      </c>
      <c r="T28" s="85">
        <f>分析係数表!F31</f>
        <v>0.24929178470254956</v>
      </c>
      <c r="U28" s="86">
        <f t="shared" si="7"/>
        <v>2.9572566378379593E-2</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投入係数表!V29</f>
        <v>0</v>
      </c>
      <c r="E29" s="77">
        <f t="shared" si="0"/>
        <v>0</v>
      </c>
      <c r="F29" s="76">
        <f>分析係数表!C32</f>
        <v>1</v>
      </c>
      <c r="G29" s="77">
        <f t="shared" si="1"/>
        <v>0</v>
      </c>
      <c r="H29" s="77">
        <v>5.9256221099720221E-3</v>
      </c>
      <c r="I29" s="77">
        <f t="shared" si="2"/>
        <v>5.9256221099720221E-3</v>
      </c>
      <c r="J29" s="76">
        <f>分析係数表!G32</f>
        <v>0.14014251781472684</v>
      </c>
      <c r="K29" s="78">
        <f t="shared" si="3"/>
        <v>8.304316021100933E-4</v>
      </c>
      <c r="L29" s="79"/>
      <c r="M29" s="80"/>
      <c r="N29" s="81">
        <f>分析係数表!H32</f>
        <v>6.3576286720370464E-3</v>
      </c>
      <c r="O29" s="82">
        <f t="shared" si="4"/>
        <v>7.5364947705290786E-2</v>
      </c>
      <c r="P29" s="76">
        <f>分析係数表!C32</f>
        <v>1</v>
      </c>
      <c r="Q29" s="82">
        <f t="shared" si="5"/>
        <v>7.5364947705290786E-2</v>
      </c>
      <c r="R29" s="83">
        <v>9.9371903986609181E-2</v>
      </c>
      <c r="S29" s="84">
        <f t="shared" si="6"/>
        <v>0.1052975260965812</v>
      </c>
      <c r="T29" s="85">
        <f>分析係数表!F32</f>
        <v>0.4833729216152019</v>
      </c>
      <c r="U29" s="86">
        <f t="shared" si="7"/>
        <v>5.0897972828157424E-2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投入係数表!V30</f>
        <v>0</v>
      </c>
      <c r="E30" s="77">
        <f t="shared" si="0"/>
        <v>0</v>
      </c>
      <c r="F30" s="76">
        <f>分析係数表!C33</f>
        <v>0.49161290322580642</v>
      </c>
      <c r="G30" s="77">
        <f t="shared" si="1"/>
        <v>0</v>
      </c>
      <c r="H30" s="77">
        <v>2.1552807588719916E-3</v>
      </c>
      <c r="I30" s="77">
        <f t="shared" si="2"/>
        <v>2.1552807588719916E-3</v>
      </c>
      <c r="J30" s="76">
        <f>分析係数表!G33</f>
        <v>0.50851900393184801</v>
      </c>
      <c r="K30" s="78">
        <f t="shared" si="3"/>
        <v>1.0960012246950626E-3</v>
      </c>
      <c r="L30" s="79"/>
      <c r="M30" s="80"/>
      <c r="N30" s="81">
        <f>分析係数表!H33</f>
        <v>9.3579663306159861E-4</v>
      </c>
      <c r="O30" s="82">
        <f t="shared" si="4"/>
        <v>1.1093171361780282E-2</v>
      </c>
      <c r="P30" s="76">
        <f>分析係数表!C33</f>
        <v>0.49161290322580642</v>
      </c>
      <c r="Q30" s="82">
        <f t="shared" si="5"/>
        <v>5.4535461791461771E-3</v>
      </c>
      <c r="R30" s="83">
        <v>2.0535042805098679E-2</v>
      </c>
      <c r="S30" s="84">
        <f t="shared" si="6"/>
        <v>2.2690323563970671E-2</v>
      </c>
      <c r="T30" s="85">
        <f>分析係数表!F33</f>
        <v>0.64744429882044563</v>
      </c>
      <c r="U30" s="86">
        <f t="shared" si="7"/>
        <v>1.4690720629884026E-2</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投入係数表!V31</f>
        <v>5.1546391752577317E-2</v>
      </c>
      <c r="E31" s="77">
        <f t="shared" si="0"/>
        <v>5.1546391752577314</v>
      </c>
      <c r="F31" s="76">
        <f>分析係数表!C34</f>
        <v>0.2705469644902635</v>
      </c>
      <c r="G31" s="77">
        <f t="shared" si="1"/>
        <v>1.3945719819085747</v>
      </c>
      <c r="H31" s="77">
        <v>1.4265340321074815</v>
      </c>
      <c r="I31" s="77">
        <f t="shared" si="2"/>
        <v>1.4265340321074815</v>
      </c>
      <c r="J31" s="76">
        <f>分析係数表!G34</f>
        <v>0.42499396086641439</v>
      </c>
      <c r="K31" s="78">
        <f t="shared" si="3"/>
        <v>0.60626834861609535</v>
      </c>
      <c r="L31" s="79"/>
      <c r="M31" s="80"/>
      <c r="N31" s="81">
        <f>分析係数表!H34</f>
        <v>0.15790844628816747</v>
      </c>
      <c r="O31" s="82">
        <f t="shared" si="4"/>
        <v>1.8718868953569034</v>
      </c>
      <c r="P31" s="76">
        <f>分析係数表!C34</f>
        <v>0.2705469644902635</v>
      </c>
      <c r="Q31" s="82">
        <f t="shared" si="5"/>
        <v>0.50643331740791375</v>
      </c>
      <c r="R31" s="83">
        <v>0.55722771127046811</v>
      </c>
      <c r="S31" s="84">
        <f t="shared" si="6"/>
        <v>1.9837617433779497</v>
      </c>
      <c r="T31" s="85">
        <f>分析係数表!F34</f>
        <v>0.70062001771479188</v>
      </c>
      <c r="U31" s="86">
        <f t="shared" si="7"/>
        <v>1.3898631877873855</v>
      </c>
      <c r="V31" s="87">
        <f>分析係数表!D34</f>
        <v>0.29060310814075208</v>
      </c>
      <c r="W31" s="88">
        <f t="shared" si="8"/>
        <v>1</v>
      </c>
      <c r="X31" s="76">
        <f>分析係数表!E34</f>
        <v>0.1754569611079797</v>
      </c>
      <c r="Y31" s="89">
        <f t="shared" si="9"/>
        <v>0</v>
      </c>
    </row>
    <row r="32" spans="1:25" x14ac:dyDescent="0.2">
      <c r="A32" s="6" t="s">
        <v>20</v>
      </c>
      <c r="B32" s="5" t="s">
        <v>37</v>
      </c>
      <c r="C32" s="90"/>
      <c r="D32" s="76">
        <f>投入係数表!V32</f>
        <v>0</v>
      </c>
      <c r="E32" s="77">
        <f t="shared" si="0"/>
        <v>0</v>
      </c>
      <c r="F32" s="76">
        <f>分析係数表!C35</f>
        <v>0.21972666596037715</v>
      </c>
      <c r="G32" s="77">
        <f t="shared" si="1"/>
        <v>0</v>
      </c>
      <c r="H32" s="77">
        <v>1.2106684458687277E-2</v>
      </c>
      <c r="I32" s="77">
        <f t="shared" si="2"/>
        <v>1.2106684458687277E-2</v>
      </c>
      <c r="J32" s="76">
        <f>分析係数表!G35</f>
        <v>0.31464737793851716</v>
      </c>
      <c r="K32" s="78">
        <f t="shared" si="3"/>
        <v>3.8093365204549478E-3</v>
      </c>
      <c r="L32" s="79"/>
      <c r="M32" s="80"/>
      <c r="N32" s="81">
        <f>分析係数表!H35</f>
        <v>5.9051661762577784E-2</v>
      </c>
      <c r="O32" s="82">
        <f t="shared" si="4"/>
        <v>0.70001342170574332</v>
      </c>
      <c r="P32" s="76">
        <f>分析係数表!C35</f>
        <v>0.21972666596037715</v>
      </c>
      <c r="Q32" s="82">
        <f t="shared" si="5"/>
        <v>0.15381161527891848</v>
      </c>
      <c r="R32" s="83">
        <v>0.19341505612872789</v>
      </c>
      <c r="S32" s="84">
        <f t="shared" si="6"/>
        <v>0.20552174058741518</v>
      </c>
      <c r="T32" s="85">
        <f>分析係数表!F35</f>
        <v>0.64647377938517181</v>
      </c>
      <c r="U32" s="86">
        <f t="shared" si="7"/>
        <v>0.13286441638336516</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投入係数表!V33</f>
        <v>0</v>
      </c>
      <c r="E33" s="77">
        <f t="shared" si="0"/>
        <v>0</v>
      </c>
      <c r="F33" s="76">
        <f>分析係数表!C36</f>
        <v>0.80551211884284601</v>
      </c>
      <c r="G33" s="77">
        <f t="shared" si="1"/>
        <v>0</v>
      </c>
      <c r="H33" s="77">
        <v>4.9033537670483809E-2</v>
      </c>
      <c r="I33" s="77">
        <f t="shared" si="2"/>
        <v>4.9033537670483809E-2</v>
      </c>
      <c r="J33" s="76">
        <f>分析係数表!G36</f>
        <v>2.1071752951861943E-2</v>
      </c>
      <c r="K33" s="78">
        <f t="shared" si="3"/>
        <v>1.0332225921482509E-3</v>
      </c>
      <c r="L33" s="79"/>
      <c r="M33" s="80"/>
      <c r="N33" s="81">
        <f>分析係数表!H36</f>
        <v>0.17565964015242874</v>
      </c>
      <c r="O33" s="82">
        <f t="shared" si="4"/>
        <v>2.0823140634566535</v>
      </c>
      <c r="P33" s="76">
        <f>分析係数表!C36</f>
        <v>0.80551211884284601</v>
      </c>
      <c r="Q33" s="82">
        <f t="shared" si="5"/>
        <v>1.6773292133512254</v>
      </c>
      <c r="R33" s="83">
        <v>1.7482314079087455</v>
      </c>
      <c r="S33" s="84">
        <f t="shared" si="6"/>
        <v>1.7972649455792293</v>
      </c>
      <c r="T33" s="85">
        <f>分析係数表!F36</f>
        <v>0.88071450196790801</v>
      </c>
      <c r="U33" s="86">
        <f t="shared" si="7"/>
        <v>1.5828773014501902</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投入係数表!V34</f>
        <v>2.0618556701030927E-2</v>
      </c>
      <c r="E34" s="77">
        <f t="shared" si="0"/>
        <v>2.0618556701030926</v>
      </c>
      <c r="F34" s="76">
        <f>分析係数表!C37</f>
        <v>0.2431087913880281</v>
      </c>
      <c r="G34" s="77">
        <f t="shared" si="1"/>
        <v>0.50125523997531563</v>
      </c>
      <c r="H34" s="77">
        <v>0.53892893453719404</v>
      </c>
      <c r="I34" s="77">
        <f t="shared" si="2"/>
        <v>0.53892893453719404</v>
      </c>
      <c r="J34" s="76">
        <f>分析係数表!G37</f>
        <v>0.38193760262725779</v>
      </c>
      <c r="K34" s="78">
        <f t="shared" si="3"/>
        <v>0.20583722524359824</v>
      </c>
      <c r="L34" s="79"/>
      <c r="M34" s="80"/>
      <c r="N34" s="81">
        <f>分析係数表!H37</f>
        <v>4.6944189860595245E-2</v>
      </c>
      <c r="O34" s="82">
        <f t="shared" si="4"/>
        <v>0.55648836955075109</v>
      </c>
      <c r="P34" s="76">
        <f>分析係数表!C37</f>
        <v>0.2431087913880281</v>
      </c>
      <c r="Q34" s="82">
        <f t="shared" si="5"/>
        <v>0.13528721494297744</v>
      </c>
      <c r="R34" s="83">
        <v>0.17502533009182827</v>
      </c>
      <c r="S34" s="84">
        <f t="shared" si="6"/>
        <v>0.71395426462902234</v>
      </c>
      <c r="T34" s="85">
        <f>分析係数表!F37</f>
        <v>0.60410509031198689</v>
      </c>
      <c r="U34" s="86">
        <f t="shared" si="7"/>
        <v>0.43130340551234375</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投入係数表!V35</f>
        <v>2.0618556701030927E-2</v>
      </c>
      <c r="E35" s="77">
        <f t="shared" si="0"/>
        <v>2.0618556701030926</v>
      </c>
      <c r="F35" s="76">
        <f>分析係数表!C38</f>
        <v>1.1157894736842144E-2</v>
      </c>
      <c r="G35" s="77">
        <f t="shared" si="1"/>
        <v>2.300596852957143E-2</v>
      </c>
      <c r="H35" s="77">
        <v>2.4156452650058179E-2</v>
      </c>
      <c r="I35" s="77">
        <f t="shared" si="2"/>
        <v>2.4156452650058179E-2</v>
      </c>
      <c r="J35" s="76">
        <f>分析係数表!G38</f>
        <v>0.27611940298507465</v>
      </c>
      <c r="K35" s="78">
        <f t="shared" si="3"/>
        <v>6.6700652839712885E-3</v>
      </c>
      <c r="L35" s="79"/>
      <c r="M35" s="80"/>
      <c r="N35" s="81">
        <f>分析係数表!H38</f>
        <v>4.123293618252858E-2</v>
      </c>
      <c r="O35" s="82">
        <f t="shared" si="4"/>
        <v>0.48878571546648375</v>
      </c>
      <c r="P35" s="76">
        <f>分析係数表!C38</f>
        <v>1.1157894736842144E-2</v>
      </c>
      <c r="Q35" s="82">
        <f t="shared" si="5"/>
        <v>5.4538195620471011E-3</v>
      </c>
      <c r="R35" s="83">
        <v>6.7931002724318321E-3</v>
      </c>
      <c r="S35" s="84">
        <f t="shared" si="6"/>
        <v>3.0949552922490013E-2</v>
      </c>
      <c r="T35" s="85">
        <f>分析係数表!F38</f>
        <v>0.61194029850746268</v>
      </c>
      <c r="U35" s="86">
        <f t="shared" si="7"/>
        <v>1.8939278654061052E-2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投入係数表!V36</f>
        <v>0</v>
      </c>
      <c r="E36" s="77">
        <f t="shared" si="0"/>
        <v>0</v>
      </c>
      <c r="F36" s="76">
        <f>分析係数表!C39</f>
        <v>1</v>
      </c>
      <c r="G36" s="77">
        <f t="shared" si="1"/>
        <v>0</v>
      </c>
      <c r="H36" s="77">
        <v>5.6220454113575418E-3</v>
      </c>
      <c r="I36" s="77">
        <f t="shared" si="2"/>
        <v>5.6220454113575418E-3</v>
      </c>
      <c r="J36" s="76">
        <f>分析係数表!G39</f>
        <v>0.35370879120879123</v>
      </c>
      <c r="K36" s="78">
        <f t="shared" si="3"/>
        <v>1.9885668865722073E-3</v>
      </c>
      <c r="L36" s="79"/>
      <c r="M36" s="80"/>
      <c r="N36" s="81">
        <f>分析係数表!H39</f>
        <v>3.7431865322463944E-3</v>
      </c>
      <c r="O36" s="82">
        <f t="shared" si="4"/>
        <v>4.4372685447121127E-2</v>
      </c>
      <c r="P36" s="76">
        <f>分析係数表!C39</f>
        <v>1</v>
      </c>
      <c r="Q36" s="82">
        <f t="shared" si="5"/>
        <v>4.4372685447121127E-2</v>
      </c>
      <c r="R36" s="83">
        <v>0.16164877619089368</v>
      </c>
      <c r="S36" s="84">
        <f t="shared" si="6"/>
        <v>0.16727082160225124</v>
      </c>
      <c r="T36" s="85">
        <f>分析係数表!F39</f>
        <v>0.70432692307692313</v>
      </c>
      <c r="U36" s="86">
        <f t="shared" si="7"/>
        <v>0.11781334309966254</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投入係数表!V37</f>
        <v>0</v>
      </c>
      <c r="E37" s="77">
        <f t="shared" si="0"/>
        <v>0</v>
      </c>
      <c r="F37" s="76">
        <f>分析係数表!C40</f>
        <v>0.83748410739660462</v>
      </c>
      <c r="G37" s="77">
        <f t="shared" si="1"/>
        <v>0</v>
      </c>
      <c r="H37" s="77">
        <v>9.5357450595037578E-4</v>
      </c>
      <c r="I37" s="77">
        <f t="shared" si="2"/>
        <v>9.5357450595037578E-4</v>
      </c>
      <c r="J37" s="76">
        <f>分析係数表!G40</f>
        <v>0.52098192071653671</v>
      </c>
      <c r="K37" s="78">
        <f t="shared" si="3"/>
        <v>4.967950776563493E-4</v>
      </c>
      <c r="L37" s="79"/>
      <c r="M37" s="80"/>
      <c r="N37" s="81">
        <f>分析係数表!H40</f>
        <v>2.620230572572476E-2</v>
      </c>
      <c r="O37" s="82">
        <f t="shared" si="4"/>
        <v>0.31060879812984787</v>
      </c>
      <c r="P37" s="76">
        <f>分析係数表!C40</f>
        <v>0.83748410739660462</v>
      </c>
      <c r="Q37" s="82">
        <f t="shared" si="5"/>
        <v>0.2601299320513078</v>
      </c>
      <c r="R37" s="83">
        <v>0.26047065329619523</v>
      </c>
      <c r="S37" s="84">
        <f t="shared" si="6"/>
        <v>0.26142422780214558</v>
      </c>
      <c r="T37" s="85">
        <f>分析係数表!F40</f>
        <v>0.71877591640404714</v>
      </c>
      <c r="U37" s="86">
        <f t="shared" si="7"/>
        <v>0.18790543890870756</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投入係数表!V38</f>
        <v>0</v>
      </c>
      <c r="E38" s="77">
        <f t="shared" si="0"/>
        <v>0</v>
      </c>
      <c r="F38" s="76">
        <f>分析係数表!C41</f>
        <v>0.81365098605995612</v>
      </c>
      <c r="G38" s="77">
        <f t="shared" si="1"/>
        <v>0</v>
      </c>
      <c r="H38" s="77">
        <v>2.686538547152479E-4</v>
      </c>
      <c r="I38" s="77">
        <f t="shared" si="2"/>
        <v>2.686538547152479E-4</v>
      </c>
      <c r="J38" s="76">
        <f>分析係数表!G41</f>
        <v>0.45125858123569795</v>
      </c>
      <c r="K38" s="78">
        <f t="shared" si="3"/>
        <v>1.2123235732230409E-4</v>
      </c>
      <c r="L38" s="79"/>
      <c r="M38" s="80"/>
      <c r="N38" s="81">
        <f>分析係数表!H41</f>
        <v>4.9838406251507407E-2</v>
      </c>
      <c r="O38" s="82">
        <f t="shared" si="4"/>
        <v>0.59079714695831897</v>
      </c>
      <c r="P38" s="76">
        <f>分析係数表!C41</f>
        <v>0.81365098605995612</v>
      </c>
      <c r="Q38" s="82">
        <f t="shared" si="5"/>
        <v>0.48070268118404502</v>
      </c>
      <c r="R38" s="83">
        <v>0.48998315721141777</v>
      </c>
      <c r="S38" s="84">
        <f t="shared" si="6"/>
        <v>0.49025181106613303</v>
      </c>
      <c r="T38" s="85">
        <f>分析係数表!F41</f>
        <v>0.55572082379862697</v>
      </c>
      <c r="U38" s="86">
        <f t="shared" si="7"/>
        <v>0.27244314031444028</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投入係数表!V39</f>
        <v>0</v>
      </c>
      <c r="E39" s="77">
        <f>$C$24*D39</f>
        <v>0</v>
      </c>
      <c r="F39" s="76">
        <f>分析係数表!C42</f>
        <v>0.2575498575498576</v>
      </c>
      <c r="G39" s="77">
        <f>E39*F39</f>
        <v>0</v>
      </c>
      <c r="H39" s="77">
        <v>8.4285854747319724E-4</v>
      </c>
      <c r="I39" s="77">
        <f>C39+H39</f>
        <v>8.4285854747319724E-4</v>
      </c>
      <c r="J39" s="76">
        <f>分析係数表!G42</f>
        <v>0.48351648351648352</v>
      </c>
      <c r="K39" s="78">
        <f t="shared" si="3"/>
        <v>4.0753600097605144E-4</v>
      </c>
      <c r="L39" s="79"/>
      <c r="M39" s="80"/>
      <c r="N39" s="81">
        <f>分析係数表!H42</f>
        <v>1.4085186435772515E-2</v>
      </c>
      <c r="O39" s="82">
        <f t="shared" si="4"/>
        <v>0.16696938338349701</v>
      </c>
      <c r="P39" s="76">
        <f>分析係数表!C42</f>
        <v>0.2575498575498576</v>
      </c>
      <c r="Q39" s="82">
        <f>O39*P39</f>
        <v>4.3002940905607218E-2</v>
      </c>
      <c r="R39" s="83">
        <v>4.4986400783517587E-2</v>
      </c>
      <c r="S39" s="84">
        <f>I39+R39</f>
        <v>4.5829259330990788E-2</v>
      </c>
      <c r="T39" s="85">
        <f>分析係数表!F42</f>
        <v>0.55824175824175826</v>
      </c>
      <c r="U39" s="86">
        <f>S39*T39</f>
        <v>2.5583806307849802E-2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投入係数表!V40</f>
        <v>2.0618556701030927E-2</v>
      </c>
      <c r="E40" s="77">
        <f>$C$24*D40</f>
        <v>2.0618556701030926</v>
      </c>
      <c r="F40" s="76">
        <f>分析係数表!C43</f>
        <v>0.29732567908148977</v>
      </c>
      <c r="G40" s="77">
        <f>E40*F40</f>
        <v>0.61304263728142216</v>
      </c>
      <c r="H40" s="77">
        <v>0.71054025375843421</v>
      </c>
      <c r="I40" s="77">
        <f>C40+H40</f>
        <v>0.71054025375843421</v>
      </c>
      <c r="J40" s="76">
        <f>分析係数表!G43</f>
        <v>0.35619328972357039</v>
      </c>
      <c r="K40" s="78">
        <f t="shared" si="3"/>
        <v>0.25308967046723718</v>
      </c>
      <c r="L40" s="79"/>
      <c r="M40" s="80"/>
      <c r="N40" s="81">
        <f>分析係数表!H43</f>
        <v>3.7451160098403359E-2</v>
      </c>
      <c r="O40" s="82">
        <f t="shared" si="4"/>
        <v>0.4439555796539284</v>
      </c>
      <c r="P40" s="76">
        <f>分析係数表!C43</f>
        <v>0.29732567908148977</v>
      </c>
      <c r="Q40" s="82">
        <f>O40*P40</f>
        <v>0.13199939420262069</v>
      </c>
      <c r="R40" s="83">
        <v>0.20977772877135004</v>
      </c>
      <c r="S40" s="84">
        <f>I40+R40</f>
        <v>0.92031798252978425</v>
      </c>
      <c r="T40" s="85">
        <f>分析係数表!F43</f>
        <v>0.64929309981008654</v>
      </c>
      <c r="U40" s="86">
        <f>S40*T40</f>
        <v>0.59755611568772871</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投入係数表!V41</f>
        <v>0</v>
      </c>
      <c r="E41" s="77">
        <f>$C$24*D41</f>
        <v>0</v>
      </c>
      <c r="F41" s="76">
        <f>分析係数表!C44</f>
        <v>0.43971020730220212</v>
      </c>
      <c r="G41" s="77">
        <f>E41*F41</f>
        <v>0</v>
      </c>
      <c r="H41" s="77">
        <v>9.4787496535985675E-4</v>
      </c>
      <c r="I41" s="77">
        <f>C41+H41</f>
        <v>9.4787496535985675E-4</v>
      </c>
      <c r="J41" s="76">
        <f>分析係数表!G44</f>
        <v>0.26333317697828229</v>
      </c>
      <c r="K41" s="78">
        <f t="shared" si="3"/>
        <v>2.4960692600639036E-4</v>
      </c>
      <c r="L41" s="79"/>
      <c r="M41" s="80"/>
      <c r="N41" s="81">
        <f>分析係数表!H44</f>
        <v>0.10921807920505523</v>
      </c>
      <c r="O41" s="82">
        <f t="shared" si="4"/>
        <v>1.2946988967702533</v>
      </c>
      <c r="P41" s="76">
        <f>分析係数表!C44</f>
        <v>0.43971020730220212</v>
      </c>
      <c r="Q41" s="82">
        <f>O41*P41</f>
        <v>0.56929232029278043</v>
      </c>
      <c r="R41" s="83">
        <v>0.57822155842338763</v>
      </c>
      <c r="S41" s="84">
        <f>I41+R41</f>
        <v>0.57916943338874749</v>
      </c>
      <c r="T41" s="85">
        <f>分析係数表!F44</f>
        <v>0.45991838266335194</v>
      </c>
      <c r="U41" s="86">
        <f>S41*T41</f>
        <v>0.26637066909220269</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投入係数表!V42</f>
        <v>0</v>
      </c>
      <c r="E42" s="77">
        <f>$C$24*D42</f>
        <v>0</v>
      </c>
      <c r="F42" s="76">
        <f>分析係数表!C45</f>
        <v>1</v>
      </c>
      <c r="G42" s="77">
        <f>E42*F42</f>
        <v>0</v>
      </c>
      <c r="H42" s="77">
        <v>4.8217824313889811E-3</v>
      </c>
      <c r="I42" s="77">
        <f>C42+H42</f>
        <v>4.8217824313889811E-3</v>
      </c>
      <c r="J42" s="76">
        <f>分析係数表!G45</f>
        <v>0</v>
      </c>
      <c r="K42" s="78">
        <f t="shared" si="3"/>
        <v>0</v>
      </c>
      <c r="L42" s="79"/>
      <c r="M42" s="80"/>
      <c r="N42" s="81">
        <f>分析係数表!H45</f>
        <v>0</v>
      </c>
      <c r="O42" s="82">
        <f t="shared" si="4"/>
        <v>0</v>
      </c>
      <c r="P42" s="76">
        <f>分析係数表!C45</f>
        <v>1</v>
      </c>
      <c r="Q42" s="82">
        <f>O42*P42</f>
        <v>0</v>
      </c>
      <c r="R42" s="83">
        <v>5.3725633641939314E-3</v>
      </c>
      <c r="S42" s="84">
        <f>I42+R42</f>
        <v>1.0194345795582913E-2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0</v>
      </c>
      <c r="E43" s="77">
        <f>$C$24*D43</f>
        <v>0</v>
      </c>
      <c r="F43" s="76">
        <f>分析係数表!C46</f>
        <v>1</v>
      </c>
      <c r="G43" s="77">
        <f>E43*F43</f>
        <v>0</v>
      </c>
      <c r="H43" s="77">
        <v>2.9633441330800835E-2</v>
      </c>
      <c r="I43" s="77">
        <f>C43+H43</f>
        <v>2.9633441330800835E-2</v>
      </c>
      <c r="J43" s="76">
        <f>分析係数表!G46</f>
        <v>9.3457943925233638E-3</v>
      </c>
      <c r="K43" s="78">
        <f t="shared" si="3"/>
        <v>2.7694804982056852E-4</v>
      </c>
      <c r="L43" s="79"/>
      <c r="M43" s="80"/>
      <c r="N43" s="81">
        <f>分析係数表!H46</f>
        <v>5.0031354010901551E-2</v>
      </c>
      <c r="O43" s="82">
        <f t="shared" si="4"/>
        <v>0.59308439878549013</v>
      </c>
      <c r="P43" s="76">
        <f>分析係数表!C46</f>
        <v>1</v>
      </c>
      <c r="Q43" s="82">
        <f>O43*P43</f>
        <v>0.59308439878549013</v>
      </c>
      <c r="R43" s="83">
        <v>0.61815476401889979</v>
      </c>
      <c r="S43" s="84">
        <f>I43+R43</f>
        <v>0.64778820534970061</v>
      </c>
      <c r="T43" s="85">
        <f>分析係数表!F46</f>
        <v>0.31355140186915886</v>
      </c>
      <c r="U43" s="86">
        <f>S43*T43</f>
        <v>0.20311489990170517</v>
      </c>
      <c r="V43" s="87">
        <f>分析係数表!D46</f>
        <v>6.2305295950155766E-4</v>
      </c>
      <c r="W43" s="88">
        <f>ROUND(S43*V43,0)</f>
        <v>0</v>
      </c>
      <c r="X43" s="76">
        <f>分析係数表!E46</f>
        <v>2.0249221183800624E-3</v>
      </c>
      <c r="Y43" s="89">
        <f>ROUND(S43*X43,0)</f>
        <v>0</v>
      </c>
    </row>
    <row r="44" spans="1:25" x14ac:dyDescent="0.2">
      <c r="A44" s="3">
        <v>37</v>
      </c>
      <c r="B44" s="14" t="s">
        <v>150</v>
      </c>
      <c r="C44" s="197">
        <f>SUM(C5:C43)</f>
        <v>100</v>
      </c>
      <c r="D44" s="92">
        <f>投入係数表!V44</f>
        <v>0.64948453608247425</v>
      </c>
      <c r="E44" s="91">
        <f>SUM(E5:E43)</f>
        <v>64.948453608247434</v>
      </c>
      <c r="F44" s="92">
        <f>分析係数表!C47</f>
        <v>0.44631798907903963</v>
      </c>
      <c r="G44" s="91">
        <f>SUM(G5:G43)</f>
        <v>4.0006726961808896</v>
      </c>
      <c r="H44" s="91">
        <f>SUM(H5:H43)</f>
        <v>4.4175390374315651</v>
      </c>
      <c r="I44" s="91">
        <f>SUM(I5:I43)</f>
        <v>104.41753903743158</v>
      </c>
      <c r="J44" s="92">
        <f>分析係数表!G47</f>
        <v>0.26122233306007958</v>
      </c>
      <c r="K44" s="93">
        <f>SUM(K5:K43)</f>
        <v>18.906306869651509</v>
      </c>
      <c r="L44" s="94">
        <f>最終需要_まとめ!$L$33</f>
        <v>0.627</v>
      </c>
      <c r="M44" s="91">
        <f>K44*L44</f>
        <v>11.854254407271496</v>
      </c>
      <c r="N44" s="95">
        <f>分析係数表!H47</f>
        <v>1</v>
      </c>
      <c r="O44" s="96">
        <f>SUM(O5:O43)</f>
        <v>11.854254407271497</v>
      </c>
      <c r="P44" s="92">
        <f>分析係数表!C47</f>
        <v>0.44631798907903963</v>
      </c>
      <c r="Q44" s="96">
        <f>SUM(Q5:Q43)</f>
        <v>5.141982623648186</v>
      </c>
      <c r="R44" s="91">
        <f>SUM(R7:R43)</f>
        <v>5.6508384829554625</v>
      </c>
      <c r="S44" s="97">
        <f>SUM(S5:S43)</f>
        <v>110.21650921414468</v>
      </c>
      <c r="T44" s="98">
        <f>分析係数表!F47</f>
        <v>0.52393110055407954</v>
      </c>
      <c r="U44" s="99">
        <f>SUM(U5:U43)</f>
        <v>39.038141971919146</v>
      </c>
      <c r="V44" s="100">
        <f>分析係数表!D47</f>
        <v>0.10969491056701794</v>
      </c>
      <c r="W44" s="101">
        <f>SUM(W5:W43)</f>
        <v>93</v>
      </c>
      <c r="X44" s="92">
        <f>分析係数表!E47</f>
        <v>8.3823050104198563E-2</v>
      </c>
      <c r="Y44" s="102">
        <f>SUM(Y5:Y43)</f>
        <v>104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0.75107940679556973</v>
      </c>
      <c r="G5" s="77">
        <f t="shared" ref="G5:G38" si="1">E5*F5</f>
        <v>0</v>
      </c>
      <c r="H5" s="77">
        <f t="array" ref="H5:H43">MMULT(逆行列係数!C5:AO43,'21'!G5:G43)</f>
        <v>1.0678740775659297E-3</v>
      </c>
      <c r="I5" s="77">
        <f t="shared" ref="I5:I38" si="2">C5+H5</f>
        <v>1.0678740775659297E-3</v>
      </c>
      <c r="J5" s="76">
        <f>分析係数表!G8</f>
        <v>0.11972085188304657</v>
      </c>
      <c r="K5" s="78">
        <f t="shared" ref="K5:K38" si="3">I5*J5</f>
        <v>1.2784679427001565E-4</v>
      </c>
      <c r="L5" s="79" t="s">
        <v>183</v>
      </c>
      <c r="M5" s="80" t="s">
        <v>183</v>
      </c>
      <c r="N5" s="81">
        <f>分析係数表!H8</f>
        <v>1.1750518547103371E-2</v>
      </c>
      <c r="O5" s="82">
        <f t="shared" ref="O5:O43" si="4">$M$44*N5</f>
        <v>0.10763339296526082</v>
      </c>
      <c r="P5" s="76">
        <f>分析係数表!C8</f>
        <v>0.75107940679556973</v>
      </c>
      <c r="Q5" s="82">
        <f t="shared" ref="Q5:Q38" si="5">O5*P5</f>
        <v>8.0841224939742551E-2</v>
      </c>
      <c r="R5" s="83">
        <f t="array" ref="R5:R43">MMULT(逆行列係数!C5:AO43,'21'!Q5:Q43)</f>
        <v>0.11413938597421323</v>
      </c>
      <c r="S5" s="84">
        <f t="shared" ref="S5:S38" si="6">I5+R5</f>
        <v>0.11520726005177917</v>
      </c>
      <c r="T5" s="85">
        <f>分析係数表!F8</f>
        <v>0.45193117555047529</v>
      </c>
      <c r="U5" s="86">
        <f t="shared" ref="U5:U38" si="7">S5*T5</f>
        <v>5.2065752467149874E-2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投入係数表!W6</f>
        <v>0</v>
      </c>
      <c r="E6" s="77">
        <f t="shared" si="0"/>
        <v>0</v>
      </c>
      <c r="F6" s="76">
        <f>分析係数表!C9</f>
        <v>5.0420168067226934E-2</v>
      </c>
      <c r="G6" s="77">
        <f t="shared" si="1"/>
        <v>0</v>
      </c>
      <c r="H6" s="77">
        <v>5.2932968048664449E-6</v>
      </c>
      <c r="I6" s="77">
        <f t="shared" si="2"/>
        <v>5.2932968048664449E-6</v>
      </c>
      <c r="J6" s="76">
        <f>分析係数表!G9</f>
        <v>0.2857142857142857</v>
      </c>
      <c r="K6" s="78">
        <f t="shared" si="3"/>
        <v>1.5123705156761271E-6</v>
      </c>
      <c r="L6" s="79"/>
      <c r="M6" s="80"/>
      <c r="N6" s="81">
        <f>分析係数表!H9</f>
        <v>6.077854420915537E-4</v>
      </c>
      <c r="O6" s="82">
        <f t="shared" si="4"/>
        <v>5.5672444637203883E-3</v>
      </c>
      <c r="P6" s="76">
        <f>分析係数表!C9</f>
        <v>5.0420168067226934E-2</v>
      </c>
      <c r="Q6" s="82">
        <f t="shared" si="5"/>
        <v>2.8070140153212066E-4</v>
      </c>
      <c r="R6" s="83">
        <v>3.2325016074854091E-4</v>
      </c>
      <c r="S6" s="84">
        <f t="shared" si="6"/>
        <v>3.2854345755340737E-4</v>
      </c>
      <c r="T6" s="85">
        <f>分析係数表!F9</f>
        <v>0.7142857142857143</v>
      </c>
      <c r="U6" s="86">
        <f t="shared" si="7"/>
        <v>2.3467389825243383E-4</v>
      </c>
      <c r="V6" s="87">
        <f>分析係数表!D9</f>
        <v>0.14285714285714285</v>
      </c>
      <c r="W6" s="167">
        <f t="shared" si="8"/>
        <v>0</v>
      </c>
      <c r="X6" s="76">
        <f>分析係数表!E9</f>
        <v>0</v>
      </c>
      <c r="Y6" s="166">
        <f t="shared" si="9"/>
        <v>0</v>
      </c>
    </row>
    <row r="7" spans="1:25" x14ac:dyDescent="0.2">
      <c r="A7" s="6" t="s">
        <v>220</v>
      </c>
      <c r="B7" s="5" t="s">
        <v>266</v>
      </c>
      <c r="C7" s="90"/>
      <c r="D7" s="76">
        <f>投入係数表!W7</f>
        <v>0</v>
      </c>
      <c r="E7" s="77">
        <f t="shared" si="0"/>
        <v>0</v>
      </c>
      <c r="F7" s="76">
        <f>分析係数表!C10</f>
        <v>1</v>
      </c>
      <c r="G7" s="77">
        <f t="shared" si="1"/>
        <v>0</v>
      </c>
      <c r="H7" s="77">
        <v>1.7546227931867751E-3</v>
      </c>
      <c r="I7" s="77">
        <f t="shared" si="2"/>
        <v>1.7546227931867751E-3</v>
      </c>
      <c r="J7" s="76">
        <f>分析係数表!G10</f>
        <v>0.17928858290304073</v>
      </c>
      <c r="K7" s="78">
        <f t="shared" si="3"/>
        <v>3.1458383411983202E-4</v>
      </c>
      <c r="L7" s="79"/>
      <c r="M7" s="80"/>
      <c r="N7" s="81">
        <f>分析係数表!H10</f>
        <v>1.1866287202739858E-3</v>
      </c>
      <c r="O7" s="82">
        <f t="shared" si="4"/>
        <v>1.0869382048215996E-2</v>
      </c>
      <c r="P7" s="76">
        <f>分析係数表!C10</f>
        <v>1</v>
      </c>
      <c r="Q7" s="82">
        <f t="shared" si="5"/>
        <v>1.0869382048215996E-2</v>
      </c>
      <c r="R7" s="83">
        <v>1.8113663121548346E-2</v>
      </c>
      <c r="S7" s="84">
        <f t="shared" si="6"/>
        <v>1.986828591473512E-2</v>
      </c>
      <c r="T7" s="85">
        <f>分析係数表!F10</f>
        <v>0.51912411550965765</v>
      </c>
      <c r="U7" s="86">
        <f t="shared" si="7"/>
        <v>1.0314106352179858E-2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投入係数表!W8</f>
        <v>0</v>
      </c>
      <c r="E8" s="77">
        <f t="shared" si="0"/>
        <v>0</v>
      </c>
      <c r="F8" s="76">
        <f>分析係数表!C11</f>
        <v>1.2755102040816757E-3</v>
      </c>
      <c r="G8" s="77">
        <f t="shared" si="1"/>
        <v>0</v>
      </c>
      <c r="H8" s="77">
        <v>2.846658668974421E-4</v>
      </c>
      <c r="I8" s="77">
        <f t="shared" si="2"/>
        <v>2.846658668974421E-4</v>
      </c>
      <c r="J8" s="76">
        <f>分析係数表!G11</f>
        <v>0.5714285714285714</v>
      </c>
      <c r="K8" s="78">
        <f t="shared" si="3"/>
        <v>1.6266620965568119E-4</v>
      </c>
      <c r="L8" s="79"/>
      <c r="M8" s="80"/>
      <c r="N8" s="81">
        <f>分析係数表!H11</f>
        <v>-1.9294775939414404E-5</v>
      </c>
      <c r="O8" s="82">
        <f t="shared" si="4"/>
        <v>-1.7673791948318694E-4</v>
      </c>
      <c r="P8" s="76">
        <f>分析係数表!C11</f>
        <v>1.2755102040816757E-3</v>
      </c>
      <c r="Q8" s="82">
        <f t="shared" si="5"/>
        <v>-2.2543101974897053E-7</v>
      </c>
      <c r="R8" s="83">
        <v>4.9479389603878414E-5</v>
      </c>
      <c r="S8" s="84">
        <f t="shared" si="6"/>
        <v>3.341452565013205E-4</v>
      </c>
      <c r="T8" s="85">
        <f>分析係数表!F11</f>
        <v>0.8571428571428571</v>
      </c>
      <c r="U8" s="86">
        <f t="shared" si="7"/>
        <v>2.8641021985827472E-4</v>
      </c>
      <c r="V8" s="87">
        <f>分析係数表!D11</f>
        <v>0.14285714285714285</v>
      </c>
      <c r="W8" s="167">
        <f t="shared" si="8"/>
        <v>0</v>
      </c>
      <c r="X8" s="76">
        <f>分析係数表!E11</f>
        <v>0</v>
      </c>
      <c r="Y8" s="166">
        <f t="shared" si="9"/>
        <v>0</v>
      </c>
    </row>
    <row r="9" spans="1:25" x14ac:dyDescent="0.2">
      <c r="A9" s="6" t="s">
        <v>222</v>
      </c>
      <c r="B9" s="5" t="s">
        <v>190</v>
      </c>
      <c r="C9" s="90"/>
      <c r="D9" s="76">
        <f>投入係数表!W9</f>
        <v>0</v>
      </c>
      <c r="E9" s="77">
        <f t="shared" si="0"/>
        <v>0</v>
      </c>
      <c r="F9" s="76">
        <f>分析係数表!C12</f>
        <v>9.1502903081732923E-2</v>
      </c>
      <c r="G9" s="77">
        <f t="shared" si="1"/>
        <v>0</v>
      </c>
      <c r="H9" s="77">
        <v>1.7485018766027796E-4</v>
      </c>
      <c r="I9" s="77">
        <f t="shared" si="2"/>
        <v>1.7485018766027796E-4</v>
      </c>
      <c r="J9" s="76">
        <f>分析係数表!G12</f>
        <v>0.14161426479455594</v>
      </c>
      <c r="K9" s="78">
        <f t="shared" si="3"/>
        <v>2.4761280774700401E-5</v>
      </c>
      <c r="L9" s="79"/>
      <c r="M9" s="80"/>
      <c r="N9" s="81">
        <f>分析係数表!H12</f>
        <v>9.0270609232550286E-2</v>
      </c>
      <c r="O9" s="82">
        <f t="shared" si="4"/>
        <v>0.82686835630208999</v>
      </c>
      <c r="P9" s="76">
        <f>分析係数表!C12</f>
        <v>9.1502903081732923E-2</v>
      </c>
      <c r="Q9" s="82">
        <f t="shared" si="5"/>
        <v>7.5660855068061944E-2</v>
      </c>
      <c r="R9" s="83">
        <v>8.6038334670346314E-2</v>
      </c>
      <c r="S9" s="84">
        <f t="shared" si="6"/>
        <v>8.6213184858006595E-2</v>
      </c>
      <c r="T9" s="85">
        <f>分析係数表!F12</f>
        <v>0.30579722628994743</v>
      </c>
      <c r="U9" s="86">
        <f t="shared" si="7"/>
        <v>2.6363752799200911E-2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投入係数表!W10</f>
        <v>1.6238159675236806E-3</v>
      </c>
      <c r="E10" s="77">
        <f t="shared" si="0"/>
        <v>0.16238159675236805</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0.12451186427590519</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投入係数表!W11</f>
        <v>1.6238159675236806E-3</v>
      </c>
      <c r="E11" s="77">
        <f t="shared" si="0"/>
        <v>0.16238159675236805</v>
      </c>
      <c r="F11" s="76">
        <f>分析係数表!C14</f>
        <v>8.6714152988541793E-3</v>
      </c>
      <c r="G11" s="77">
        <f t="shared" si="1"/>
        <v>1.4080782623308544E-3</v>
      </c>
      <c r="H11" s="77">
        <v>2.0857954182682092E-3</v>
      </c>
      <c r="I11" s="77">
        <f t="shared" si="2"/>
        <v>2.0857954182682092E-3</v>
      </c>
      <c r="J11" s="76">
        <f>分析係数表!G14</f>
        <v>0.2</v>
      </c>
      <c r="K11" s="78">
        <f t="shared" si="3"/>
        <v>4.1715908365364186E-4</v>
      </c>
      <c r="L11" s="79"/>
      <c r="M11" s="80"/>
      <c r="N11" s="81">
        <f>分析係数表!H14</f>
        <v>1.1383917804254498E-3</v>
      </c>
      <c r="O11" s="82">
        <f t="shared" si="4"/>
        <v>1.0427537249508029E-2</v>
      </c>
      <c r="P11" s="76">
        <f>分析係数表!C14</f>
        <v>8.6714152988541793E-3</v>
      </c>
      <c r="Q11" s="82">
        <f t="shared" si="5"/>
        <v>9.0421506034755759E-5</v>
      </c>
      <c r="R11" s="83">
        <v>7.2435378875216586E-4</v>
      </c>
      <c r="S11" s="84">
        <f t="shared" si="6"/>
        <v>2.8101492070203753E-3</v>
      </c>
      <c r="T11" s="85">
        <f>分析係数表!F14</f>
        <v>0.33888888888888891</v>
      </c>
      <c r="U11" s="86">
        <f t="shared" si="7"/>
        <v>9.5232834237912723E-4</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投入係数表!W12</f>
        <v>1.0013531799729363E-2</v>
      </c>
      <c r="E12" s="77">
        <f t="shared" si="0"/>
        <v>1.0013531799729363</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7.6615888095961523E-2</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投入係数表!W13</f>
        <v>1.8944519621109607E-3</v>
      </c>
      <c r="E13" s="77">
        <f t="shared" si="0"/>
        <v>0.18944519621109607</v>
      </c>
      <c r="F13" s="76">
        <f>分析係数表!C16</f>
        <v>2.5322997416020621E-2</v>
      </c>
      <c r="G13" s="77">
        <f t="shared" si="1"/>
        <v>4.7973202141311051E-3</v>
      </c>
      <c r="H13" s="77">
        <v>6.4738264513717961E-3</v>
      </c>
      <c r="I13" s="77">
        <f t="shared" si="2"/>
        <v>6.4738264513717961E-3</v>
      </c>
      <c r="J13" s="76">
        <f>分析係数表!G16</f>
        <v>3.2710280373831772E-2</v>
      </c>
      <c r="K13" s="78">
        <f t="shared" si="3"/>
        <v>2.1176067831589986E-4</v>
      </c>
      <c r="L13" s="79"/>
      <c r="M13" s="80"/>
      <c r="N13" s="81">
        <f>分析係数表!H16</f>
        <v>1.6091843133471614E-2</v>
      </c>
      <c r="O13" s="82">
        <f t="shared" si="4"/>
        <v>0.14739942484897792</v>
      </c>
      <c r="P13" s="76">
        <f>分析係数表!C16</f>
        <v>2.5322997416020621E-2</v>
      </c>
      <c r="Q13" s="82">
        <f t="shared" si="5"/>
        <v>3.7325952545735936E-3</v>
      </c>
      <c r="R13" s="83">
        <v>4.4225726386290442E-3</v>
      </c>
      <c r="S13" s="84">
        <f t="shared" si="6"/>
        <v>1.0896399090000841E-2</v>
      </c>
      <c r="T13" s="85">
        <f>分析係数表!F16</f>
        <v>0.28504672897196259</v>
      </c>
      <c r="U13" s="86">
        <f t="shared" si="7"/>
        <v>3.1059829181778096E-3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投入係数表!W14</f>
        <v>3.8159675236806495E-2</v>
      </c>
      <c r="E14" s="77">
        <f t="shared" si="0"/>
        <v>3.8159675236806496</v>
      </c>
      <c r="F14" s="76">
        <f>分析係数表!C17</f>
        <v>1.516108654453574E-2</v>
      </c>
      <c r="G14" s="77">
        <f t="shared" si="1"/>
        <v>5.7854213877660064E-2</v>
      </c>
      <c r="H14" s="77">
        <v>6.2209743213688058E-2</v>
      </c>
      <c r="I14" s="77">
        <f t="shared" si="2"/>
        <v>6.2209743213688058E-2</v>
      </c>
      <c r="J14" s="76">
        <f>分析係数表!G17</f>
        <v>0.22093023255813954</v>
      </c>
      <c r="K14" s="78">
        <f t="shared" si="3"/>
        <v>1.3744013035582245E-2</v>
      </c>
      <c r="L14" s="79"/>
      <c r="M14" s="80"/>
      <c r="N14" s="81">
        <f>分析係数表!H17</f>
        <v>2.7205634074574307E-3</v>
      </c>
      <c r="O14" s="82">
        <f t="shared" si="4"/>
        <v>2.4920046647129355E-2</v>
      </c>
      <c r="P14" s="76">
        <f>分析係数表!C17</f>
        <v>1.516108654453574E-2</v>
      </c>
      <c r="Q14" s="82">
        <f t="shared" si="5"/>
        <v>3.7781498391099583E-4</v>
      </c>
      <c r="R14" s="83">
        <v>8.4145160238902918E-4</v>
      </c>
      <c r="S14" s="84">
        <f t="shared" si="6"/>
        <v>6.3051194816077086E-2</v>
      </c>
      <c r="T14" s="85">
        <f>分析係数表!F17</f>
        <v>0.34593023255813954</v>
      </c>
      <c r="U14" s="86">
        <f t="shared" si="7"/>
        <v>2.1811314485794108E-2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投入係数表!W15</f>
        <v>5.953991880920162E-3</v>
      </c>
      <c r="E15" s="77">
        <f t="shared" si="0"/>
        <v>0.5953991880920162</v>
      </c>
      <c r="F15" s="76">
        <f>分析係数表!C18</f>
        <v>0.19618745035742657</v>
      </c>
      <c r="G15" s="77">
        <f t="shared" si="1"/>
        <v>0.11680984865665452</v>
      </c>
      <c r="H15" s="77">
        <v>0.12957737084990581</v>
      </c>
      <c r="I15" s="77">
        <f t="shared" si="2"/>
        <v>0.12957737084990581</v>
      </c>
      <c r="J15" s="76">
        <f>分析係数表!G18</f>
        <v>0.21566025215660253</v>
      </c>
      <c r="K15" s="78">
        <f t="shared" si="3"/>
        <v>2.7944688471280284E-2</v>
      </c>
      <c r="L15" s="79"/>
      <c r="M15" s="80"/>
      <c r="N15" s="81">
        <f>分析係数表!H18</f>
        <v>4.341324586368241E-4</v>
      </c>
      <c r="O15" s="82">
        <f t="shared" si="4"/>
        <v>3.9766031883717058E-3</v>
      </c>
      <c r="P15" s="76">
        <f>分析係数表!C18</f>
        <v>0.19618745035742657</v>
      </c>
      <c r="Q15" s="82">
        <f t="shared" si="5"/>
        <v>7.8015964060985823E-4</v>
      </c>
      <c r="R15" s="83">
        <v>2.355507045679074E-3</v>
      </c>
      <c r="S15" s="84">
        <f t="shared" si="6"/>
        <v>0.13193287789558489</v>
      </c>
      <c r="T15" s="85">
        <f>分析係数表!F18</f>
        <v>0.46051758460517583</v>
      </c>
      <c r="U15" s="86">
        <f t="shared" si="7"/>
        <v>6.0757410258484343E-2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投入係数表!W16</f>
        <v>5.5209742895805144E-2</v>
      </c>
      <c r="E16" s="77">
        <f t="shared" si="0"/>
        <v>5.5209742895805141</v>
      </c>
      <c r="F16" s="76">
        <f>分析係数表!C19</f>
        <v>5.4503729202524331E-2</v>
      </c>
      <c r="G16" s="77">
        <f t="shared" si="1"/>
        <v>0.30091368761339549</v>
      </c>
      <c r="H16" s="77">
        <v>0.32871208573474581</v>
      </c>
      <c r="I16" s="77">
        <f t="shared" si="2"/>
        <v>0.32871208573474581</v>
      </c>
      <c r="J16" s="76">
        <f>分析係数表!G19</f>
        <v>5.7142857142857141E-2</v>
      </c>
      <c r="K16" s="78">
        <f t="shared" si="3"/>
        <v>1.8783547756271189E-2</v>
      </c>
      <c r="L16" s="79"/>
      <c r="M16" s="80"/>
      <c r="N16" s="81">
        <f>分析係数表!H19</f>
        <v>-1.1576865563648642E-4</v>
      </c>
      <c r="O16" s="82">
        <f t="shared" si="4"/>
        <v>-1.0604275168991214E-3</v>
      </c>
      <c r="P16" s="76">
        <f>分析係数表!C19</f>
        <v>5.4503729202524331E-2</v>
      </c>
      <c r="Q16" s="82">
        <f t="shared" si="5"/>
        <v>-5.7797254219975009E-5</v>
      </c>
      <c r="R16" s="83">
        <v>3.1019660200219782E-4</v>
      </c>
      <c r="S16" s="84">
        <f t="shared" si="6"/>
        <v>0.32902228233674802</v>
      </c>
      <c r="T16" s="85">
        <f>分析係数表!F19</f>
        <v>0.24047619047619048</v>
      </c>
      <c r="U16" s="86">
        <f t="shared" si="7"/>
        <v>7.912202503812274E-2</v>
      </c>
      <c r="V16" s="87">
        <f>分析係数表!D19</f>
        <v>7.3809523809523811E-2</v>
      </c>
      <c r="W16" s="167">
        <f t="shared" si="8"/>
        <v>0</v>
      </c>
      <c r="X16" s="76">
        <f>分析係数表!E19</f>
        <v>0.05</v>
      </c>
      <c r="Y16" s="166">
        <f t="shared" si="9"/>
        <v>0</v>
      </c>
    </row>
    <row r="17" spans="1:25" x14ac:dyDescent="0.2">
      <c r="A17" s="6" t="s">
        <v>5</v>
      </c>
      <c r="B17" s="5" t="s">
        <v>33</v>
      </c>
      <c r="C17" s="90"/>
      <c r="D17" s="76">
        <f>投入係数表!W17</f>
        <v>2.489851150202977E-2</v>
      </c>
      <c r="E17" s="77">
        <f t="shared" si="0"/>
        <v>2.489851150202977</v>
      </c>
      <c r="F17" s="76">
        <f>分析係数表!C20</f>
        <v>8.1453634085213444E-3</v>
      </c>
      <c r="G17" s="77">
        <f t="shared" si="1"/>
        <v>2.0280742451528111E-2</v>
      </c>
      <c r="H17" s="77">
        <v>2.2311826096145519E-2</v>
      </c>
      <c r="I17" s="77">
        <f t="shared" si="2"/>
        <v>2.2311826096145519E-2</v>
      </c>
      <c r="J17" s="76">
        <f>分析係数表!G20</f>
        <v>0.10256410256410256</v>
      </c>
      <c r="K17" s="78">
        <f t="shared" si="3"/>
        <v>2.2883924201174892E-3</v>
      </c>
      <c r="L17" s="79"/>
      <c r="M17" s="80"/>
      <c r="N17" s="81">
        <f>分析係数表!H20</f>
        <v>5.4025372630360328E-4</v>
      </c>
      <c r="O17" s="82">
        <f t="shared" si="4"/>
        <v>4.9486617455292339E-3</v>
      </c>
      <c r="P17" s="76">
        <f>分析係数表!C20</f>
        <v>8.1453634085213444E-3</v>
      </c>
      <c r="Q17" s="82">
        <f t="shared" si="5"/>
        <v>4.0308648303183185E-5</v>
      </c>
      <c r="R17" s="83">
        <v>1.1468024087424323E-4</v>
      </c>
      <c r="S17" s="84">
        <f t="shared" si="6"/>
        <v>2.2426506337019762E-2</v>
      </c>
      <c r="T17" s="85">
        <f>分析係数表!F20</f>
        <v>0.23076923076923078</v>
      </c>
      <c r="U17" s="86">
        <f t="shared" si="7"/>
        <v>5.1753476162353295E-3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投入係数表!W18</f>
        <v>1.0284167794316644E-2</v>
      </c>
      <c r="E18" s="77">
        <f t="shared" si="0"/>
        <v>1.0284167794316643</v>
      </c>
      <c r="F18" s="76">
        <f>分析係数表!C21</f>
        <v>1.4319809069212375E-2</v>
      </c>
      <c r="G18" s="77">
        <f t="shared" si="1"/>
        <v>1.4726731925035728E-2</v>
      </c>
      <c r="H18" s="77">
        <v>1.6412329140748468E-2</v>
      </c>
      <c r="I18" s="77">
        <f t="shared" si="2"/>
        <v>1.6412329140748468E-2</v>
      </c>
      <c r="J18" s="76">
        <f>分析係数表!G21</f>
        <v>0.28315412186379929</v>
      </c>
      <c r="K18" s="78">
        <f t="shared" si="3"/>
        <v>4.6472186455882762E-3</v>
      </c>
      <c r="L18" s="79"/>
      <c r="M18" s="80"/>
      <c r="N18" s="81">
        <f>分析係数表!H21</f>
        <v>8.9720708118276973E-4</v>
      </c>
      <c r="O18" s="82">
        <f t="shared" si="4"/>
        <v>8.2183132559681925E-3</v>
      </c>
      <c r="P18" s="76">
        <f>分析係数表!C21</f>
        <v>1.4319809069212375E-2</v>
      </c>
      <c r="Q18" s="82">
        <f t="shared" si="5"/>
        <v>1.1768467669644161E-4</v>
      </c>
      <c r="R18" s="83">
        <v>3.1056947280473066E-4</v>
      </c>
      <c r="S18" s="84">
        <f t="shared" si="6"/>
        <v>1.6722898613553198E-2</v>
      </c>
      <c r="T18" s="85">
        <f>分析係数表!F21</f>
        <v>0.4265232974910394</v>
      </c>
      <c r="U18" s="86">
        <f t="shared" si="7"/>
        <v>7.1327058602610408E-3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投入係数表!W19</f>
        <v>8.119079837618403E-3</v>
      </c>
      <c r="E19" s="77">
        <f t="shared" si="0"/>
        <v>0.81190798376184026</v>
      </c>
      <c r="F19" s="76">
        <f>分析係数表!C22</f>
        <v>8.8888888888888351E-3</v>
      </c>
      <c r="G19" s="77">
        <f t="shared" si="1"/>
        <v>7.2169598556607586E-3</v>
      </c>
      <c r="H19" s="77">
        <v>7.8272415309005149E-3</v>
      </c>
      <c r="I19" s="77">
        <f t="shared" si="2"/>
        <v>7.8272415309005149E-3</v>
      </c>
      <c r="J19" s="76">
        <f>分析係数表!G22</f>
        <v>0.19767441860465115</v>
      </c>
      <c r="K19" s="78">
        <f t="shared" si="3"/>
        <v>1.547245418898939E-3</v>
      </c>
      <c r="L19" s="79"/>
      <c r="M19" s="80"/>
      <c r="N19" s="81">
        <f>分析係数表!H22</f>
        <v>3.8589551878828809E-5</v>
      </c>
      <c r="O19" s="82">
        <f t="shared" si="4"/>
        <v>3.5347583896637387E-4</v>
      </c>
      <c r="P19" s="76">
        <f>分析係数表!C22</f>
        <v>8.8888888888888351E-3</v>
      </c>
      <c r="Q19" s="82">
        <f t="shared" si="5"/>
        <v>3.1420074574788599E-6</v>
      </c>
      <c r="R19" s="83">
        <v>3.1666158925877868E-5</v>
      </c>
      <c r="S19" s="84">
        <f t="shared" si="6"/>
        <v>7.8589076898263922E-3</v>
      </c>
      <c r="T19" s="85">
        <f>分析係数表!F22</f>
        <v>0.41860465116279072</v>
      </c>
      <c r="U19" s="86">
        <f t="shared" si="7"/>
        <v>3.2897753120203505E-3</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投入係数表!W20</f>
        <v>8.1190798376184028E-4</v>
      </c>
      <c r="E20" s="77">
        <f t="shared" si="0"/>
        <v>8.1190798376184023E-2</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2.6510687922478036E-4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投入係数表!W21</f>
        <v>2.7063599458728013E-4</v>
      </c>
      <c r="E21" s="77">
        <f t="shared" si="0"/>
        <v>2.7063599458728015E-2</v>
      </c>
      <c r="F21" s="76">
        <f>分析係数表!C24</f>
        <v>3.6742192284139663E-2</v>
      </c>
      <c r="G21" s="77">
        <f t="shared" si="1"/>
        <v>9.9437597521352282E-4</v>
      </c>
      <c r="H21" s="77">
        <v>1.3555046964023308E-3</v>
      </c>
      <c r="I21" s="77">
        <f t="shared" si="2"/>
        <v>1.3555046964023308E-3</v>
      </c>
      <c r="J21" s="76">
        <f>分析係数表!G24</f>
        <v>0.21568627450980393</v>
      </c>
      <c r="K21" s="78">
        <f t="shared" si="3"/>
        <v>2.9236375804756154E-4</v>
      </c>
      <c r="L21" s="79"/>
      <c r="M21" s="80"/>
      <c r="N21" s="81">
        <f>分析係数表!H24</f>
        <v>3.6660074284887369E-4</v>
      </c>
      <c r="O21" s="82">
        <f t="shared" si="4"/>
        <v>3.3580204701805518E-3</v>
      </c>
      <c r="P21" s="76">
        <f>分析係数表!C24</f>
        <v>3.6742192284139663E-2</v>
      </c>
      <c r="Q21" s="82">
        <f t="shared" si="5"/>
        <v>1.2338103380945092E-4</v>
      </c>
      <c r="R21" s="83">
        <v>4.8820032885133651E-4</v>
      </c>
      <c r="S21" s="84">
        <f t="shared" si="6"/>
        <v>1.8437050252536674E-3</v>
      </c>
      <c r="T21" s="85">
        <f>分析係数表!F24</f>
        <v>0.41176470588235292</v>
      </c>
      <c r="U21" s="86">
        <f t="shared" si="7"/>
        <v>7.5917265745739236E-4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投入係数表!W22</f>
        <v>1.1096075778078484E-2</v>
      </c>
      <c r="E22" s="77">
        <f t="shared" si="0"/>
        <v>1.1096075778078485</v>
      </c>
      <c r="F22" s="76">
        <f>分析係数表!C25</f>
        <v>5.4298642533936459E-3</v>
      </c>
      <c r="G22" s="77">
        <f t="shared" si="1"/>
        <v>6.0250185220335449E-3</v>
      </c>
      <c r="H22" s="77">
        <v>7.8297635019925847E-3</v>
      </c>
      <c r="I22" s="77">
        <f t="shared" si="2"/>
        <v>7.8297635019925847E-3</v>
      </c>
      <c r="J22" s="76">
        <f>分析係数表!G25</f>
        <v>0.19285714285714287</v>
      </c>
      <c r="K22" s="78">
        <f t="shared" si="3"/>
        <v>1.5100258182414272E-3</v>
      </c>
      <c r="L22" s="79"/>
      <c r="M22" s="80"/>
      <c r="N22" s="81">
        <f>分析係数表!H25</f>
        <v>5.0166417442477451E-4</v>
      </c>
      <c r="O22" s="82">
        <f t="shared" si="4"/>
        <v>4.5951859065628603E-3</v>
      </c>
      <c r="P22" s="76">
        <f>分析係数表!C25</f>
        <v>5.4298642533936459E-3</v>
      </c>
      <c r="Q22" s="82">
        <f t="shared" si="5"/>
        <v>2.4951235691743949E-5</v>
      </c>
      <c r="R22" s="83">
        <v>1.1415631656615401E-4</v>
      </c>
      <c r="S22" s="84">
        <f t="shared" si="6"/>
        <v>7.9439198185587388E-3</v>
      </c>
      <c r="T22" s="85">
        <f>分析係数表!F25</f>
        <v>0.35</v>
      </c>
      <c r="U22" s="86">
        <f t="shared" si="7"/>
        <v>2.7803719364955584E-3</v>
      </c>
      <c r="V22" s="87">
        <f>分析係数表!D25</f>
        <v>1.4285714285714285E-2</v>
      </c>
      <c r="W22" s="167">
        <f t="shared" si="8"/>
        <v>0</v>
      </c>
      <c r="X22" s="76">
        <f>分析係数表!E25</f>
        <v>0</v>
      </c>
      <c r="Y22" s="166">
        <f t="shared" si="9"/>
        <v>0</v>
      </c>
    </row>
    <row r="23" spans="1:25" x14ac:dyDescent="0.2">
      <c r="A23" s="6" t="s">
        <v>11</v>
      </c>
      <c r="B23" s="5" t="s">
        <v>35</v>
      </c>
      <c r="C23" s="90"/>
      <c r="D23" s="76">
        <f>投入係数表!W23</f>
        <v>3.2746955345060891E-2</v>
      </c>
      <c r="E23" s="77">
        <f t="shared" si="0"/>
        <v>3.2746955345060891</v>
      </c>
      <c r="F23" s="76">
        <f>分析係数表!C26</f>
        <v>0.48330404217926182</v>
      </c>
      <c r="G23" s="77">
        <f t="shared" si="1"/>
        <v>1.5826735887331711</v>
      </c>
      <c r="H23" s="77">
        <v>1.7568394623494958</v>
      </c>
      <c r="I23" s="77">
        <f t="shared" si="2"/>
        <v>1.7568394623494958</v>
      </c>
      <c r="J23" s="76">
        <f>分析係数表!G26</f>
        <v>0.1963757396449704</v>
      </c>
      <c r="K23" s="78">
        <f t="shared" si="3"/>
        <v>0.3450006488563544</v>
      </c>
      <c r="L23" s="79"/>
      <c r="M23" s="80"/>
      <c r="N23" s="81">
        <f>分析係数表!H26</f>
        <v>1.0805074526072066E-2</v>
      </c>
      <c r="O23" s="82">
        <f t="shared" si="4"/>
        <v>9.897323491058467E-2</v>
      </c>
      <c r="P23" s="76">
        <f>分析係数表!C26</f>
        <v>0.48330404217926182</v>
      </c>
      <c r="Q23" s="82">
        <f t="shared" si="5"/>
        <v>4.78341644998432E-2</v>
      </c>
      <c r="R23" s="83">
        <v>5.2286151695908459E-2</v>
      </c>
      <c r="S23" s="84">
        <f t="shared" si="6"/>
        <v>1.8091256140454044</v>
      </c>
      <c r="T23" s="85">
        <f>分析係数表!F26</f>
        <v>0.33515162721893493</v>
      </c>
      <c r="U23" s="86">
        <f t="shared" si="7"/>
        <v>0.60633139339077213</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投入係数表!W24</f>
        <v>6.4952638700947222E-3</v>
      </c>
      <c r="E24" s="77">
        <f t="shared" si="0"/>
        <v>0.64952638700947218</v>
      </c>
      <c r="F24" s="76">
        <f>分析係数表!C27</f>
        <v>1.5397419891801878E-2</v>
      </c>
      <c r="G24" s="77">
        <f t="shared" si="1"/>
        <v>1.0001030511589851E-2</v>
      </c>
      <c r="H24" s="77">
        <v>1.0474103106629128E-2</v>
      </c>
      <c r="I24" s="77">
        <f t="shared" si="2"/>
        <v>1.0474103106629128E-2</v>
      </c>
      <c r="J24" s="76">
        <f>分析係数表!G27</f>
        <v>0.17525773195876287</v>
      </c>
      <c r="K24" s="78">
        <f t="shared" si="3"/>
        <v>1.8356675547700533E-3</v>
      </c>
      <c r="L24" s="79"/>
      <c r="M24" s="80"/>
      <c r="N24" s="81">
        <f>分析係数表!H27</f>
        <v>1.0544595050889971E-2</v>
      </c>
      <c r="O24" s="82">
        <f t="shared" si="4"/>
        <v>9.658727299756166E-2</v>
      </c>
      <c r="P24" s="76">
        <f>分析係数表!C27</f>
        <v>1.5397419891801878E-2</v>
      </c>
      <c r="Q24" s="82">
        <f t="shared" si="5"/>
        <v>1.4871947985475543E-3</v>
      </c>
      <c r="R24" s="83">
        <v>1.5005758662362675E-3</v>
      </c>
      <c r="S24" s="84">
        <f t="shared" si="6"/>
        <v>1.1974678972865395E-2</v>
      </c>
      <c r="T24" s="85">
        <f>分析係数表!F27</f>
        <v>0.32989690721649484</v>
      </c>
      <c r="U24" s="86">
        <f t="shared" si="7"/>
        <v>3.9504095580586871E-3</v>
      </c>
      <c r="V24" s="87">
        <f>分析係数表!D27</f>
        <v>0.91752577319587625</v>
      </c>
      <c r="W24" s="167">
        <f t="shared" si="8"/>
        <v>0</v>
      </c>
      <c r="X24" s="76">
        <f>分析係数表!E27</f>
        <v>1.0412371134020619</v>
      </c>
      <c r="Y24" s="166">
        <f t="shared" si="9"/>
        <v>0</v>
      </c>
    </row>
    <row r="25" spans="1:25" x14ac:dyDescent="0.2">
      <c r="A25" s="6" t="s">
        <v>13</v>
      </c>
      <c r="B25" s="5" t="s">
        <v>191</v>
      </c>
      <c r="C25" s="75">
        <f>最終需要_まとめ!C26</f>
        <v>100</v>
      </c>
      <c r="D25" s="76">
        <f>投入係数表!W25</f>
        <v>0.46738836265223277</v>
      </c>
      <c r="E25" s="77">
        <f t="shared" si="0"/>
        <v>46.738836265223277</v>
      </c>
      <c r="F25" s="76">
        <f>分析係数表!C28</f>
        <v>9.0111373607829948E-2</v>
      </c>
      <c r="G25" s="77">
        <f t="shared" si="1"/>
        <v>4.2117007366907258</v>
      </c>
      <c r="H25" s="77">
        <v>4.3991182654353818</v>
      </c>
      <c r="I25" s="77">
        <f t="shared" si="2"/>
        <v>104.39911826543538</v>
      </c>
      <c r="J25" s="76">
        <f>分析係数表!G28</f>
        <v>0.1250338294993234</v>
      </c>
      <c r="K25" s="78">
        <f t="shared" si="3"/>
        <v>13.053421553080145</v>
      </c>
      <c r="L25" s="79"/>
      <c r="M25" s="80"/>
      <c r="N25" s="81">
        <f>分析係数表!H28</f>
        <v>1.9400897207081182E-2</v>
      </c>
      <c r="O25" s="82">
        <f t="shared" si="4"/>
        <v>0.17770997804034444</v>
      </c>
      <c r="P25" s="76">
        <f>分析係数表!C28</f>
        <v>9.0111373607829948E-2</v>
      </c>
      <c r="Q25" s="82">
        <f t="shared" si="5"/>
        <v>1.6013690225032733E-2</v>
      </c>
      <c r="R25" s="83">
        <v>1.7311187999803503E-2</v>
      </c>
      <c r="S25" s="84">
        <f t="shared" si="6"/>
        <v>104.41642945343519</v>
      </c>
      <c r="T25" s="85">
        <f>分析係数表!F28</f>
        <v>0.21434370771312586</v>
      </c>
      <c r="U25" s="86">
        <f t="shared" si="7"/>
        <v>22.381004635215337</v>
      </c>
      <c r="V25" s="87">
        <f>分析係数表!D28</f>
        <v>6.0081190798376184E-2</v>
      </c>
      <c r="W25" s="167">
        <f t="shared" si="8"/>
        <v>6</v>
      </c>
      <c r="X25" s="76">
        <f>分析係数表!E28</f>
        <v>5.0067658998646819E-2</v>
      </c>
      <c r="Y25" s="166">
        <f t="shared" si="9"/>
        <v>5</v>
      </c>
    </row>
    <row r="26" spans="1:25" x14ac:dyDescent="0.2">
      <c r="A26" s="6" t="s">
        <v>14</v>
      </c>
      <c r="B26" s="5" t="s">
        <v>50</v>
      </c>
      <c r="C26" s="90"/>
      <c r="D26" s="76">
        <f>投入係数表!W26</f>
        <v>1.3531799729364006E-3</v>
      </c>
      <c r="E26" s="77">
        <f t="shared" si="0"/>
        <v>0.13531799729364005</v>
      </c>
      <c r="F26" s="76">
        <f>分析係数表!C29</f>
        <v>0.6629566210045662</v>
      </c>
      <c r="G26" s="77">
        <f t="shared" si="1"/>
        <v>8.9709962246896646E-2</v>
      </c>
      <c r="H26" s="77">
        <v>0.15282159642045792</v>
      </c>
      <c r="I26" s="77">
        <f t="shared" si="2"/>
        <v>0.15282159642045792</v>
      </c>
      <c r="J26" s="76">
        <f>分析係数表!G29</f>
        <v>0.25902590967011185</v>
      </c>
      <c r="K26" s="78">
        <f t="shared" si="3"/>
        <v>3.9584753030047826E-2</v>
      </c>
      <c r="L26" s="79"/>
      <c r="M26" s="80"/>
      <c r="N26" s="81">
        <f>分析係数表!H29</f>
        <v>9.3869084945251077E-3</v>
      </c>
      <c r="O26" s="82">
        <f t="shared" si="4"/>
        <v>8.598299782857044E-2</v>
      </c>
      <c r="P26" s="76">
        <f>分析係数表!C29</f>
        <v>0.6629566210045662</v>
      </c>
      <c r="Q26" s="82">
        <f t="shared" si="5"/>
        <v>5.7002997704272015E-2</v>
      </c>
      <c r="R26" s="83">
        <v>8.5878488584655646E-2</v>
      </c>
      <c r="S26" s="84">
        <f t="shared" si="6"/>
        <v>0.23870008500511358</v>
      </c>
      <c r="T26" s="85">
        <f>分析係数表!F29</f>
        <v>0.37484071924111567</v>
      </c>
      <c r="U26" s="86">
        <f t="shared" si="7"/>
        <v>8.9474511546232219E-2</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投入係数表!W27</f>
        <v>5.4127198917456026E-4</v>
      </c>
      <c r="E27" s="77">
        <f t="shared" si="0"/>
        <v>5.4127198917456029E-2</v>
      </c>
      <c r="F27" s="76">
        <f>分析係数表!C30</f>
        <v>1</v>
      </c>
      <c r="G27" s="77">
        <f t="shared" si="1"/>
        <v>5.4127198917456029E-2</v>
      </c>
      <c r="H27" s="77">
        <v>8.1518620692903873E-2</v>
      </c>
      <c r="I27" s="77">
        <f t="shared" si="2"/>
        <v>8.1518620692903873E-2</v>
      </c>
      <c r="J27" s="76">
        <f>分析係数表!G30</f>
        <v>0.34461622907327782</v>
      </c>
      <c r="K27" s="78">
        <f t="shared" si="3"/>
        <v>2.8092639662443408E-2</v>
      </c>
      <c r="L27" s="79"/>
      <c r="M27" s="80"/>
      <c r="N27" s="81">
        <f>分析係数表!H30</f>
        <v>0</v>
      </c>
      <c r="O27" s="82">
        <f t="shared" si="4"/>
        <v>0</v>
      </c>
      <c r="P27" s="76">
        <f>分析係数表!C30</f>
        <v>1</v>
      </c>
      <c r="Q27" s="82">
        <f t="shared" si="5"/>
        <v>0</v>
      </c>
      <c r="R27" s="83">
        <v>2.4563526930977644E-2</v>
      </c>
      <c r="S27" s="84">
        <f t="shared" si="6"/>
        <v>0.10608214762388152</v>
      </c>
      <c r="T27" s="85">
        <f>分析係数表!F30</f>
        <v>0.44085628030372337</v>
      </c>
      <c r="U27" s="86">
        <f t="shared" si="7"/>
        <v>4.6766981008094871E-2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投入係数表!W28</f>
        <v>1.2449255751014885E-2</v>
      </c>
      <c r="E28" s="77">
        <f t="shared" si="0"/>
        <v>1.2449255751014885</v>
      </c>
      <c r="F28" s="76">
        <f>分析係数表!C31</f>
        <v>0.28926065839179704</v>
      </c>
      <c r="G28" s="77">
        <f t="shared" si="1"/>
        <v>0.36010799150264311</v>
      </c>
      <c r="H28" s="77">
        <v>0.40488169337778829</v>
      </c>
      <c r="I28" s="77">
        <f t="shared" si="2"/>
        <v>0.40488169337778829</v>
      </c>
      <c r="J28" s="76">
        <f>分析係数表!G31</f>
        <v>7.0113314447592071E-2</v>
      </c>
      <c r="K28" s="78">
        <f t="shared" si="3"/>
        <v>2.8387597481870426E-2</v>
      </c>
      <c r="L28" s="79"/>
      <c r="M28" s="80"/>
      <c r="N28" s="81">
        <f>分析係数表!H31</f>
        <v>2.2806425160387826E-2</v>
      </c>
      <c r="O28" s="82">
        <f t="shared" si="4"/>
        <v>0.20890422082912696</v>
      </c>
      <c r="P28" s="76">
        <f>分析係数表!C31</f>
        <v>0.28926065839179704</v>
      </c>
      <c r="Q28" s="82">
        <f t="shared" si="5"/>
        <v>6.0427772457858624E-2</v>
      </c>
      <c r="R28" s="83">
        <v>7.6699733304932266E-2</v>
      </c>
      <c r="S28" s="84">
        <f t="shared" si="6"/>
        <v>0.48158142668272053</v>
      </c>
      <c r="T28" s="85">
        <f>分析係数表!F31</f>
        <v>0.24929178470254956</v>
      </c>
      <c r="U28" s="86">
        <f t="shared" si="7"/>
        <v>0.12005429333733542</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投入係数表!W29</f>
        <v>2.7063599458728013E-4</v>
      </c>
      <c r="E29" s="77">
        <f t="shared" si="0"/>
        <v>2.7063599458728015E-2</v>
      </c>
      <c r="F29" s="76">
        <f>分析係数表!C32</f>
        <v>1</v>
      </c>
      <c r="G29" s="77">
        <f t="shared" si="1"/>
        <v>2.7063599458728015E-2</v>
      </c>
      <c r="H29" s="77">
        <v>3.9041686795291054E-2</v>
      </c>
      <c r="I29" s="77">
        <f t="shared" si="2"/>
        <v>3.9041686795291054E-2</v>
      </c>
      <c r="J29" s="76">
        <f>分析係数表!G32</f>
        <v>0.14014251781472684</v>
      </c>
      <c r="K29" s="78">
        <f t="shared" si="3"/>
        <v>5.4714002872260619E-3</v>
      </c>
      <c r="L29" s="79"/>
      <c r="M29" s="80"/>
      <c r="N29" s="81">
        <f>分析係数表!H32</f>
        <v>6.3576286720370464E-3</v>
      </c>
      <c r="O29" s="82">
        <f t="shared" si="4"/>
        <v>5.8235144469710093E-2</v>
      </c>
      <c r="P29" s="76">
        <f>分析係数表!C32</f>
        <v>1</v>
      </c>
      <c r="Q29" s="82">
        <f t="shared" si="5"/>
        <v>5.8235144469710093E-2</v>
      </c>
      <c r="R29" s="83">
        <v>7.6785526442872967E-2</v>
      </c>
      <c r="S29" s="84">
        <f t="shared" si="6"/>
        <v>0.11582721323816403</v>
      </c>
      <c r="T29" s="85">
        <f>分析係数表!F32</f>
        <v>0.4833729216152019</v>
      </c>
      <c r="U29" s="86">
        <f t="shared" si="7"/>
        <v>5.5987738465478339E-2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投入係数表!W30</f>
        <v>2.7063599458728013E-4</v>
      </c>
      <c r="E30" s="77">
        <f t="shared" si="0"/>
        <v>2.7063599458728015E-2</v>
      </c>
      <c r="F30" s="76">
        <f>分析係数表!C33</f>
        <v>0.49161290322580642</v>
      </c>
      <c r="G30" s="77">
        <f t="shared" si="1"/>
        <v>1.3304814701645643E-2</v>
      </c>
      <c r="H30" s="77">
        <v>1.8243194372216956E-2</v>
      </c>
      <c r="I30" s="77">
        <f t="shared" si="2"/>
        <v>1.8243194372216956E-2</v>
      </c>
      <c r="J30" s="76">
        <f>分析係数表!G33</f>
        <v>0.50851900393184801</v>
      </c>
      <c r="K30" s="78">
        <f t="shared" si="3"/>
        <v>9.2770110306948615E-3</v>
      </c>
      <c r="L30" s="79"/>
      <c r="M30" s="80"/>
      <c r="N30" s="81">
        <f>分析係数表!H33</f>
        <v>9.3579663306159861E-4</v>
      </c>
      <c r="O30" s="82">
        <f t="shared" si="4"/>
        <v>8.5717890949345669E-3</v>
      </c>
      <c r="P30" s="76">
        <f>分析係数表!C33</f>
        <v>0.49161290322580642</v>
      </c>
      <c r="Q30" s="82">
        <f t="shared" si="5"/>
        <v>4.2140021228000901E-3</v>
      </c>
      <c r="R30" s="83">
        <v>1.5867604514540785E-2</v>
      </c>
      <c r="S30" s="84">
        <f t="shared" si="6"/>
        <v>3.4110798886757741E-2</v>
      </c>
      <c r="T30" s="85">
        <f>分析係数表!F33</f>
        <v>0.64744429882044563</v>
      </c>
      <c r="U30" s="86">
        <f t="shared" si="7"/>
        <v>2.2084842267442104E-2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投入係数表!W31</f>
        <v>4.0054127198917454E-2</v>
      </c>
      <c r="E31" s="77">
        <f t="shared" si="0"/>
        <v>4.0054127198917451</v>
      </c>
      <c r="F31" s="76">
        <f>分析係数表!C34</f>
        <v>0.2705469644902635</v>
      </c>
      <c r="G31" s="77">
        <f t="shared" si="1"/>
        <v>1.0836522528974017</v>
      </c>
      <c r="H31" s="77">
        <v>1.18657980733329</v>
      </c>
      <c r="I31" s="77">
        <f t="shared" si="2"/>
        <v>1.18657980733329</v>
      </c>
      <c r="J31" s="76">
        <f>分析係数表!G34</f>
        <v>0.42499396086641439</v>
      </c>
      <c r="K31" s="78">
        <f t="shared" si="3"/>
        <v>0.50428925220268184</v>
      </c>
      <c r="L31" s="79"/>
      <c r="M31" s="80"/>
      <c r="N31" s="81">
        <f>分析係数表!H34</f>
        <v>0.15790844628816747</v>
      </c>
      <c r="O31" s="82">
        <f t="shared" si="4"/>
        <v>1.4464231330504018</v>
      </c>
      <c r="P31" s="76">
        <f>分析係数表!C34</f>
        <v>0.2705469644902635</v>
      </c>
      <c r="Q31" s="82">
        <f t="shared" si="5"/>
        <v>0.39132538801528272</v>
      </c>
      <c r="R31" s="83">
        <v>0.43057465381991561</v>
      </c>
      <c r="S31" s="84">
        <f t="shared" si="6"/>
        <v>1.6171544611532056</v>
      </c>
      <c r="T31" s="85">
        <f>分析係数表!F34</f>
        <v>0.70062001771479188</v>
      </c>
      <c r="U31" s="86">
        <f t="shared" si="7"/>
        <v>1.1330107872207136</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投入係数表!W32</f>
        <v>4.0595399188092015E-3</v>
      </c>
      <c r="E32" s="77">
        <f t="shared" si="0"/>
        <v>0.40595399188092013</v>
      </c>
      <c r="F32" s="76">
        <f>分析係数表!C35</f>
        <v>0.21972666596037715</v>
      </c>
      <c r="G32" s="77">
        <f t="shared" si="1"/>
        <v>8.919891716930059E-2</v>
      </c>
      <c r="H32" s="77">
        <v>0.10869884699634713</v>
      </c>
      <c r="I32" s="77">
        <f t="shared" si="2"/>
        <v>0.10869884699634713</v>
      </c>
      <c r="J32" s="76">
        <f>分析係数表!G35</f>
        <v>0.31464737793851716</v>
      </c>
      <c r="K32" s="78">
        <f t="shared" si="3"/>
        <v>3.4201807192340686E-2</v>
      </c>
      <c r="L32" s="79"/>
      <c r="M32" s="80"/>
      <c r="N32" s="81">
        <f>分析係数表!H35</f>
        <v>5.9051661762577784E-2</v>
      </c>
      <c r="O32" s="82">
        <f t="shared" si="4"/>
        <v>0.54090640257829359</v>
      </c>
      <c r="P32" s="76">
        <f>分析係数表!C35</f>
        <v>0.21972666596037715</v>
      </c>
      <c r="Q32" s="82">
        <f t="shared" si="5"/>
        <v>0.11885156043515001</v>
      </c>
      <c r="R32" s="83">
        <v>0.14945348042061771</v>
      </c>
      <c r="S32" s="84">
        <f t="shared" si="6"/>
        <v>0.25815232741696481</v>
      </c>
      <c r="T32" s="85">
        <f>分析係数表!F35</f>
        <v>0.64647377938517181</v>
      </c>
      <c r="U32" s="86">
        <f t="shared" si="7"/>
        <v>0.16688871076232356</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投入係数表!W33</f>
        <v>2.7063599458728013E-4</v>
      </c>
      <c r="E33" s="77">
        <f t="shared" si="0"/>
        <v>2.7063599458728015E-2</v>
      </c>
      <c r="F33" s="76">
        <f>分析係数表!C36</f>
        <v>0.80551211884284601</v>
      </c>
      <c r="G33" s="77">
        <f t="shared" si="1"/>
        <v>2.1800057343514104E-2</v>
      </c>
      <c r="H33" s="77">
        <v>7.3869185708556717E-2</v>
      </c>
      <c r="I33" s="77">
        <f t="shared" si="2"/>
        <v>7.3869185708556717E-2</v>
      </c>
      <c r="J33" s="76">
        <f>分析係数表!G36</f>
        <v>2.1071752951861943E-2</v>
      </c>
      <c r="K33" s="78">
        <f t="shared" si="3"/>
        <v>1.556553232005918E-3</v>
      </c>
      <c r="L33" s="79"/>
      <c r="M33" s="80"/>
      <c r="N33" s="81">
        <f>分析係数表!H36</f>
        <v>0.17565964015242874</v>
      </c>
      <c r="O33" s="82">
        <f t="shared" si="4"/>
        <v>1.6090220189749338</v>
      </c>
      <c r="P33" s="76">
        <f>分析係数表!C36</f>
        <v>0.80551211884284601</v>
      </c>
      <c r="Q33" s="82">
        <f t="shared" si="5"/>
        <v>1.2960867357692929</v>
      </c>
      <c r="R33" s="83">
        <v>1.3508734724286593</v>
      </c>
      <c r="S33" s="84">
        <f t="shared" si="6"/>
        <v>1.424742658137216</v>
      </c>
      <c r="T33" s="85">
        <f>分析係数表!F36</f>
        <v>0.88071450196790801</v>
      </c>
      <c r="U33" s="86">
        <f t="shared" si="7"/>
        <v>1.2547915205937517</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投入係数表!W34</f>
        <v>1.4614343707713126E-2</v>
      </c>
      <c r="E34" s="77">
        <f t="shared" si="0"/>
        <v>1.4614343707713127</v>
      </c>
      <c r="F34" s="76">
        <f>分析係数表!C37</f>
        <v>0.2431087913880281</v>
      </c>
      <c r="G34" s="77">
        <f t="shared" si="1"/>
        <v>0.35528754357113718</v>
      </c>
      <c r="H34" s="77">
        <v>0.42389329199995496</v>
      </c>
      <c r="I34" s="77">
        <f t="shared" si="2"/>
        <v>0.42389329199995496</v>
      </c>
      <c r="J34" s="76">
        <f>分析係数表!G37</f>
        <v>0.38193760262725779</v>
      </c>
      <c r="K34" s="78">
        <f t="shared" si="3"/>
        <v>0.16190078771623895</v>
      </c>
      <c r="L34" s="79"/>
      <c r="M34" s="80"/>
      <c r="N34" s="81">
        <f>分析係数表!H37</f>
        <v>4.6944189860595245E-2</v>
      </c>
      <c r="O34" s="82">
        <f t="shared" si="4"/>
        <v>0.43000335810259382</v>
      </c>
      <c r="P34" s="76">
        <f>分析係数表!C37</f>
        <v>0.2431087913880281</v>
      </c>
      <c r="Q34" s="82">
        <f t="shared" si="5"/>
        <v>0.10453759668111502</v>
      </c>
      <c r="R34" s="83">
        <v>0.13524358065786557</v>
      </c>
      <c r="S34" s="84">
        <f t="shared" si="6"/>
        <v>0.55913687265782053</v>
      </c>
      <c r="T34" s="85">
        <f>分析係数表!F37</f>
        <v>0.60410509031198689</v>
      </c>
      <c r="U34" s="86">
        <f t="shared" si="7"/>
        <v>0.3377774309537146</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投入係数表!W35</f>
        <v>2.165087956698241E-3</v>
      </c>
      <c r="E35" s="77">
        <f t="shared" si="0"/>
        <v>0.21650879566982412</v>
      </c>
      <c r="F35" s="76">
        <f>分析係数表!C38</f>
        <v>1.1157894736842144E-2</v>
      </c>
      <c r="G35" s="77">
        <f t="shared" si="1"/>
        <v>2.4157823516843618E-3</v>
      </c>
      <c r="H35" s="77">
        <v>3.913450911198533E-3</v>
      </c>
      <c r="I35" s="77">
        <f t="shared" si="2"/>
        <v>3.913450911198533E-3</v>
      </c>
      <c r="J35" s="76">
        <f>分析係数表!G38</f>
        <v>0.27611940298507465</v>
      </c>
      <c r="K35" s="78">
        <f t="shared" si="3"/>
        <v>1.0805797292115353E-3</v>
      </c>
      <c r="L35" s="79"/>
      <c r="M35" s="80"/>
      <c r="N35" s="81">
        <f>分析係数表!H38</f>
        <v>4.123293618252858E-2</v>
      </c>
      <c r="O35" s="82">
        <f t="shared" si="4"/>
        <v>0.37768893393557046</v>
      </c>
      <c r="P35" s="76">
        <f>分析係数表!C38</f>
        <v>1.1157894736842144E-2</v>
      </c>
      <c r="Q35" s="82">
        <f t="shared" si="5"/>
        <v>4.2142133681232216E-3</v>
      </c>
      <c r="R35" s="83">
        <v>5.2490871128743977E-3</v>
      </c>
      <c r="S35" s="84">
        <f t="shared" si="6"/>
        <v>9.1625380240729307E-3</v>
      </c>
      <c r="T35" s="85">
        <f>分析係数表!F38</f>
        <v>0.61194029850746268</v>
      </c>
      <c r="U35" s="86">
        <f t="shared" si="7"/>
        <v>5.6069262535371669E-3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投入係数表!W36</f>
        <v>0</v>
      </c>
      <c r="E36" s="77">
        <f t="shared" si="0"/>
        <v>0</v>
      </c>
      <c r="F36" s="76">
        <f>分析係数表!C39</f>
        <v>1</v>
      </c>
      <c r="G36" s="77">
        <f t="shared" si="1"/>
        <v>0</v>
      </c>
      <c r="H36" s="77">
        <v>4.4244700701956928E-2</v>
      </c>
      <c r="I36" s="77">
        <f t="shared" si="2"/>
        <v>4.4244700701956928E-2</v>
      </c>
      <c r="J36" s="76">
        <f>分析係数表!G39</f>
        <v>0.35370879120879123</v>
      </c>
      <c r="K36" s="78">
        <f t="shared" si="3"/>
        <v>1.564973960268394E-2</v>
      </c>
      <c r="L36" s="79"/>
      <c r="M36" s="80"/>
      <c r="N36" s="81">
        <f>分析係数表!H39</f>
        <v>3.7431865322463944E-3</v>
      </c>
      <c r="O36" s="82">
        <f t="shared" si="4"/>
        <v>3.4287156379738268E-2</v>
      </c>
      <c r="P36" s="76">
        <f>分析係数表!C39</f>
        <v>1</v>
      </c>
      <c r="Q36" s="82">
        <f t="shared" si="5"/>
        <v>3.4287156379738268E-2</v>
      </c>
      <c r="R36" s="83">
        <v>0.12490740220028931</v>
      </c>
      <c r="S36" s="84">
        <f t="shared" si="6"/>
        <v>0.16915210290224625</v>
      </c>
      <c r="T36" s="85">
        <f>分析係数表!F39</f>
        <v>0.70432692307692313</v>
      </c>
      <c r="U36" s="86">
        <f t="shared" si="7"/>
        <v>0.11913838016913018</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投入係数表!W37</f>
        <v>0</v>
      </c>
      <c r="E37" s="77">
        <f t="shared" si="0"/>
        <v>0</v>
      </c>
      <c r="F37" s="76">
        <f>分析係数表!C40</f>
        <v>0.83748410739660462</v>
      </c>
      <c r="G37" s="77">
        <f t="shared" si="1"/>
        <v>0</v>
      </c>
      <c r="H37" s="77">
        <v>1.6404021011353282E-3</v>
      </c>
      <c r="I37" s="77">
        <f t="shared" si="2"/>
        <v>1.6404021011353282E-3</v>
      </c>
      <c r="J37" s="76">
        <f>分析係数表!G40</f>
        <v>0.52098192071653671</v>
      </c>
      <c r="K37" s="78">
        <f t="shared" si="3"/>
        <v>8.5461983739692582E-4</v>
      </c>
      <c r="L37" s="79"/>
      <c r="M37" s="80"/>
      <c r="N37" s="81">
        <f>分析係数表!H40</f>
        <v>2.620230572572476E-2</v>
      </c>
      <c r="O37" s="82">
        <f t="shared" si="4"/>
        <v>0.24001009465816783</v>
      </c>
      <c r="P37" s="76">
        <f>分析係数表!C40</f>
        <v>0.83748410739660462</v>
      </c>
      <c r="Q37" s="82">
        <f t="shared" si="5"/>
        <v>0.20100463989097028</v>
      </c>
      <c r="R37" s="83">
        <v>0.2012679181327002</v>
      </c>
      <c r="S37" s="84">
        <f t="shared" si="6"/>
        <v>0.20290832023383554</v>
      </c>
      <c r="T37" s="85">
        <f>分析係数表!F40</f>
        <v>0.71877591640404714</v>
      </c>
      <c r="U37" s="86">
        <f t="shared" si="7"/>
        <v>0.145845613822081</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投入係数表!W38</f>
        <v>0</v>
      </c>
      <c r="E38" s="77">
        <f t="shared" si="0"/>
        <v>0</v>
      </c>
      <c r="F38" s="76">
        <f>分析係数表!C41</f>
        <v>0.81365098605995612</v>
      </c>
      <c r="G38" s="77">
        <f t="shared" si="1"/>
        <v>0</v>
      </c>
      <c r="H38" s="77">
        <v>5.5309470505140513E-4</v>
      </c>
      <c r="I38" s="77">
        <f t="shared" si="2"/>
        <v>5.5309470505140513E-4</v>
      </c>
      <c r="J38" s="76">
        <f>分析係数表!G41</f>
        <v>0.45125858123569795</v>
      </c>
      <c r="K38" s="78">
        <f t="shared" si="3"/>
        <v>2.4958873189047392E-4</v>
      </c>
      <c r="L38" s="79"/>
      <c r="M38" s="80"/>
      <c r="N38" s="81">
        <f>分析係数表!H41</f>
        <v>4.9838406251507407E-2</v>
      </c>
      <c r="O38" s="82">
        <f t="shared" si="4"/>
        <v>0.45651404602507184</v>
      </c>
      <c r="P38" s="76">
        <f>分析係数表!C41</f>
        <v>0.81365098605995612</v>
      </c>
      <c r="Q38" s="82">
        <f t="shared" si="5"/>
        <v>0.37144310369851991</v>
      </c>
      <c r="R38" s="83">
        <v>0.37861420748957042</v>
      </c>
      <c r="S38" s="84">
        <f t="shared" si="6"/>
        <v>0.3791673021946218</v>
      </c>
      <c r="T38" s="85">
        <f>分析係数表!F41</f>
        <v>0.55572082379862697</v>
      </c>
      <c r="U38" s="86">
        <f t="shared" si="7"/>
        <v>0.21071116553309818</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投入係数表!W39</f>
        <v>2.7063599458728013E-4</v>
      </c>
      <c r="E39" s="77">
        <f>$C$25*D39</f>
        <v>2.7063599458728015E-2</v>
      </c>
      <c r="F39" s="76">
        <f>分析係数表!C42</f>
        <v>0.2575498575498576</v>
      </c>
      <c r="G39" s="77">
        <f>E39*F39</f>
        <v>6.9702261853818032E-3</v>
      </c>
      <c r="H39" s="77">
        <v>8.9368369030809851E-3</v>
      </c>
      <c r="I39" s="77">
        <f>C39+H39</f>
        <v>8.9368369030809851E-3</v>
      </c>
      <c r="J39" s="76">
        <f>分析係数表!G42</f>
        <v>0.48351648351648352</v>
      </c>
      <c r="K39" s="78">
        <f>I39*J39</f>
        <v>4.3211079531380592E-3</v>
      </c>
      <c r="L39" s="79"/>
      <c r="M39" s="80"/>
      <c r="N39" s="81">
        <f>分析係数表!H42</f>
        <v>1.4085186435772515E-2</v>
      </c>
      <c r="O39" s="82">
        <f t="shared" si="4"/>
        <v>0.12901868122272644</v>
      </c>
      <c r="P39" s="76">
        <f>分析係数表!C42</f>
        <v>0.2575498575498576</v>
      </c>
      <c r="Q39" s="82">
        <f>O39*P39</f>
        <v>3.3228742970183682E-2</v>
      </c>
      <c r="R39" s="83">
        <v>3.4761379508215479E-2</v>
      </c>
      <c r="S39" s="84">
        <f>I39+R39</f>
        <v>4.3698216411296467E-2</v>
      </c>
      <c r="T39" s="85">
        <f>分析係数表!F42</f>
        <v>0.55824175824175826</v>
      </c>
      <c r="U39" s="86">
        <f>S39*T39</f>
        <v>2.4394169161470997E-2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投入係数表!W40</f>
        <v>2.327469553450609E-2</v>
      </c>
      <c r="E40" s="77">
        <f>$C$25*D40</f>
        <v>2.3274695534506091</v>
      </c>
      <c r="F40" s="76">
        <f>分析係数表!C43</f>
        <v>0.29732567908148977</v>
      </c>
      <c r="G40" s="77">
        <f>E40*F40</f>
        <v>0.69201646552119411</v>
      </c>
      <c r="H40" s="77">
        <v>0.84055516911954475</v>
      </c>
      <c r="I40" s="77">
        <f>C40+H40</f>
        <v>0.84055516911954475</v>
      </c>
      <c r="J40" s="76">
        <f>分析係数表!G43</f>
        <v>0.35619328972357039</v>
      </c>
      <c r="K40" s="78">
        <f>I40*J40</f>
        <v>0.29940011088284274</v>
      </c>
      <c r="L40" s="79"/>
      <c r="M40" s="80"/>
      <c r="N40" s="81">
        <f>分析係数表!H43</f>
        <v>3.7451160098403359E-2</v>
      </c>
      <c r="O40" s="82">
        <f t="shared" si="4"/>
        <v>0.34304830171686584</v>
      </c>
      <c r="P40" s="76">
        <f>分析係数表!C43</f>
        <v>0.29732567908148977</v>
      </c>
      <c r="Q40" s="82">
        <f>O40*P40</f>
        <v>0.10199706926571893</v>
      </c>
      <c r="R40" s="83">
        <v>0.16209705855962014</v>
      </c>
      <c r="S40" s="84">
        <f>I40+R40</f>
        <v>1.002652227679165</v>
      </c>
      <c r="T40" s="85">
        <f>分析係数表!F43</f>
        <v>0.64929309981008654</v>
      </c>
      <c r="U40" s="86">
        <f>S40*T40</f>
        <v>0.65101517294129363</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投入係数表!W41</f>
        <v>0</v>
      </c>
      <c r="E41" s="77">
        <f>$C$25*D41</f>
        <v>0</v>
      </c>
      <c r="F41" s="76">
        <f>分析係数表!C44</f>
        <v>0.43971020730220212</v>
      </c>
      <c r="G41" s="77">
        <f>E41*F41</f>
        <v>0</v>
      </c>
      <c r="H41" s="77">
        <v>1.1144731808955851E-3</v>
      </c>
      <c r="I41" s="77">
        <f>C41+H41</f>
        <v>1.1144731808955851E-3</v>
      </c>
      <c r="J41" s="76">
        <f>分析係数表!G44</f>
        <v>0.26333317697828229</v>
      </c>
      <c r="K41" s="78">
        <f>I41*J41</f>
        <v>2.9347776338232631E-4</v>
      </c>
      <c r="L41" s="79"/>
      <c r="M41" s="80"/>
      <c r="N41" s="81">
        <f>分析係数表!H44</f>
        <v>0.10921807920505523</v>
      </c>
      <c r="O41" s="82">
        <f t="shared" si="4"/>
        <v>1.0004249932345797</v>
      </c>
      <c r="P41" s="76">
        <f>分析係数表!C44</f>
        <v>0.43971020730220212</v>
      </c>
      <c r="Q41" s="82">
        <f>O41*P41</f>
        <v>0.43989708116548115</v>
      </c>
      <c r="R41" s="83">
        <v>0.44679678040727938</v>
      </c>
      <c r="S41" s="84">
        <f>I41+R41</f>
        <v>0.44791125358817496</v>
      </c>
      <c r="T41" s="85">
        <f>分析係数表!F44</f>
        <v>0.45991838266335194</v>
      </c>
      <c r="U41" s="86">
        <f>S41*T41</f>
        <v>0.20600261932698793</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投入係数表!W42</f>
        <v>5.4127198917456026E-4</v>
      </c>
      <c r="E42" s="77">
        <f>$C$25*D42</f>
        <v>5.4127198917456029E-2</v>
      </c>
      <c r="F42" s="76">
        <f>分析係数表!C45</f>
        <v>1</v>
      </c>
      <c r="G42" s="77">
        <f>E42*F42</f>
        <v>5.4127198917456029E-2</v>
      </c>
      <c r="H42" s="77">
        <v>6.2145085426233058E-2</v>
      </c>
      <c r="I42" s="77">
        <f>C42+H42</f>
        <v>6.2145085426233058E-2</v>
      </c>
      <c r="J42" s="76">
        <f>分析係数表!G45</f>
        <v>0</v>
      </c>
      <c r="K42" s="78">
        <f>I42*J42</f>
        <v>0</v>
      </c>
      <c r="L42" s="79"/>
      <c r="M42" s="80"/>
      <c r="N42" s="81">
        <f>分析係数表!H45</f>
        <v>0</v>
      </c>
      <c r="O42" s="82">
        <f t="shared" si="4"/>
        <v>0</v>
      </c>
      <c r="P42" s="76">
        <f>分析係数表!C45</f>
        <v>1</v>
      </c>
      <c r="Q42" s="82">
        <f>O42*P42</f>
        <v>0</v>
      </c>
      <c r="R42" s="83">
        <v>4.151426003902621E-3</v>
      </c>
      <c r="S42" s="84">
        <f>I42+R42</f>
        <v>6.6296511430135679E-2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1.8944519621109607E-3</v>
      </c>
      <c r="E43" s="77">
        <f>$C$25*D43</f>
        <v>0.18944519621109607</v>
      </c>
      <c r="F43" s="76">
        <f>分析係数表!C46</f>
        <v>1</v>
      </c>
      <c r="G43" s="77">
        <f>E43*F43</f>
        <v>0.18944519621109607</v>
      </c>
      <c r="H43" s="77">
        <v>0.23321098399553658</v>
      </c>
      <c r="I43" s="77">
        <f>C43+H43</f>
        <v>0.23321098399553658</v>
      </c>
      <c r="J43" s="76">
        <f>分析係数表!G46</f>
        <v>9.3457943925233638E-3</v>
      </c>
      <c r="K43" s="78">
        <f>I43*J43</f>
        <v>2.1795419065003419E-3</v>
      </c>
      <c r="L43" s="79"/>
      <c r="M43" s="80"/>
      <c r="N43" s="81">
        <f>分析係数表!H46</f>
        <v>5.0031354010901551E-2</v>
      </c>
      <c r="O43" s="82">
        <f t="shared" si="4"/>
        <v>0.45828142521990373</v>
      </c>
      <c r="P43" s="76">
        <f>分析係数表!C46</f>
        <v>1</v>
      </c>
      <c r="Q43" s="82">
        <f>O43*P43</f>
        <v>0.45828142521990373</v>
      </c>
      <c r="R43" s="83">
        <v>0.47765351245315096</v>
      </c>
      <c r="S43" s="84">
        <f>I43+R43</f>
        <v>0.71086449644868754</v>
      </c>
      <c r="T43" s="85">
        <f>分析係数表!F46</f>
        <v>0.31355140186915886</v>
      </c>
      <c r="U43" s="86">
        <f>S43*T43</f>
        <v>0.22289255940049968</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投入係数表!W44</f>
        <v>0.77861975642760484</v>
      </c>
      <c r="E44" s="91">
        <f>SUM(E5:E43)</f>
        <v>77.861975642760513</v>
      </c>
      <c r="F44" s="92">
        <f>分析係数表!C47</f>
        <v>0.44631798907903963</v>
      </c>
      <c r="G44" s="91">
        <f>SUM(G5:G43)</f>
        <v>9.3746295402846656</v>
      </c>
      <c r="H44" s="91">
        <f>SUM(H5:H43)</f>
        <v>10.44037674448923</v>
      </c>
      <c r="I44" s="91">
        <f>SUM(I5:I43)</f>
        <v>110.4403767444892</v>
      </c>
      <c r="J44" s="92">
        <f>分析係数表!G47</f>
        <v>0.26122233306007958</v>
      </c>
      <c r="K44" s="93">
        <f>SUM(K5:K43)</f>
        <v>14.609066223309203</v>
      </c>
      <c r="L44" s="94">
        <f>最終需要_まとめ!$L$33</f>
        <v>0.627</v>
      </c>
      <c r="M44" s="91">
        <f>K44*L44</f>
        <v>9.1598845220148704</v>
      </c>
      <c r="N44" s="95">
        <f>分析係数表!H47</f>
        <v>1</v>
      </c>
      <c r="O44" s="96">
        <f>SUM(O5:O43)</f>
        <v>9.1598845220148721</v>
      </c>
      <c r="P44" s="92">
        <f>分析係数表!C47</f>
        <v>0.44631798907903963</v>
      </c>
      <c r="Q44" s="96">
        <f>SUM(Q5:Q43)</f>
        <v>3.9732542788969445</v>
      </c>
      <c r="R44" s="91">
        <f>SUM(R5:R43)</f>
        <v>4.4809142220465228</v>
      </c>
      <c r="S44" s="97">
        <f>SUM(S5:S43)</f>
        <v>114.92129096653575</v>
      </c>
      <c r="T44" s="98">
        <f>分析係数表!F47</f>
        <v>0.52393110055407954</v>
      </c>
      <c r="U44" s="99">
        <f>SUM(U5:U43)</f>
        <v>28.077880991089422</v>
      </c>
      <c r="V44" s="100">
        <f>分析係数表!D47</f>
        <v>0.10969491056701794</v>
      </c>
      <c r="W44" s="164">
        <f>SUM(W5:W43)</f>
        <v>6</v>
      </c>
      <c r="X44" s="92">
        <f>分析係数表!E47</f>
        <v>8.3823050104198563E-2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3.0440322809004673E-3</v>
      </c>
      <c r="E5" s="77">
        <f t="shared" ref="E5:E38" si="0">$C$26*D5</f>
        <v>0.30440322809004672</v>
      </c>
      <c r="F5" s="76">
        <f>分析係数表!C8</f>
        <v>0.75107940679556973</v>
      </c>
      <c r="G5" s="77">
        <f t="shared" ref="G5:G38" si="1">E5*F5</f>
        <v>0.2286309959805288</v>
      </c>
      <c r="H5" s="77">
        <f t="array" ref="H5:H43">MMULT(逆行列係数!C5:AO43,'22'!G5:G43)</f>
        <v>0.27262145060085263</v>
      </c>
      <c r="I5" s="77">
        <f t="shared" ref="I5:I38" si="2">C5+H5</f>
        <v>0.27262145060085263</v>
      </c>
      <c r="J5" s="76">
        <f>分析係数表!G8</f>
        <v>0.11972085188304657</v>
      </c>
      <c r="K5" s="78">
        <f t="shared" ref="K5:K38" si="3">I5*J5</f>
        <v>3.2638472307525979E-2</v>
      </c>
      <c r="L5" s="79" t="s">
        <v>183</v>
      </c>
      <c r="M5" s="80" t="s">
        <v>183</v>
      </c>
      <c r="N5" s="81">
        <f>分析係数表!H8</f>
        <v>1.1750518547103371E-2</v>
      </c>
      <c r="O5" s="82">
        <f t="shared" ref="O5:O43" si="4">$M$44*N5</f>
        <v>0.22286757918295699</v>
      </c>
      <c r="P5" s="76">
        <f>分析係数表!C8</f>
        <v>0.75107940679556973</v>
      </c>
      <c r="Q5" s="82">
        <f t="shared" ref="Q5:Q38" si="5">O5*P5</f>
        <v>0.16739124916670001</v>
      </c>
      <c r="R5" s="83">
        <f t="array" ref="R5:R43">MMULT(逆行列係数!C5:AO43,'22'!Q5:Q43)</f>
        <v>0.23633900168614275</v>
      </c>
      <c r="S5" s="84">
        <f t="shared" ref="S5:S38" si="6">I5+R5</f>
        <v>0.50896045228699538</v>
      </c>
      <c r="T5" s="85">
        <f>分析係数表!F8</f>
        <v>0.45193117555047529</v>
      </c>
      <c r="U5" s="86">
        <f t="shared" ref="U5:U38" si="7">S5*T5</f>
        <v>0.23001509551076341</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投入係数表!X6</f>
        <v>2.8316579357213649E-4</v>
      </c>
      <c r="E6" s="77">
        <f t="shared" si="0"/>
        <v>2.8316579357213649E-2</v>
      </c>
      <c r="F6" s="76">
        <f>分析係数表!C9</f>
        <v>5.0420168067226934E-2</v>
      </c>
      <c r="G6" s="77">
        <f t="shared" si="1"/>
        <v>1.4277266902796809E-3</v>
      </c>
      <c r="H6" s="77">
        <v>1.5738209544899383E-3</v>
      </c>
      <c r="I6" s="77">
        <f t="shared" si="2"/>
        <v>1.5738209544899383E-3</v>
      </c>
      <c r="J6" s="76">
        <f>分析係数表!G9</f>
        <v>0.2857142857142857</v>
      </c>
      <c r="K6" s="78">
        <f t="shared" si="3"/>
        <v>4.4966312985426807E-4</v>
      </c>
      <c r="L6" s="79"/>
      <c r="M6" s="80"/>
      <c r="N6" s="81">
        <f>分析係数表!H9</f>
        <v>6.077854420915537E-4</v>
      </c>
      <c r="O6" s="82">
        <f t="shared" si="4"/>
        <v>1.1527633406015017E-2</v>
      </c>
      <c r="P6" s="76">
        <f>分析係数表!C9</f>
        <v>5.0420168067226934E-2</v>
      </c>
      <c r="Q6" s="82">
        <f t="shared" si="5"/>
        <v>5.8122521374865679E-4</v>
      </c>
      <c r="R6" s="83">
        <v>6.6932741607226751E-4</v>
      </c>
      <c r="S6" s="84">
        <f t="shared" si="6"/>
        <v>2.2431483705622059E-3</v>
      </c>
      <c r="T6" s="85">
        <f>分析係数表!F9</f>
        <v>0.7142857142857143</v>
      </c>
      <c r="U6" s="86">
        <f t="shared" si="7"/>
        <v>1.6022488361158614E-3</v>
      </c>
      <c r="V6" s="87">
        <f>分析係数表!D9</f>
        <v>0.14285714285714285</v>
      </c>
      <c r="W6" s="88">
        <f t="shared" si="8"/>
        <v>0</v>
      </c>
      <c r="X6" s="76">
        <f>分析係数表!E9</f>
        <v>0</v>
      </c>
      <c r="Y6" s="89">
        <f t="shared" si="9"/>
        <v>0</v>
      </c>
    </row>
    <row r="7" spans="1:25" x14ac:dyDescent="0.2">
      <c r="A7" s="6" t="s">
        <v>220</v>
      </c>
      <c r="B7" s="5" t="s">
        <v>266</v>
      </c>
      <c r="C7" s="90"/>
      <c r="D7" s="76">
        <f>投入係数表!X7</f>
        <v>1.0901883052527254E-2</v>
      </c>
      <c r="E7" s="77">
        <f t="shared" si="0"/>
        <v>1.0901883052527255</v>
      </c>
      <c r="F7" s="76">
        <f>分析係数表!C10</f>
        <v>1</v>
      </c>
      <c r="G7" s="77">
        <f t="shared" si="1"/>
        <v>1.0901883052527255</v>
      </c>
      <c r="H7" s="77">
        <v>1.1801426266400057</v>
      </c>
      <c r="I7" s="77">
        <f t="shared" si="2"/>
        <v>1.1801426266400057</v>
      </c>
      <c r="J7" s="76">
        <f>分析係数表!G10</f>
        <v>0.17928858290304073</v>
      </c>
      <c r="K7" s="78">
        <f t="shared" si="3"/>
        <v>0.21158609915375889</v>
      </c>
      <c r="L7" s="79"/>
      <c r="M7" s="80"/>
      <c r="N7" s="81">
        <f>分析係数表!H10</f>
        <v>1.1866287202739858E-3</v>
      </c>
      <c r="O7" s="82">
        <f t="shared" si="4"/>
        <v>2.2506331887934081E-2</v>
      </c>
      <c r="P7" s="76">
        <f>分析係数表!C10</f>
        <v>1</v>
      </c>
      <c r="Q7" s="82">
        <f t="shared" si="5"/>
        <v>2.2506331887934081E-2</v>
      </c>
      <c r="R7" s="83">
        <v>3.7506466523247371E-2</v>
      </c>
      <c r="S7" s="84">
        <f t="shared" si="6"/>
        <v>1.2176490931632531</v>
      </c>
      <c r="T7" s="85">
        <f>分析係数表!F10</f>
        <v>0.51912411550965765</v>
      </c>
      <c r="U7" s="86">
        <f t="shared" si="7"/>
        <v>0.63211100848951052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投入係数表!X8</f>
        <v>9.9108027750247768E-4</v>
      </c>
      <c r="E8" s="77">
        <f t="shared" si="0"/>
        <v>9.9108027750247768E-2</v>
      </c>
      <c r="F8" s="76">
        <f>分析係数表!C11</f>
        <v>1.2755102040816757E-3</v>
      </c>
      <c r="G8" s="77">
        <f t="shared" si="1"/>
        <v>1.2641330070185092E-4</v>
      </c>
      <c r="H8" s="77">
        <v>4.2927476542965835E-4</v>
      </c>
      <c r="I8" s="77">
        <f t="shared" si="2"/>
        <v>4.2927476542965835E-4</v>
      </c>
      <c r="J8" s="76">
        <f>分析係数表!G11</f>
        <v>0.5714285714285714</v>
      </c>
      <c r="K8" s="78">
        <f t="shared" si="3"/>
        <v>2.4529986595980477E-4</v>
      </c>
      <c r="L8" s="79"/>
      <c r="M8" s="80"/>
      <c r="N8" s="81">
        <f>分析係数表!H11</f>
        <v>-1.9294775939414404E-5</v>
      </c>
      <c r="O8" s="82">
        <f t="shared" si="4"/>
        <v>-3.6595661606396879E-4</v>
      </c>
      <c r="P8" s="76">
        <f>分析係数表!C11</f>
        <v>1.2755102040816757E-3</v>
      </c>
      <c r="Q8" s="82">
        <f t="shared" si="5"/>
        <v>-4.6678139804079225E-7</v>
      </c>
      <c r="R8" s="83">
        <v>1.0245288638281505E-4</v>
      </c>
      <c r="S8" s="84">
        <f t="shared" si="6"/>
        <v>5.3172765181247342E-4</v>
      </c>
      <c r="T8" s="85">
        <f>分析係数表!F11</f>
        <v>0.8571428571428571</v>
      </c>
      <c r="U8" s="86">
        <f t="shared" si="7"/>
        <v>4.5576655869640579E-4</v>
      </c>
      <c r="V8" s="87">
        <f>分析係数表!D11</f>
        <v>0.14285714285714285</v>
      </c>
      <c r="W8" s="88">
        <f t="shared" si="8"/>
        <v>0</v>
      </c>
      <c r="X8" s="76">
        <f>分析係数表!E11</f>
        <v>0</v>
      </c>
      <c r="Y8" s="89">
        <f t="shared" si="9"/>
        <v>0</v>
      </c>
    </row>
    <row r="9" spans="1:25" x14ac:dyDescent="0.2">
      <c r="A9" s="6" t="s">
        <v>222</v>
      </c>
      <c r="B9" s="5" t="s">
        <v>190</v>
      </c>
      <c r="C9" s="90"/>
      <c r="D9" s="76">
        <f>投入係数表!X9</f>
        <v>2.3361177969701261E-3</v>
      </c>
      <c r="E9" s="77">
        <f t="shared" si="0"/>
        <v>0.23361177969701261</v>
      </c>
      <c r="F9" s="76">
        <f>分析係数表!C12</f>
        <v>9.1502903081732923E-2</v>
      </c>
      <c r="G9" s="77">
        <f t="shared" si="1"/>
        <v>2.1376156036366889E-2</v>
      </c>
      <c r="H9" s="77">
        <v>3.8290277852735893E-2</v>
      </c>
      <c r="I9" s="77">
        <f t="shared" si="2"/>
        <v>3.8290277852735893E-2</v>
      </c>
      <c r="J9" s="76">
        <f>分析係数表!G12</f>
        <v>0.14161426479455594</v>
      </c>
      <c r="K9" s="78">
        <f t="shared" si="3"/>
        <v>5.4224495468944613E-3</v>
      </c>
      <c r="L9" s="79"/>
      <c r="M9" s="80"/>
      <c r="N9" s="81">
        <f>分析係数表!H12</f>
        <v>9.0270609232550286E-2</v>
      </c>
      <c r="O9" s="82">
        <f t="shared" si="4"/>
        <v>1.712128028255278</v>
      </c>
      <c r="P9" s="76">
        <f>分析係数表!C12</f>
        <v>9.1502903081732923E-2</v>
      </c>
      <c r="Q9" s="82">
        <f t="shared" si="5"/>
        <v>0.15666468503296119</v>
      </c>
      <c r="R9" s="83">
        <v>0.17815247514404783</v>
      </c>
      <c r="S9" s="84">
        <f t="shared" si="6"/>
        <v>0.21644275299678373</v>
      </c>
      <c r="T9" s="85">
        <f>分析係数表!F12</f>
        <v>0.30579722628994743</v>
      </c>
      <c r="U9" s="86">
        <f t="shared" si="7"/>
        <v>6.6187593516976673E-2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投入係数表!X10</f>
        <v>6.9375619425173438E-3</v>
      </c>
      <c r="E10" s="77">
        <f t="shared" si="0"/>
        <v>0.6937561942517344</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0.257816436017066</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投入係数表!X11</f>
        <v>4.5023361177969699E-2</v>
      </c>
      <c r="E11" s="77">
        <f t="shared" si="0"/>
        <v>4.5023361177969701</v>
      </c>
      <c r="F11" s="76">
        <f>分析係数表!C14</f>
        <v>8.6714152988541793E-3</v>
      </c>
      <c r="G11" s="77">
        <f t="shared" si="1"/>
        <v>3.9041626292448381E-2</v>
      </c>
      <c r="H11" s="77">
        <v>4.1544230579411499E-2</v>
      </c>
      <c r="I11" s="77">
        <f t="shared" si="2"/>
        <v>4.1544230579411499E-2</v>
      </c>
      <c r="J11" s="76">
        <f>分析係数表!G14</f>
        <v>0.2</v>
      </c>
      <c r="K11" s="78">
        <f t="shared" si="3"/>
        <v>8.3088461158823002E-3</v>
      </c>
      <c r="L11" s="79"/>
      <c r="M11" s="80"/>
      <c r="N11" s="81">
        <f>分析係数表!H14</f>
        <v>1.1383917804254498E-3</v>
      </c>
      <c r="O11" s="82">
        <f t="shared" si="4"/>
        <v>2.159144034777416E-2</v>
      </c>
      <c r="P11" s="76">
        <f>分析係数表!C14</f>
        <v>8.6714152988541793E-3</v>
      </c>
      <c r="Q11" s="82">
        <f t="shared" si="5"/>
        <v>1.8722834615598626E-4</v>
      </c>
      <c r="R11" s="83">
        <v>1.4998595781822292E-3</v>
      </c>
      <c r="S11" s="84">
        <f t="shared" si="6"/>
        <v>4.304409015759373E-2</v>
      </c>
      <c r="T11" s="85">
        <f>分析係数表!F14</f>
        <v>0.33888888888888891</v>
      </c>
      <c r="U11" s="86">
        <f t="shared" si="7"/>
        <v>1.4587163886740098E-2</v>
      </c>
      <c r="V11" s="87">
        <f>分析係数表!D14</f>
        <v>0.15</v>
      </c>
      <c r="W11" s="88">
        <f t="shared" si="8"/>
        <v>0</v>
      </c>
      <c r="X11" s="76">
        <f>分析係数表!E14</f>
        <v>7.2222222222222215E-2</v>
      </c>
      <c r="Y11" s="89">
        <f t="shared" si="9"/>
        <v>0</v>
      </c>
    </row>
    <row r="12" spans="1:25" x14ac:dyDescent="0.2">
      <c r="A12" s="6" t="s">
        <v>225</v>
      </c>
      <c r="B12" s="5" t="s">
        <v>29</v>
      </c>
      <c r="C12" s="90"/>
      <c r="D12" s="76">
        <f>投入係数表!X12</f>
        <v>3.9430836754920005E-2</v>
      </c>
      <c r="E12" s="77">
        <f t="shared" si="0"/>
        <v>3.9430836754920007</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0.15864219306373048</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投入係数表!X13</f>
        <v>2.2653263485770919E-3</v>
      </c>
      <c r="E13" s="77">
        <f t="shared" si="0"/>
        <v>0.22653263485770919</v>
      </c>
      <c r="F13" s="76">
        <f>分析係数表!C16</f>
        <v>2.5322997416020621E-2</v>
      </c>
      <c r="G13" s="77">
        <f t="shared" si="1"/>
        <v>5.7364853271461127E-3</v>
      </c>
      <c r="H13" s="77">
        <v>1.327480024962978E-2</v>
      </c>
      <c r="I13" s="77">
        <f t="shared" si="2"/>
        <v>1.327480024962978E-2</v>
      </c>
      <c r="J13" s="76">
        <f>分析係数表!G16</f>
        <v>3.2710280373831772E-2</v>
      </c>
      <c r="K13" s="78">
        <f t="shared" si="3"/>
        <v>4.3422243807200213E-4</v>
      </c>
      <c r="L13" s="79"/>
      <c r="M13" s="80"/>
      <c r="N13" s="81">
        <f>分析係数表!H16</f>
        <v>1.6091843133471614E-2</v>
      </c>
      <c r="O13" s="82">
        <f t="shared" si="4"/>
        <v>0.30520781779735001</v>
      </c>
      <c r="P13" s="76">
        <f>分析係数表!C16</f>
        <v>2.5322997416020621E-2</v>
      </c>
      <c r="Q13" s="82">
        <f t="shared" si="5"/>
        <v>7.7287767814315867E-3</v>
      </c>
      <c r="R13" s="83">
        <v>9.1574559769769578E-3</v>
      </c>
      <c r="S13" s="84">
        <f t="shared" si="6"/>
        <v>2.2432256226606738E-2</v>
      </c>
      <c r="T13" s="85">
        <f>分析係数表!F16</f>
        <v>0.28504672897196259</v>
      </c>
      <c r="U13" s="86">
        <f t="shared" si="7"/>
        <v>6.3942412608551909E-3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投入係数表!X14</f>
        <v>6.6614752937845106E-2</v>
      </c>
      <c r="E14" s="77">
        <f t="shared" si="0"/>
        <v>6.6614752937845108</v>
      </c>
      <c r="F14" s="76">
        <f>分析係数表!C17</f>
        <v>1.516108654453574E-2</v>
      </c>
      <c r="G14" s="77">
        <f t="shared" si="1"/>
        <v>0.10099520344335361</v>
      </c>
      <c r="H14" s="77">
        <v>0.10601976163029429</v>
      </c>
      <c r="I14" s="77">
        <f t="shared" si="2"/>
        <v>0.10601976163029429</v>
      </c>
      <c r="J14" s="76">
        <f>分析係数表!G17</f>
        <v>0.22093023255813954</v>
      </c>
      <c r="K14" s="78">
        <f t="shared" si="3"/>
        <v>2.3422970592739439E-2</v>
      </c>
      <c r="L14" s="79"/>
      <c r="M14" s="80"/>
      <c r="N14" s="81">
        <f>分析係数表!H17</f>
        <v>2.7205634074574307E-3</v>
      </c>
      <c r="O14" s="82">
        <f t="shared" si="4"/>
        <v>5.1599882865019597E-2</v>
      </c>
      <c r="P14" s="76">
        <f>分析係数表!C17</f>
        <v>1.516108654453574E-2</v>
      </c>
      <c r="Q14" s="82">
        <f t="shared" si="5"/>
        <v>7.8231028980446887E-4</v>
      </c>
      <c r="R14" s="83">
        <v>1.7423243517426783E-3</v>
      </c>
      <c r="S14" s="84">
        <f t="shared" si="6"/>
        <v>0.10776208598203697</v>
      </c>
      <c r="T14" s="85">
        <f>分析係数表!F17</f>
        <v>0.34593023255813954</v>
      </c>
      <c r="U14" s="86">
        <f t="shared" si="7"/>
        <v>3.7278163464716275E-2</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投入係数表!X15</f>
        <v>1.0264760016989947E-2</v>
      </c>
      <c r="E15" s="77">
        <f t="shared" si="0"/>
        <v>1.0264760016989947</v>
      </c>
      <c r="F15" s="76">
        <f>分析係数表!C18</f>
        <v>0.19618745035742657</v>
      </c>
      <c r="G15" s="77">
        <f t="shared" si="1"/>
        <v>0.20138170962641122</v>
      </c>
      <c r="H15" s="77">
        <v>0.2156851991481685</v>
      </c>
      <c r="I15" s="77">
        <f t="shared" si="2"/>
        <v>0.2156851991481685</v>
      </c>
      <c r="J15" s="76">
        <f>分析係数表!G18</f>
        <v>0.21566025215660253</v>
      </c>
      <c r="K15" s="78">
        <f t="shared" si="3"/>
        <v>4.6514724434741049E-2</v>
      </c>
      <c r="L15" s="79"/>
      <c r="M15" s="80"/>
      <c r="N15" s="81">
        <f>分析係数表!H18</f>
        <v>4.341324586368241E-4</v>
      </c>
      <c r="O15" s="82">
        <f t="shared" si="4"/>
        <v>8.2340238614392984E-3</v>
      </c>
      <c r="P15" s="76">
        <f>分析係数表!C18</f>
        <v>0.19618745035742657</v>
      </c>
      <c r="Q15" s="82">
        <f t="shared" si="5"/>
        <v>1.6154121475579883E-3</v>
      </c>
      <c r="R15" s="83">
        <v>4.8773539378093311E-3</v>
      </c>
      <c r="S15" s="84">
        <f t="shared" si="6"/>
        <v>0.22056255308597783</v>
      </c>
      <c r="T15" s="85">
        <f>分析係数表!F18</f>
        <v>0.46051758460517583</v>
      </c>
      <c r="U15" s="86">
        <f t="shared" si="7"/>
        <v>0.10157293420150539</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投入係数表!X16</f>
        <v>7.4331020812685826E-3</v>
      </c>
      <c r="E16" s="77">
        <f t="shared" si="0"/>
        <v>0.74331020812685822</v>
      </c>
      <c r="F16" s="76">
        <f>分析係数表!C19</f>
        <v>5.4503729202524331E-2</v>
      </c>
      <c r="G16" s="77">
        <f t="shared" si="1"/>
        <v>4.0513178297218282E-2</v>
      </c>
      <c r="H16" s="77">
        <v>4.4628671236316128E-2</v>
      </c>
      <c r="I16" s="77">
        <f t="shared" si="2"/>
        <v>4.4628671236316128E-2</v>
      </c>
      <c r="J16" s="76">
        <f>分析係数表!G19</f>
        <v>5.7142857142857141E-2</v>
      </c>
      <c r="K16" s="78">
        <f t="shared" si="3"/>
        <v>2.5502097849323499E-3</v>
      </c>
      <c r="L16" s="79"/>
      <c r="M16" s="80"/>
      <c r="N16" s="81">
        <f>分析係数表!H19</f>
        <v>-1.1576865563648642E-4</v>
      </c>
      <c r="O16" s="82">
        <f t="shared" si="4"/>
        <v>-2.195739696383813E-3</v>
      </c>
      <c r="P16" s="76">
        <f>分析係数表!C19</f>
        <v>5.4503729202524331E-2</v>
      </c>
      <c r="Q16" s="82">
        <f t="shared" si="5"/>
        <v>-1.1967600181093634E-4</v>
      </c>
      <c r="R16" s="83">
        <v>6.4229848984991055E-4</v>
      </c>
      <c r="S16" s="84">
        <f t="shared" si="6"/>
        <v>4.5270969726166038E-2</v>
      </c>
      <c r="T16" s="85">
        <f>分析係数表!F19</f>
        <v>0.24047619047619048</v>
      </c>
      <c r="U16" s="86">
        <f t="shared" si="7"/>
        <v>1.0886590338911357E-2</v>
      </c>
      <c r="V16" s="87">
        <f>分析係数表!D19</f>
        <v>7.3809523809523811E-2</v>
      </c>
      <c r="W16" s="88">
        <f t="shared" si="8"/>
        <v>0</v>
      </c>
      <c r="X16" s="76">
        <f>分析係数表!E19</f>
        <v>0.05</v>
      </c>
      <c r="Y16" s="89">
        <f t="shared" si="9"/>
        <v>0</v>
      </c>
    </row>
    <row r="17" spans="1:25" x14ac:dyDescent="0.2">
      <c r="A17" s="6" t="s">
        <v>5</v>
      </c>
      <c r="B17" s="5" t="s">
        <v>33</v>
      </c>
      <c r="C17" s="90"/>
      <c r="D17" s="76">
        <f>投入係数表!X17</f>
        <v>2.5980461560243522E-2</v>
      </c>
      <c r="E17" s="77">
        <f t="shared" si="0"/>
        <v>2.5980461560243522</v>
      </c>
      <c r="F17" s="76">
        <f>分析係数表!C20</f>
        <v>8.1453634085213444E-3</v>
      </c>
      <c r="G17" s="77">
        <f t="shared" si="1"/>
        <v>2.1162030092930294E-2</v>
      </c>
      <c r="H17" s="77">
        <v>2.2127689775719588E-2</v>
      </c>
      <c r="I17" s="77">
        <f t="shared" si="2"/>
        <v>2.2127689775719588E-2</v>
      </c>
      <c r="J17" s="76">
        <f>分析係数表!G20</f>
        <v>0.10256410256410256</v>
      </c>
      <c r="K17" s="78">
        <f t="shared" si="3"/>
        <v>2.2695066436635475E-3</v>
      </c>
      <c r="L17" s="79"/>
      <c r="M17" s="80"/>
      <c r="N17" s="81">
        <f>分析係数表!H20</f>
        <v>5.4025372630360328E-4</v>
      </c>
      <c r="O17" s="82">
        <f t="shared" si="4"/>
        <v>1.0246785249791127E-2</v>
      </c>
      <c r="P17" s="76">
        <f>分析係数表!C20</f>
        <v>8.1453634085213444E-3</v>
      </c>
      <c r="Q17" s="82">
        <f t="shared" si="5"/>
        <v>8.346378962862488E-5</v>
      </c>
      <c r="R17" s="83">
        <v>2.3745890526753264E-4</v>
      </c>
      <c r="S17" s="84">
        <f t="shared" si="6"/>
        <v>2.2365148680987122E-2</v>
      </c>
      <c r="T17" s="85">
        <f>分析係数表!F20</f>
        <v>0.23076923076923078</v>
      </c>
      <c r="U17" s="86">
        <f t="shared" si="7"/>
        <v>5.1611881571508745E-3</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投入係数表!X18</f>
        <v>2.3998301005238566E-2</v>
      </c>
      <c r="E18" s="77">
        <f t="shared" si="0"/>
        <v>2.3998301005238565</v>
      </c>
      <c r="F18" s="76">
        <f>分析係数表!C21</f>
        <v>1.4319809069212375E-2</v>
      </c>
      <c r="G18" s="77">
        <f t="shared" si="1"/>
        <v>3.4365108838050364E-2</v>
      </c>
      <c r="H18" s="77">
        <v>3.6234969345113589E-2</v>
      </c>
      <c r="I18" s="77">
        <f t="shared" si="2"/>
        <v>3.6234969345113589E-2</v>
      </c>
      <c r="J18" s="76">
        <f>分析係数表!G21</f>
        <v>0.28315412186379929</v>
      </c>
      <c r="K18" s="78">
        <f t="shared" si="3"/>
        <v>1.0260080925677324E-2</v>
      </c>
      <c r="L18" s="79"/>
      <c r="M18" s="80"/>
      <c r="N18" s="81">
        <f>分析係数表!H21</f>
        <v>8.9720708118276973E-4</v>
      </c>
      <c r="O18" s="82">
        <f t="shared" si="4"/>
        <v>1.7016982646974547E-2</v>
      </c>
      <c r="P18" s="76">
        <f>分析係数表!C21</f>
        <v>1.4319809069212375E-2</v>
      </c>
      <c r="Q18" s="82">
        <f t="shared" si="5"/>
        <v>2.4367994243877571E-4</v>
      </c>
      <c r="R18" s="83">
        <v>6.4307056263159196E-4</v>
      </c>
      <c r="S18" s="84">
        <f t="shared" si="6"/>
        <v>3.6878039907745179E-2</v>
      </c>
      <c r="T18" s="85">
        <f>分析係数表!F21</f>
        <v>0.4265232974910394</v>
      </c>
      <c r="U18" s="86">
        <f t="shared" si="7"/>
        <v>1.572934318645762E-2</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投入係数表!X19</f>
        <v>1.20345462268158E-3</v>
      </c>
      <c r="E19" s="77">
        <f t="shared" si="0"/>
        <v>0.120345462268158</v>
      </c>
      <c r="F19" s="76">
        <f>分析係数表!C22</f>
        <v>8.8888888888888351E-3</v>
      </c>
      <c r="G19" s="77">
        <f t="shared" si="1"/>
        <v>1.0697374423836203E-3</v>
      </c>
      <c r="H19" s="77">
        <v>1.2392371794491422E-3</v>
      </c>
      <c r="I19" s="77">
        <f t="shared" si="2"/>
        <v>1.2392371794491422E-3</v>
      </c>
      <c r="J19" s="76">
        <f>分析係数表!G22</f>
        <v>0.19767441860465115</v>
      </c>
      <c r="K19" s="78">
        <f t="shared" si="3"/>
        <v>2.4496548896087692E-4</v>
      </c>
      <c r="L19" s="79"/>
      <c r="M19" s="80"/>
      <c r="N19" s="81">
        <f>分析係数表!H22</f>
        <v>3.8589551878828809E-5</v>
      </c>
      <c r="O19" s="82">
        <f t="shared" si="4"/>
        <v>7.3191323212793758E-4</v>
      </c>
      <c r="P19" s="76">
        <f>分析係数表!C22</f>
        <v>8.8888888888888351E-3</v>
      </c>
      <c r="Q19" s="82">
        <f t="shared" si="5"/>
        <v>6.5058953966927388E-6</v>
      </c>
      <c r="R19" s="83">
        <v>6.5568500512763552E-5</v>
      </c>
      <c r="S19" s="84">
        <f t="shared" si="6"/>
        <v>1.3048056799619058E-3</v>
      </c>
      <c r="T19" s="85">
        <f>分析係数表!F22</f>
        <v>0.41860465116279072</v>
      </c>
      <c r="U19" s="86">
        <f t="shared" si="7"/>
        <v>5.4619772649568154E-4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投入係数表!X20</f>
        <v>2.8316579357213649E-4</v>
      </c>
      <c r="E20" s="77">
        <f t="shared" si="0"/>
        <v>2.8316579357213649E-2</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5.4893492409595324E-4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投入係数表!X21</f>
        <v>4.247486903582047E-4</v>
      </c>
      <c r="E21" s="77">
        <f t="shared" si="0"/>
        <v>4.247486903582047E-2</v>
      </c>
      <c r="F21" s="76">
        <f>分析係数表!C24</f>
        <v>3.6742192284139663E-2</v>
      </c>
      <c r="G21" s="77">
        <f t="shared" si="1"/>
        <v>1.5606198053577656E-3</v>
      </c>
      <c r="H21" s="77">
        <v>2.030276281583102E-3</v>
      </c>
      <c r="I21" s="77">
        <f t="shared" si="2"/>
        <v>2.030276281583102E-3</v>
      </c>
      <c r="J21" s="76">
        <f>分析係数表!G24</f>
        <v>0.21568627450980393</v>
      </c>
      <c r="K21" s="78">
        <f t="shared" si="3"/>
        <v>4.3790272740027694E-4</v>
      </c>
      <c r="L21" s="79"/>
      <c r="M21" s="80"/>
      <c r="N21" s="81">
        <f>分析係数表!H24</f>
        <v>3.6660074284887369E-4</v>
      </c>
      <c r="O21" s="82">
        <f t="shared" si="4"/>
        <v>6.9531757052154076E-3</v>
      </c>
      <c r="P21" s="76">
        <f>分析係数表!C24</f>
        <v>3.6742192284139663E-2</v>
      </c>
      <c r="Q21" s="82">
        <f t="shared" si="5"/>
        <v>2.5547491874643288E-4</v>
      </c>
      <c r="R21" s="83">
        <v>1.0108761087048316E-3</v>
      </c>
      <c r="S21" s="84">
        <f t="shared" si="6"/>
        <v>3.0411523902879336E-3</v>
      </c>
      <c r="T21" s="85">
        <f>分析係数表!F24</f>
        <v>0.41176470588235292</v>
      </c>
      <c r="U21" s="86">
        <f t="shared" si="7"/>
        <v>1.2522392195303256E-3</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投入係数表!X22</f>
        <v>1.5007787059323234E-2</v>
      </c>
      <c r="E22" s="77">
        <f t="shared" si="0"/>
        <v>1.5007787059323234</v>
      </c>
      <c r="F22" s="76">
        <f>分析係数表!C25</f>
        <v>5.4298642533936459E-3</v>
      </c>
      <c r="G22" s="77">
        <f t="shared" si="1"/>
        <v>8.1490246475962973E-3</v>
      </c>
      <c r="H22" s="77">
        <v>8.6665608448575904E-3</v>
      </c>
      <c r="I22" s="77">
        <f t="shared" si="2"/>
        <v>8.6665608448575904E-3</v>
      </c>
      <c r="J22" s="76">
        <f>分析係数表!G25</f>
        <v>0.19285714285714287</v>
      </c>
      <c r="K22" s="78">
        <f t="shared" si="3"/>
        <v>1.671408162936821E-3</v>
      </c>
      <c r="L22" s="79"/>
      <c r="M22" s="80"/>
      <c r="N22" s="81">
        <f>分析係数表!H25</f>
        <v>5.0166417442477451E-4</v>
      </c>
      <c r="O22" s="82">
        <f t="shared" si="4"/>
        <v>9.5148720176631892E-3</v>
      </c>
      <c r="P22" s="76">
        <f>分析係数表!C25</f>
        <v>5.4298642533936459E-3</v>
      </c>
      <c r="Q22" s="82">
        <f t="shared" si="5"/>
        <v>5.1664463444324826E-5</v>
      </c>
      <c r="R22" s="83">
        <v>2.3637405846486199E-4</v>
      </c>
      <c r="S22" s="84">
        <f t="shared" si="6"/>
        <v>8.9029349033224528E-3</v>
      </c>
      <c r="T22" s="85">
        <f>分析係数表!F25</f>
        <v>0.35</v>
      </c>
      <c r="U22" s="86">
        <f t="shared" si="7"/>
        <v>3.1160272161628584E-3</v>
      </c>
      <c r="V22" s="87">
        <f>分析係数表!D25</f>
        <v>1.4285714285714285E-2</v>
      </c>
      <c r="W22" s="88">
        <f t="shared" si="8"/>
        <v>0</v>
      </c>
      <c r="X22" s="76">
        <f>分析係数表!E25</f>
        <v>0</v>
      </c>
      <c r="Y22" s="89">
        <f t="shared" si="9"/>
        <v>0</v>
      </c>
    </row>
    <row r="23" spans="1:25" x14ac:dyDescent="0.2">
      <c r="A23" s="6" t="s">
        <v>11</v>
      </c>
      <c r="B23" s="5" t="s">
        <v>35</v>
      </c>
      <c r="C23" s="90"/>
      <c r="D23" s="76">
        <f>投入係数表!X23</f>
        <v>2.9024493841143988E-3</v>
      </c>
      <c r="E23" s="77">
        <f t="shared" si="0"/>
        <v>0.29024493841143989</v>
      </c>
      <c r="F23" s="76">
        <f>分析係数表!C26</f>
        <v>0.48330404217926182</v>
      </c>
      <c r="G23" s="77">
        <f t="shared" si="1"/>
        <v>0.1402765519563198</v>
      </c>
      <c r="H23" s="77">
        <v>0.16032630159239497</v>
      </c>
      <c r="I23" s="77">
        <f t="shared" si="2"/>
        <v>0.16032630159239497</v>
      </c>
      <c r="J23" s="76">
        <f>分析係数表!G26</f>
        <v>0.1963757396449704</v>
      </c>
      <c r="K23" s="78">
        <f t="shared" si="3"/>
        <v>3.1484196059749156E-2</v>
      </c>
      <c r="L23" s="79"/>
      <c r="M23" s="80"/>
      <c r="N23" s="81">
        <f>分析係数表!H26</f>
        <v>1.0805074526072066E-2</v>
      </c>
      <c r="O23" s="82">
        <f t="shared" si="4"/>
        <v>0.20493570499582253</v>
      </c>
      <c r="P23" s="76">
        <f>分析係数表!C26</f>
        <v>0.48330404217926182</v>
      </c>
      <c r="Q23" s="82">
        <f t="shared" si="5"/>
        <v>9.9046254611337772E-2</v>
      </c>
      <c r="R23" s="83">
        <v>0.10826461688354466</v>
      </c>
      <c r="S23" s="84">
        <f t="shared" si="6"/>
        <v>0.26859091847593963</v>
      </c>
      <c r="T23" s="85">
        <f>分析係数表!F26</f>
        <v>0.33515162721893493</v>
      </c>
      <c r="U23" s="86">
        <f t="shared" si="7"/>
        <v>9.0018683383439463E-2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投入係数表!X24</f>
        <v>7.0791448393034122E-5</v>
      </c>
      <c r="E24" s="77">
        <f t="shared" si="0"/>
        <v>7.0791448393034122E-3</v>
      </c>
      <c r="F24" s="76">
        <f>分析係数表!C27</f>
        <v>1.5397419891801878E-2</v>
      </c>
      <c r="G24" s="77">
        <f t="shared" si="1"/>
        <v>1.0900056556563697E-4</v>
      </c>
      <c r="H24" s="77">
        <v>1.6683750515395754E-4</v>
      </c>
      <c r="I24" s="77">
        <f t="shared" si="2"/>
        <v>1.6683750515395754E-4</v>
      </c>
      <c r="J24" s="76">
        <f>分析係数表!G27</f>
        <v>0.17525773195876287</v>
      </c>
      <c r="K24" s="78">
        <f t="shared" si="3"/>
        <v>2.9239562758941009E-5</v>
      </c>
      <c r="L24" s="79"/>
      <c r="M24" s="80"/>
      <c r="N24" s="81">
        <f>分析係数表!H27</f>
        <v>1.0544595050889971E-2</v>
      </c>
      <c r="O24" s="82">
        <f t="shared" si="4"/>
        <v>0.19999529067895894</v>
      </c>
      <c r="P24" s="76">
        <f>分析係数表!C27</f>
        <v>1.5397419891801878E-2</v>
      </c>
      <c r="Q24" s="82">
        <f t="shared" si="5"/>
        <v>3.0794114669669011E-3</v>
      </c>
      <c r="R24" s="83">
        <v>3.1071185389127736E-3</v>
      </c>
      <c r="S24" s="84">
        <f t="shared" si="6"/>
        <v>3.2739560440667313E-3</v>
      </c>
      <c r="T24" s="85">
        <f>分析係数表!F27</f>
        <v>0.32989690721649484</v>
      </c>
      <c r="U24" s="86">
        <f t="shared" si="7"/>
        <v>1.0800679733003649E-3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投入係数表!X25</f>
        <v>0</v>
      </c>
      <c r="E25" s="77">
        <f t="shared" si="0"/>
        <v>0</v>
      </c>
      <c r="F25" s="76">
        <f>分析係数表!C28</f>
        <v>9.0111373607829948E-2</v>
      </c>
      <c r="G25" s="77">
        <f t="shared" si="1"/>
        <v>0</v>
      </c>
      <c r="H25" s="77">
        <v>9.6830386952821198E-3</v>
      </c>
      <c r="I25" s="77">
        <f t="shared" si="2"/>
        <v>9.6830386952821198E-3</v>
      </c>
      <c r="J25" s="76">
        <f>分析係数表!G28</f>
        <v>0.1250338294993234</v>
      </c>
      <c r="K25" s="78">
        <f t="shared" si="3"/>
        <v>1.2107074092612554E-3</v>
      </c>
      <c r="L25" s="79"/>
      <c r="M25" s="80"/>
      <c r="N25" s="81">
        <f>分析係数表!H28</f>
        <v>1.9400897207081182E-2</v>
      </c>
      <c r="O25" s="82">
        <f t="shared" si="4"/>
        <v>0.36796937745232061</v>
      </c>
      <c r="P25" s="76">
        <f>分析係数表!C28</f>
        <v>9.0111373607829948E-2</v>
      </c>
      <c r="Q25" s="82">
        <f t="shared" si="5"/>
        <v>3.3158226047846663E-2</v>
      </c>
      <c r="R25" s="83">
        <v>3.5844847551563128E-2</v>
      </c>
      <c r="S25" s="84">
        <f t="shared" si="6"/>
        <v>4.5527886246845249E-2</v>
      </c>
      <c r="T25" s="85">
        <f>分析係数表!F28</f>
        <v>0.21434370771312586</v>
      </c>
      <c r="U25" s="86">
        <f t="shared" si="7"/>
        <v>9.7586159424902404E-3</v>
      </c>
      <c r="V25" s="87">
        <f>分析係数表!D28</f>
        <v>6.0081190798376184E-2</v>
      </c>
      <c r="W25" s="88">
        <f t="shared" si="8"/>
        <v>0</v>
      </c>
      <c r="X25" s="76">
        <f>分析係数表!E28</f>
        <v>5.0067658998646819E-2</v>
      </c>
      <c r="Y25" s="89">
        <f t="shared" si="9"/>
        <v>0</v>
      </c>
    </row>
    <row r="26" spans="1:25" x14ac:dyDescent="0.2">
      <c r="A26" s="6" t="s">
        <v>14</v>
      </c>
      <c r="B26" s="5" t="s">
        <v>50</v>
      </c>
      <c r="C26" s="75">
        <f>最終需要_まとめ!C27</f>
        <v>100</v>
      </c>
      <c r="D26" s="76">
        <f>投入係数表!X26</f>
        <v>4.8067393458870171E-2</v>
      </c>
      <c r="E26" s="77">
        <f t="shared" si="0"/>
        <v>4.8067393458870171</v>
      </c>
      <c r="F26" s="76">
        <f>分析係数表!C29</f>
        <v>0.6629566210045662</v>
      </c>
      <c r="G26" s="77">
        <f t="shared" si="1"/>
        <v>3.1866596747989555</v>
      </c>
      <c r="H26" s="77">
        <v>3.3948366591853611</v>
      </c>
      <c r="I26" s="77">
        <f t="shared" si="2"/>
        <v>103.39483665918536</v>
      </c>
      <c r="J26" s="76">
        <f>分析係数表!G29</f>
        <v>0.25902590967011185</v>
      </c>
      <c r="K26" s="78">
        <f t="shared" si="3"/>
        <v>26.781941620838115</v>
      </c>
      <c r="L26" s="79"/>
      <c r="M26" s="80"/>
      <c r="N26" s="81">
        <f>分析係数表!H29</f>
        <v>9.3869084945251077E-3</v>
      </c>
      <c r="O26" s="82">
        <f t="shared" si="4"/>
        <v>0.17803789371512083</v>
      </c>
      <c r="P26" s="76">
        <f>分析係数表!C29</f>
        <v>0.6629566210045662</v>
      </c>
      <c r="Q26" s="82">
        <f t="shared" si="5"/>
        <v>0.1180314004281466</v>
      </c>
      <c r="R26" s="83">
        <v>0.17782149505340578</v>
      </c>
      <c r="S26" s="84">
        <f t="shared" si="6"/>
        <v>103.57265815423877</v>
      </c>
      <c r="T26" s="85">
        <f>分析係数表!F29</f>
        <v>0.37484071924111567</v>
      </c>
      <c r="U26" s="86">
        <f t="shared" si="7"/>
        <v>38.823249676249063</v>
      </c>
      <c r="V26" s="87">
        <f>分析係数表!D29</f>
        <v>5.6137618575676056E-2</v>
      </c>
      <c r="W26" s="88">
        <f t="shared" si="8"/>
        <v>6</v>
      </c>
      <c r="X26" s="76">
        <f>分析係数表!E29</f>
        <v>4.1412997309924961E-2</v>
      </c>
      <c r="Y26" s="89">
        <f t="shared" si="9"/>
        <v>4</v>
      </c>
    </row>
    <row r="27" spans="1:25" x14ac:dyDescent="0.2">
      <c r="A27" s="6" t="s">
        <v>15</v>
      </c>
      <c r="B27" s="5" t="s">
        <v>36</v>
      </c>
      <c r="C27" s="90"/>
      <c r="D27" s="76">
        <f>投入係数表!X27</f>
        <v>1.2742460710746142E-3</v>
      </c>
      <c r="E27" s="77">
        <f t="shared" si="0"/>
        <v>0.12742460710746142</v>
      </c>
      <c r="F27" s="76">
        <f>分析係数表!C30</f>
        <v>1</v>
      </c>
      <c r="G27" s="77">
        <f t="shared" si="1"/>
        <v>0.12742460710746142</v>
      </c>
      <c r="H27" s="77">
        <v>0.17658999007787776</v>
      </c>
      <c r="I27" s="77">
        <f t="shared" si="2"/>
        <v>0.17658999007787776</v>
      </c>
      <c r="J27" s="76">
        <f>分析係数表!G30</f>
        <v>0.34461622907327782</v>
      </c>
      <c r="K27" s="78">
        <f t="shared" si="3"/>
        <v>6.0855776472725782E-2</v>
      </c>
      <c r="L27" s="79"/>
      <c r="M27" s="80"/>
      <c r="N27" s="81">
        <f>分析係数表!H30</f>
        <v>0</v>
      </c>
      <c r="O27" s="82">
        <f t="shared" si="4"/>
        <v>0</v>
      </c>
      <c r="P27" s="76">
        <f>分析係数表!C30</f>
        <v>1</v>
      </c>
      <c r="Q27" s="82">
        <f t="shared" si="5"/>
        <v>0</v>
      </c>
      <c r="R27" s="83">
        <v>5.0861666927746553E-2</v>
      </c>
      <c r="S27" s="84">
        <f t="shared" si="6"/>
        <v>0.22745165700562431</v>
      </c>
      <c r="T27" s="85">
        <f>分析係数表!F30</f>
        <v>0.44085628030372337</v>
      </c>
      <c r="U27" s="86">
        <f t="shared" si="7"/>
        <v>0.10027349145641785</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投入係数表!X28</f>
        <v>1.323800084949738E-2</v>
      </c>
      <c r="E28" s="77">
        <f t="shared" si="0"/>
        <v>1.323800084949738</v>
      </c>
      <c r="F28" s="76">
        <f>分析係数表!C31</f>
        <v>0.28926065839179704</v>
      </c>
      <c r="G28" s="77">
        <f t="shared" si="1"/>
        <v>0.38292328415167809</v>
      </c>
      <c r="H28" s="77">
        <v>0.43731741987172457</v>
      </c>
      <c r="I28" s="77">
        <f t="shared" si="2"/>
        <v>0.43731741987172457</v>
      </c>
      <c r="J28" s="76">
        <f>分析係数表!G31</f>
        <v>7.0113314447592071E-2</v>
      </c>
      <c r="K28" s="78">
        <f t="shared" si="3"/>
        <v>3.0661773772875874E-2</v>
      </c>
      <c r="L28" s="79"/>
      <c r="M28" s="80"/>
      <c r="N28" s="81">
        <f>分析係数表!H31</f>
        <v>2.2806425160387826E-2</v>
      </c>
      <c r="O28" s="82">
        <f t="shared" si="4"/>
        <v>0.43256072018761116</v>
      </c>
      <c r="P28" s="76">
        <f>分析係数表!C31</f>
        <v>0.28926065839179704</v>
      </c>
      <c r="Q28" s="82">
        <f t="shared" si="5"/>
        <v>0.12512279871589829</v>
      </c>
      <c r="R28" s="83">
        <v>0.15881580441458171</v>
      </c>
      <c r="S28" s="84">
        <f t="shared" si="6"/>
        <v>0.59613322428630622</v>
      </c>
      <c r="T28" s="85">
        <f>分析係数表!F31</f>
        <v>0.24929178470254956</v>
      </c>
      <c r="U28" s="86">
        <f t="shared" si="7"/>
        <v>0.14861111540281854</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投入係数表!X29</f>
        <v>1.20345462268158E-3</v>
      </c>
      <c r="E29" s="77">
        <f t="shared" si="0"/>
        <v>0.120345462268158</v>
      </c>
      <c r="F29" s="76">
        <f>分析係数表!C32</f>
        <v>1</v>
      </c>
      <c r="G29" s="77">
        <f t="shared" si="1"/>
        <v>0.120345462268158</v>
      </c>
      <c r="H29" s="77">
        <v>0.15332761987703372</v>
      </c>
      <c r="I29" s="77">
        <f t="shared" si="2"/>
        <v>0.15332761987703372</v>
      </c>
      <c r="J29" s="76">
        <f>分析係数表!G32</f>
        <v>0.14014251781472684</v>
      </c>
      <c r="K29" s="78">
        <f t="shared" si="3"/>
        <v>2.1487718700106864E-2</v>
      </c>
      <c r="L29" s="79"/>
      <c r="M29" s="80"/>
      <c r="N29" s="81">
        <f>分析係数表!H32</f>
        <v>6.3576286720370464E-3</v>
      </c>
      <c r="O29" s="82">
        <f t="shared" si="4"/>
        <v>0.12058270499307773</v>
      </c>
      <c r="P29" s="76">
        <f>分析係数表!C32</f>
        <v>1</v>
      </c>
      <c r="Q29" s="82">
        <f t="shared" si="5"/>
        <v>0.12058270499307773</v>
      </c>
      <c r="R29" s="83">
        <v>0.15899344918110436</v>
      </c>
      <c r="S29" s="84">
        <f t="shared" si="6"/>
        <v>0.31232106905813806</v>
      </c>
      <c r="T29" s="85">
        <f>分析係数表!F32</f>
        <v>0.4833729216152019</v>
      </c>
      <c r="U29" s="86">
        <f t="shared" si="7"/>
        <v>0.15096754763261544</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投入係数表!X30</f>
        <v>7.0791448393034122E-5</v>
      </c>
      <c r="E30" s="77">
        <f t="shared" si="0"/>
        <v>7.0791448393034122E-3</v>
      </c>
      <c r="F30" s="76">
        <f>分析係数表!C33</f>
        <v>0.49161290322580642</v>
      </c>
      <c r="G30" s="77">
        <f t="shared" si="1"/>
        <v>3.4801989468059352E-3</v>
      </c>
      <c r="H30" s="77">
        <v>1.6346984556564831E-2</v>
      </c>
      <c r="I30" s="77">
        <f t="shared" si="2"/>
        <v>1.6346984556564831E-2</v>
      </c>
      <c r="J30" s="76">
        <f>分析係数表!G33</f>
        <v>0.50851900393184801</v>
      </c>
      <c r="K30" s="78">
        <f t="shared" si="3"/>
        <v>8.3127523039936493E-3</v>
      </c>
      <c r="L30" s="79"/>
      <c r="M30" s="80"/>
      <c r="N30" s="81">
        <f>分析係数表!H33</f>
        <v>9.3579663306159861E-4</v>
      </c>
      <c r="O30" s="82">
        <f t="shared" si="4"/>
        <v>1.7748895879102486E-2</v>
      </c>
      <c r="P30" s="76">
        <f>分析係数表!C33</f>
        <v>0.49161290322580642</v>
      </c>
      <c r="Q30" s="82">
        <f t="shared" si="5"/>
        <v>8.7255862321781244E-3</v>
      </c>
      <c r="R30" s="83">
        <v>3.2855738429890854E-2</v>
      </c>
      <c r="S30" s="84">
        <f t="shared" si="6"/>
        <v>4.9202722986455685E-2</v>
      </c>
      <c r="T30" s="85">
        <f>分析係数表!F33</f>
        <v>0.64744429882044563</v>
      </c>
      <c r="U30" s="86">
        <f t="shared" si="7"/>
        <v>3.1856022484022424E-2</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投入係数表!X31</f>
        <v>7.3906272122327629E-2</v>
      </c>
      <c r="E31" s="77">
        <f t="shared" si="0"/>
        <v>7.3906272122327632</v>
      </c>
      <c r="F31" s="76">
        <f>分析係数表!C34</f>
        <v>0.2705469644902635</v>
      </c>
      <c r="G31" s="77">
        <f t="shared" si="1"/>
        <v>1.9995117579487125</v>
      </c>
      <c r="H31" s="77">
        <v>2.1507707127196332</v>
      </c>
      <c r="I31" s="77">
        <f t="shared" si="2"/>
        <v>2.1507707127196332</v>
      </c>
      <c r="J31" s="76">
        <f>分析係数表!G34</f>
        <v>0.42499396086641439</v>
      </c>
      <c r="K31" s="78">
        <f t="shared" si="3"/>
        <v>0.91406456411419801</v>
      </c>
      <c r="L31" s="79"/>
      <c r="M31" s="80"/>
      <c r="N31" s="81">
        <f>分析係数表!H34</f>
        <v>0.15790844628816747</v>
      </c>
      <c r="O31" s="82">
        <f t="shared" si="4"/>
        <v>2.9949889458675205</v>
      </c>
      <c r="P31" s="76">
        <f>分析係数表!C34</f>
        <v>0.2705469644902635</v>
      </c>
      <c r="Q31" s="82">
        <f t="shared" si="5"/>
        <v>0.81028516798635175</v>
      </c>
      <c r="R31" s="83">
        <v>0.89155538175179716</v>
      </c>
      <c r="S31" s="84">
        <f t="shared" si="6"/>
        <v>3.0423260944714303</v>
      </c>
      <c r="T31" s="85">
        <f>分析係数表!F34</f>
        <v>0.70062001771479188</v>
      </c>
      <c r="U31" s="86">
        <f t="shared" si="7"/>
        <v>2.1315145622027472</v>
      </c>
      <c r="V31" s="87">
        <f>分析係数表!D34</f>
        <v>0.29060310814075208</v>
      </c>
      <c r="W31" s="88">
        <f t="shared" si="8"/>
        <v>1</v>
      </c>
      <c r="X31" s="76">
        <f>分析係数表!E34</f>
        <v>0.1754569611079797</v>
      </c>
      <c r="Y31" s="89">
        <f t="shared" si="9"/>
        <v>1</v>
      </c>
    </row>
    <row r="32" spans="1:25" x14ac:dyDescent="0.2">
      <c r="A32" s="6" t="s">
        <v>20</v>
      </c>
      <c r="B32" s="5" t="s">
        <v>37</v>
      </c>
      <c r="C32" s="90"/>
      <c r="D32" s="76">
        <f>投入係数表!X32</f>
        <v>2.1874557553447544E-2</v>
      </c>
      <c r="E32" s="77">
        <f t="shared" si="0"/>
        <v>2.1874557553447542</v>
      </c>
      <c r="F32" s="76">
        <f>分析係数表!C35</f>
        <v>0.21972666596037715</v>
      </c>
      <c r="G32" s="77">
        <f t="shared" si="1"/>
        <v>0.4806423600577413</v>
      </c>
      <c r="H32" s="77">
        <v>0.53527089372509262</v>
      </c>
      <c r="I32" s="77">
        <f t="shared" si="2"/>
        <v>0.53527089372509262</v>
      </c>
      <c r="J32" s="76">
        <f>分析係数表!G35</f>
        <v>0.31464737793851716</v>
      </c>
      <c r="K32" s="78">
        <f t="shared" si="3"/>
        <v>0.16842158319740708</v>
      </c>
      <c r="L32" s="79"/>
      <c r="M32" s="80"/>
      <c r="N32" s="81">
        <f>分析係数表!H35</f>
        <v>5.9051661762577784E-2</v>
      </c>
      <c r="O32" s="82">
        <f t="shared" si="4"/>
        <v>1.1200102234637765</v>
      </c>
      <c r="P32" s="76">
        <f>分析係数表!C35</f>
        <v>0.21972666596037715</v>
      </c>
      <c r="Q32" s="82">
        <f t="shared" si="5"/>
        <v>0.24609611224323261</v>
      </c>
      <c r="R32" s="83">
        <v>0.30946098105966946</v>
      </c>
      <c r="S32" s="84">
        <f t="shared" si="6"/>
        <v>0.84473187478476208</v>
      </c>
      <c r="T32" s="85">
        <f>分析係数表!F35</f>
        <v>0.64647377938517181</v>
      </c>
      <c r="U32" s="86">
        <f t="shared" si="7"/>
        <v>0.54609700765922686</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投入係数表!X33</f>
        <v>8.4949738071640941E-4</v>
      </c>
      <c r="E33" s="77">
        <f t="shared" si="0"/>
        <v>8.494973807164094E-2</v>
      </c>
      <c r="F33" s="76">
        <f>分析係数表!C36</f>
        <v>0.80551211884284601</v>
      </c>
      <c r="G33" s="77">
        <f t="shared" si="1"/>
        <v>6.8428043509232275E-2</v>
      </c>
      <c r="H33" s="77">
        <v>0.21602898683200331</v>
      </c>
      <c r="I33" s="77">
        <f t="shared" si="2"/>
        <v>0.21602898683200331</v>
      </c>
      <c r="J33" s="76">
        <f>分析係数表!G36</f>
        <v>2.1071752951861943E-2</v>
      </c>
      <c r="K33" s="78">
        <f t="shared" si="3"/>
        <v>4.5521094409650105E-3</v>
      </c>
      <c r="L33" s="79"/>
      <c r="M33" s="80"/>
      <c r="N33" s="81">
        <f>分析係数表!H36</f>
        <v>0.17565964015242874</v>
      </c>
      <c r="O33" s="82">
        <f t="shared" si="4"/>
        <v>3.331669032646372</v>
      </c>
      <c r="P33" s="76">
        <f>分析係数表!C36</f>
        <v>0.80551211884284601</v>
      </c>
      <c r="Q33" s="82">
        <f t="shared" si="5"/>
        <v>2.6836997817700743</v>
      </c>
      <c r="R33" s="83">
        <v>2.79714215345623</v>
      </c>
      <c r="S33" s="84">
        <f t="shared" si="6"/>
        <v>3.0131711402882333</v>
      </c>
      <c r="T33" s="85">
        <f>分析係数表!F36</f>
        <v>0.88071450196790801</v>
      </c>
      <c r="U33" s="86">
        <f t="shared" si="7"/>
        <v>2.6537435201630251</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投入係数表!X34</f>
        <v>0.1377601585728444</v>
      </c>
      <c r="E34" s="77">
        <f t="shared" si="0"/>
        <v>13.77601585728444</v>
      </c>
      <c r="F34" s="76">
        <f>分析係数表!C37</f>
        <v>0.2431087913880281</v>
      </c>
      <c r="G34" s="77">
        <f t="shared" si="1"/>
        <v>3.3490705652067301</v>
      </c>
      <c r="H34" s="77">
        <v>3.6470056828616317</v>
      </c>
      <c r="I34" s="77">
        <f t="shared" si="2"/>
        <v>3.6470056828616317</v>
      </c>
      <c r="J34" s="76">
        <f>分析係数表!G37</f>
        <v>0.38193760262725779</v>
      </c>
      <c r="K34" s="78">
        <f t="shared" si="3"/>
        <v>1.3929286072801568</v>
      </c>
      <c r="L34" s="79"/>
      <c r="M34" s="80"/>
      <c r="N34" s="81">
        <f>分析係数表!H37</f>
        <v>4.6944189860595245E-2</v>
      </c>
      <c r="O34" s="82">
        <f t="shared" si="4"/>
        <v>0.89037244688363615</v>
      </c>
      <c r="P34" s="76">
        <f>分析係数表!C37</f>
        <v>0.2431087913880281</v>
      </c>
      <c r="Q34" s="82">
        <f t="shared" si="5"/>
        <v>0.21645736944708202</v>
      </c>
      <c r="R34" s="83">
        <v>0.28003771497737479</v>
      </c>
      <c r="S34" s="84">
        <f t="shared" si="6"/>
        <v>3.9270433978390065</v>
      </c>
      <c r="T34" s="85">
        <f>分析係数表!F37</f>
        <v>0.60410509031198689</v>
      </c>
      <c r="U34" s="86">
        <f t="shared" si="7"/>
        <v>2.3723469065106251</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投入係数表!X35</f>
        <v>5.0261928359054226E-3</v>
      </c>
      <c r="E35" s="77">
        <f t="shared" si="0"/>
        <v>0.50261928359054231</v>
      </c>
      <c r="F35" s="76">
        <f>分析係数表!C38</f>
        <v>1.1157894736842144E-2</v>
      </c>
      <c r="G35" s="77">
        <f t="shared" si="1"/>
        <v>5.6081730590102812E-3</v>
      </c>
      <c r="H35" s="77">
        <v>8.533459306545782E-3</v>
      </c>
      <c r="I35" s="77">
        <f t="shared" si="2"/>
        <v>8.533459306545782E-3</v>
      </c>
      <c r="J35" s="76">
        <f>分析係数表!G38</f>
        <v>0.27611940298507465</v>
      </c>
      <c r="K35" s="78">
        <f t="shared" si="3"/>
        <v>2.3562536891208502E-3</v>
      </c>
      <c r="L35" s="79"/>
      <c r="M35" s="80"/>
      <c r="N35" s="81">
        <f>分析係数表!H38</f>
        <v>4.123293618252858E-2</v>
      </c>
      <c r="O35" s="82">
        <f t="shared" si="4"/>
        <v>0.78204928852870137</v>
      </c>
      <c r="P35" s="76">
        <f>分析係数表!C38</f>
        <v>1.1157894736842144E-2</v>
      </c>
      <c r="Q35" s="82">
        <f t="shared" si="5"/>
        <v>8.7260236404255401E-3</v>
      </c>
      <c r="R35" s="83">
        <v>1.0868851250878515E-2</v>
      </c>
      <c r="S35" s="84">
        <f t="shared" si="6"/>
        <v>1.9402310557424297E-2</v>
      </c>
      <c r="T35" s="85">
        <f>分析係数表!F38</f>
        <v>0.61194029850746268</v>
      </c>
      <c r="U35" s="86">
        <f t="shared" si="7"/>
        <v>1.1873055714244719E-2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投入係数表!X36</f>
        <v>0</v>
      </c>
      <c r="E36" s="77">
        <f t="shared" si="0"/>
        <v>0</v>
      </c>
      <c r="F36" s="76">
        <f>分析係数表!C39</f>
        <v>1</v>
      </c>
      <c r="G36" s="77">
        <f t="shared" si="1"/>
        <v>0</v>
      </c>
      <c r="H36" s="77">
        <v>8.396686918007823E-2</v>
      </c>
      <c r="I36" s="77">
        <f t="shared" si="2"/>
        <v>8.396686918007823E-2</v>
      </c>
      <c r="J36" s="76">
        <f>分析係数表!G39</f>
        <v>0.35370879120879123</v>
      </c>
      <c r="K36" s="78">
        <f t="shared" si="3"/>
        <v>2.9699819799272179E-2</v>
      </c>
      <c r="L36" s="79"/>
      <c r="M36" s="80"/>
      <c r="N36" s="81">
        <f>分析係数表!H39</f>
        <v>3.7431865322463944E-3</v>
      </c>
      <c r="O36" s="82">
        <f t="shared" si="4"/>
        <v>7.0995583516409944E-2</v>
      </c>
      <c r="P36" s="76">
        <f>分析係数表!C39</f>
        <v>1</v>
      </c>
      <c r="Q36" s="82">
        <f t="shared" si="5"/>
        <v>7.0995583516409944E-2</v>
      </c>
      <c r="R36" s="83">
        <v>0.2586354437362689</v>
      </c>
      <c r="S36" s="84">
        <f t="shared" si="6"/>
        <v>0.34260231291634713</v>
      </c>
      <c r="T36" s="85">
        <f>分析係数表!F39</f>
        <v>0.70432692307692313</v>
      </c>
      <c r="U36" s="86">
        <f t="shared" si="7"/>
        <v>0.24130403289540797</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投入係数表!X37</f>
        <v>7.0791448393034122E-5</v>
      </c>
      <c r="E37" s="77">
        <f t="shared" si="0"/>
        <v>7.0791448393034122E-3</v>
      </c>
      <c r="F37" s="76">
        <f>分析係数表!C40</f>
        <v>0.83748410739660462</v>
      </c>
      <c r="G37" s="77">
        <f t="shared" si="1"/>
        <v>5.9286712968752986E-3</v>
      </c>
      <c r="H37" s="77">
        <v>7.2604713268412547E-3</v>
      </c>
      <c r="I37" s="77">
        <f t="shared" si="2"/>
        <v>7.2604713268412547E-3</v>
      </c>
      <c r="J37" s="76">
        <f>分析係数表!G40</f>
        <v>0.52098192071653671</v>
      </c>
      <c r="K37" s="78">
        <f t="shared" si="3"/>
        <v>3.7825742971650984E-3</v>
      </c>
      <c r="L37" s="79"/>
      <c r="M37" s="80"/>
      <c r="N37" s="81">
        <f>分析係数表!H40</f>
        <v>2.620230572572476E-2</v>
      </c>
      <c r="O37" s="82">
        <f t="shared" si="4"/>
        <v>0.49696908461486961</v>
      </c>
      <c r="P37" s="76">
        <f>分析係数表!C40</f>
        <v>0.83748410739660462</v>
      </c>
      <c r="Q37" s="82">
        <f t="shared" si="5"/>
        <v>0.41620371023239172</v>
      </c>
      <c r="R37" s="83">
        <v>0.41674885874782353</v>
      </c>
      <c r="S37" s="84">
        <f t="shared" si="6"/>
        <v>0.42400933007466479</v>
      </c>
      <c r="T37" s="85">
        <f>分析係数表!F40</f>
        <v>0.71877591640404714</v>
      </c>
      <c r="U37" s="86">
        <f t="shared" si="7"/>
        <v>0.30476769478828331</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投入係数表!X38</f>
        <v>0</v>
      </c>
      <c r="E38" s="77">
        <f t="shared" si="0"/>
        <v>0</v>
      </c>
      <c r="F38" s="76">
        <f>分析係数表!C41</f>
        <v>0.81365098605995612</v>
      </c>
      <c r="G38" s="77">
        <f t="shared" si="1"/>
        <v>0</v>
      </c>
      <c r="H38" s="77">
        <v>2.35632282998899E-3</v>
      </c>
      <c r="I38" s="77">
        <f t="shared" si="2"/>
        <v>2.35632282998899E-3</v>
      </c>
      <c r="J38" s="76">
        <f>分析係数表!G41</f>
        <v>0.45125858123569795</v>
      </c>
      <c r="K38" s="78">
        <f t="shared" si="3"/>
        <v>1.0633108971941163E-3</v>
      </c>
      <c r="L38" s="79"/>
      <c r="M38" s="80"/>
      <c r="N38" s="81">
        <f>分析係数表!H41</f>
        <v>4.9838406251507407E-2</v>
      </c>
      <c r="O38" s="82">
        <f t="shared" si="4"/>
        <v>0.94526593929323144</v>
      </c>
      <c r="P38" s="76">
        <f>分析係数表!C41</f>
        <v>0.81365098605995612</v>
      </c>
      <c r="Q38" s="82">
        <f t="shared" si="5"/>
        <v>0.76911656359482838</v>
      </c>
      <c r="R38" s="83">
        <v>0.78396517607420058</v>
      </c>
      <c r="S38" s="84">
        <f t="shared" si="6"/>
        <v>0.78632149890418956</v>
      </c>
      <c r="T38" s="85">
        <f>分析係数表!F41</f>
        <v>0.55572082379862697</v>
      </c>
      <c r="U38" s="86">
        <f t="shared" si="7"/>
        <v>0.43697523114160736</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投入係数表!X39</f>
        <v>7.0791448393034125E-4</v>
      </c>
      <c r="E39" s="77">
        <f>$C$26*D39</f>
        <v>7.0791448393034126E-2</v>
      </c>
      <c r="F39" s="76">
        <f>分析係数表!C42</f>
        <v>0.2575498575498576</v>
      </c>
      <c r="G39" s="77">
        <f>E39*F39</f>
        <v>1.8232327449374034E-2</v>
      </c>
      <c r="H39" s="77">
        <v>2.4800487876000244E-2</v>
      </c>
      <c r="I39" s="77">
        <f>C39+H39</f>
        <v>2.4800487876000244E-2</v>
      </c>
      <c r="J39" s="76">
        <f>分析係数表!G42</f>
        <v>0.48351648351648352</v>
      </c>
      <c r="K39" s="78">
        <f>I39*J39</f>
        <v>1.1991444687296821E-2</v>
      </c>
      <c r="L39" s="79"/>
      <c r="M39" s="80"/>
      <c r="N39" s="81">
        <f>分析係数表!H42</f>
        <v>1.4085186435772515E-2</v>
      </c>
      <c r="O39" s="82">
        <f t="shared" si="4"/>
        <v>0.26714832972669722</v>
      </c>
      <c r="P39" s="76">
        <f>分析係数表!C42</f>
        <v>0.2575498575498576</v>
      </c>
      <c r="Q39" s="82">
        <f>O39*P39</f>
        <v>6.8804014265793259E-2</v>
      </c>
      <c r="R39" s="83">
        <v>7.1977518190441819E-2</v>
      </c>
      <c r="S39" s="84">
        <f>I39+R39</f>
        <v>9.677800606644206E-2</v>
      </c>
      <c r="T39" s="85">
        <f>分析係数表!F42</f>
        <v>0.55824175824175826</v>
      </c>
      <c r="U39" s="86">
        <f>S39*T39</f>
        <v>5.4025524265662164E-2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投入係数表!X40</f>
        <v>3.1219028741328047E-2</v>
      </c>
      <c r="E40" s="77">
        <f>$C$26*D40</f>
        <v>3.1219028741328048</v>
      </c>
      <c r="F40" s="76">
        <f>分析係数表!C43</f>
        <v>0.29732567908148977</v>
      </c>
      <c r="G40" s="77">
        <f>E40*F40</f>
        <v>0.92822189207799088</v>
      </c>
      <c r="H40" s="77">
        <v>1.1912208398034805</v>
      </c>
      <c r="I40" s="77">
        <f>C40+H40</f>
        <v>1.1912208398034805</v>
      </c>
      <c r="J40" s="76">
        <f>分析係数表!G43</f>
        <v>0.35619328972357039</v>
      </c>
      <c r="K40" s="78">
        <f>I40*J40</f>
        <v>0.42430486971687598</v>
      </c>
      <c r="L40" s="79"/>
      <c r="M40" s="80"/>
      <c r="N40" s="81">
        <f>分析係数表!H43</f>
        <v>3.7451160098403359E-2</v>
      </c>
      <c r="O40" s="82">
        <f t="shared" si="4"/>
        <v>0.71032179178016353</v>
      </c>
      <c r="P40" s="76">
        <f>分析係数表!C43</f>
        <v>0.29732567908148977</v>
      </c>
      <c r="Q40" s="82">
        <f>O40*P40</f>
        <v>0.2111969091074177</v>
      </c>
      <c r="R40" s="83">
        <v>0.33564099429180355</v>
      </c>
      <c r="S40" s="84">
        <f>I40+R40</f>
        <v>1.526861834095284</v>
      </c>
      <c r="T40" s="85">
        <f>分析係数表!F43</f>
        <v>0.64929309981008654</v>
      </c>
      <c r="U40" s="86">
        <f>S40*T40</f>
        <v>0.99138085324144098</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投入係数表!X41</f>
        <v>7.7870593232337538E-4</v>
      </c>
      <c r="E41" s="77">
        <f>$C$26*D41</f>
        <v>7.787059323233754E-2</v>
      </c>
      <c r="F41" s="76">
        <f>分析係数表!C44</f>
        <v>0.43971020730220212</v>
      </c>
      <c r="G41" s="77">
        <f>E41*F41</f>
        <v>3.42404946929366E-2</v>
      </c>
      <c r="H41" s="77">
        <v>3.814585504813274E-2</v>
      </c>
      <c r="I41" s="77">
        <f>C41+H41</f>
        <v>3.814585504813274E-2</v>
      </c>
      <c r="J41" s="76">
        <f>分析係数表!G44</f>
        <v>0.26333317697828229</v>
      </c>
      <c r="K41" s="78">
        <f>I41*J41</f>
        <v>1.0045069198377842E-2</v>
      </c>
      <c r="L41" s="79"/>
      <c r="M41" s="80"/>
      <c r="N41" s="81">
        <f>分析係数表!H44</f>
        <v>0.10921807920505523</v>
      </c>
      <c r="O41" s="82">
        <f t="shared" si="4"/>
        <v>2.0714974252300955</v>
      </c>
      <c r="P41" s="76">
        <f>分析係数表!C44</f>
        <v>0.43971020730220212</v>
      </c>
      <c r="Q41" s="82">
        <f>O41*P41</f>
        <v>0.91085856227390327</v>
      </c>
      <c r="R41" s="83">
        <v>0.92514519976387211</v>
      </c>
      <c r="S41" s="84">
        <f>I41+R41</f>
        <v>0.96329105481200483</v>
      </c>
      <c r="T41" s="85">
        <f>分析係数表!F44</f>
        <v>0.45991838266335194</v>
      </c>
      <c r="U41" s="86">
        <f>S41*T41</f>
        <v>0.44303526396321158</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投入係数表!X42</f>
        <v>9.9108027750247768E-4</v>
      </c>
      <c r="E42" s="77">
        <f>$C$26*D42</f>
        <v>9.9108027750247768E-2</v>
      </c>
      <c r="F42" s="76">
        <f>分析係数表!C45</f>
        <v>1</v>
      </c>
      <c r="G42" s="77">
        <f>E42*F42</f>
        <v>9.9108027750247768E-2</v>
      </c>
      <c r="H42" s="77">
        <v>0.11691659027925706</v>
      </c>
      <c r="I42" s="77">
        <f>C42+H42</f>
        <v>0.11691659027925706</v>
      </c>
      <c r="J42" s="76">
        <f>分析係数表!G45</f>
        <v>0</v>
      </c>
      <c r="K42" s="78">
        <f>I42*J42</f>
        <v>0</v>
      </c>
      <c r="L42" s="79"/>
      <c r="M42" s="80"/>
      <c r="N42" s="81">
        <f>分析係数表!H45</f>
        <v>0</v>
      </c>
      <c r="O42" s="82">
        <f t="shared" si="4"/>
        <v>0</v>
      </c>
      <c r="P42" s="76">
        <f>分析係数表!C45</f>
        <v>1</v>
      </c>
      <c r="Q42" s="82">
        <f>O42*P42</f>
        <v>0</v>
      </c>
      <c r="R42" s="83">
        <v>8.5960150298854971E-3</v>
      </c>
      <c r="S42" s="84">
        <f>I42+R42</f>
        <v>0.12551260530914257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3.2564066260795696E-3</v>
      </c>
      <c r="E43" s="77">
        <f>$C$26*D43</f>
        <v>0.32564066260795693</v>
      </c>
      <c r="F43" s="76">
        <f>分析係数表!C46</f>
        <v>1</v>
      </c>
      <c r="G43" s="77">
        <f>E43*F43</f>
        <v>0.32564066260795693</v>
      </c>
      <c r="H43" s="77">
        <v>0.44258399025952566</v>
      </c>
      <c r="I43" s="77">
        <f>C43+H43</f>
        <v>0.44258399025952566</v>
      </c>
      <c r="J43" s="76">
        <f>分析係数表!G46</f>
        <v>9.3457943925233638E-3</v>
      </c>
      <c r="K43" s="78">
        <f>I43*J43</f>
        <v>4.1362989743880902E-3</v>
      </c>
      <c r="L43" s="79"/>
      <c r="M43" s="80"/>
      <c r="N43" s="81">
        <f>分析係数表!H46</f>
        <v>5.0031354010901551E-2</v>
      </c>
      <c r="O43" s="82">
        <f t="shared" si="4"/>
        <v>0.94892550545387111</v>
      </c>
      <c r="P43" s="76">
        <f>分析係数表!C46</f>
        <v>1</v>
      </c>
      <c r="Q43" s="82">
        <f>O43*P43</f>
        <v>0.94892550545387111</v>
      </c>
      <c r="R43" s="83">
        <v>0.98903768687314808</v>
      </c>
      <c r="S43" s="84">
        <f>I43+R43</f>
        <v>1.4316216771326737</v>
      </c>
      <c r="T43" s="85">
        <f>分析係数表!F46</f>
        <v>0.31355140186915886</v>
      </c>
      <c r="U43" s="86">
        <f>S43*T43</f>
        <v>0.44888698381122616</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投入係数表!X44</f>
        <v>0.60569163245079993</v>
      </c>
      <c r="E44" s="91">
        <f>SUM(E5:E43)</f>
        <v>60.569163245079999</v>
      </c>
      <c r="F44" s="92">
        <f>分析係数表!C47</f>
        <v>0.44631798907903963</v>
      </c>
      <c r="G44" s="91">
        <f>SUM(G5:G43)</f>
        <v>13.07157607652525</v>
      </c>
      <c r="H44" s="91">
        <f>SUM(H5:H43)</f>
        <v>14.797964860493657</v>
      </c>
      <c r="I44" s="91">
        <f>SUM(I5:I43)</f>
        <v>114.79796486049364</v>
      </c>
      <c r="J44" s="92">
        <f>分析係数表!G47</f>
        <v>0.26122233306007958</v>
      </c>
      <c r="K44" s="93">
        <f>SUM(K5:K43)</f>
        <v>30.24978711173101</v>
      </c>
      <c r="L44" s="94">
        <f>最終需要_まとめ!$L$33</f>
        <v>0.627</v>
      </c>
      <c r="M44" s="91">
        <f>K44*L44</f>
        <v>18.966616519055343</v>
      </c>
      <c r="N44" s="95">
        <f>分析係数表!H47</f>
        <v>1</v>
      </c>
      <c r="O44" s="96">
        <f>SUM(O5:O43)</f>
        <v>18.966616519055346</v>
      </c>
      <c r="P44" s="92">
        <f>分析係数表!C47</f>
        <v>0.44631798907903963</v>
      </c>
      <c r="Q44" s="96">
        <f>SUM(Q5:Q43)</f>
        <v>8.227089551119974</v>
      </c>
      <c r="R44" s="91">
        <f>SUM(R5:R43)</f>
        <v>9.2782590763101798</v>
      </c>
      <c r="S44" s="97">
        <f>SUM(S5:S43)</f>
        <v>124.07622393680383</v>
      </c>
      <c r="T44" s="98">
        <f>分析係数表!F47</f>
        <v>0.52393110055407954</v>
      </c>
      <c r="U44" s="99">
        <f>SUM(U5:U43)</f>
        <v>51.118661658451458</v>
      </c>
      <c r="V44" s="100">
        <f>分析係数表!D47</f>
        <v>0.10969491056701794</v>
      </c>
      <c r="W44" s="101">
        <f>SUM(W5:W43)</f>
        <v>7</v>
      </c>
      <c r="X44" s="92">
        <f>分析係数表!E47</f>
        <v>8.3823050104198563E-2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1.0063123227518067E-3</v>
      </c>
      <c r="E5" s="77">
        <f t="shared" ref="E5:E38" si="0">$C$27*D5</f>
        <v>0.10063123227518067</v>
      </c>
      <c r="F5" s="76">
        <f>分析係数表!C8</f>
        <v>0.75107940679556973</v>
      </c>
      <c r="G5" s="77">
        <f t="shared" ref="G5:G38" si="1">E5*F5</f>
        <v>7.558204624234989E-2</v>
      </c>
      <c r="H5" s="77">
        <f t="array" ref="H5:H43">MMULT(逆行列係数!C5:AO43,'23'!G5:G43)</f>
        <v>8.6474125238957172E-2</v>
      </c>
      <c r="I5" s="77">
        <f t="shared" ref="I5:I38" si="2">C5+H5</f>
        <v>8.6474125238957172E-2</v>
      </c>
      <c r="J5" s="76">
        <f>分析係数表!G8</f>
        <v>0.11972085188304657</v>
      </c>
      <c r="K5" s="78">
        <f t="shared" ref="K5:K38" si="3">I5*J5</f>
        <v>1.0352755939449211E-2</v>
      </c>
      <c r="L5" s="79" t="s">
        <v>183</v>
      </c>
      <c r="M5" s="80" t="s">
        <v>183</v>
      </c>
      <c r="N5" s="81">
        <f>分析係数表!H8</f>
        <v>1.1750518547103371E-2</v>
      </c>
      <c r="O5" s="82">
        <f t="shared" ref="O5:O43" si="4">$M$44*N5</f>
        <v>0.27596906806353971</v>
      </c>
      <c r="P5" s="76">
        <f>分析係数表!C8</f>
        <v>0.75107940679556973</v>
      </c>
      <c r="Q5" s="82">
        <f t="shared" ref="Q5:Q38" si="5">O5*P5</f>
        <v>0.2072746839350896</v>
      </c>
      <c r="R5" s="83">
        <f t="array" ref="R5:R43">MMULT(逆行列係数!C5:AO43,'23'!Q5:Q43)</f>
        <v>0.29265025573257464</v>
      </c>
      <c r="S5" s="84">
        <f t="shared" ref="S5:S38" si="6">I5+R5</f>
        <v>0.37912438097153178</v>
      </c>
      <c r="T5" s="85">
        <f>分析係数表!F8</f>
        <v>0.45193117555047529</v>
      </c>
      <c r="U5" s="86">
        <f t="shared" ref="U5:U38" si="7">S5*T5</f>
        <v>0.17133812717231062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投入係数表!Y6</f>
        <v>0</v>
      </c>
      <c r="E6" s="77">
        <f t="shared" si="0"/>
        <v>0</v>
      </c>
      <c r="F6" s="76">
        <f>分析係数表!C9</f>
        <v>5.0420168067226934E-2</v>
      </c>
      <c r="G6" s="77">
        <f t="shared" si="1"/>
        <v>0</v>
      </c>
      <c r="H6" s="77">
        <v>7.1797022366748472E-5</v>
      </c>
      <c r="I6" s="77">
        <f t="shared" si="2"/>
        <v>7.1797022366748472E-5</v>
      </c>
      <c r="J6" s="76">
        <f>分析係数表!G9</f>
        <v>0.2857142857142857</v>
      </c>
      <c r="K6" s="78">
        <f t="shared" si="3"/>
        <v>2.0513434961928134E-5</v>
      </c>
      <c r="L6" s="79"/>
      <c r="M6" s="80"/>
      <c r="N6" s="81">
        <f>分析係数表!H9</f>
        <v>6.077854420915537E-4</v>
      </c>
      <c r="O6" s="82">
        <f t="shared" si="4"/>
        <v>1.4274262141217573E-2</v>
      </c>
      <c r="P6" s="76">
        <f>分析係数表!C9</f>
        <v>5.0420168067226934E-2</v>
      </c>
      <c r="Q6" s="82">
        <f t="shared" si="5"/>
        <v>7.197106961958446E-4</v>
      </c>
      <c r="R6" s="83">
        <v>8.28804548063966E-4</v>
      </c>
      <c r="S6" s="84">
        <f t="shared" si="6"/>
        <v>9.006015704307145E-4</v>
      </c>
      <c r="T6" s="85">
        <f>分析係数表!F9</f>
        <v>0.7142857142857143</v>
      </c>
      <c r="U6" s="86">
        <f t="shared" si="7"/>
        <v>6.4328683602193893E-4</v>
      </c>
      <c r="V6" s="87">
        <f>分析係数表!D9</f>
        <v>0.14285714285714285</v>
      </c>
      <c r="W6" s="167">
        <f t="shared" si="8"/>
        <v>0</v>
      </c>
      <c r="X6" s="76">
        <f>分析係数表!E9</f>
        <v>0</v>
      </c>
      <c r="Y6" s="166">
        <f t="shared" si="9"/>
        <v>0</v>
      </c>
    </row>
    <row r="7" spans="1:25" x14ac:dyDescent="0.2">
      <c r="A7" s="6" t="s">
        <v>220</v>
      </c>
      <c r="B7" s="5" t="s">
        <v>266</v>
      </c>
      <c r="C7" s="90"/>
      <c r="D7" s="76">
        <f>投入係数表!Y7</f>
        <v>0</v>
      </c>
      <c r="E7" s="77">
        <f t="shared" si="0"/>
        <v>0</v>
      </c>
      <c r="F7" s="76">
        <f>分析係数表!C10</f>
        <v>1</v>
      </c>
      <c r="G7" s="77">
        <f t="shared" si="1"/>
        <v>0</v>
      </c>
      <c r="H7" s="77">
        <v>4.1077275289965942E-3</v>
      </c>
      <c r="I7" s="77">
        <f t="shared" si="2"/>
        <v>4.1077275289965942E-3</v>
      </c>
      <c r="J7" s="76">
        <f>分析係数表!G10</f>
        <v>0.17928858290304073</v>
      </c>
      <c r="K7" s="78">
        <f t="shared" si="3"/>
        <v>7.3646864762560852E-4</v>
      </c>
      <c r="L7" s="79"/>
      <c r="M7" s="80"/>
      <c r="N7" s="81">
        <f>分析係数表!H10</f>
        <v>1.1866287202739858E-3</v>
      </c>
      <c r="O7" s="82">
        <f t="shared" si="4"/>
        <v>2.7868797513805738E-2</v>
      </c>
      <c r="P7" s="76">
        <f>分析係数表!C10</f>
        <v>1</v>
      </c>
      <c r="Q7" s="82">
        <f t="shared" si="5"/>
        <v>2.7868797513805738E-2</v>
      </c>
      <c r="R7" s="83">
        <v>4.6442935534736829E-2</v>
      </c>
      <c r="S7" s="84">
        <f t="shared" si="6"/>
        <v>5.0550663063733424E-2</v>
      </c>
      <c r="T7" s="85">
        <f>分析係数表!F10</f>
        <v>0.51912411550965765</v>
      </c>
      <c r="U7" s="86">
        <f t="shared" si="7"/>
        <v>2.6242068251387335E-2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投入係数表!Y8</f>
        <v>6.678254505534718E-3</v>
      </c>
      <c r="E8" s="77">
        <f t="shared" si="0"/>
        <v>0.66782545055347176</v>
      </c>
      <c r="F8" s="76">
        <f>分析係数表!C11</f>
        <v>1.2755102040816757E-3</v>
      </c>
      <c r="G8" s="77">
        <f t="shared" si="1"/>
        <v>8.5181817672639573E-4</v>
      </c>
      <c r="H8" s="77">
        <v>1.0766547062893027E-3</v>
      </c>
      <c r="I8" s="77">
        <f t="shared" si="2"/>
        <v>1.0766547062893027E-3</v>
      </c>
      <c r="J8" s="76">
        <f>分析係数表!G11</f>
        <v>0.5714285714285714</v>
      </c>
      <c r="K8" s="78">
        <f t="shared" si="3"/>
        <v>6.1523126073674431E-4</v>
      </c>
      <c r="L8" s="79"/>
      <c r="M8" s="80"/>
      <c r="N8" s="81">
        <f>分析係数表!H11</f>
        <v>-1.9294775939414404E-5</v>
      </c>
      <c r="O8" s="82">
        <f t="shared" si="4"/>
        <v>-4.5315117908627218E-4</v>
      </c>
      <c r="P8" s="76">
        <f>分析係数表!C11</f>
        <v>1.2755102040816757E-3</v>
      </c>
      <c r="Q8" s="82">
        <f t="shared" si="5"/>
        <v>-5.7799895291618305E-7</v>
      </c>
      <c r="R8" s="83">
        <v>1.2686379813133146E-4</v>
      </c>
      <c r="S8" s="84">
        <f t="shared" si="6"/>
        <v>1.2035185044206342E-3</v>
      </c>
      <c r="T8" s="85">
        <f>分析係数表!F11</f>
        <v>0.8571428571428571</v>
      </c>
      <c r="U8" s="86">
        <f t="shared" si="7"/>
        <v>1.0315872895034007E-3</v>
      </c>
      <c r="V8" s="87">
        <f>分析係数表!D11</f>
        <v>0.14285714285714285</v>
      </c>
      <c r="W8" s="167">
        <f t="shared" si="8"/>
        <v>0</v>
      </c>
      <c r="X8" s="76">
        <f>分析係数表!E11</f>
        <v>0</v>
      </c>
      <c r="Y8" s="166">
        <f t="shared" si="9"/>
        <v>0</v>
      </c>
    </row>
    <row r="9" spans="1:25" x14ac:dyDescent="0.2">
      <c r="A9" s="6" t="s">
        <v>222</v>
      </c>
      <c r="B9" s="5" t="s">
        <v>190</v>
      </c>
      <c r="C9" s="90"/>
      <c r="D9" s="76">
        <f>投入係数表!Y9</f>
        <v>0</v>
      </c>
      <c r="E9" s="77">
        <f t="shared" si="0"/>
        <v>0</v>
      </c>
      <c r="F9" s="76">
        <f>分析係数表!C12</f>
        <v>9.1502903081732923E-2</v>
      </c>
      <c r="G9" s="77">
        <f t="shared" si="1"/>
        <v>0</v>
      </c>
      <c r="H9" s="77">
        <v>1.9127323201516713E-3</v>
      </c>
      <c r="I9" s="77">
        <f t="shared" si="2"/>
        <v>1.9127323201516713E-3</v>
      </c>
      <c r="J9" s="76">
        <f>分析係数表!G12</f>
        <v>0.14161426479455594</v>
      </c>
      <c r="K9" s="78">
        <f t="shared" si="3"/>
        <v>2.7087018126706412E-4</v>
      </c>
      <c r="L9" s="79"/>
      <c r="M9" s="80"/>
      <c r="N9" s="81">
        <f>分析係数表!H12</f>
        <v>9.0270609232550286E-2</v>
      </c>
      <c r="O9" s="82">
        <f t="shared" si="4"/>
        <v>2.1200677913551242</v>
      </c>
      <c r="P9" s="76">
        <f>分析係数表!C12</f>
        <v>9.1502903081732923E-2</v>
      </c>
      <c r="Q9" s="82">
        <f t="shared" si="5"/>
        <v>0.19399235763907152</v>
      </c>
      <c r="R9" s="83">
        <v>0.22059993077035001</v>
      </c>
      <c r="S9" s="84">
        <f t="shared" si="6"/>
        <v>0.22251266309050169</v>
      </c>
      <c r="T9" s="85">
        <f>分析係数表!F12</f>
        <v>0.30579722628994743</v>
      </c>
      <c r="U9" s="86">
        <f t="shared" si="7"/>
        <v>6.8043755187464985E-2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投入係数表!Y10</f>
        <v>3.3848687219833499E-3</v>
      </c>
      <c r="E10" s="77">
        <f t="shared" si="0"/>
        <v>0.33848687219833501</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0.31924500566627872</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投入係数表!Y11</f>
        <v>5.004116732229439E-2</v>
      </c>
      <c r="E11" s="77">
        <f t="shared" si="0"/>
        <v>5.0041167322294386</v>
      </c>
      <c r="F11" s="76">
        <f>分析係数表!C14</f>
        <v>8.6714152988541793E-3</v>
      </c>
      <c r="G11" s="77">
        <f t="shared" si="1"/>
        <v>4.3392774389106534E-2</v>
      </c>
      <c r="H11" s="77">
        <v>4.5723124492140825E-2</v>
      </c>
      <c r="I11" s="77">
        <f t="shared" si="2"/>
        <v>4.5723124492140825E-2</v>
      </c>
      <c r="J11" s="76">
        <f>分析係数表!G14</f>
        <v>0.2</v>
      </c>
      <c r="K11" s="78">
        <f t="shared" si="3"/>
        <v>9.1446248984281657E-3</v>
      </c>
      <c r="L11" s="79"/>
      <c r="M11" s="80"/>
      <c r="N11" s="81">
        <f>分析係数表!H14</f>
        <v>1.1383917804254498E-3</v>
      </c>
      <c r="O11" s="82">
        <f t="shared" si="4"/>
        <v>2.6735919566090057E-2</v>
      </c>
      <c r="P11" s="76">
        <f>分析係数表!C14</f>
        <v>8.6714152988541793E-3</v>
      </c>
      <c r="Q11" s="82">
        <f t="shared" si="5"/>
        <v>2.318382619543281E-4</v>
      </c>
      <c r="R11" s="83">
        <v>1.857223251289195E-3</v>
      </c>
      <c r="S11" s="84">
        <f t="shared" si="6"/>
        <v>4.7580347743430021E-2</v>
      </c>
      <c r="T11" s="85">
        <f>分析係数表!F14</f>
        <v>0.33888888888888891</v>
      </c>
      <c r="U11" s="86">
        <f t="shared" si="7"/>
        <v>1.6124451179717954E-2</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投入係数表!Y12</f>
        <v>5.7634251212148931E-3</v>
      </c>
      <c r="E12" s="77">
        <f t="shared" si="0"/>
        <v>0.57634251212148935</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0.19644103613389899</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投入係数表!Y13</f>
        <v>1.280761138047754E-2</v>
      </c>
      <c r="E13" s="77">
        <f t="shared" si="0"/>
        <v>1.2807611380477539</v>
      </c>
      <c r="F13" s="76">
        <f>分析係数表!C16</f>
        <v>2.5322997416020621E-2</v>
      </c>
      <c r="G13" s="77">
        <f t="shared" si="1"/>
        <v>3.2432710989322905E-2</v>
      </c>
      <c r="H13" s="77">
        <v>3.5413955819642011E-2</v>
      </c>
      <c r="I13" s="77">
        <f t="shared" si="2"/>
        <v>3.5413955819642011E-2</v>
      </c>
      <c r="J13" s="76">
        <f>分析係数表!G16</f>
        <v>3.2710280373831772E-2</v>
      </c>
      <c r="K13" s="78">
        <f t="shared" si="3"/>
        <v>1.1584004240069816E-3</v>
      </c>
      <c r="L13" s="79"/>
      <c r="M13" s="80"/>
      <c r="N13" s="81">
        <f>分析係数表!H16</f>
        <v>1.6091843133471614E-2</v>
      </c>
      <c r="O13" s="82">
        <f t="shared" si="4"/>
        <v>0.37792808335795103</v>
      </c>
      <c r="P13" s="76">
        <f>分析係数表!C16</f>
        <v>2.5322997416020621E-2</v>
      </c>
      <c r="Q13" s="82">
        <f t="shared" si="5"/>
        <v>9.5702718783150197E-3</v>
      </c>
      <c r="R13" s="83">
        <v>1.1339354970624094E-2</v>
      </c>
      <c r="S13" s="84">
        <f t="shared" si="6"/>
        <v>4.6753310790266109E-2</v>
      </c>
      <c r="T13" s="85">
        <f>分析係数表!F16</f>
        <v>0.28504672897196259</v>
      </c>
      <c r="U13" s="86">
        <f t="shared" si="7"/>
        <v>1.3326878309374918E-2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投入係数表!Y14</f>
        <v>1.4362821333821243E-2</v>
      </c>
      <c r="E14" s="77">
        <f t="shared" si="0"/>
        <v>1.4362821333821243</v>
      </c>
      <c r="F14" s="76">
        <f>分析係数表!C17</f>
        <v>1.516108654453574E-2</v>
      </c>
      <c r="G14" s="77">
        <f t="shared" si="1"/>
        <v>2.1775597726576813E-2</v>
      </c>
      <c r="H14" s="77">
        <v>2.3753006349036928E-2</v>
      </c>
      <c r="I14" s="77">
        <f t="shared" si="2"/>
        <v>2.3753006349036928E-2</v>
      </c>
      <c r="J14" s="76">
        <f>分析係数表!G17</f>
        <v>0.22093023255813954</v>
      </c>
      <c r="K14" s="78">
        <f t="shared" si="3"/>
        <v>5.2477572166476933E-3</v>
      </c>
      <c r="L14" s="79"/>
      <c r="M14" s="80"/>
      <c r="N14" s="81">
        <f>分析係数表!H17</f>
        <v>2.7205634074574307E-3</v>
      </c>
      <c r="O14" s="82">
        <f t="shared" si="4"/>
        <v>6.3894316251164374E-2</v>
      </c>
      <c r="P14" s="76">
        <f>分析係数表!C17</f>
        <v>1.516108654453574E-2</v>
      </c>
      <c r="Q14" s="82">
        <f t="shared" si="5"/>
        <v>9.6870725838783941E-4</v>
      </c>
      <c r="R14" s="83">
        <v>2.157458834423448E-3</v>
      </c>
      <c r="S14" s="84">
        <f t="shared" si="6"/>
        <v>2.5910465183460376E-2</v>
      </c>
      <c r="T14" s="85">
        <f>分析係数表!F17</f>
        <v>0.34593023255813954</v>
      </c>
      <c r="U14" s="86">
        <f t="shared" si="7"/>
        <v>8.9632132466040248E-3</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投入係数表!Y15</f>
        <v>5.6993870643125055E-2</v>
      </c>
      <c r="E15" s="77">
        <f t="shared" si="0"/>
        <v>5.6993870643125053</v>
      </c>
      <c r="F15" s="76">
        <f>分析係数表!C18</f>
        <v>0.19618745035742657</v>
      </c>
      <c r="G15" s="77">
        <f t="shared" si="1"/>
        <v>1.1181482167475687</v>
      </c>
      <c r="H15" s="77">
        <v>1.1430449063057664</v>
      </c>
      <c r="I15" s="77">
        <f t="shared" si="2"/>
        <v>1.1430449063057664</v>
      </c>
      <c r="J15" s="76">
        <f>分析係数表!G18</f>
        <v>0.21566025215660253</v>
      </c>
      <c r="K15" s="78">
        <f t="shared" si="3"/>
        <v>0.2465093527202217</v>
      </c>
      <c r="L15" s="79"/>
      <c r="M15" s="80"/>
      <c r="N15" s="81">
        <f>分析係数表!H18</f>
        <v>4.341324586368241E-4</v>
      </c>
      <c r="O15" s="82">
        <f t="shared" si="4"/>
        <v>1.0195901529441125E-2</v>
      </c>
      <c r="P15" s="76">
        <f>分析係数表!C18</f>
        <v>0.19618745035742657</v>
      </c>
      <c r="Q15" s="82">
        <f t="shared" si="5"/>
        <v>2.0003079251564404E-3</v>
      </c>
      <c r="R15" s="83">
        <v>6.039455472921504E-3</v>
      </c>
      <c r="S15" s="84">
        <f t="shared" si="6"/>
        <v>1.1490843617786879</v>
      </c>
      <c r="T15" s="85">
        <f>分析係数表!F18</f>
        <v>0.46051758460517583</v>
      </c>
      <c r="U15" s="86">
        <f t="shared" si="7"/>
        <v>0.52917355479390138</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投入係数表!Y16</f>
        <v>2.4791876315067241E-2</v>
      </c>
      <c r="E16" s="77">
        <f t="shared" si="0"/>
        <v>2.4791876315067238</v>
      </c>
      <c r="F16" s="76">
        <f>分析係数表!C19</f>
        <v>5.4503729202524331E-2</v>
      </c>
      <c r="G16" s="77">
        <f t="shared" si="1"/>
        <v>0.13512497130989015</v>
      </c>
      <c r="H16" s="77">
        <v>0.14357297449247766</v>
      </c>
      <c r="I16" s="77">
        <f t="shared" si="2"/>
        <v>0.14357297449247766</v>
      </c>
      <c r="J16" s="76">
        <f>分析係数表!G19</f>
        <v>5.7142857142857141E-2</v>
      </c>
      <c r="K16" s="78">
        <f t="shared" si="3"/>
        <v>8.2041699709987231E-3</v>
      </c>
      <c r="L16" s="79"/>
      <c r="M16" s="80"/>
      <c r="N16" s="81">
        <f>分析係数表!H19</f>
        <v>-1.1576865563648642E-4</v>
      </c>
      <c r="O16" s="82">
        <f t="shared" si="4"/>
        <v>-2.718907074517633E-3</v>
      </c>
      <c r="P16" s="76">
        <f>分析係数表!C19</f>
        <v>5.4503729202524331E-2</v>
      </c>
      <c r="Q16" s="82">
        <f t="shared" si="5"/>
        <v>-1.4819057491633671E-4</v>
      </c>
      <c r="R16" s="83">
        <v>7.9533558139017872E-4</v>
      </c>
      <c r="S16" s="84">
        <f t="shared" si="6"/>
        <v>0.14436831007386783</v>
      </c>
      <c r="T16" s="85">
        <f>分析係数表!F19</f>
        <v>0.24047619047619048</v>
      </c>
      <c r="U16" s="86">
        <f t="shared" si="7"/>
        <v>3.4717141232049172E-2</v>
      </c>
      <c r="V16" s="87">
        <f>分析係数表!D19</f>
        <v>7.3809523809523811E-2</v>
      </c>
      <c r="W16" s="167">
        <f t="shared" si="8"/>
        <v>0</v>
      </c>
      <c r="X16" s="76">
        <f>分析係数表!E19</f>
        <v>0.05</v>
      </c>
      <c r="Y16" s="166">
        <f t="shared" si="9"/>
        <v>0</v>
      </c>
    </row>
    <row r="17" spans="1:25" x14ac:dyDescent="0.2">
      <c r="A17" s="6" t="s">
        <v>5</v>
      </c>
      <c r="B17" s="5" t="s">
        <v>33</v>
      </c>
      <c r="C17" s="90"/>
      <c r="D17" s="76">
        <f>投入係数表!Y17</f>
        <v>9.6057085353581564E-3</v>
      </c>
      <c r="E17" s="77">
        <f t="shared" si="0"/>
        <v>0.96057085353581562</v>
      </c>
      <c r="F17" s="76">
        <f>分析係数表!C20</f>
        <v>8.1453634085213444E-3</v>
      </c>
      <c r="G17" s="77">
        <f t="shared" si="1"/>
        <v>7.8241986816827477E-3</v>
      </c>
      <c r="H17" s="77">
        <v>8.4252865027655468E-3</v>
      </c>
      <c r="I17" s="77">
        <f t="shared" si="2"/>
        <v>8.4252865027655468E-3</v>
      </c>
      <c r="J17" s="76">
        <f>分析係数表!G20</f>
        <v>0.10256410256410256</v>
      </c>
      <c r="K17" s="78">
        <f t="shared" si="3"/>
        <v>8.6413194900159451E-4</v>
      </c>
      <c r="L17" s="79"/>
      <c r="M17" s="80"/>
      <c r="N17" s="81">
        <f>分析係数表!H20</f>
        <v>5.4025372630360328E-4</v>
      </c>
      <c r="O17" s="82">
        <f t="shared" si="4"/>
        <v>1.268823301441562E-2</v>
      </c>
      <c r="P17" s="76">
        <f>分析係数表!C20</f>
        <v>8.1453634085213444E-3</v>
      </c>
      <c r="Q17" s="82">
        <f t="shared" si="5"/>
        <v>1.0335026891441346E-4</v>
      </c>
      <c r="R17" s="83">
        <v>2.940369928650466E-4</v>
      </c>
      <c r="S17" s="84">
        <f t="shared" si="6"/>
        <v>8.7193234956305932E-3</v>
      </c>
      <c r="T17" s="85">
        <f>分析係数表!F20</f>
        <v>0.23076923076923078</v>
      </c>
      <c r="U17" s="86">
        <f t="shared" si="7"/>
        <v>2.0121515759147523E-3</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投入係数表!Y18</f>
        <v>0.10191199341322843</v>
      </c>
      <c r="E18" s="77">
        <f t="shared" si="0"/>
        <v>10.191199341322843</v>
      </c>
      <c r="F18" s="76">
        <f>分析係数表!C21</f>
        <v>1.4319809069212375E-2</v>
      </c>
      <c r="G18" s="77">
        <f t="shared" si="1"/>
        <v>0.14593602875402603</v>
      </c>
      <c r="H18" s="77">
        <v>0.14700549599429769</v>
      </c>
      <c r="I18" s="77">
        <f t="shared" si="2"/>
        <v>0.14700549599429769</v>
      </c>
      <c r="J18" s="76">
        <f>分析係数表!G21</f>
        <v>0.28315412186379929</v>
      </c>
      <c r="K18" s="78">
        <f t="shared" si="3"/>
        <v>4.1625212127417627E-2</v>
      </c>
      <c r="L18" s="79"/>
      <c r="M18" s="80"/>
      <c r="N18" s="81">
        <f>分析係数表!H21</f>
        <v>8.9720708118276973E-4</v>
      </c>
      <c r="O18" s="82">
        <f t="shared" si="4"/>
        <v>2.1071529827511655E-2</v>
      </c>
      <c r="P18" s="76">
        <f>分析係数表!C21</f>
        <v>1.4319809069212375E-2</v>
      </c>
      <c r="Q18" s="82">
        <f t="shared" si="5"/>
        <v>3.0174028392618047E-4</v>
      </c>
      <c r="R18" s="83">
        <v>7.9629161190309088E-4</v>
      </c>
      <c r="S18" s="84">
        <f t="shared" si="6"/>
        <v>0.14780178760620077</v>
      </c>
      <c r="T18" s="85">
        <f>分析係数表!F21</f>
        <v>0.4265232974910394</v>
      </c>
      <c r="U18" s="86">
        <f t="shared" si="7"/>
        <v>6.3040905824866988E-2</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投入係数表!Y19</f>
        <v>6.8612203823986825E-3</v>
      </c>
      <c r="E19" s="77">
        <f t="shared" si="0"/>
        <v>0.68612203823986828</v>
      </c>
      <c r="F19" s="76">
        <f>分析係数表!C22</f>
        <v>8.8888888888888351E-3</v>
      </c>
      <c r="G19" s="77">
        <f t="shared" si="1"/>
        <v>6.0988625621321256E-3</v>
      </c>
      <c r="H19" s="77">
        <v>6.4170743268715585E-3</v>
      </c>
      <c r="I19" s="77">
        <f t="shared" si="2"/>
        <v>6.4170743268715585E-3</v>
      </c>
      <c r="J19" s="76">
        <f>分析係数表!G22</f>
        <v>0.19767441860465115</v>
      </c>
      <c r="K19" s="78">
        <f t="shared" si="3"/>
        <v>1.2684914367071685E-3</v>
      </c>
      <c r="L19" s="79"/>
      <c r="M19" s="80"/>
      <c r="N19" s="81">
        <f>分析係数表!H22</f>
        <v>3.8589551878828809E-5</v>
      </c>
      <c r="O19" s="82">
        <f t="shared" si="4"/>
        <v>9.0630235817254436E-4</v>
      </c>
      <c r="P19" s="76">
        <f>分析係数表!C22</f>
        <v>8.8888888888888351E-3</v>
      </c>
      <c r="Q19" s="82">
        <f t="shared" si="5"/>
        <v>8.0560209615336788E-6</v>
      </c>
      <c r="R19" s="83">
        <v>8.1191163143458367E-5</v>
      </c>
      <c r="S19" s="84">
        <f t="shared" si="6"/>
        <v>6.4982654900150169E-3</v>
      </c>
      <c r="T19" s="85">
        <f>分析係数表!F22</f>
        <v>0.41860465116279072</v>
      </c>
      <c r="U19" s="86">
        <f t="shared" si="7"/>
        <v>2.7202041586109373E-3</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投入係数表!Y20</f>
        <v>9.1482938431982434E-5</v>
      </c>
      <c r="E20" s="77">
        <f t="shared" si="0"/>
        <v>9.1482938431982439E-3</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6.7972676862940824E-4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投入係数表!Y21</f>
        <v>1.8296587686396487E-4</v>
      </c>
      <c r="E21" s="77">
        <f t="shared" si="0"/>
        <v>1.8296587686396488E-2</v>
      </c>
      <c r="F21" s="76">
        <f>分析係数表!C24</f>
        <v>3.6742192284139663E-2</v>
      </c>
      <c r="G21" s="77">
        <f t="shared" si="1"/>
        <v>6.7225674291720181E-4</v>
      </c>
      <c r="H21" s="77">
        <v>1.6410915085634807E-3</v>
      </c>
      <c r="I21" s="77">
        <f t="shared" si="2"/>
        <v>1.6410915085634807E-3</v>
      </c>
      <c r="J21" s="76">
        <f>分析係数表!G24</f>
        <v>0.21568627450980393</v>
      </c>
      <c r="K21" s="78">
        <f t="shared" si="3"/>
        <v>3.5396091361173114E-4</v>
      </c>
      <c r="L21" s="79"/>
      <c r="M21" s="80"/>
      <c r="N21" s="81">
        <f>分析係数表!H24</f>
        <v>3.6660074284887369E-4</v>
      </c>
      <c r="O21" s="82">
        <f t="shared" si="4"/>
        <v>8.6098724026391713E-3</v>
      </c>
      <c r="P21" s="76">
        <f>分析係数表!C24</f>
        <v>3.6742192284139663E-2</v>
      </c>
      <c r="Q21" s="82">
        <f t="shared" si="5"/>
        <v>3.1634558735967597E-4</v>
      </c>
      <c r="R21" s="83">
        <v>1.2517322558520578E-3</v>
      </c>
      <c r="S21" s="84">
        <f t="shared" si="6"/>
        <v>2.8928237644155388E-3</v>
      </c>
      <c r="T21" s="85">
        <f>分析係数表!F24</f>
        <v>0.41176470588235292</v>
      </c>
      <c r="U21" s="86">
        <f t="shared" si="7"/>
        <v>1.1911627265240453E-3</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投入係数表!Y22</f>
        <v>3.6593175372792974E-4</v>
      </c>
      <c r="E22" s="77">
        <f t="shared" si="0"/>
        <v>3.6593175372792976E-2</v>
      </c>
      <c r="F22" s="76">
        <f>分析係数表!C25</f>
        <v>5.4298642533936459E-3</v>
      </c>
      <c r="G22" s="77">
        <f t="shared" si="1"/>
        <v>1.9869597487489328E-4</v>
      </c>
      <c r="H22" s="77">
        <v>8.6514852361873923E-4</v>
      </c>
      <c r="I22" s="77">
        <f t="shared" si="2"/>
        <v>8.6514852361873923E-4</v>
      </c>
      <c r="J22" s="76">
        <f>分析係数表!G25</f>
        <v>0.19285714285714287</v>
      </c>
      <c r="K22" s="78">
        <f t="shared" si="3"/>
        <v>1.6685007241218542E-4</v>
      </c>
      <c r="L22" s="79"/>
      <c r="M22" s="80"/>
      <c r="N22" s="81">
        <f>分析係数表!H25</f>
        <v>5.0166417442477451E-4</v>
      </c>
      <c r="O22" s="82">
        <f t="shared" si="4"/>
        <v>1.1781930656243077E-2</v>
      </c>
      <c r="P22" s="76">
        <f>分析係数表!C25</f>
        <v>5.4298642533936459E-3</v>
      </c>
      <c r="Q22" s="82">
        <f t="shared" si="5"/>
        <v>6.3974284106297022E-5</v>
      </c>
      <c r="R22" s="83">
        <v>2.9269366530604372E-4</v>
      </c>
      <c r="S22" s="84">
        <f t="shared" si="6"/>
        <v>1.157842188924783E-3</v>
      </c>
      <c r="T22" s="85">
        <f>分析係数表!F25</f>
        <v>0.35</v>
      </c>
      <c r="U22" s="86">
        <f t="shared" si="7"/>
        <v>4.0524476612367402E-4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投入係数表!Y23</f>
        <v>8.5079132741743661E-3</v>
      </c>
      <c r="E23" s="77">
        <f t="shared" si="0"/>
        <v>0.85079132741743657</v>
      </c>
      <c r="F23" s="76">
        <f>分析係数表!C26</f>
        <v>0.48330404217926182</v>
      </c>
      <c r="G23" s="77">
        <f t="shared" si="1"/>
        <v>0.41119088759190692</v>
      </c>
      <c r="H23" s="77">
        <v>0.4482239569109685</v>
      </c>
      <c r="I23" s="77">
        <f t="shared" si="2"/>
        <v>0.4482239569109685</v>
      </c>
      <c r="J23" s="76">
        <f>分析係数表!G26</f>
        <v>0.1963757396449704</v>
      </c>
      <c r="K23" s="78">
        <f t="shared" si="3"/>
        <v>8.8020311064986784E-2</v>
      </c>
      <c r="L23" s="79"/>
      <c r="M23" s="80"/>
      <c r="N23" s="81">
        <f>分析係数表!H26</f>
        <v>1.0805074526072066E-2</v>
      </c>
      <c r="O23" s="82">
        <f t="shared" si="4"/>
        <v>0.2537646602883124</v>
      </c>
      <c r="P23" s="76">
        <f>分析係数表!C26</f>
        <v>0.48330404217926182</v>
      </c>
      <c r="Q23" s="82">
        <f t="shared" si="5"/>
        <v>0.12264548607958858</v>
      </c>
      <c r="R23" s="83">
        <v>0.13406025916887948</v>
      </c>
      <c r="S23" s="84">
        <f t="shared" si="6"/>
        <v>0.58228421607984804</v>
      </c>
      <c r="T23" s="85">
        <f>分析係数表!F26</f>
        <v>0.33515162721893493</v>
      </c>
      <c r="U23" s="86">
        <f t="shared" si="7"/>
        <v>0.19515350252306299</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投入係数表!Y24</f>
        <v>1.7381758302076663E-3</v>
      </c>
      <c r="E24" s="77">
        <f t="shared" si="0"/>
        <v>0.17381758302076664</v>
      </c>
      <c r="F24" s="76">
        <f>分析係数表!C27</f>
        <v>1.5397419891801878E-2</v>
      </c>
      <c r="G24" s="77">
        <f t="shared" si="1"/>
        <v>2.6763423103488763E-3</v>
      </c>
      <c r="H24" s="77">
        <v>2.7687983411105494E-3</v>
      </c>
      <c r="I24" s="77">
        <f t="shared" si="2"/>
        <v>2.7687983411105494E-3</v>
      </c>
      <c r="J24" s="76">
        <f>分析係数表!G27</f>
        <v>0.17525773195876287</v>
      </c>
      <c r="K24" s="78">
        <f t="shared" si="3"/>
        <v>4.8525331751421994E-4</v>
      </c>
      <c r="L24" s="79"/>
      <c r="M24" s="80"/>
      <c r="N24" s="81">
        <f>分析係数表!H27</f>
        <v>1.0544595050889971E-2</v>
      </c>
      <c r="O24" s="82">
        <f t="shared" si="4"/>
        <v>0.24764711937064773</v>
      </c>
      <c r="P24" s="76">
        <f>分析係数表!C27</f>
        <v>1.5397419891801878E-2</v>
      </c>
      <c r="Q24" s="82">
        <f t="shared" si="5"/>
        <v>3.8131266819450456E-3</v>
      </c>
      <c r="R24" s="83">
        <v>3.8474353725661921E-3</v>
      </c>
      <c r="S24" s="84">
        <f t="shared" si="6"/>
        <v>6.6162337136767418E-3</v>
      </c>
      <c r="T24" s="85">
        <f>分析係数表!F27</f>
        <v>0.32989690721649484</v>
      </c>
      <c r="U24" s="86">
        <f t="shared" si="7"/>
        <v>2.1826750395634613E-3</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投入係数表!Y25</f>
        <v>0</v>
      </c>
      <c r="E25" s="77">
        <f t="shared" si="0"/>
        <v>0</v>
      </c>
      <c r="F25" s="76">
        <f>分析係数表!C28</f>
        <v>9.0111373607829948E-2</v>
      </c>
      <c r="G25" s="77">
        <f t="shared" si="1"/>
        <v>0</v>
      </c>
      <c r="H25" s="77">
        <v>8.056400184412239E-3</v>
      </c>
      <c r="I25" s="77">
        <f t="shared" si="2"/>
        <v>8.056400184412239E-3</v>
      </c>
      <c r="J25" s="76">
        <f>分析係数表!G28</f>
        <v>0.1250338294993234</v>
      </c>
      <c r="K25" s="78">
        <f t="shared" si="3"/>
        <v>1.0073225670361174E-3</v>
      </c>
      <c r="L25" s="79"/>
      <c r="M25" s="80"/>
      <c r="N25" s="81">
        <f>分析係数表!H28</f>
        <v>1.9400897207081182E-2</v>
      </c>
      <c r="O25" s="82">
        <f t="shared" si="4"/>
        <v>0.45564351057124663</v>
      </c>
      <c r="P25" s="76">
        <f>分析係数表!C28</f>
        <v>9.0111373607829948E-2</v>
      </c>
      <c r="Q25" s="82">
        <f t="shared" si="5"/>
        <v>4.1058662613068821E-2</v>
      </c>
      <c r="R25" s="83">
        <v>4.4385411327880528E-2</v>
      </c>
      <c r="S25" s="84">
        <f t="shared" si="6"/>
        <v>5.2441811512292769E-2</v>
      </c>
      <c r="T25" s="85">
        <f>分析係数表!F28</f>
        <v>0.21434370771312586</v>
      </c>
      <c r="U25" s="86">
        <f t="shared" si="7"/>
        <v>1.1240572318737719E-2</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投入係数表!Y26</f>
        <v>3.3848687219833499E-3</v>
      </c>
      <c r="E26" s="77">
        <f t="shared" si="0"/>
        <v>0.33848687219833501</v>
      </c>
      <c r="F26" s="76">
        <f>分析係数表!C29</f>
        <v>0.6629566210045662</v>
      </c>
      <c r="G26" s="77">
        <f t="shared" si="1"/>
        <v>0.22440211304701263</v>
      </c>
      <c r="H26" s="77">
        <v>0.34683774650745713</v>
      </c>
      <c r="I26" s="77">
        <f t="shared" si="2"/>
        <v>0.34683774650745713</v>
      </c>
      <c r="J26" s="76">
        <f>分析係数表!G29</f>
        <v>0.25902590967011185</v>
      </c>
      <c r="K26" s="78">
        <f t="shared" si="3"/>
        <v>8.9839962797025746E-2</v>
      </c>
      <c r="L26" s="79"/>
      <c r="M26" s="80"/>
      <c r="N26" s="81">
        <f>分析係数表!H29</f>
        <v>9.3869084945251077E-3</v>
      </c>
      <c r="O26" s="82">
        <f t="shared" si="4"/>
        <v>0.22045804862547141</v>
      </c>
      <c r="P26" s="76">
        <f>分析係数表!C29</f>
        <v>0.6629566210045662</v>
      </c>
      <c r="Q26" s="82">
        <f t="shared" si="5"/>
        <v>0.14615412299000288</v>
      </c>
      <c r="R26" s="83">
        <v>0.22019008978990351</v>
      </c>
      <c r="S26" s="84">
        <f t="shared" si="6"/>
        <v>0.56702783629736064</v>
      </c>
      <c r="T26" s="85">
        <f>分析係数表!F29</f>
        <v>0.37484071924111567</v>
      </c>
      <c r="U26" s="86">
        <f t="shared" si="7"/>
        <v>0.21254512198743625</v>
      </c>
      <c r="V26" s="87">
        <f>分析係数表!D29</f>
        <v>5.6137618575676056E-2</v>
      </c>
      <c r="W26" s="167">
        <f t="shared" si="8"/>
        <v>0</v>
      </c>
      <c r="X26" s="76">
        <f>分析係数表!E29</f>
        <v>4.1412997309924961E-2</v>
      </c>
      <c r="Y26" s="166">
        <f t="shared" si="9"/>
        <v>0</v>
      </c>
    </row>
    <row r="27" spans="1:25" x14ac:dyDescent="0.2">
      <c r="A27" s="6" t="s">
        <v>15</v>
      </c>
      <c r="B27" s="5" t="s">
        <v>36</v>
      </c>
      <c r="C27" s="75">
        <f>最終需要_まとめ!C28</f>
        <v>100</v>
      </c>
      <c r="D27" s="76">
        <f>投入係数表!Y27</f>
        <v>6.4038056902387703E-4</v>
      </c>
      <c r="E27" s="77">
        <f t="shared" si="0"/>
        <v>6.4038056902387702E-2</v>
      </c>
      <c r="F27" s="76">
        <f>分析係数表!C30</f>
        <v>1</v>
      </c>
      <c r="G27" s="77">
        <f t="shared" si="1"/>
        <v>6.4038056902387702E-2</v>
      </c>
      <c r="H27" s="77">
        <v>9.9245641604316662E-2</v>
      </c>
      <c r="I27" s="77">
        <f t="shared" si="2"/>
        <v>100.09924564160431</v>
      </c>
      <c r="J27" s="76">
        <f>分析係数表!G30</f>
        <v>0.34461622907327782</v>
      </c>
      <c r="K27" s="78">
        <f t="shared" si="3"/>
        <v>34.495824566089418</v>
      </c>
      <c r="L27" s="79"/>
      <c r="M27" s="80"/>
      <c r="N27" s="81">
        <f>分析係数表!H30</f>
        <v>0</v>
      </c>
      <c r="O27" s="82">
        <f t="shared" si="4"/>
        <v>0</v>
      </c>
      <c r="P27" s="76">
        <f>分析係数表!C30</f>
        <v>1</v>
      </c>
      <c r="Q27" s="82">
        <f t="shared" si="5"/>
        <v>0</v>
      </c>
      <c r="R27" s="83">
        <v>6.2980209475357152E-2</v>
      </c>
      <c r="S27" s="84">
        <f t="shared" si="6"/>
        <v>100.16222585107967</v>
      </c>
      <c r="T27" s="85">
        <f>分析係数表!F30</f>
        <v>0.44085628030372337</v>
      </c>
      <c r="U27" s="86">
        <f t="shared" si="7"/>
        <v>44.157146315648426</v>
      </c>
      <c r="V27" s="87">
        <f>分析係数表!D30</f>
        <v>0.13612661238678986</v>
      </c>
      <c r="W27" s="167">
        <f t="shared" si="8"/>
        <v>14</v>
      </c>
      <c r="X27" s="76">
        <f>分析係数表!E30</f>
        <v>8.9744762601774775E-2</v>
      </c>
      <c r="Y27" s="166">
        <f t="shared" si="9"/>
        <v>9</v>
      </c>
    </row>
    <row r="28" spans="1:25" x14ac:dyDescent="0.2">
      <c r="A28" s="6" t="s">
        <v>16</v>
      </c>
      <c r="B28" s="5" t="s">
        <v>192</v>
      </c>
      <c r="C28" s="90"/>
      <c r="D28" s="76">
        <f>投入係数表!Y28</f>
        <v>3.1104199066874028E-3</v>
      </c>
      <c r="E28" s="77">
        <f t="shared" si="0"/>
        <v>0.31104199066874028</v>
      </c>
      <c r="F28" s="76">
        <f>分析係数表!C31</f>
        <v>0.28926065839179704</v>
      </c>
      <c r="G28" s="77">
        <f t="shared" si="1"/>
        <v>8.997221100833501E-2</v>
      </c>
      <c r="H28" s="77">
        <v>0.14213696675907675</v>
      </c>
      <c r="I28" s="77">
        <f t="shared" si="2"/>
        <v>0.14213696675907675</v>
      </c>
      <c r="J28" s="76">
        <f>分析係数表!G31</f>
        <v>7.0113314447592071E-2</v>
      </c>
      <c r="K28" s="78">
        <f t="shared" si="3"/>
        <v>9.9656938450060906E-3</v>
      </c>
      <c r="L28" s="79"/>
      <c r="M28" s="80"/>
      <c r="N28" s="81">
        <f>分析係数表!H31</f>
        <v>2.2806425160387826E-2</v>
      </c>
      <c r="O28" s="82">
        <f t="shared" si="4"/>
        <v>0.53562469367997378</v>
      </c>
      <c r="P28" s="76">
        <f>分析係数表!C31</f>
        <v>0.28926065839179704</v>
      </c>
      <c r="Q28" s="82">
        <f t="shared" si="5"/>
        <v>0.15493515154477383</v>
      </c>
      <c r="R28" s="83">
        <v>0.19665601295051499</v>
      </c>
      <c r="S28" s="84">
        <f t="shared" si="6"/>
        <v>0.33879297970959177</v>
      </c>
      <c r="T28" s="85">
        <f>分析係数表!F31</f>
        <v>0.24929178470254956</v>
      </c>
      <c r="U28" s="86">
        <f t="shared" si="7"/>
        <v>8.4458306556498788E-2</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投入係数表!Y29</f>
        <v>7.3186350745585947E-4</v>
      </c>
      <c r="E29" s="77">
        <f t="shared" si="0"/>
        <v>7.3186350745585951E-2</v>
      </c>
      <c r="F29" s="76">
        <f>分析係数表!C32</f>
        <v>1</v>
      </c>
      <c r="G29" s="77">
        <f t="shared" si="1"/>
        <v>7.3186350745585951E-2</v>
      </c>
      <c r="H29" s="77">
        <v>9.6604806491912595E-2</v>
      </c>
      <c r="I29" s="77">
        <f t="shared" si="2"/>
        <v>9.6604806491912595E-2</v>
      </c>
      <c r="J29" s="76">
        <f>分析係数表!G32</f>
        <v>0.14014251781472684</v>
      </c>
      <c r="K29" s="78">
        <f t="shared" si="3"/>
        <v>1.3538440814781099E-2</v>
      </c>
      <c r="L29" s="79"/>
      <c r="M29" s="80"/>
      <c r="N29" s="81">
        <f>分析係数表!H32</f>
        <v>6.3576286720370464E-3</v>
      </c>
      <c r="O29" s="82">
        <f t="shared" si="4"/>
        <v>0.14931331350892668</v>
      </c>
      <c r="P29" s="76">
        <f>分析係数表!C32</f>
        <v>1</v>
      </c>
      <c r="Q29" s="82">
        <f t="shared" si="5"/>
        <v>0.14931331350892668</v>
      </c>
      <c r="R29" s="83">
        <v>0.19687598420359423</v>
      </c>
      <c r="S29" s="84">
        <f t="shared" si="6"/>
        <v>0.29348079069550681</v>
      </c>
      <c r="T29" s="85">
        <f>分析係数表!F32</f>
        <v>0.4833729216152019</v>
      </c>
      <c r="U29" s="86">
        <f t="shared" si="7"/>
        <v>0.14186066723642668</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投入係数表!Y30</f>
        <v>1.9211417070716312E-3</v>
      </c>
      <c r="E30" s="77">
        <f t="shared" si="0"/>
        <v>0.19211417070716311</v>
      </c>
      <c r="F30" s="76">
        <f>分析係数表!C33</f>
        <v>0.49161290322580642</v>
      </c>
      <c r="G30" s="77">
        <f t="shared" si="1"/>
        <v>9.4445805212166625E-2</v>
      </c>
      <c r="H30" s="77">
        <v>0.11195235877980932</v>
      </c>
      <c r="I30" s="77">
        <f t="shared" si="2"/>
        <v>0.11195235877980932</v>
      </c>
      <c r="J30" s="76">
        <f>分析係数表!G33</f>
        <v>0.50851900393184801</v>
      </c>
      <c r="K30" s="78">
        <f t="shared" si="3"/>
        <v>5.6929901974529511E-2</v>
      </c>
      <c r="L30" s="79"/>
      <c r="M30" s="80"/>
      <c r="N30" s="81">
        <f>分析係数表!H33</f>
        <v>9.3579663306159861E-4</v>
      </c>
      <c r="O30" s="82">
        <f t="shared" si="4"/>
        <v>2.19778321856842E-2</v>
      </c>
      <c r="P30" s="76">
        <f>分析係数表!C33</f>
        <v>0.49161290322580642</v>
      </c>
      <c r="Q30" s="82">
        <f t="shared" si="5"/>
        <v>1.080458588741378E-2</v>
      </c>
      <c r="R30" s="83">
        <v>4.0684102857297899E-2</v>
      </c>
      <c r="S30" s="84">
        <f t="shared" si="6"/>
        <v>0.1526364616371072</v>
      </c>
      <c r="T30" s="85">
        <f>分析係数表!F33</f>
        <v>0.64744429882044563</v>
      </c>
      <c r="U30" s="86">
        <f t="shared" si="7"/>
        <v>9.8823606879070727E-2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投入係数表!Y31</f>
        <v>5.909797822706065E-2</v>
      </c>
      <c r="E31" s="77">
        <f t="shared" si="0"/>
        <v>5.9097978227060652</v>
      </c>
      <c r="F31" s="76">
        <f>分析係数表!C34</f>
        <v>0.2705469644902635</v>
      </c>
      <c r="G31" s="77">
        <f t="shared" si="1"/>
        <v>1.5988778616842945</v>
      </c>
      <c r="H31" s="77">
        <v>1.6925737167664108</v>
      </c>
      <c r="I31" s="77">
        <f t="shared" si="2"/>
        <v>1.6925737167664108</v>
      </c>
      <c r="J31" s="76">
        <f>分析係数表!G34</f>
        <v>0.42499396086641439</v>
      </c>
      <c r="K31" s="78">
        <f t="shared" si="3"/>
        <v>0.71933360794694556</v>
      </c>
      <c r="L31" s="79"/>
      <c r="M31" s="80"/>
      <c r="N31" s="81">
        <f>分析係数表!H34</f>
        <v>0.15790844628816747</v>
      </c>
      <c r="O31" s="82">
        <f t="shared" si="4"/>
        <v>3.7085892496420514</v>
      </c>
      <c r="P31" s="76">
        <f>分析係数表!C34</f>
        <v>0.2705469644902635</v>
      </c>
      <c r="Q31" s="82">
        <f t="shared" si="5"/>
        <v>1.003347564031881</v>
      </c>
      <c r="R31" s="83">
        <v>1.1039816052701665</v>
      </c>
      <c r="S31" s="84">
        <f t="shared" si="6"/>
        <v>2.7965553220365775</v>
      </c>
      <c r="T31" s="85">
        <f>分析係数表!F34</f>
        <v>0.70062001771479188</v>
      </c>
      <c r="U31" s="86">
        <f t="shared" si="7"/>
        <v>1.9593226392656624</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投入係数表!Y32</f>
        <v>1.2533162565181593E-2</v>
      </c>
      <c r="E32" s="77">
        <f t="shared" si="0"/>
        <v>1.2533162565181593</v>
      </c>
      <c r="F32" s="76">
        <f>分析係数表!C35</f>
        <v>0.21972666596037715</v>
      </c>
      <c r="G32" s="77">
        <f t="shared" si="1"/>
        <v>0.27538700243867592</v>
      </c>
      <c r="H32" s="77">
        <v>0.31119113113730523</v>
      </c>
      <c r="I32" s="77">
        <f t="shared" si="2"/>
        <v>0.31119113113730523</v>
      </c>
      <c r="J32" s="76">
        <f>分析係数表!G35</f>
        <v>0.31464737793851716</v>
      </c>
      <c r="K32" s="78">
        <f t="shared" si="3"/>
        <v>9.7915473450074328E-2</v>
      </c>
      <c r="L32" s="79"/>
      <c r="M32" s="80"/>
      <c r="N32" s="81">
        <f>分析係数表!H35</f>
        <v>5.9051661762577784E-2</v>
      </c>
      <c r="O32" s="82">
        <f t="shared" si="4"/>
        <v>1.3868691835935361</v>
      </c>
      <c r="P32" s="76">
        <f>分析係数表!C35</f>
        <v>0.21972666596037715</v>
      </c>
      <c r="Q32" s="82">
        <f t="shared" si="5"/>
        <v>0.30473214183419789</v>
      </c>
      <c r="R32" s="83">
        <v>0.38319462551777234</v>
      </c>
      <c r="S32" s="84">
        <f t="shared" si="6"/>
        <v>0.69438575665507751</v>
      </c>
      <c r="T32" s="85">
        <f>分析係数表!F35</f>
        <v>0.64647377938517181</v>
      </c>
      <c r="U32" s="86">
        <f t="shared" si="7"/>
        <v>0.44890218445604019</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投入係数表!Y33</f>
        <v>3.4763516604153326E-3</v>
      </c>
      <c r="E33" s="77">
        <f t="shared" si="0"/>
        <v>0.34763516604153327</v>
      </c>
      <c r="F33" s="76">
        <f>分析係数表!C36</f>
        <v>0.80551211884284601</v>
      </c>
      <c r="G33" s="77">
        <f t="shared" si="1"/>
        <v>0.28002433918240005</v>
      </c>
      <c r="H33" s="77">
        <v>0.39439673216854682</v>
      </c>
      <c r="I33" s="77">
        <f t="shared" si="2"/>
        <v>0.39439673216854682</v>
      </c>
      <c r="J33" s="76">
        <f>分析係数表!G36</f>
        <v>2.1071752951861943E-2</v>
      </c>
      <c r="K33" s="78">
        <f t="shared" si="3"/>
        <v>8.3106305052772795E-3</v>
      </c>
      <c r="L33" s="79"/>
      <c r="M33" s="80"/>
      <c r="N33" s="81">
        <f>分析係数表!H36</f>
        <v>0.17565964015242874</v>
      </c>
      <c r="O33" s="82">
        <f t="shared" si="4"/>
        <v>4.1254883344014219</v>
      </c>
      <c r="P33" s="76">
        <f>分析係数表!C36</f>
        <v>0.80551211884284601</v>
      </c>
      <c r="Q33" s="82">
        <f t="shared" si="5"/>
        <v>3.3231308495051328</v>
      </c>
      <c r="R33" s="83">
        <v>3.4636025399498238</v>
      </c>
      <c r="S33" s="84">
        <f t="shared" si="6"/>
        <v>3.8579992721183705</v>
      </c>
      <c r="T33" s="85">
        <f>分析係数表!F36</f>
        <v>0.88071450196790801</v>
      </c>
      <c r="U33" s="86">
        <f t="shared" si="7"/>
        <v>3.3977959075362825</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投入係数表!Y34</f>
        <v>2.6347086268410942E-2</v>
      </c>
      <c r="E34" s="77">
        <f t="shared" si="0"/>
        <v>2.634708626841094</v>
      </c>
      <c r="F34" s="76">
        <f>分析係数表!C37</f>
        <v>0.2431087913880281</v>
      </c>
      <c r="G34" s="77">
        <f t="shared" si="1"/>
        <v>0.6405208299309495</v>
      </c>
      <c r="H34" s="77">
        <v>0.75205250079548702</v>
      </c>
      <c r="I34" s="77">
        <f t="shared" si="2"/>
        <v>0.75205250079548702</v>
      </c>
      <c r="J34" s="76">
        <f>分析係数表!G37</f>
        <v>0.38193760262725779</v>
      </c>
      <c r="K34" s="78">
        <f t="shared" si="3"/>
        <v>0.28723712920366218</v>
      </c>
      <c r="L34" s="79"/>
      <c r="M34" s="80"/>
      <c r="N34" s="81">
        <f>分析係数表!H37</f>
        <v>4.6944189860595245E-2</v>
      </c>
      <c r="O34" s="82">
        <f t="shared" si="4"/>
        <v>1.1025168187169003</v>
      </c>
      <c r="P34" s="76">
        <f>分析係数表!C37</f>
        <v>0.2431087913880281</v>
      </c>
      <c r="Q34" s="82">
        <f t="shared" si="5"/>
        <v>0.26803153128323931</v>
      </c>
      <c r="R34" s="83">
        <v>0.34676083218684289</v>
      </c>
      <c r="S34" s="84">
        <f t="shared" si="6"/>
        <v>1.09881333298233</v>
      </c>
      <c r="T34" s="85">
        <f>分析係数表!F37</f>
        <v>0.60410509031198689</v>
      </c>
      <c r="U34" s="86">
        <f t="shared" si="7"/>
        <v>0.66379872775730575</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投入係数表!Y35</f>
        <v>8.5079132741743661E-3</v>
      </c>
      <c r="E35" s="77">
        <f t="shared" si="0"/>
        <v>0.85079132741743657</v>
      </c>
      <c r="F35" s="76">
        <f>分析係数表!C38</f>
        <v>1.1157894736842144E-2</v>
      </c>
      <c r="G35" s="77">
        <f t="shared" si="1"/>
        <v>9.4930400743419574E-3</v>
      </c>
      <c r="H35" s="77">
        <v>1.2900546908154956E-2</v>
      </c>
      <c r="I35" s="77">
        <f t="shared" si="2"/>
        <v>1.2900546908154956E-2</v>
      </c>
      <c r="J35" s="76">
        <f>分析係数表!G38</f>
        <v>0.27611940298507465</v>
      </c>
      <c r="K35" s="78">
        <f t="shared" si="3"/>
        <v>3.5620913104606969E-3</v>
      </c>
      <c r="L35" s="79"/>
      <c r="M35" s="80"/>
      <c r="N35" s="81">
        <f>分析係数表!H38</f>
        <v>4.123293618252858E-2</v>
      </c>
      <c r="O35" s="82">
        <f t="shared" si="4"/>
        <v>0.96838406970736368</v>
      </c>
      <c r="P35" s="76">
        <f>分析係数表!C38</f>
        <v>1.1157894736842144E-2</v>
      </c>
      <c r="Q35" s="82">
        <f t="shared" si="5"/>
        <v>1.0805127514629569E-2</v>
      </c>
      <c r="R35" s="83">
        <v>1.3458515418089827E-2</v>
      </c>
      <c r="S35" s="84">
        <f t="shared" si="6"/>
        <v>2.6359062326244784E-2</v>
      </c>
      <c r="T35" s="85">
        <f>分析係数表!F38</f>
        <v>0.61194029850746268</v>
      </c>
      <c r="U35" s="86">
        <f t="shared" si="7"/>
        <v>1.6130172468299047E-2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投入係数表!Y36</f>
        <v>0</v>
      </c>
      <c r="E36" s="77">
        <f t="shared" si="0"/>
        <v>0</v>
      </c>
      <c r="F36" s="76">
        <f>分析係数表!C39</f>
        <v>1</v>
      </c>
      <c r="G36" s="77">
        <f t="shared" si="1"/>
        <v>0</v>
      </c>
      <c r="H36" s="77">
        <v>0.30809284103486217</v>
      </c>
      <c r="I36" s="77">
        <f t="shared" si="2"/>
        <v>0.30809284103486217</v>
      </c>
      <c r="J36" s="76">
        <f>分析係数表!G39</f>
        <v>0.35370879120879123</v>
      </c>
      <c r="K36" s="78">
        <f t="shared" si="3"/>
        <v>0.10897514638252337</v>
      </c>
      <c r="L36" s="79"/>
      <c r="M36" s="80"/>
      <c r="N36" s="81">
        <f>分析係数表!H39</f>
        <v>3.7431865322463944E-3</v>
      </c>
      <c r="O36" s="82">
        <f t="shared" si="4"/>
        <v>8.79113287427368E-2</v>
      </c>
      <c r="P36" s="76">
        <f>分析係数表!C39</f>
        <v>1</v>
      </c>
      <c r="Q36" s="82">
        <f t="shared" si="5"/>
        <v>8.79113287427368E-2</v>
      </c>
      <c r="R36" s="83">
        <v>0.32025915405804506</v>
      </c>
      <c r="S36" s="84">
        <f t="shared" si="6"/>
        <v>0.62835199509290729</v>
      </c>
      <c r="T36" s="85">
        <f>分析係数表!F39</f>
        <v>0.70432692307692313</v>
      </c>
      <c r="U36" s="86">
        <f t="shared" si="7"/>
        <v>0.44256522731303327</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投入係数表!Y37</f>
        <v>1.8296587686396487E-4</v>
      </c>
      <c r="E37" s="77">
        <f t="shared" si="0"/>
        <v>1.8296587686396488E-2</v>
      </c>
      <c r="F37" s="76">
        <f>分析係数表!C40</f>
        <v>0.83748410739660462</v>
      </c>
      <c r="G37" s="77">
        <f t="shared" si="1"/>
        <v>1.5323101406945469E-2</v>
      </c>
      <c r="H37" s="77">
        <v>1.7237734294252578E-2</v>
      </c>
      <c r="I37" s="77">
        <f t="shared" si="2"/>
        <v>1.7237734294252578E-2</v>
      </c>
      <c r="J37" s="76">
        <f>分析係数表!G40</f>
        <v>0.52098192071653671</v>
      </c>
      <c r="K37" s="78">
        <f t="shared" si="3"/>
        <v>8.980547921421023E-3</v>
      </c>
      <c r="L37" s="79"/>
      <c r="M37" s="80"/>
      <c r="N37" s="81">
        <f>分析係数表!H40</f>
        <v>2.620230572572476E-2</v>
      </c>
      <c r="O37" s="82">
        <f t="shared" si="4"/>
        <v>0.61537930119915762</v>
      </c>
      <c r="P37" s="76">
        <f>分析係数表!C40</f>
        <v>0.83748410739660462</v>
      </c>
      <c r="Q37" s="82">
        <f t="shared" si="5"/>
        <v>0.51537038477512287</v>
      </c>
      <c r="R37" s="83">
        <v>0.51604542296736</v>
      </c>
      <c r="S37" s="84">
        <f t="shared" si="6"/>
        <v>0.53328315726161257</v>
      </c>
      <c r="T37" s="85">
        <f>分析係数表!F40</f>
        <v>0.71877591640404714</v>
      </c>
      <c r="U37" s="86">
        <f t="shared" si="7"/>
        <v>0.38331109006355918</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投入係数表!Y38</f>
        <v>0</v>
      </c>
      <c r="E38" s="77">
        <f t="shared" si="0"/>
        <v>0</v>
      </c>
      <c r="F38" s="76">
        <f>分析係数表!C41</f>
        <v>0.81365098605995612</v>
      </c>
      <c r="G38" s="77">
        <f t="shared" si="1"/>
        <v>0</v>
      </c>
      <c r="H38" s="77">
        <v>2.9005100263902427E-3</v>
      </c>
      <c r="I38" s="77">
        <f t="shared" si="2"/>
        <v>2.9005100263902427E-3</v>
      </c>
      <c r="J38" s="76">
        <f>分析係数表!G41</f>
        <v>0.45125858123569795</v>
      </c>
      <c r="K38" s="78">
        <f t="shared" si="3"/>
        <v>1.3088800393687777E-3</v>
      </c>
      <c r="L38" s="79"/>
      <c r="M38" s="80"/>
      <c r="N38" s="81">
        <f>分析係数表!H41</f>
        <v>4.9838406251507407E-2</v>
      </c>
      <c r="O38" s="82">
        <f t="shared" si="4"/>
        <v>1.1704894955798411</v>
      </c>
      <c r="P38" s="76">
        <f>分析係数表!C41</f>
        <v>0.81365098605995612</v>
      </c>
      <c r="Q38" s="82">
        <f t="shared" si="5"/>
        <v>0.95236993225135835</v>
      </c>
      <c r="R38" s="83">
        <v>0.97075644572717035</v>
      </c>
      <c r="S38" s="84">
        <f t="shared" si="6"/>
        <v>0.97365695575356059</v>
      </c>
      <c r="T38" s="85">
        <f>分析係数表!F41</f>
        <v>0.55572082379862697</v>
      </c>
      <c r="U38" s="86">
        <f t="shared" si="7"/>
        <v>0.54108144554863202</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投入係数表!Y39</f>
        <v>6.4038056902387703E-4</v>
      </c>
      <c r="E39" s="77">
        <f>$C$27*D39</f>
        <v>6.4038056902387702E-2</v>
      </c>
      <c r="F39" s="76">
        <f>分析係数表!C42</f>
        <v>0.2575498575498576</v>
      </c>
      <c r="G39" s="77">
        <f>E39*F39</f>
        <v>1.6492992432979629E-2</v>
      </c>
      <c r="H39" s="77">
        <v>2.0622101606635572E-2</v>
      </c>
      <c r="I39" s="77">
        <f>C39+H39</f>
        <v>2.0622101606635572E-2</v>
      </c>
      <c r="J39" s="76">
        <f>分析係数表!G42</f>
        <v>0.48351648351648352</v>
      </c>
      <c r="K39" s="78">
        <f>I39*J39</f>
        <v>9.9711260515600569E-3</v>
      </c>
      <c r="L39" s="79"/>
      <c r="M39" s="80"/>
      <c r="N39" s="81">
        <f>分析係数表!H42</f>
        <v>1.4085186435772515E-2</v>
      </c>
      <c r="O39" s="82">
        <f t="shared" si="4"/>
        <v>0.33080036073297869</v>
      </c>
      <c r="P39" s="76">
        <f>分析係数表!C42</f>
        <v>0.2575498575498576</v>
      </c>
      <c r="Q39" s="82">
        <f>O39*P39</f>
        <v>8.5197585784220167E-2</v>
      </c>
      <c r="R39" s="83">
        <v>8.9127223840109349E-2</v>
      </c>
      <c r="S39" s="84">
        <f>I39+R39</f>
        <v>0.10974932544674493</v>
      </c>
      <c r="T39" s="85">
        <f>分析係数表!F42</f>
        <v>0.55824175824175826</v>
      </c>
      <c r="U39" s="86">
        <f>S39*T39</f>
        <v>6.1266656403237828E-2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投入係数表!Y40</f>
        <v>9.5599670661421651E-2</v>
      </c>
      <c r="E40" s="77">
        <f>$C$27*D40</f>
        <v>9.5599670661421658</v>
      </c>
      <c r="F40" s="76">
        <f>分析係数表!C43</f>
        <v>0.29732567908148977</v>
      </c>
      <c r="G40" s="77">
        <f>E40*F40</f>
        <v>2.8424236999373971</v>
      </c>
      <c r="H40" s="77">
        <v>3.1170998404779557</v>
      </c>
      <c r="I40" s="77">
        <f>C40+H40</f>
        <v>3.1170998404779557</v>
      </c>
      <c r="J40" s="76">
        <f>分析係数表!G43</f>
        <v>0.35619328972357039</v>
      </c>
      <c r="K40" s="78">
        <f>I40*J40</f>
        <v>1.1102900465766596</v>
      </c>
      <c r="L40" s="79"/>
      <c r="M40" s="80"/>
      <c r="N40" s="81">
        <f>分析係数表!H43</f>
        <v>3.7451160098403359E-2</v>
      </c>
      <c r="O40" s="82">
        <f t="shared" si="4"/>
        <v>0.87956643860645434</v>
      </c>
      <c r="P40" s="76">
        <f>分析係数表!C43</f>
        <v>0.29732567908148977</v>
      </c>
      <c r="Q40" s="82">
        <f>O40*P40</f>
        <v>0.26151768865595154</v>
      </c>
      <c r="R40" s="83">
        <v>0.41561241315673686</v>
      </c>
      <c r="S40" s="84">
        <f>I40+R40</f>
        <v>3.5327122536346924</v>
      </c>
      <c r="T40" s="85">
        <f>分析係数表!F43</f>
        <v>0.64929309981008654</v>
      </c>
      <c r="U40" s="86">
        <f>S40*T40</f>
        <v>2.293765689899546</v>
      </c>
      <c r="V40" s="87">
        <f>分析係数表!D43</f>
        <v>0.15741717661953999</v>
      </c>
      <c r="W40" s="167">
        <f>ROUND(S40*V40,0)</f>
        <v>1</v>
      </c>
      <c r="X40" s="76">
        <f>分析係数表!E43</f>
        <v>0.1249208693817261</v>
      </c>
      <c r="Y40" s="166">
        <f>ROUND(S40*X40,0)</f>
        <v>0</v>
      </c>
    </row>
    <row r="41" spans="1:25" x14ac:dyDescent="0.2">
      <c r="A41" s="6" t="s">
        <v>340</v>
      </c>
      <c r="B41" s="5" t="s">
        <v>42</v>
      </c>
      <c r="C41" s="90"/>
      <c r="D41" s="76">
        <f>投入係数表!Y41</f>
        <v>2.7444881529594729E-4</v>
      </c>
      <c r="E41" s="77">
        <f>$C$27*D41</f>
        <v>2.744488152959473E-2</v>
      </c>
      <c r="F41" s="76">
        <f>分析係数表!C44</f>
        <v>0.43971020730220212</v>
      </c>
      <c r="G41" s="77">
        <f>E41*F41</f>
        <v>1.2067794546762477E-2</v>
      </c>
      <c r="H41" s="77">
        <v>1.5316260919612926E-2</v>
      </c>
      <c r="I41" s="77">
        <f>C41+H41</f>
        <v>1.5316260919612926E-2</v>
      </c>
      <c r="J41" s="76">
        <f>分析係数表!G44</f>
        <v>0.26333317697828229</v>
      </c>
      <c r="K41" s="78">
        <f>I41*J41</f>
        <v>4.0332796473899792E-3</v>
      </c>
      <c r="L41" s="79"/>
      <c r="M41" s="80"/>
      <c r="N41" s="81">
        <f>分析係数表!H44</f>
        <v>0.10921807920505523</v>
      </c>
      <c r="O41" s="82">
        <f t="shared" si="4"/>
        <v>2.5650622492178434</v>
      </c>
      <c r="P41" s="76">
        <f>分析係数表!C44</f>
        <v>0.43971020730220212</v>
      </c>
      <c r="Q41" s="82">
        <f>O41*P41</f>
        <v>1.1278840533466308</v>
      </c>
      <c r="R41" s="83">
        <v>1.1455746930005561</v>
      </c>
      <c r="S41" s="84">
        <f>I41+R41</f>
        <v>1.1608909539201691</v>
      </c>
      <c r="T41" s="85">
        <f>分析係数表!F44</f>
        <v>0.45991838266335194</v>
      </c>
      <c r="U41" s="86">
        <f>S41*T41</f>
        <v>0.53391508997547998</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投入係数表!Y42</f>
        <v>6.4038056902387703E-4</v>
      </c>
      <c r="E42" s="77">
        <f>$C$27*D42</f>
        <v>6.4038056902387702E-2</v>
      </c>
      <c r="F42" s="76">
        <f>分析係数表!C45</f>
        <v>1</v>
      </c>
      <c r="G42" s="77">
        <f>E42*F42</f>
        <v>6.4038056902387702E-2</v>
      </c>
      <c r="H42" s="77">
        <v>7.5161065249414682E-2</v>
      </c>
      <c r="I42" s="77">
        <f>C42+H42</f>
        <v>7.5161065249414682E-2</v>
      </c>
      <c r="J42" s="76">
        <f>分析係数表!G45</f>
        <v>0</v>
      </c>
      <c r="K42" s="78">
        <f>I42*J42</f>
        <v>0</v>
      </c>
      <c r="L42" s="79"/>
      <c r="M42" s="80"/>
      <c r="N42" s="81">
        <f>分析係数表!H45</f>
        <v>0</v>
      </c>
      <c r="O42" s="82">
        <f t="shared" si="4"/>
        <v>0</v>
      </c>
      <c r="P42" s="76">
        <f>分析係数表!C45</f>
        <v>1</v>
      </c>
      <c r="Q42" s="82">
        <f>O42*P42</f>
        <v>0</v>
      </c>
      <c r="R42" s="83">
        <v>1.0644142434509334E-2</v>
      </c>
      <c r="S42" s="84">
        <f>I42+R42</f>
        <v>8.5805207683924023E-2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1.5552099533437015E-2</v>
      </c>
      <c r="E43" s="77">
        <f>$C$27*D43</f>
        <v>1.5552099533437014</v>
      </c>
      <c r="F43" s="76">
        <f>分析係数表!C46</f>
        <v>1</v>
      </c>
      <c r="G43" s="77">
        <f>E43*F43</f>
        <v>1.5552099533437014</v>
      </c>
      <c r="H43" s="77">
        <v>1.6239376350113428</v>
      </c>
      <c r="I43" s="77">
        <f>C43+H43</f>
        <v>1.6239376350113428</v>
      </c>
      <c r="J43" s="76">
        <f>分析係数表!G46</f>
        <v>9.3457943925233638E-3</v>
      </c>
      <c r="K43" s="78">
        <f>I43*J43</f>
        <v>1.517698724309666E-2</v>
      </c>
      <c r="L43" s="79"/>
      <c r="M43" s="80"/>
      <c r="N43" s="81">
        <f>分析係数表!H46</f>
        <v>5.0031354010901551E-2</v>
      </c>
      <c r="O43" s="82">
        <f t="shared" si="4"/>
        <v>1.1750210073707037</v>
      </c>
      <c r="P43" s="76">
        <f>分析係数表!C46</f>
        <v>1</v>
      </c>
      <c r="Q43" s="82">
        <f>O43*P43</f>
        <v>1.1750210073707037</v>
      </c>
      <c r="R43" s="83">
        <v>1.2246905078196053</v>
      </c>
      <c r="S43" s="84">
        <f>I43+R43</f>
        <v>2.8486281428309481</v>
      </c>
      <c r="T43" s="85">
        <f>分析係数表!F46</f>
        <v>0.31355140186915886</v>
      </c>
      <c r="U43" s="86">
        <f>S43*T43</f>
        <v>0.89319134758858232</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投入係数表!Y44</f>
        <v>0.53773671210319274</v>
      </c>
      <c r="E44" s="91">
        <f>SUM(E5:E43)</f>
        <v>53.773671210319286</v>
      </c>
      <c r="F44" s="92">
        <f>分析係数表!C47</f>
        <v>0.44631798907903963</v>
      </c>
      <c r="G44" s="91">
        <f>SUM(G5:G43)</f>
        <v>9.8578086169957544</v>
      </c>
      <c r="H44" s="91">
        <f>SUM(H5:H43)</f>
        <v>11.248814393107379</v>
      </c>
      <c r="I44" s="91">
        <f>SUM(I5:I43)</f>
        <v>111.24881439310738</v>
      </c>
      <c r="J44" s="92">
        <f>分析係数表!G47</f>
        <v>0.26122233306007958</v>
      </c>
      <c r="K44" s="93">
        <f>SUM(K5:K43)</f>
        <v>37.457245189942221</v>
      </c>
      <c r="L44" s="94">
        <f>最終需要_まとめ!$L$33</f>
        <v>0.627</v>
      </c>
      <c r="M44" s="91">
        <f>K44*L44</f>
        <v>23.485692734093771</v>
      </c>
      <c r="N44" s="95">
        <f>分析係数表!H47</f>
        <v>1</v>
      </c>
      <c r="O44" s="96">
        <f>SUM(O5:O43)</f>
        <v>23.485692734093767</v>
      </c>
      <c r="P44" s="92">
        <f>分析係数表!C47</f>
        <v>0.44631798907903963</v>
      </c>
      <c r="Q44" s="96">
        <f>SUM(Q5:Q43)</f>
        <v>10.187315017380898</v>
      </c>
      <c r="R44" s="91">
        <f>SUM(R5:R43)</f>
        <v>11.488941190676355</v>
      </c>
      <c r="S44" s="97">
        <f>SUM(S5:S43)</f>
        <v>122.73775558378375</v>
      </c>
      <c r="T44" s="98">
        <f>分析係数表!F47</f>
        <v>0.52393110055407954</v>
      </c>
      <c r="U44" s="99">
        <f>SUM(U5:U43)</f>
        <v>57.477430679015271</v>
      </c>
      <c r="V44" s="100">
        <f>分析係数表!D47</f>
        <v>0.10969491056701794</v>
      </c>
      <c r="W44" s="164">
        <f>SUM(W5:W43)</f>
        <v>16</v>
      </c>
      <c r="X44" s="92">
        <f>分析係数表!E47</f>
        <v>8.3823050104198563E-2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0.75107940679556973</v>
      </c>
      <c r="G5" s="77">
        <f t="shared" ref="G5:G38" si="1">E5*F5</f>
        <v>0</v>
      </c>
      <c r="H5" s="77">
        <f t="array" ref="H5:H43">MMULT(逆行列係数!C5:AO43,'24'!G5:G43)</f>
        <v>5.2168371846254219E-3</v>
      </c>
      <c r="I5" s="77">
        <f t="shared" ref="I5:I38" si="2">C5+H5</f>
        <v>5.2168371846254219E-3</v>
      </c>
      <c r="J5" s="76">
        <f>分析係数表!G8</f>
        <v>0.11972085188304657</v>
      </c>
      <c r="K5" s="78">
        <f t="shared" ref="K5:K38" si="3">I5*J5</f>
        <v>6.245641918785098E-4</v>
      </c>
      <c r="L5" s="79" t="s">
        <v>183</v>
      </c>
      <c r="M5" s="80" t="s">
        <v>183</v>
      </c>
      <c r="N5" s="81">
        <f>分析係数表!H8</f>
        <v>1.1750518547103371E-2</v>
      </c>
      <c r="O5" s="82">
        <f t="shared" ref="O5:O43" si="4">$M$44*N5</f>
        <v>7.397783106206432E-2</v>
      </c>
      <c r="P5" s="76">
        <f>分析係数表!C8</f>
        <v>0.75107940679556973</v>
      </c>
      <c r="Q5" s="82">
        <f t="shared" ref="Q5:Q38" si="5">O5*P5</f>
        <v>5.556322547011814E-2</v>
      </c>
      <c r="R5" s="83">
        <f t="array" ref="R5:R43">MMULT(逆行列係数!C5:AO43,'24'!Q5:Q43)</f>
        <v>7.8449484685978177E-2</v>
      </c>
      <c r="S5" s="84">
        <f t="shared" ref="S5:S38" si="6">I5+R5</f>
        <v>8.3666321870603605E-2</v>
      </c>
      <c r="T5" s="85">
        <f>分析係数表!F8</f>
        <v>0.45193117555047529</v>
      </c>
      <c r="U5" s="86">
        <f t="shared" ref="U5:U38" si="7">S5*T5</f>
        <v>3.7811419196966331E-2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投入係数表!Z6</f>
        <v>0</v>
      </c>
      <c r="E6" s="77">
        <f t="shared" si="0"/>
        <v>0</v>
      </c>
      <c r="F6" s="76">
        <f>分析係数表!C9</f>
        <v>5.0420168067226934E-2</v>
      </c>
      <c r="G6" s="77">
        <f t="shared" si="1"/>
        <v>0</v>
      </c>
      <c r="H6" s="77">
        <v>1.8215989074041216E-5</v>
      </c>
      <c r="I6" s="77">
        <f t="shared" si="2"/>
        <v>1.8215989074041216E-5</v>
      </c>
      <c r="J6" s="76">
        <f>分析係数表!G9</f>
        <v>0.2857142857142857</v>
      </c>
      <c r="K6" s="78">
        <f t="shared" si="3"/>
        <v>5.2045683068689187E-6</v>
      </c>
      <c r="L6" s="79"/>
      <c r="M6" s="80"/>
      <c r="N6" s="81">
        <f>分析係数表!H9</f>
        <v>6.077854420915537E-4</v>
      </c>
      <c r="O6" s="82">
        <f t="shared" si="4"/>
        <v>3.8264395376929822E-3</v>
      </c>
      <c r="P6" s="76">
        <f>分析係数表!C9</f>
        <v>5.0420168067226934E-2</v>
      </c>
      <c r="Q6" s="82">
        <f t="shared" si="5"/>
        <v>1.9292972458956228E-4</v>
      </c>
      <c r="R6" s="83">
        <v>2.2217404026609881E-4</v>
      </c>
      <c r="S6" s="84">
        <f t="shared" si="6"/>
        <v>2.4039002934014001E-4</v>
      </c>
      <c r="T6" s="85">
        <f>分析係数表!F9</f>
        <v>0.7142857142857143</v>
      </c>
      <c r="U6" s="86">
        <f t="shared" si="7"/>
        <v>1.7170716381438572E-4</v>
      </c>
      <c r="V6" s="87">
        <f>分析係数表!D9</f>
        <v>0.14285714285714285</v>
      </c>
      <c r="W6" s="167">
        <f t="shared" si="8"/>
        <v>0</v>
      </c>
      <c r="X6" s="76">
        <f>分析係数表!E9</f>
        <v>0</v>
      </c>
      <c r="Y6" s="166">
        <f t="shared" si="9"/>
        <v>0</v>
      </c>
    </row>
    <row r="7" spans="1:25" x14ac:dyDescent="0.2">
      <c r="A7" s="6" t="s">
        <v>220</v>
      </c>
      <c r="B7" s="5" t="s">
        <v>266</v>
      </c>
      <c r="C7" s="90"/>
      <c r="D7" s="76">
        <f>投入係数表!Z7</f>
        <v>0</v>
      </c>
      <c r="E7" s="77">
        <f t="shared" si="0"/>
        <v>0</v>
      </c>
      <c r="F7" s="76">
        <f>分析係数表!C10</f>
        <v>1</v>
      </c>
      <c r="G7" s="77">
        <f t="shared" si="1"/>
        <v>0</v>
      </c>
      <c r="H7" s="77">
        <v>1.1291325761979304E-2</v>
      </c>
      <c r="I7" s="77">
        <f t="shared" si="2"/>
        <v>1.1291325761979304E-2</v>
      </c>
      <c r="J7" s="76">
        <f>分析係数表!G10</f>
        <v>0.17928858290304073</v>
      </c>
      <c r="K7" s="78">
        <f t="shared" si="3"/>
        <v>2.0244057949618658E-3</v>
      </c>
      <c r="L7" s="79"/>
      <c r="M7" s="80"/>
      <c r="N7" s="81">
        <f>分析係数表!H10</f>
        <v>1.1866287202739858E-3</v>
      </c>
      <c r="O7" s="82">
        <f t="shared" si="4"/>
        <v>7.4706676688291555E-3</v>
      </c>
      <c r="P7" s="76">
        <f>分析係数表!C10</f>
        <v>1</v>
      </c>
      <c r="Q7" s="82">
        <f t="shared" si="5"/>
        <v>7.4706676688291555E-3</v>
      </c>
      <c r="R7" s="83">
        <v>1.2449756282918093E-2</v>
      </c>
      <c r="S7" s="84">
        <f t="shared" si="6"/>
        <v>2.3741082044897395E-2</v>
      </c>
      <c r="T7" s="85">
        <f>分析係数表!F10</f>
        <v>0.51912411550965765</v>
      </c>
      <c r="U7" s="86">
        <f t="shared" si="7"/>
        <v>1.2324568217799575E-2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投入係数表!Z8</f>
        <v>0.46694995278564683</v>
      </c>
      <c r="E8" s="77">
        <f t="shared" si="0"/>
        <v>46.694995278564683</v>
      </c>
      <c r="F8" s="76">
        <f>分析係数表!C11</f>
        <v>1.2755102040816757E-3</v>
      </c>
      <c r="G8" s="77">
        <f t="shared" si="1"/>
        <v>5.9559942957354922E-2</v>
      </c>
      <c r="H8" s="77">
        <v>6.0341927480873012E-2</v>
      </c>
      <c r="I8" s="77">
        <f t="shared" si="2"/>
        <v>6.0341927480873012E-2</v>
      </c>
      <c r="J8" s="76">
        <f>分析係数表!G11</f>
        <v>0.5714285714285714</v>
      </c>
      <c r="K8" s="78">
        <f t="shared" si="3"/>
        <v>3.448110141764172E-2</v>
      </c>
      <c r="L8" s="79"/>
      <c r="M8" s="80"/>
      <c r="N8" s="81">
        <f>分析係数表!H11</f>
        <v>-1.9294775939414404E-5</v>
      </c>
      <c r="O8" s="82">
        <f t="shared" si="4"/>
        <v>-1.2147427103787245E-4</v>
      </c>
      <c r="P8" s="76">
        <f>分析係数表!C11</f>
        <v>1.2755102040816757E-3</v>
      </c>
      <c r="Q8" s="82">
        <f t="shared" si="5"/>
        <v>-1.5494167224218947E-7</v>
      </c>
      <c r="R8" s="83">
        <v>3.4007828094308811E-5</v>
      </c>
      <c r="S8" s="84">
        <f t="shared" si="6"/>
        <v>6.0375935308967323E-2</v>
      </c>
      <c r="T8" s="85">
        <f>分析係数表!F11</f>
        <v>0.8571428571428571</v>
      </c>
      <c r="U8" s="86">
        <f t="shared" si="7"/>
        <v>5.1750801693400558E-2</v>
      </c>
      <c r="V8" s="87">
        <f>分析係数表!D11</f>
        <v>0.14285714285714285</v>
      </c>
      <c r="W8" s="167">
        <f t="shared" si="8"/>
        <v>0</v>
      </c>
      <c r="X8" s="76">
        <f>分析係数表!E11</f>
        <v>0</v>
      </c>
      <c r="Y8" s="166">
        <f t="shared" si="9"/>
        <v>0</v>
      </c>
    </row>
    <row r="9" spans="1:25" x14ac:dyDescent="0.2">
      <c r="A9" s="6" t="s">
        <v>222</v>
      </c>
      <c r="B9" s="5" t="s">
        <v>190</v>
      </c>
      <c r="C9" s="90"/>
      <c r="D9" s="76">
        <f>投入係数表!Z9</f>
        <v>0</v>
      </c>
      <c r="E9" s="77">
        <f t="shared" si="0"/>
        <v>0</v>
      </c>
      <c r="F9" s="76">
        <f>分析係数表!C12</f>
        <v>9.1502903081732923E-2</v>
      </c>
      <c r="G9" s="77">
        <f t="shared" si="1"/>
        <v>0</v>
      </c>
      <c r="H9" s="77">
        <v>5.8308123471384682E-4</v>
      </c>
      <c r="I9" s="77">
        <f t="shared" si="2"/>
        <v>5.8308123471384682E-4</v>
      </c>
      <c r="J9" s="76">
        <f>分析係数表!G12</f>
        <v>0.14161426479455594</v>
      </c>
      <c r="K9" s="78">
        <f t="shared" si="3"/>
        <v>8.2572620369503321E-5</v>
      </c>
      <c r="L9" s="79"/>
      <c r="M9" s="80"/>
      <c r="N9" s="81">
        <f>分析係数表!H12</f>
        <v>9.0270609232550286E-2</v>
      </c>
      <c r="O9" s="82">
        <f t="shared" si="4"/>
        <v>0.5683173770506863</v>
      </c>
      <c r="P9" s="76">
        <f>分析係数表!C12</f>
        <v>9.1502903081732923E-2</v>
      </c>
      <c r="Q9" s="82">
        <f t="shared" si="5"/>
        <v>5.2002689871933613E-2</v>
      </c>
      <c r="R9" s="83">
        <v>5.9135266591089843E-2</v>
      </c>
      <c r="S9" s="84">
        <f t="shared" si="6"/>
        <v>5.9718347825803687E-2</v>
      </c>
      <c r="T9" s="85">
        <f>分析係数表!F12</f>
        <v>0.30579722628994743</v>
      </c>
      <c r="U9" s="86">
        <f t="shared" si="7"/>
        <v>1.826170512374908E-2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投入係数表!Z10</f>
        <v>2.3607176581680832E-4</v>
      </c>
      <c r="E10" s="77">
        <f t="shared" si="0"/>
        <v>2.3607176581680833E-2</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8.557862394618114E-2</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投入係数表!Z11</f>
        <v>4.7214353163361664E-4</v>
      </c>
      <c r="E11" s="77">
        <f t="shared" si="0"/>
        <v>4.7214353163361665E-2</v>
      </c>
      <c r="F11" s="76">
        <f>分析係数表!C14</f>
        <v>8.6714152988541793E-3</v>
      </c>
      <c r="G11" s="77">
        <f t="shared" si="1"/>
        <v>4.0941526434627853E-4</v>
      </c>
      <c r="H11" s="77">
        <v>2.4715299702174503E-3</v>
      </c>
      <c r="I11" s="77">
        <f t="shared" si="2"/>
        <v>2.4715299702174503E-3</v>
      </c>
      <c r="J11" s="76">
        <f>分析係数表!G14</f>
        <v>0.2</v>
      </c>
      <c r="K11" s="78">
        <f t="shared" si="3"/>
        <v>4.943059940434901E-4</v>
      </c>
      <c r="L11" s="79"/>
      <c r="M11" s="80"/>
      <c r="N11" s="81">
        <f>分析係数表!H14</f>
        <v>1.1383917804254498E-3</v>
      </c>
      <c r="O11" s="82">
        <f t="shared" si="4"/>
        <v>7.1669819912344749E-3</v>
      </c>
      <c r="P11" s="76">
        <f>分析係数表!C14</f>
        <v>8.6714152988541793E-3</v>
      </c>
      <c r="Q11" s="82">
        <f t="shared" si="5"/>
        <v>6.2147877285403014E-5</v>
      </c>
      <c r="R11" s="83">
        <v>4.9785778128140132E-4</v>
      </c>
      <c r="S11" s="84">
        <f t="shared" si="6"/>
        <v>2.9693877514988514E-3</v>
      </c>
      <c r="T11" s="85">
        <f>分析係数表!F14</f>
        <v>0.33888888888888891</v>
      </c>
      <c r="U11" s="86">
        <f t="shared" si="7"/>
        <v>1.0062925157857219E-3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投入係数表!Z12</f>
        <v>3.0689329556185078E-3</v>
      </c>
      <c r="E12" s="77">
        <f t="shared" si="0"/>
        <v>0.3068932955618508</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5.2659096494917706E-2</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投入係数表!Z13</f>
        <v>3.4938621340887627E-2</v>
      </c>
      <c r="E13" s="77">
        <f t="shared" si="0"/>
        <v>3.4938621340887628</v>
      </c>
      <c r="F13" s="76">
        <f>分析係数表!C16</f>
        <v>2.5322997416020621E-2</v>
      </c>
      <c r="G13" s="77">
        <f t="shared" si="1"/>
        <v>8.8475061793462026E-2</v>
      </c>
      <c r="H13" s="77">
        <v>9.2886888258138969E-2</v>
      </c>
      <c r="I13" s="77">
        <f t="shared" si="2"/>
        <v>9.2886888258138969E-2</v>
      </c>
      <c r="J13" s="76">
        <f>分析係数表!G16</f>
        <v>3.2710280373831772E-2</v>
      </c>
      <c r="K13" s="78">
        <f t="shared" si="3"/>
        <v>3.038356157976508E-3</v>
      </c>
      <c r="L13" s="79"/>
      <c r="M13" s="80"/>
      <c r="N13" s="81">
        <f>分析係数表!H16</f>
        <v>1.6091843133471614E-2</v>
      </c>
      <c r="O13" s="82">
        <f t="shared" si="4"/>
        <v>0.10130954204558563</v>
      </c>
      <c r="P13" s="76">
        <f>分析係数表!C16</f>
        <v>2.5322997416020621E-2</v>
      </c>
      <c r="Q13" s="82">
        <f t="shared" si="5"/>
        <v>2.5654612714385975E-3</v>
      </c>
      <c r="R13" s="83">
        <v>3.0396917026094664E-3</v>
      </c>
      <c r="S13" s="84">
        <f t="shared" si="6"/>
        <v>9.5926579960748437E-2</v>
      </c>
      <c r="T13" s="85">
        <f>分析係数表!F16</f>
        <v>0.28504672897196259</v>
      </c>
      <c r="U13" s="86">
        <f t="shared" si="7"/>
        <v>2.7343557839278759E-2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投入係数表!Z14</f>
        <v>0</v>
      </c>
      <c r="E14" s="77">
        <f t="shared" si="0"/>
        <v>0</v>
      </c>
      <c r="F14" s="76">
        <f>分析係数表!C17</f>
        <v>1.516108654453574E-2</v>
      </c>
      <c r="G14" s="77">
        <f t="shared" si="1"/>
        <v>0</v>
      </c>
      <c r="H14" s="77">
        <v>2.2134833495019461E-3</v>
      </c>
      <c r="I14" s="77">
        <f t="shared" si="2"/>
        <v>2.2134833495019461E-3</v>
      </c>
      <c r="J14" s="76">
        <f>分析係数表!G17</f>
        <v>0.22093023255813954</v>
      </c>
      <c r="K14" s="78">
        <f t="shared" si="3"/>
        <v>4.8902539116903458E-4</v>
      </c>
      <c r="L14" s="79"/>
      <c r="M14" s="80"/>
      <c r="N14" s="81">
        <f>分析係数表!H17</f>
        <v>2.7205634074574307E-3</v>
      </c>
      <c r="O14" s="82">
        <f t="shared" si="4"/>
        <v>1.7127872216340014E-2</v>
      </c>
      <c r="P14" s="76">
        <f>分析係数表!C17</f>
        <v>1.516108654453574E-2</v>
      </c>
      <c r="Q14" s="82">
        <f t="shared" si="5"/>
        <v>2.5967715299568013E-4</v>
      </c>
      <c r="R14" s="83">
        <v>5.7834063178264757E-4</v>
      </c>
      <c r="S14" s="84">
        <f t="shared" si="6"/>
        <v>2.7918239812845936E-3</v>
      </c>
      <c r="T14" s="85">
        <f>分析係数表!F17</f>
        <v>0.34593023255813954</v>
      </c>
      <c r="U14" s="86">
        <f t="shared" si="7"/>
        <v>9.6577631910717049E-4</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投入係数表!Z15</f>
        <v>0</v>
      </c>
      <c r="E15" s="77">
        <f t="shared" si="0"/>
        <v>0</v>
      </c>
      <c r="F15" s="76">
        <f>分析係数表!C18</f>
        <v>0.19618745035742657</v>
      </c>
      <c r="G15" s="77">
        <f t="shared" si="1"/>
        <v>0</v>
      </c>
      <c r="H15" s="77">
        <v>3.338022068120286E-2</v>
      </c>
      <c r="I15" s="77">
        <f t="shared" si="2"/>
        <v>3.338022068120286E-2</v>
      </c>
      <c r="J15" s="76">
        <f>分析係数表!G18</f>
        <v>0.21566025215660253</v>
      </c>
      <c r="K15" s="78">
        <f t="shared" si="3"/>
        <v>7.1987868091512473E-3</v>
      </c>
      <c r="L15" s="79"/>
      <c r="M15" s="80"/>
      <c r="N15" s="81">
        <f>分析係数表!H18</f>
        <v>4.341324586368241E-4</v>
      </c>
      <c r="O15" s="82">
        <f t="shared" si="4"/>
        <v>2.7331710983521302E-3</v>
      </c>
      <c r="P15" s="76">
        <f>分析係数表!C18</f>
        <v>0.19618745035742657</v>
      </c>
      <c r="Q15" s="82">
        <f t="shared" si="5"/>
        <v>5.3621386917631156E-4</v>
      </c>
      <c r="R15" s="83">
        <v>1.6189706325339982E-3</v>
      </c>
      <c r="S15" s="84">
        <f t="shared" si="6"/>
        <v>3.4999191313736855E-2</v>
      </c>
      <c r="T15" s="85">
        <f>分析係数表!F18</f>
        <v>0.46051758460517583</v>
      </c>
      <c r="U15" s="86">
        <f t="shared" si="7"/>
        <v>1.6117743046936549E-2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投入係数表!Z16</f>
        <v>0</v>
      </c>
      <c r="E16" s="77">
        <f t="shared" si="0"/>
        <v>0</v>
      </c>
      <c r="F16" s="76">
        <f>分析係数表!C19</f>
        <v>5.4503729202524331E-2</v>
      </c>
      <c r="G16" s="77">
        <f t="shared" si="1"/>
        <v>0</v>
      </c>
      <c r="H16" s="77">
        <v>4.386577163156301E-3</v>
      </c>
      <c r="I16" s="77">
        <f t="shared" si="2"/>
        <v>4.386577163156301E-3</v>
      </c>
      <c r="J16" s="76">
        <f>分析係数表!G19</f>
        <v>5.7142857142857141E-2</v>
      </c>
      <c r="K16" s="78">
        <f t="shared" si="3"/>
        <v>2.5066155218036003E-4</v>
      </c>
      <c r="L16" s="79"/>
      <c r="M16" s="80"/>
      <c r="N16" s="81">
        <f>分析係数表!H19</f>
        <v>-1.1576865563648642E-4</v>
      </c>
      <c r="O16" s="82">
        <f t="shared" si="4"/>
        <v>-7.2884562622723467E-4</v>
      </c>
      <c r="P16" s="76">
        <f>分析係数表!C19</f>
        <v>5.4503729202524331E-2</v>
      </c>
      <c r="Q16" s="82">
        <f t="shared" si="5"/>
        <v>-3.9724804642333463E-5</v>
      </c>
      <c r="R16" s="83">
        <v>2.132021595412444E-4</v>
      </c>
      <c r="S16" s="84">
        <f t="shared" si="6"/>
        <v>4.5997793226975458E-3</v>
      </c>
      <c r="T16" s="85">
        <f>分析係数表!F19</f>
        <v>0.24047619047619048</v>
      </c>
      <c r="U16" s="86">
        <f t="shared" si="7"/>
        <v>1.1061374085534574E-3</v>
      </c>
      <c r="V16" s="87">
        <f>分析係数表!D19</f>
        <v>7.3809523809523811E-2</v>
      </c>
      <c r="W16" s="167">
        <f t="shared" si="8"/>
        <v>0</v>
      </c>
      <c r="X16" s="76">
        <f>分析係数表!E19</f>
        <v>0.05</v>
      </c>
      <c r="Y16" s="166">
        <f t="shared" si="9"/>
        <v>0</v>
      </c>
    </row>
    <row r="17" spans="1:25" x14ac:dyDescent="0.2">
      <c r="A17" s="6" t="s">
        <v>5</v>
      </c>
      <c r="B17" s="5" t="s">
        <v>33</v>
      </c>
      <c r="C17" s="90"/>
      <c r="D17" s="76">
        <f>投入係数表!Z17</f>
        <v>0</v>
      </c>
      <c r="E17" s="77">
        <f t="shared" si="0"/>
        <v>0</v>
      </c>
      <c r="F17" s="76">
        <f>分析係数表!C20</f>
        <v>8.1453634085213444E-3</v>
      </c>
      <c r="G17" s="77">
        <f t="shared" si="1"/>
        <v>0</v>
      </c>
      <c r="H17" s="77">
        <v>4.5122224789935435E-4</v>
      </c>
      <c r="I17" s="77">
        <f t="shared" si="2"/>
        <v>4.5122224789935435E-4</v>
      </c>
      <c r="J17" s="76">
        <f>分析係数表!G20</f>
        <v>0.10256410256410256</v>
      </c>
      <c r="K17" s="78">
        <f t="shared" si="3"/>
        <v>4.6279204912754288E-5</v>
      </c>
      <c r="L17" s="79"/>
      <c r="M17" s="80"/>
      <c r="N17" s="81">
        <f>分析係数表!H20</f>
        <v>5.4025372630360328E-4</v>
      </c>
      <c r="O17" s="82">
        <f t="shared" si="4"/>
        <v>3.4012795890604286E-3</v>
      </c>
      <c r="P17" s="76">
        <f>分析係数表!C20</f>
        <v>8.1453634085213444E-3</v>
      </c>
      <c r="Q17" s="82">
        <f t="shared" si="5"/>
        <v>2.7704658306883331E-5</v>
      </c>
      <c r="R17" s="83">
        <v>7.8821221294118199E-5</v>
      </c>
      <c r="S17" s="84">
        <f t="shared" si="6"/>
        <v>5.3004346919347249E-4</v>
      </c>
      <c r="T17" s="85">
        <f>分析係数表!F20</f>
        <v>0.23076923076923078</v>
      </c>
      <c r="U17" s="86">
        <f t="shared" si="7"/>
        <v>1.2231772366003211E-4</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投入係数表!Z18</f>
        <v>1.4164305949008499E-3</v>
      </c>
      <c r="E18" s="77">
        <f t="shared" si="0"/>
        <v>0.14164305949008499</v>
      </c>
      <c r="F18" s="76">
        <f>分析係数表!C21</f>
        <v>1.4319809069212375E-2</v>
      </c>
      <c r="G18" s="77">
        <f t="shared" si="1"/>
        <v>2.028301567877107E-3</v>
      </c>
      <c r="H18" s="77">
        <v>6.4490209964385582E-3</v>
      </c>
      <c r="I18" s="77">
        <f t="shared" si="2"/>
        <v>6.4490209964385582E-3</v>
      </c>
      <c r="J18" s="76">
        <f>分析係数表!G21</f>
        <v>0.28315412186379929</v>
      </c>
      <c r="K18" s="78">
        <f t="shared" si="3"/>
        <v>1.8260668771277638E-3</v>
      </c>
      <c r="L18" s="79"/>
      <c r="M18" s="80"/>
      <c r="N18" s="81">
        <f>分析係数表!H21</f>
        <v>8.9720708118276973E-4</v>
      </c>
      <c r="O18" s="82">
        <f t="shared" si="4"/>
        <v>5.6485536032610684E-3</v>
      </c>
      <c r="P18" s="76">
        <f>分析係数表!C21</f>
        <v>1.4319809069212375E-2</v>
      </c>
      <c r="Q18" s="82">
        <f t="shared" si="5"/>
        <v>8.0886209115910092E-5</v>
      </c>
      <c r="R18" s="83">
        <v>2.1345843849406579E-4</v>
      </c>
      <c r="S18" s="84">
        <f t="shared" si="6"/>
        <v>6.6624794349326236E-3</v>
      </c>
      <c r="T18" s="85">
        <f>分析係数表!F21</f>
        <v>0.4265232974910394</v>
      </c>
      <c r="U18" s="86">
        <f t="shared" si="7"/>
        <v>2.8417026980536997E-3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投入係数表!Z19</f>
        <v>0</v>
      </c>
      <c r="E19" s="77">
        <f t="shared" si="0"/>
        <v>0</v>
      </c>
      <c r="F19" s="76">
        <f>分析係数表!C22</f>
        <v>8.8888888888888351E-3</v>
      </c>
      <c r="G19" s="77">
        <f t="shared" si="1"/>
        <v>0</v>
      </c>
      <c r="H19" s="77">
        <v>3.0331908451260636E-4</v>
      </c>
      <c r="I19" s="77">
        <f t="shared" si="2"/>
        <v>3.0331908451260636E-4</v>
      </c>
      <c r="J19" s="76">
        <f>分析係数表!G22</f>
        <v>0.19767441860465115</v>
      </c>
      <c r="K19" s="78">
        <f t="shared" si="3"/>
        <v>5.9958423682724508E-5</v>
      </c>
      <c r="L19" s="79"/>
      <c r="M19" s="80"/>
      <c r="N19" s="81">
        <f>分析係数表!H22</f>
        <v>3.8589551878828809E-5</v>
      </c>
      <c r="O19" s="82">
        <f t="shared" si="4"/>
        <v>2.4294854207574491E-4</v>
      </c>
      <c r="P19" s="76">
        <f>分析係数表!C22</f>
        <v>8.8888888888888351E-3</v>
      </c>
      <c r="Q19" s="82">
        <f t="shared" si="5"/>
        <v>2.1595425962288304E-6</v>
      </c>
      <c r="R19" s="83">
        <v>2.1764562937815731E-5</v>
      </c>
      <c r="S19" s="84">
        <f t="shared" si="6"/>
        <v>3.250836474504221E-4</v>
      </c>
      <c r="T19" s="85">
        <f>分析係数表!F22</f>
        <v>0.41860465116279072</v>
      </c>
      <c r="U19" s="86">
        <f t="shared" si="7"/>
        <v>1.3608152683971159E-4</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1.8221140655680867E-4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投入係数表!Z21</f>
        <v>0</v>
      </c>
      <c r="E21" s="77">
        <f t="shared" si="0"/>
        <v>0</v>
      </c>
      <c r="F21" s="76">
        <f>分析係数表!C24</f>
        <v>3.6742192284139663E-2</v>
      </c>
      <c r="G21" s="77">
        <f t="shared" si="1"/>
        <v>0</v>
      </c>
      <c r="H21" s="77">
        <v>3.6991932970642608E-4</v>
      </c>
      <c r="I21" s="77">
        <f t="shared" si="2"/>
        <v>3.6991932970642608E-4</v>
      </c>
      <c r="J21" s="76">
        <f>分析係数表!G24</f>
        <v>0.21568627450980393</v>
      </c>
      <c r="K21" s="78">
        <f t="shared" si="3"/>
        <v>7.9786522093542889E-5</v>
      </c>
      <c r="L21" s="79"/>
      <c r="M21" s="80"/>
      <c r="N21" s="81">
        <f>分析係数表!H24</f>
        <v>3.6660074284887369E-4</v>
      </c>
      <c r="O21" s="82">
        <f t="shared" si="4"/>
        <v>2.3080111497195766E-3</v>
      </c>
      <c r="P21" s="76">
        <f>分析係数表!C24</f>
        <v>3.6742192284139663E-2</v>
      </c>
      <c r="Q21" s="82">
        <f t="shared" si="5"/>
        <v>8.480138945693494E-5</v>
      </c>
      <c r="R21" s="83">
        <v>3.3554643644714442E-4</v>
      </c>
      <c r="S21" s="84">
        <f t="shared" si="6"/>
        <v>7.0546576615357045E-4</v>
      </c>
      <c r="T21" s="85">
        <f>分析係数表!F24</f>
        <v>0.41176470588235292</v>
      </c>
      <c r="U21" s="86">
        <f t="shared" si="7"/>
        <v>2.9048590371029371E-4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投入係数表!Z22</f>
        <v>0</v>
      </c>
      <c r="E22" s="77">
        <f t="shared" si="0"/>
        <v>0</v>
      </c>
      <c r="F22" s="76">
        <f>分析係数表!C25</f>
        <v>5.4298642533936459E-3</v>
      </c>
      <c r="G22" s="77">
        <f t="shared" si="1"/>
        <v>0</v>
      </c>
      <c r="H22" s="77">
        <v>2.0401567278982552E-4</v>
      </c>
      <c r="I22" s="77">
        <f t="shared" si="2"/>
        <v>2.0401567278982552E-4</v>
      </c>
      <c r="J22" s="76">
        <f>分析係数表!G25</f>
        <v>0.19285714285714287</v>
      </c>
      <c r="K22" s="78">
        <f t="shared" si="3"/>
        <v>3.9345879752323498E-5</v>
      </c>
      <c r="L22" s="79"/>
      <c r="M22" s="80"/>
      <c r="N22" s="81">
        <f>分析係数表!H25</f>
        <v>5.0166417442477451E-4</v>
      </c>
      <c r="O22" s="82">
        <f t="shared" si="4"/>
        <v>3.1583310469846838E-3</v>
      </c>
      <c r="P22" s="76">
        <f>分析係数表!C25</f>
        <v>5.4298642533936459E-3</v>
      </c>
      <c r="Q22" s="82">
        <f t="shared" si="5"/>
        <v>1.7149308852405461E-5</v>
      </c>
      <c r="R22" s="83">
        <v>7.8461121302049344E-5</v>
      </c>
      <c r="S22" s="84">
        <f t="shared" si="6"/>
        <v>2.8247679409187487E-4</v>
      </c>
      <c r="T22" s="85">
        <f>分析係数表!F25</f>
        <v>0.35</v>
      </c>
      <c r="U22" s="86">
        <f t="shared" si="7"/>
        <v>9.8866877932156198E-5</v>
      </c>
      <c r="V22" s="87">
        <f>分析係数表!D25</f>
        <v>1.4285714285714285E-2</v>
      </c>
      <c r="W22" s="167">
        <f t="shared" si="8"/>
        <v>0</v>
      </c>
      <c r="X22" s="76">
        <f>分析係数表!E25</f>
        <v>0</v>
      </c>
      <c r="Y22" s="166">
        <f t="shared" si="9"/>
        <v>0</v>
      </c>
    </row>
    <row r="23" spans="1:25" x14ac:dyDescent="0.2">
      <c r="A23" s="6" t="s">
        <v>11</v>
      </c>
      <c r="B23" s="5" t="s">
        <v>35</v>
      </c>
      <c r="C23" s="90"/>
      <c r="D23" s="76">
        <f>投入係数表!Z23</f>
        <v>0</v>
      </c>
      <c r="E23" s="77">
        <f t="shared" si="0"/>
        <v>0</v>
      </c>
      <c r="F23" s="76">
        <f>分析係数表!C26</f>
        <v>0.48330404217926182</v>
      </c>
      <c r="G23" s="77">
        <f t="shared" si="1"/>
        <v>0</v>
      </c>
      <c r="H23" s="77">
        <v>1.8227473896496114E-2</v>
      </c>
      <c r="I23" s="77">
        <f t="shared" si="2"/>
        <v>1.8227473896496114E-2</v>
      </c>
      <c r="J23" s="76">
        <f>分析係数表!G26</f>
        <v>0.1963757396449704</v>
      </c>
      <c r="K23" s="78">
        <f t="shared" si="3"/>
        <v>3.5794336682838154E-3</v>
      </c>
      <c r="L23" s="79"/>
      <c r="M23" s="80"/>
      <c r="N23" s="81">
        <f>分析係数表!H26</f>
        <v>1.0805074526072066E-2</v>
      </c>
      <c r="O23" s="82">
        <f t="shared" si="4"/>
        <v>6.8025591781208566E-2</v>
      </c>
      <c r="P23" s="76">
        <f>分析係数表!C26</f>
        <v>0.48330404217926182</v>
      </c>
      <c r="Q23" s="82">
        <f t="shared" si="5"/>
        <v>3.2877043479494474E-2</v>
      </c>
      <c r="R23" s="83">
        <v>3.5936952190049443E-2</v>
      </c>
      <c r="S23" s="84">
        <f t="shared" si="6"/>
        <v>5.4164426086545557E-2</v>
      </c>
      <c r="T23" s="85">
        <f>分析係数表!F26</f>
        <v>0.33515162721893493</v>
      </c>
      <c r="U23" s="86">
        <f t="shared" si="7"/>
        <v>1.8153295540285472E-2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投入係数表!Z24</f>
        <v>0</v>
      </c>
      <c r="E24" s="77">
        <f t="shared" si="0"/>
        <v>0</v>
      </c>
      <c r="F24" s="76">
        <f>分析係数表!C27</f>
        <v>1.5397419891801878E-2</v>
      </c>
      <c r="G24" s="77">
        <f t="shared" si="1"/>
        <v>0</v>
      </c>
      <c r="H24" s="77">
        <v>1.1601257486077103E-4</v>
      </c>
      <c r="I24" s="77">
        <f t="shared" si="2"/>
        <v>1.1601257486077103E-4</v>
      </c>
      <c r="J24" s="76">
        <f>分析係数表!G27</f>
        <v>0.17525773195876287</v>
      </c>
      <c r="K24" s="78">
        <f t="shared" si="3"/>
        <v>2.0332100748794921E-5</v>
      </c>
      <c r="L24" s="79"/>
      <c r="M24" s="80"/>
      <c r="N24" s="81">
        <f>分析係数表!H27</f>
        <v>1.0544595050889971E-2</v>
      </c>
      <c r="O24" s="82">
        <f t="shared" si="4"/>
        <v>6.6385689122197292E-2</v>
      </c>
      <c r="P24" s="76">
        <f>分析係数表!C27</f>
        <v>1.5397419891801878E-2</v>
      </c>
      <c r="Q24" s="82">
        <f t="shared" si="5"/>
        <v>1.0221683302210961E-3</v>
      </c>
      <c r="R24" s="83">
        <v>1.0313653121022223E-3</v>
      </c>
      <c r="S24" s="84">
        <f t="shared" si="6"/>
        <v>1.1473778869629933E-3</v>
      </c>
      <c r="T24" s="85">
        <f>分析係数表!F27</f>
        <v>0.32989690721649484</v>
      </c>
      <c r="U24" s="86">
        <f t="shared" si="7"/>
        <v>3.7851641631768851E-4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投入係数表!Z25</f>
        <v>0</v>
      </c>
      <c r="E25" s="77">
        <f t="shared" si="0"/>
        <v>0</v>
      </c>
      <c r="F25" s="76">
        <f>分析係数表!C28</f>
        <v>9.0111373607829948E-2</v>
      </c>
      <c r="G25" s="77">
        <f t="shared" si="1"/>
        <v>0</v>
      </c>
      <c r="H25" s="77">
        <v>4.3027817718391042E-3</v>
      </c>
      <c r="I25" s="77">
        <f t="shared" si="2"/>
        <v>4.3027817718391042E-3</v>
      </c>
      <c r="J25" s="76">
        <f>分析係数表!G28</f>
        <v>0.1250338294993234</v>
      </c>
      <c r="K25" s="78">
        <f t="shared" si="3"/>
        <v>5.3799328243292715E-4</v>
      </c>
      <c r="L25" s="79"/>
      <c r="M25" s="80"/>
      <c r="N25" s="81">
        <f>分析係数表!H28</f>
        <v>1.9400897207081182E-2</v>
      </c>
      <c r="O25" s="82">
        <f t="shared" si="4"/>
        <v>0.12214237952858074</v>
      </c>
      <c r="P25" s="76">
        <f>分析係数表!C28</f>
        <v>9.0111373607829948E-2</v>
      </c>
      <c r="Q25" s="82">
        <f t="shared" si="5"/>
        <v>1.1006417595049299E-2</v>
      </c>
      <c r="R25" s="83">
        <v>1.1898204693281685E-2</v>
      </c>
      <c r="S25" s="84">
        <f t="shared" si="6"/>
        <v>1.620098646512079E-2</v>
      </c>
      <c r="T25" s="85">
        <f>分析係数表!F28</f>
        <v>0.21434370771312586</v>
      </c>
      <c r="U25" s="86">
        <f t="shared" si="7"/>
        <v>3.4725795075441586E-3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投入係数表!Z26</f>
        <v>1.3692162417374882E-2</v>
      </c>
      <c r="E26" s="77">
        <f t="shared" si="0"/>
        <v>1.3692162417374882</v>
      </c>
      <c r="F26" s="76">
        <f>分析係数表!C29</f>
        <v>0.6629566210045662</v>
      </c>
      <c r="G26" s="77">
        <f t="shared" si="1"/>
        <v>0.90773097304685646</v>
      </c>
      <c r="H26" s="77">
        <v>0.98754458668040757</v>
      </c>
      <c r="I26" s="77">
        <f t="shared" si="2"/>
        <v>0.98754458668040757</v>
      </c>
      <c r="J26" s="76">
        <f>分析係数表!G29</f>
        <v>0.25902590967011185</v>
      </c>
      <c r="K26" s="78">
        <f t="shared" si="3"/>
        <v>0.25579963490468721</v>
      </c>
      <c r="L26" s="79"/>
      <c r="M26" s="80"/>
      <c r="N26" s="81">
        <f>分析係数表!H29</f>
        <v>9.3869084945251077E-3</v>
      </c>
      <c r="O26" s="82">
        <f t="shared" si="4"/>
        <v>5.909723285992495E-2</v>
      </c>
      <c r="P26" s="76">
        <f>分析係数表!C29</f>
        <v>0.6629566210045662</v>
      </c>
      <c r="Q26" s="82">
        <f t="shared" si="5"/>
        <v>3.917890180753586E-2</v>
      </c>
      <c r="R26" s="83">
        <v>5.9025402297143682E-2</v>
      </c>
      <c r="S26" s="84">
        <f t="shared" si="6"/>
        <v>1.0465699889775513</v>
      </c>
      <c r="T26" s="85">
        <f>分析係数表!F29</f>
        <v>0.37484071924111567</v>
      </c>
      <c r="U26" s="86">
        <f t="shared" si="7"/>
        <v>0.39229704740451182</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投入係数表!Z27</f>
        <v>2.6203966005665724E-2</v>
      </c>
      <c r="E27" s="77">
        <f t="shared" si="0"/>
        <v>2.6203966005665724</v>
      </c>
      <c r="F27" s="76">
        <f>分析係数表!C30</f>
        <v>1</v>
      </c>
      <c r="G27" s="77">
        <f t="shared" si="1"/>
        <v>2.6203966005665724</v>
      </c>
      <c r="H27" s="77">
        <v>2.6790878441762076</v>
      </c>
      <c r="I27" s="77">
        <f t="shared" si="2"/>
        <v>2.6790878441762076</v>
      </c>
      <c r="J27" s="76">
        <f>分析係数表!G30</f>
        <v>0.34461622907327782</v>
      </c>
      <c r="K27" s="78">
        <f t="shared" si="3"/>
        <v>0.92325715021606203</v>
      </c>
      <c r="L27" s="79"/>
      <c r="M27" s="80"/>
      <c r="N27" s="81">
        <f>分析係数表!H30</f>
        <v>0</v>
      </c>
      <c r="O27" s="82">
        <f t="shared" si="4"/>
        <v>0</v>
      </c>
      <c r="P27" s="76">
        <f>分析係数表!C30</f>
        <v>1</v>
      </c>
      <c r="Q27" s="82">
        <f t="shared" si="5"/>
        <v>0</v>
      </c>
      <c r="R27" s="83">
        <v>1.6882831577880546E-2</v>
      </c>
      <c r="S27" s="84">
        <f t="shared" si="6"/>
        <v>2.6959706757540882</v>
      </c>
      <c r="T27" s="85">
        <f>分析係数表!F30</f>
        <v>0.44085628030372337</v>
      </c>
      <c r="U27" s="86">
        <f t="shared" si="7"/>
        <v>1.1885356039208628</v>
      </c>
      <c r="V27" s="87">
        <f>分析係数表!D30</f>
        <v>0.13612661238678986</v>
      </c>
      <c r="W27" s="167">
        <f t="shared" si="8"/>
        <v>0</v>
      </c>
      <c r="X27" s="76">
        <f>分析係数表!E30</f>
        <v>8.9744762601774775E-2</v>
      </c>
      <c r="Y27" s="166">
        <f t="shared" si="9"/>
        <v>0</v>
      </c>
    </row>
    <row r="28" spans="1:25" x14ac:dyDescent="0.2">
      <c r="A28" s="6" t="s">
        <v>16</v>
      </c>
      <c r="B28" s="5" t="s">
        <v>192</v>
      </c>
      <c r="C28" s="75">
        <f>最終需要_まとめ!C29</f>
        <v>100</v>
      </c>
      <c r="D28" s="76">
        <f>投入係数表!Z28</f>
        <v>3.8479697828139751E-2</v>
      </c>
      <c r="E28" s="77">
        <f t="shared" si="0"/>
        <v>3.8479697828139749</v>
      </c>
      <c r="F28" s="76">
        <f>分析係数表!C31</f>
        <v>0.28926065839179704</v>
      </c>
      <c r="G28" s="77">
        <f t="shared" si="1"/>
        <v>1.1130662728485106</v>
      </c>
      <c r="H28" s="77">
        <v>1.150622110318996</v>
      </c>
      <c r="I28" s="77">
        <f t="shared" si="2"/>
        <v>101.15062211031899</v>
      </c>
      <c r="J28" s="76">
        <f>分析係数表!G31</f>
        <v>7.0113314447592071E-2</v>
      </c>
      <c r="K28" s="78">
        <f t="shared" si="3"/>
        <v>7.0920053745903546</v>
      </c>
      <c r="L28" s="79"/>
      <c r="M28" s="80"/>
      <c r="N28" s="81">
        <f>分析係数表!H31</f>
        <v>2.2806425160387826E-2</v>
      </c>
      <c r="O28" s="82">
        <f t="shared" si="4"/>
        <v>0.14358258836676524</v>
      </c>
      <c r="P28" s="76">
        <f>分析係数表!C31</f>
        <v>0.28926065839179704</v>
      </c>
      <c r="Q28" s="82">
        <f t="shared" si="5"/>
        <v>4.1532794044568895E-2</v>
      </c>
      <c r="R28" s="83">
        <v>5.2716724397687646E-2</v>
      </c>
      <c r="S28" s="84">
        <f t="shared" si="6"/>
        <v>101.20333883471667</v>
      </c>
      <c r="T28" s="85">
        <f>分析係数表!F31</f>
        <v>0.24929178470254956</v>
      </c>
      <c r="U28" s="86">
        <f t="shared" si="7"/>
        <v>25.229160955963362</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投入係数表!Z29</f>
        <v>2.360717658168083E-3</v>
      </c>
      <c r="E29" s="77">
        <f t="shared" si="0"/>
        <v>0.2360717658168083</v>
      </c>
      <c r="F29" s="76">
        <f>分析係数表!C32</f>
        <v>1</v>
      </c>
      <c r="G29" s="77">
        <f t="shared" si="1"/>
        <v>0.2360717658168083</v>
      </c>
      <c r="H29" s="77">
        <v>0.27472538302421667</v>
      </c>
      <c r="I29" s="77">
        <f t="shared" si="2"/>
        <v>0.27472538302421667</v>
      </c>
      <c r="J29" s="76">
        <f>分析係数表!G32</f>
        <v>0.14014251781472684</v>
      </c>
      <c r="K29" s="78">
        <f t="shared" si="3"/>
        <v>3.8500706884628935E-2</v>
      </c>
      <c r="L29" s="79"/>
      <c r="M29" s="80"/>
      <c r="N29" s="81">
        <f>分析係数表!H32</f>
        <v>6.3576286720370464E-3</v>
      </c>
      <c r="O29" s="82">
        <f t="shared" si="4"/>
        <v>4.0025772306978978E-2</v>
      </c>
      <c r="P29" s="76">
        <f>分析係数表!C32</f>
        <v>1</v>
      </c>
      <c r="Q29" s="82">
        <f t="shared" si="5"/>
        <v>4.0025772306978978E-2</v>
      </c>
      <c r="R29" s="83">
        <v>5.2775691137377005E-2</v>
      </c>
      <c r="S29" s="84">
        <f t="shared" si="6"/>
        <v>0.32750107416159369</v>
      </c>
      <c r="T29" s="85">
        <f>分析係数表!F32</f>
        <v>0.4833729216152019</v>
      </c>
      <c r="U29" s="86">
        <f t="shared" si="7"/>
        <v>0.15830515104960646</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投入係数表!Z30</f>
        <v>2.360717658168083E-3</v>
      </c>
      <c r="E30" s="77">
        <f t="shared" si="0"/>
        <v>0.2360717658168083</v>
      </c>
      <c r="F30" s="76">
        <f>分析係数表!C33</f>
        <v>0.49161290322580642</v>
      </c>
      <c r="G30" s="77">
        <f t="shared" si="1"/>
        <v>0.11605592616284381</v>
      </c>
      <c r="H30" s="77">
        <v>0.12585959836485083</v>
      </c>
      <c r="I30" s="77">
        <f t="shared" si="2"/>
        <v>0.12585959836485083</v>
      </c>
      <c r="J30" s="76">
        <f>分析係数表!G33</f>
        <v>0.50851900393184801</v>
      </c>
      <c r="K30" s="78">
        <f t="shared" si="3"/>
        <v>6.4001997595756394E-2</v>
      </c>
      <c r="L30" s="79"/>
      <c r="M30" s="80"/>
      <c r="N30" s="81">
        <f>分析係数表!H33</f>
        <v>9.3579663306159861E-4</v>
      </c>
      <c r="O30" s="82">
        <f t="shared" si="4"/>
        <v>5.8915021453368145E-3</v>
      </c>
      <c r="P30" s="76">
        <f>分析係数表!C33</f>
        <v>0.49161290322580642</v>
      </c>
      <c r="Q30" s="82">
        <f t="shared" si="5"/>
        <v>2.8963384740300982E-3</v>
      </c>
      <c r="R30" s="83">
        <v>1.0906010985969874E-2</v>
      </c>
      <c r="S30" s="84">
        <f t="shared" si="6"/>
        <v>0.13676560935082072</v>
      </c>
      <c r="T30" s="85">
        <f>分析係数表!F33</f>
        <v>0.64744429882044563</v>
      </c>
      <c r="U30" s="86">
        <f t="shared" si="7"/>
        <v>8.8548114048893095E-2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投入係数表!Z31</f>
        <v>2.644003777148253E-2</v>
      </c>
      <c r="E31" s="77">
        <f t="shared" si="0"/>
        <v>2.644003777148253</v>
      </c>
      <c r="F31" s="76">
        <f>分析係数表!C34</f>
        <v>0.2705469644902635</v>
      </c>
      <c r="G31" s="77">
        <f t="shared" si="1"/>
        <v>0.71532719600825101</v>
      </c>
      <c r="H31" s="77">
        <v>0.81256457048581077</v>
      </c>
      <c r="I31" s="77">
        <f t="shared" si="2"/>
        <v>0.81256457048581077</v>
      </c>
      <c r="J31" s="76">
        <f>分析係数表!G34</f>
        <v>0.42499396086641439</v>
      </c>
      <c r="K31" s="78">
        <f t="shared" si="3"/>
        <v>0.34533503527048148</v>
      </c>
      <c r="L31" s="79"/>
      <c r="M31" s="80"/>
      <c r="N31" s="81">
        <f>分析係数表!H34</f>
        <v>0.15790844628816747</v>
      </c>
      <c r="O31" s="82">
        <f t="shared" si="4"/>
        <v>0.99414543417394807</v>
      </c>
      <c r="P31" s="76">
        <f>分析係数表!C34</f>
        <v>0.2705469644902635</v>
      </c>
      <c r="Q31" s="82">
        <f t="shared" si="5"/>
        <v>0.26896302947761674</v>
      </c>
      <c r="R31" s="83">
        <v>0.29593956041297742</v>
      </c>
      <c r="S31" s="84">
        <f t="shared" si="6"/>
        <v>1.1085041308987882</v>
      </c>
      <c r="T31" s="85">
        <f>分析係数表!F34</f>
        <v>0.70062001771479188</v>
      </c>
      <c r="U31" s="86">
        <f t="shared" si="7"/>
        <v>0.77664018382722899</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投入係数表!Z32</f>
        <v>6.6100094428706326E-3</v>
      </c>
      <c r="E32" s="77">
        <f t="shared" si="0"/>
        <v>0.66100094428706324</v>
      </c>
      <c r="F32" s="76">
        <f>分析係数表!C35</f>
        <v>0.21972666596037715</v>
      </c>
      <c r="G32" s="77">
        <f t="shared" si="1"/>
        <v>0.14523953368485742</v>
      </c>
      <c r="H32" s="77">
        <v>0.1863627326251619</v>
      </c>
      <c r="I32" s="77">
        <f t="shared" si="2"/>
        <v>0.1863627326251619</v>
      </c>
      <c r="J32" s="76">
        <f>分析係数表!G35</f>
        <v>0.31464737793851716</v>
      </c>
      <c r="K32" s="78">
        <f t="shared" si="3"/>
        <v>5.8638545165964139E-2</v>
      </c>
      <c r="L32" s="79"/>
      <c r="M32" s="80"/>
      <c r="N32" s="81">
        <f>分析係数表!H35</f>
        <v>5.9051661762577784E-2</v>
      </c>
      <c r="O32" s="82">
        <f t="shared" si="4"/>
        <v>0.37177200651140863</v>
      </c>
      <c r="P32" s="76">
        <f>分析係数表!C35</f>
        <v>0.21972666596037715</v>
      </c>
      <c r="Q32" s="82">
        <f t="shared" si="5"/>
        <v>8.168822348815144E-2</v>
      </c>
      <c r="R32" s="83">
        <v>0.10272132115878244</v>
      </c>
      <c r="S32" s="84">
        <f t="shared" si="6"/>
        <v>0.28908405378394431</v>
      </c>
      <c r="T32" s="85">
        <f>分析係数表!F35</f>
        <v>0.64647377938517181</v>
      </c>
      <c r="U32" s="86">
        <f t="shared" si="7"/>
        <v>0.18688526080969275</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投入係数表!Z33</f>
        <v>6.846081208687441E-3</v>
      </c>
      <c r="E33" s="77">
        <f t="shared" si="0"/>
        <v>0.68460812086874412</v>
      </c>
      <c r="F33" s="76">
        <f>分析係数表!C36</f>
        <v>0.80551211884284601</v>
      </c>
      <c r="G33" s="77">
        <f t="shared" si="1"/>
        <v>0.55146013801800131</v>
      </c>
      <c r="H33" s="77">
        <v>0.63871987540492081</v>
      </c>
      <c r="I33" s="77">
        <f t="shared" si="2"/>
        <v>0.63871987540492081</v>
      </c>
      <c r="J33" s="76">
        <f>分析係数表!G36</f>
        <v>2.1071752951861943E-2</v>
      </c>
      <c r="K33" s="78">
        <f t="shared" si="3"/>
        <v>1.3458947419976532E-2</v>
      </c>
      <c r="L33" s="79"/>
      <c r="M33" s="80"/>
      <c r="N33" s="81">
        <f>分析係数表!H36</f>
        <v>0.17565964015242874</v>
      </c>
      <c r="O33" s="82">
        <f t="shared" si="4"/>
        <v>1.1059017635287909</v>
      </c>
      <c r="P33" s="76">
        <f>分析係数表!C36</f>
        <v>0.80551211884284601</v>
      </c>
      <c r="Q33" s="82">
        <f t="shared" si="5"/>
        <v>0.89081727277211642</v>
      </c>
      <c r="R33" s="83">
        <v>0.92847290953473849</v>
      </c>
      <c r="S33" s="84">
        <f t="shared" si="6"/>
        <v>1.5671927849396594</v>
      </c>
      <c r="T33" s="85">
        <f>分析係数表!F36</f>
        <v>0.88071450196790801</v>
      </c>
      <c r="U33" s="86">
        <f t="shared" si="7"/>
        <v>1.3802494130758309</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投入係数表!Z34</f>
        <v>5.5949008498583572E-2</v>
      </c>
      <c r="E34" s="77">
        <f t="shared" si="0"/>
        <v>5.594900849858357</v>
      </c>
      <c r="F34" s="76">
        <f>分析係数表!C37</f>
        <v>0.2431087913880281</v>
      </c>
      <c r="G34" s="77">
        <f t="shared" si="1"/>
        <v>1.3601695835449163</v>
      </c>
      <c r="H34" s="77">
        <v>1.5001850642759451</v>
      </c>
      <c r="I34" s="77">
        <f t="shared" si="2"/>
        <v>1.5001850642759451</v>
      </c>
      <c r="J34" s="76">
        <f>分析係数表!G37</f>
        <v>0.38193760262725779</v>
      </c>
      <c r="K34" s="78">
        <f t="shared" si="3"/>
        <v>0.57297708694677307</v>
      </c>
      <c r="L34" s="79"/>
      <c r="M34" s="80"/>
      <c r="N34" s="81">
        <f>分析係数表!H37</f>
        <v>4.6944189860595245E-2</v>
      </c>
      <c r="O34" s="82">
        <f t="shared" si="4"/>
        <v>0.29554690143514367</v>
      </c>
      <c r="P34" s="76">
        <f>分析係数表!C37</f>
        <v>0.2431087913880281</v>
      </c>
      <c r="Q34" s="82">
        <f t="shared" si="5"/>
        <v>7.1850050006374441E-2</v>
      </c>
      <c r="R34" s="83">
        <v>9.2954672211861045E-2</v>
      </c>
      <c r="S34" s="84">
        <f t="shared" si="6"/>
        <v>1.5931397364878062</v>
      </c>
      <c r="T34" s="85">
        <f>分析係数表!F37</f>
        <v>0.60410509031198689</v>
      </c>
      <c r="U34" s="86">
        <f t="shared" si="7"/>
        <v>0.96242382439058116</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投入係数表!Z35</f>
        <v>6.846081208687441E-3</v>
      </c>
      <c r="E35" s="77">
        <f t="shared" si="0"/>
        <v>0.68460812086874412</v>
      </c>
      <c r="F35" s="76">
        <f>分析係数表!C38</f>
        <v>1.1157894736842144E-2</v>
      </c>
      <c r="G35" s="77">
        <f t="shared" si="1"/>
        <v>7.6387853486407503E-3</v>
      </c>
      <c r="H35" s="77">
        <v>9.6320689788731116E-3</v>
      </c>
      <c r="I35" s="77">
        <f t="shared" si="2"/>
        <v>9.6320689788731116E-3</v>
      </c>
      <c r="J35" s="76">
        <f>分析係数表!G38</f>
        <v>0.27611940298507465</v>
      </c>
      <c r="K35" s="78">
        <f t="shared" si="3"/>
        <v>2.6596011359575011E-3</v>
      </c>
      <c r="L35" s="79"/>
      <c r="M35" s="80"/>
      <c r="N35" s="81">
        <f>分析係数表!H38</f>
        <v>4.123293618252858E-2</v>
      </c>
      <c r="O35" s="82">
        <f t="shared" si="4"/>
        <v>0.25959051720793341</v>
      </c>
      <c r="P35" s="76">
        <f>分析係数表!C38</f>
        <v>1.1157894736842144E-2</v>
      </c>
      <c r="Q35" s="82">
        <f t="shared" si="5"/>
        <v>2.8964836656885304E-3</v>
      </c>
      <c r="R35" s="83">
        <v>3.6077658519193196E-3</v>
      </c>
      <c r="S35" s="84">
        <f t="shared" si="6"/>
        <v>1.323983483079243E-2</v>
      </c>
      <c r="T35" s="85">
        <f>分析係数表!F38</f>
        <v>0.61194029850746268</v>
      </c>
      <c r="U35" s="86">
        <f t="shared" si="7"/>
        <v>8.1019884785446215E-3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投入係数表!Z36</f>
        <v>0</v>
      </c>
      <c r="E36" s="77">
        <f t="shared" si="0"/>
        <v>0</v>
      </c>
      <c r="F36" s="76">
        <f>分析係数表!C39</f>
        <v>1</v>
      </c>
      <c r="G36" s="77">
        <f t="shared" si="1"/>
        <v>0</v>
      </c>
      <c r="H36" s="77">
        <v>5.8124819597534669E-2</v>
      </c>
      <c r="I36" s="77">
        <f t="shared" si="2"/>
        <v>5.8124819597534669E-2</v>
      </c>
      <c r="J36" s="76">
        <f>分析係数表!G39</f>
        <v>0.35370879120879123</v>
      </c>
      <c r="K36" s="78">
        <f t="shared" si="3"/>
        <v>2.0559259679073048E-2</v>
      </c>
      <c r="L36" s="79"/>
      <c r="M36" s="80"/>
      <c r="N36" s="81">
        <f>分析係数表!H39</f>
        <v>3.7431865322463944E-3</v>
      </c>
      <c r="O36" s="82">
        <f t="shared" si="4"/>
        <v>2.3566008581347258E-2</v>
      </c>
      <c r="P36" s="76">
        <f>分析係数表!C39</f>
        <v>1</v>
      </c>
      <c r="Q36" s="82">
        <f t="shared" si="5"/>
        <v>2.3566008581347258E-2</v>
      </c>
      <c r="R36" s="83">
        <v>8.5850482306701031E-2</v>
      </c>
      <c r="S36" s="84">
        <f t="shared" si="6"/>
        <v>0.14397530190423569</v>
      </c>
      <c r="T36" s="85">
        <f>分析係数表!F39</f>
        <v>0.70432692307692313</v>
      </c>
      <c r="U36" s="86">
        <f t="shared" si="7"/>
        <v>0.1014056813892814</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投入係数表!Z37</f>
        <v>2.3607176581680832E-4</v>
      </c>
      <c r="E37" s="77">
        <f t="shared" si="0"/>
        <v>2.3607176581680833E-2</v>
      </c>
      <c r="F37" s="76">
        <f>分析係数表!C40</f>
        <v>0.83748410739660462</v>
      </c>
      <c r="G37" s="77">
        <f t="shared" si="1"/>
        <v>1.9770635207663E-2</v>
      </c>
      <c r="H37" s="77">
        <v>2.101861783570572E-2</v>
      </c>
      <c r="I37" s="77">
        <f t="shared" si="2"/>
        <v>2.101861783570572E-2</v>
      </c>
      <c r="J37" s="76">
        <f>分析係数表!G40</f>
        <v>0.52098192071653671</v>
      </c>
      <c r="K37" s="78">
        <f t="shared" si="3"/>
        <v>1.0950319890852822E-2</v>
      </c>
      <c r="L37" s="79"/>
      <c r="M37" s="80"/>
      <c r="N37" s="81">
        <f>分析係数表!H40</f>
        <v>2.620230572572476E-2</v>
      </c>
      <c r="O37" s="82">
        <f t="shared" si="4"/>
        <v>0.16496206006943079</v>
      </c>
      <c r="P37" s="76">
        <f>分析係数表!C40</f>
        <v>0.83748410739660462</v>
      </c>
      <c r="Q37" s="82">
        <f t="shared" si="5"/>
        <v>0.13815310363155231</v>
      </c>
      <c r="R37" s="83">
        <v>0.1383340581917723</v>
      </c>
      <c r="S37" s="84">
        <f t="shared" si="6"/>
        <v>0.15935267602747802</v>
      </c>
      <c r="T37" s="85">
        <f>分析係数表!F40</f>
        <v>0.71877591640404714</v>
      </c>
      <c r="U37" s="86">
        <f t="shared" si="7"/>
        <v>0.11453886574308775</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投入係数表!Z38</f>
        <v>0</v>
      </c>
      <c r="E38" s="77">
        <f t="shared" si="0"/>
        <v>0</v>
      </c>
      <c r="F38" s="76">
        <f>分析係数表!C41</f>
        <v>0.81365098605995612</v>
      </c>
      <c r="G38" s="77">
        <f t="shared" si="1"/>
        <v>0</v>
      </c>
      <c r="H38" s="77">
        <v>1.2224124760623269E-3</v>
      </c>
      <c r="I38" s="77">
        <f t="shared" si="2"/>
        <v>1.2224124760623269E-3</v>
      </c>
      <c r="J38" s="76">
        <f>分析係数表!G41</f>
        <v>0.45125858123569795</v>
      </c>
      <c r="K38" s="78">
        <f t="shared" si="3"/>
        <v>5.516241196327022E-4</v>
      </c>
      <c r="L38" s="79"/>
      <c r="M38" s="80"/>
      <c r="N38" s="81">
        <f>分析係数表!H41</f>
        <v>4.9838406251507407E-2</v>
      </c>
      <c r="O38" s="82">
        <f t="shared" si="4"/>
        <v>0.31376804209082454</v>
      </c>
      <c r="P38" s="76">
        <f>分析係数表!C41</f>
        <v>0.81365098605995612</v>
      </c>
      <c r="Q38" s="82">
        <f t="shared" si="5"/>
        <v>0.25529767684130122</v>
      </c>
      <c r="R38" s="83">
        <v>0.2602264697574001</v>
      </c>
      <c r="S38" s="84">
        <f t="shared" si="6"/>
        <v>0.26144888223346241</v>
      </c>
      <c r="T38" s="85">
        <f>分析係数表!F41</f>
        <v>0.55572082379862697</v>
      </c>
      <c r="U38" s="86">
        <f t="shared" si="7"/>
        <v>0.14529258821600993</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投入係数表!Z39</f>
        <v>3.5410764872521247E-3</v>
      </c>
      <c r="E39" s="77">
        <f>$C$28*D39</f>
        <v>0.3541076487252125</v>
      </c>
      <c r="F39" s="76">
        <f>分析係数表!C42</f>
        <v>0.2575498575498576</v>
      </c>
      <c r="G39" s="77">
        <f>E39*F39</f>
        <v>9.1200374486493485E-2</v>
      </c>
      <c r="H39" s="77">
        <v>9.5265434518420497E-2</v>
      </c>
      <c r="I39" s="77">
        <f>C39+H39</f>
        <v>9.5265434518420497E-2</v>
      </c>
      <c r="J39" s="76">
        <f>分析係数表!G42</f>
        <v>0.48351648351648352</v>
      </c>
      <c r="K39" s="78">
        <f>I39*J39</f>
        <v>4.6062407899016507E-2</v>
      </c>
      <c r="L39" s="79"/>
      <c r="M39" s="80"/>
      <c r="N39" s="81">
        <f>分析係数表!H42</f>
        <v>1.4085186435772515E-2</v>
      </c>
      <c r="O39" s="82">
        <f t="shared" si="4"/>
        <v>8.8676217857646886E-2</v>
      </c>
      <c r="P39" s="76">
        <f>分析係数表!C42</f>
        <v>0.2575498575498576</v>
      </c>
      <c r="Q39" s="82">
        <f>O39*P39</f>
        <v>2.2838547277297092E-2</v>
      </c>
      <c r="R39" s="83">
        <v>2.3891948306164201E-2</v>
      </c>
      <c r="S39" s="84">
        <f>I39+R39</f>
        <v>0.1191573828245847</v>
      </c>
      <c r="T39" s="85">
        <f>分析係数表!F42</f>
        <v>0.55824175824175826</v>
      </c>
      <c r="U39" s="86">
        <f>S39*T39</f>
        <v>6.6518626895482449E-2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投入係数表!Z40</f>
        <v>4.2492917847025496E-2</v>
      </c>
      <c r="E40" s="77">
        <f>$C$28*D40</f>
        <v>4.2492917847025495</v>
      </c>
      <c r="F40" s="76">
        <f>分析係数表!C43</f>
        <v>0.29732567908148977</v>
      </c>
      <c r="G40" s="77">
        <f>E40*F40</f>
        <v>1.2634235655020811</v>
      </c>
      <c r="H40" s="77">
        <v>1.5102728836084685</v>
      </c>
      <c r="I40" s="77">
        <f>C40+H40</f>
        <v>1.5102728836084685</v>
      </c>
      <c r="J40" s="76">
        <f>分析係数表!G43</f>
        <v>0.35619328972357039</v>
      </c>
      <c r="K40" s="78">
        <f>I40*J40</f>
        <v>0.5379490667928033</v>
      </c>
      <c r="L40" s="79"/>
      <c r="M40" s="80"/>
      <c r="N40" s="81">
        <f>分析係数表!H43</f>
        <v>3.7451160098403359E-2</v>
      </c>
      <c r="O40" s="82">
        <f t="shared" si="4"/>
        <v>0.23578156008451043</v>
      </c>
      <c r="P40" s="76">
        <f>分析係数表!C43</f>
        <v>0.29732567908148977</v>
      </c>
      <c r="Q40" s="82">
        <f>O40*P40</f>
        <v>7.0103912467020149E-2</v>
      </c>
      <c r="R40" s="83">
        <v>0.11141141687925293</v>
      </c>
      <c r="S40" s="84">
        <f>I40+R40</f>
        <v>1.6216843004877215</v>
      </c>
      <c r="T40" s="85">
        <f>分析係数表!F43</f>
        <v>0.64929309981008654</v>
      </c>
      <c r="U40" s="86">
        <f>S40*T40</f>
        <v>1.0529484263770246</v>
      </c>
      <c r="V40" s="87">
        <f>分析係数表!D43</f>
        <v>0.15741717661953999</v>
      </c>
      <c r="W40" s="167">
        <f>ROUND(S40*V40,0)</f>
        <v>0</v>
      </c>
      <c r="X40" s="76">
        <f>分析係数表!E43</f>
        <v>0.1249208693817261</v>
      </c>
      <c r="Y40" s="166">
        <f>ROUND(S40*X40,0)</f>
        <v>0</v>
      </c>
    </row>
    <row r="41" spans="1:25" x14ac:dyDescent="0.2">
      <c r="A41" s="6" t="s">
        <v>340</v>
      </c>
      <c r="B41" s="5" t="s">
        <v>42</v>
      </c>
      <c r="C41" s="90"/>
      <c r="D41" s="76">
        <f>投入係数表!Z41</f>
        <v>0</v>
      </c>
      <c r="E41" s="77">
        <f>$C$28*D41</f>
        <v>0</v>
      </c>
      <c r="F41" s="76">
        <f>分析係数表!C44</f>
        <v>0.43971020730220212</v>
      </c>
      <c r="G41" s="77">
        <f>E41*F41</f>
        <v>0</v>
      </c>
      <c r="H41" s="77">
        <v>2.1000657197355397E-3</v>
      </c>
      <c r="I41" s="77">
        <f>C41+H41</f>
        <v>2.1000657197355397E-3</v>
      </c>
      <c r="J41" s="76">
        <f>分析係数表!G44</f>
        <v>0.26333317697828229</v>
      </c>
      <c r="K41" s="78">
        <f>I41*J41</f>
        <v>5.5301697784114262E-4</v>
      </c>
      <c r="L41" s="79"/>
      <c r="M41" s="80"/>
      <c r="N41" s="81">
        <f>分析係数表!H44</f>
        <v>0.10921807920505523</v>
      </c>
      <c r="O41" s="82">
        <f t="shared" si="4"/>
        <v>0.687605111209877</v>
      </c>
      <c r="P41" s="76">
        <f>分析係数表!C44</f>
        <v>0.43971020730220212</v>
      </c>
      <c r="Q41" s="82">
        <f>O41*P41</f>
        <v>0.30234698599214876</v>
      </c>
      <c r="R41" s="83">
        <v>0.30708923903116186</v>
      </c>
      <c r="S41" s="84">
        <f>I41+R41</f>
        <v>0.3091893047508974</v>
      </c>
      <c r="T41" s="85">
        <f>分析係数表!F44</f>
        <v>0.45991838266335194</v>
      </c>
      <c r="U41" s="86">
        <f>S41*T41</f>
        <v>0.14220184497783897</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投入係数表!Z42</f>
        <v>0</v>
      </c>
      <c r="E42" s="77">
        <f>$C$28*D42</f>
        <v>0</v>
      </c>
      <c r="F42" s="76">
        <f>分析係数表!C45</f>
        <v>1</v>
      </c>
      <c r="G42" s="77">
        <f>E42*F42</f>
        <v>0</v>
      </c>
      <c r="H42" s="77">
        <v>9.8433169246698107E-3</v>
      </c>
      <c r="I42" s="77">
        <f>C42+H42</f>
        <v>9.8433169246698107E-3</v>
      </c>
      <c r="J42" s="76">
        <f>分析係数表!G45</f>
        <v>0</v>
      </c>
      <c r="K42" s="78">
        <f>I42*J42</f>
        <v>0</v>
      </c>
      <c r="L42" s="79"/>
      <c r="M42" s="80"/>
      <c r="N42" s="81">
        <f>分析係数表!H45</f>
        <v>0</v>
      </c>
      <c r="O42" s="82">
        <f t="shared" si="4"/>
        <v>0</v>
      </c>
      <c r="P42" s="76">
        <f>分析係数表!C45</f>
        <v>1</v>
      </c>
      <c r="Q42" s="82">
        <f>O42*P42</f>
        <v>0</v>
      </c>
      <c r="R42" s="83">
        <v>2.853329093532257E-3</v>
      </c>
      <c r="S42" s="84">
        <f>I42+R42</f>
        <v>1.2696646018202067E-2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2.124645892351275E-3</v>
      </c>
      <c r="E43" s="77">
        <f>$C$28*D43</f>
        <v>0.21246458923512751</v>
      </c>
      <c r="F43" s="76">
        <f>分析係数表!C46</f>
        <v>1</v>
      </c>
      <c r="G43" s="77">
        <f>E43*F43</f>
        <v>0.21246458923512751</v>
      </c>
      <c r="H43" s="77">
        <v>0.30637220181951774</v>
      </c>
      <c r="I43" s="77">
        <f>C43+H43</f>
        <v>0.30637220181951774</v>
      </c>
      <c r="J43" s="76">
        <f>分析係数表!G46</f>
        <v>9.3457943925233638E-3</v>
      </c>
      <c r="K43" s="78">
        <f>I43*J43</f>
        <v>2.8632916057898853E-3</v>
      </c>
      <c r="L43" s="79"/>
      <c r="M43" s="80"/>
      <c r="N43" s="81">
        <f>分析係数表!H46</f>
        <v>5.0031354010901551E-2</v>
      </c>
      <c r="O43" s="82">
        <f t="shared" si="4"/>
        <v>0.31498278480120329</v>
      </c>
      <c r="P43" s="76">
        <f>分析係数表!C46</f>
        <v>1</v>
      </c>
      <c r="Q43" s="82">
        <f>O43*P43</f>
        <v>0.31498278480120329</v>
      </c>
      <c r="R43" s="83">
        <v>0.32829747234546086</v>
      </c>
      <c r="S43" s="84">
        <f>I43+R43</f>
        <v>0.63466967416497866</v>
      </c>
      <c r="T43" s="85">
        <f>分析係数表!F46</f>
        <v>0.31355140186915886</v>
      </c>
      <c r="U43" s="86">
        <f>S43*T43</f>
        <v>0.19900156605827132</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投入係数表!Z44</f>
        <v>0.74126534466477811</v>
      </c>
      <c r="E44" s="91">
        <f>SUM(E5:E43)</f>
        <v>74.126534466477807</v>
      </c>
      <c r="F44" s="92">
        <f>分析係数表!C47</f>
        <v>0.44631798907903963</v>
      </c>
      <c r="G44" s="91">
        <f>SUM(G5:G43)</f>
        <v>9.5104886610606609</v>
      </c>
      <c r="H44" s="91">
        <f>SUM(H5:H43)</f>
        <v>10.612737439483531</v>
      </c>
      <c r="I44" s="91">
        <f>SUM(I5:I43)</f>
        <v>110.61273743948351</v>
      </c>
      <c r="J44" s="92">
        <f>分析係数表!G47</f>
        <v>0.26122233306007958</v>
      </c>
      <c r="K44" s="93">
        <f>SUM(K5:K43)</f>
        <v>10.041001247552368</v>
      </c>
      <c r="L44" s="94">
        <f>最終需要_まとめ!$L$33</f>
        <v>0.627</v>
      </c>
      <c r="M44" s="91">
        <f>K44*L44</f>
        <v>6.2957077822153344</v>
      </c>
      <c r="N44" s="95">
        <f>分析係数表!H47</f>
        <v>1</v>
      </c>
      <c r="O44" s="96">
        <f>SUM(O5:O43)</f>
        <v>6.2957077822153344</v>
      </c>
      <c r="P44" s="92">
        <f>分析係数表!C47</f>
        <v>0.44631798907903963</v>
      </c>
      <c r="Q44" s="96">
        <f>SUM(Q5:Q43)</f>
        <v>2.7308693493080765</v>
      </c>
      <c r="R44" s="91">
        <f>SUM(R7:R43)</f>
        <v>3.0011189730635426</v>
      </c>
      <c r="S44" s="97">
        <f>SUM(S5:S43)</f>
        <v>113.6925280712733</v>
      </c>
      <c r="T44" s="98">
        <f>分析係数表!F47</f>
        <v>0.52393110055407954</v>
      </c>
      <c r="U44" s="99">
        <f>SUM(U5:U43)</f>
        <v>32.385408697345845</v>
      </c>
      <c r="V44" s="100">
        <f>分析係数表!D47</f>
        <v>0.10969491056701794</v>
      </c>
      <c r="W44" s="164">
        <f>SUM(W5:W43)</f>
        <v>0</v>
      </c>
      <c r="X44" s="92">
        <f>分析係数表!E47</f>
        <v>8.3823050104198563E-2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0.75107940679556973</v>
      </c>
      <c r="G5" s="77">
        <f t="shared" ref="G5:G38" si="1">E5*F5</f>
        <v>0</v>
      </c>
      <c r="H5" s="77">
        <f t="array" ref="H5:H43">MMULT(逆行列係数!C5:AO43,'25'!G5:G43)</f>
        <v>5.1905332557788458E-3</v>
      </c>
      <c r="I5" s="77">
        <f t="shared" ref="I5:I38" si="2">C5+H5</f>
        <v>5.1905332557788458E-3</v>
      </c>
      <c r="J5" s="76">
        <f>分析係数表!G8</f>
        <v>0.11972085188304657</v>
      </c>
      <c r="K5" s="78">
        <f t="shared" ref="K5:K38" si="3">I5*J5</f>
        <v>6.214150631091267E-4</v>
      </c>
      <c r="L5" s="79" t="s">
        <v>184</v>
      </c>
      <c r="M5" s="80" t="s">
        <v>184</v>
      </c>
      <c r="N5" s="81">
        <f>分析係数表!H8</f>
        <v>1.1750518547103371E-2</v>
      </c>
      <c r="O5" s="82">
        <f t="shared" ref="O5:O43" si="4">$M$44*N5</f>
        <v>0.1444795858758651</v>
      </c>
      <c r="P5" s="76">
        <f>分析係数表!C8</f>
        <v>0.75107940679556973</v>
      </c>
      <c r="Q5" s="82">
        <f t="shared" ref="Q5:Q38" si="5">O5*P5</f>
        <v>0.10851564165371433</v>
      </c>
      <c r="R5" s="83">
        <f t="array" ref="R5:R43">MMULT(逆行列係数!C5:AO43,'25'!Q5:Q43)</f>
        <v>0.15321277870523262</v>
      </c>
      <c r="S5" s="84">
        <f t="shared" ref="S5:S38" si="6">I5+R5</f>
        <v>0.15840331196101146</v>
      </c>
      <c r="T5" s="85">
        <f>分析係数表!F8</f>
        <v>0.45193117555047529</v>
      </c>
      <c r="U5" s="86">
        <f t="shared" ref="U5:U38" si="7">S5*T5</f>
        <v>7.1587394985628577E-2</v>
      </c>
      <c r="V5" s="87">
        <f>分析係数表!D8</f>
        <v>0.30718325111298278</v>
      </c>
      <c r="W5" s="167">
        <f t="shared" ref="W5:W38" si="8">ROUND(S5*V5,0)</f>
        <v>0</v>
      </c>
      <c r="X5" s="76">
        <f>分析係数表!E8</f>
        <v>0.19756948622307785</v>
      </c>
      <c r="Y5" s="166">
        <f t="shared" ref="Y5:Y38" si="9">ROUND(S5*X5,0)</f>
        <v>0</v>
      </c>
    </row>
    <row r="6" spans="1:25" x14ac:dyDescent="0.2">
      <c r="A6" s="6" t="s">
        <v>219</v>
      </c>
      <c r="B6" s="5" t="s">
        <v>265</v>
      </c>
      <c r="C6" s="90"/>
      <c r="D6" s="76">
        <f>投入係数表!AA6</f>
        <v>0</v>
      </c>
      <c r="E6" s="77">
        <f t="shared" si="0"/>
        <v>0</v>
      </c>
      <c r="F6" s="76">
        <f>分析係数表!C9</f>
        <v>5.0420168067226934E-2</v>
      </c>
      <c r="G6" s="77">
        <f t="shared" si="1"/>
        <v>0</v>
      </c>
      <c r="H6" s="77">
        <v>1.4656400983379843E-5</v>
      </c>
      <c r="I6" s="77">
        <f t="shared" si="2"/>
        <v>1.4656400983379843E-5</v>
      </c>
      <c r="J6" s="76">
        <f>分析係数表!G9</f>
        <v>0.2857142857142857</v>
      </c>
      <c r="K6" s="78">
        <f t="shared" si="3"/>
        <v>4.1875431381085267E-6</v>
      </c>
      <c r="L6" s="79"/>
      <c r="M6" s="80"/>
      <c r="N6" s="81">
        <f>分析係数表!H9</f>
        <v>6.077854420915537E-4</v>
      </c>
      <c r="O6" s="82">
        <f t="shared" si="4"/>
        <v>7.4730820280619874E-3</v>
      </c>
      <c r="P6" s="76">
        <f>分析係数表!C9</f>
        <v>5.0420168067226934E-2</v>
      </c>
      <c r="Q6" s="82">
        <f t="shared" si="5"/>
        <v>3.767940518350585E-4</v>
      </c>
      <c r="R6" s="83">
        <v>4.3390854894195916E-4</v>
      </c>
      <c r="S6" s="84">
        <f t="shared" si="6"/>
        <v>4.48564949925339E-4</v>
      </c>
      <c r="T6" s="85">
        <f>分析係数表!F9</f>
        <v>0.7142857142857143</v>
      </c>
      <c r="U6" s="86">
        <f t="shared" si="7"/>
        <v>3.2040353566095643E-4</v>
      </c>
      <c r="V6" s="87">
        <f>分析係数表!D9</f>
        <v>0.14285714285714285</v>
      </c>
      <c r="W6" s="167">
        <f t="shared" si="8"/>
        <v>0</v>
      </c>
      <c r="X6" s="76">
        <f>分析係数表!E9</f>
        <v>0</v>
      </c>
      <c r="Y6" s="166">
        <f t="shared" si="9"/>
        <v>0</v>
      </c>
    </row>
    <row r="7" spans="1:25" x14ac:dyDescent="0.2">
      <c r="A7" s="6" t="s">
        <v>220</v>
      </c>
      <c r="B7" s="5" t="s">
        <v>266</v>
      </c>
      <c r="C7" s="90"/>
      <c r="D7" s="76">
        <f>投入係数表!AA7</f>
        <v>0</v>
      </c>
      <c r="E7" s="77">
        <f t="shared" si="0"/>
        <v>0</v>
      </c>
      <c r="F7" s="76">
        <f>分析係数表!C10</f>
        <v>1</v>
      </c>
      <c r="G7" s="77">
        <f t="shared" si="1"/>
        <v>0</v>
      </c>
      <c r="H7" s="77">
        <v>4.6332153838067273E-3</v>
      </c>
      <c r="I7" s="77">
        <f t="shared" si="2"/>
        <v>4.6332153838067273E-3</v>
      </c>
      <c r="J7" s="76">
        <f>分析係数表!G10</f>
        <v>0.17928858290304073</v>
      </c>
      <c r="K7" s="78">
        <f t="shared" si="3"/>
        <v>8.3068262044727603E-4</v>
      </c>
      <c r="L7" s="79"/>
      <c r="M7" s="80"/>
      <c r="N7" s="81">
        <f>分析係数表!H10</f>
        <v>1.1866287202739858E-3</v>
      </c>
      <c r="O7" s="82">
        <f t="shared" si="4"/>
        <v>1.4590303007168643E-2</v>
      </c>
      <c r="P7" s="76">
        <f>分析係数表!C10</f>
        <v>1</v>
      </c>
      <c r="Q7" s="82">
        <f t="shared" si="5"/>
        <v>1.4590303007168643E-2</v>
      </c>
      <c r="R7" s="83">
        <v>2.4314522420945145E-2</v>
      </c>
      <c r="S7" s="84">
        <f t="shared" si="6"/>
        <v>2.894773780475187E-2</v>
      </c>
      <c r="T7" s="85">
        <f>分析係数表!F10</f>
        <v>0.51912411550965765</v>
      </c>
      <c r="U7" s="86">
        <f t="shared" si="7"/>
        <v>1.5027468783897293E-2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投入係数表!AA8</f>
        <v>0</v>
      </c>
      <c r="E8" s="77">
        <f t="shared" si="0"/>
        <v>0</v>
      </c>
      <c r="F8" s="76">
        <f>分析係数表!C11</f>
        <v>1.2755102040816757E-3</v>
      </c>
      <c r="G8" s="77">
        <f t="shared" si="1"/>
        <v>0</v>
      </c>
      <c r="H8" s="77">
        <v>9.1983477694532732E-4</v>
      </c>
      <c r="I8" s="77">
        <f t="shared" si="2"/>
        <v>9.1983477694532732E-4</v>
      </c>
      <c r="J8" s="76">
        <f>分析係数表!G11</f>
        <v>0.5714285714285714</v>
      </c>
      <c r="K8" s="78">
        <f t="shared" si="3"/>
        <v>5.2561987254018698E-4</v>
      </c>
      <c r="L8" s="79"/>
      <c r="M8" s="80"/>
      <c r="N8" s="81">
        <f>分析係数表!H11</f>
        <v>-1.9294775939414404E-5</v>
      </c>
      <c r="O8" s="82">
        <f t="shared" si="4"/>
        <v>-2.3724069930355519E-4</v>
      </c>
      <c r="P8" s="76">
        <f>分析係数表!C11</f>
        <v>1.2755102040816757E-3</v>
      </c>
      <c r="Q8" s="82">
        <f t="shared" si="5"/>
        <v>-3.0260293278515716E-7</v>
      </c>
      <c r="R8" s="83">
        <v>6.6417693639614535E-5</v>
      </c>
      <c r="S8" s="84">
        <f t="shared" si="6"/>
        <v>9.8625247058494185E-4</v>
      </c>
      <c r="T8" s="85">
        <f>分析係数表!F11</f>
        <v>0.8571428571428571</v>
      </c>
      <c r="U8" s="86">
        <f t="shared" si="7"/>
        <v>8.4535926050137867E-4</v>
      </c>
      <c r="V8" s="87">
        <f>分析係数表!D11</f>
        <v>0.14285714285714285</v>
      </c>
      <c r="W8" s="167">
        <f t="shared" si="8"/>
        <v>0</v>
      </c>
      <c r="X8" s="76">
        <f>分析係数表!E11</f>
        <v>0</v>
      </c>
      <c r="Y8" s="166">
        <f t="shared" si="9"/>
        <v>0</v>
      </c>
    </row>
    <row r="9" spans="1:25" x14ac:dyDescent="0.2">
      <c r="A9" s="6" t="s">
        <v>222</v>
      </c>
      <c r="B9" s="5" t="s">
        <v>190</v>
      </c>
      <c r="C9" s="90"/>
      <c r="D9" s="76">
        <f>投入係数表!AA9</f>
        <v>0</v>
      </c>
      <c r="E9" s="77">
        <f t="shared" si="0"/>
        <v>0</v>
      </c>
      <c r="F9" s="76">
        <f>分析係数表!C12</f>
        <v>9.1502903081732923E-2</v>
      </c>
      <c r="G9" s="77">
        <f t="shared" si="1"/>
        <v>0</v>
      </c>
      <c r="H9" s="77">
        <v>6.5420333999365032E-4</v>
      </c>
      <c r="I9" s="77">
        <f t="shared" si="2"/>
        <v>6.5420333999365032E-4</v>
      </c>
      <c r="J9" s="76">
        <f>分析係数表!G12</f>
        <v>0.14161426479455594</v>
      </c>
      <c r="K9" s="78">
        <f t="shared" si="3"/>
        <v>9.2644525019343704E-5</v>
      </c>
      <c r="L9" s="79"/>
      <c r="M9" s="80"/>
      <c r="N9" s="81">
        <f>分析係数表!H12</f>
        <v>9.0270609232550286E-2</v>
      </c>
      <c r="O9" s="82">
        <f t="shared" si="4"/>
        <v>1.1099306116916829</v>
      </c>
      <c r="P9" s="76">
        <f>分析係数表!C12</f>
        <v>9.1502903081732923E-2</v>
      </c>
      <c r="Q9" s="82">
        <f t="shared" si="5"/>
        <v>0.1015618731890726</v>
      </c>
      <c r="R9" s="83">
        <v>0.1154918805415046</v>
      </c>
      <c r="S9" s="84">
        <f t="shared" si="6"/>
        <v>0.11614608388149825</v>
      </c>
      <c r="T9" s="85">
        <f>分析係数表!F12</f>
        <v>0.30579722628994743</v>
      </c>
      <c r="U9" s="86">
        <f t="shared" si="7"/>
        <v>3.5517150295401735E-2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投入係数表!AA10</f>
        <v>1.1876484560570072E-3</v>
      </c>
      <c r="E10" s="77">
        <f t="shared" si="0"/>
        <v>0.11876484560570072</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0.16713607265935462</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投入係数表!AA11</f>
        <v>2.9691211401425177E-3</v>
      </c>
      <c r="E11" s="77">
        <f t="shared" si="0"/>
        <v>0.29691211401425177</v>
      </c>
      <c r="F11" s="76">
        <f>分析係数表!C14</f>
        <v>8.6714152988541793E-3</v>
      </c>
      <c r="G11" s="77">
        <f t="shared" si="1"/>
        <v>2.5746482478783191E-3</v>
      </c>
      <c r="H11" s="77">
        <v>5.9569996978622386E-3</v>
      </c>
      <c r="I11" s="77">
        <f t="shared" si="2"/>
        <v>5.9569996978622386E-3</v>
      </c>
      <c r="J11" s="76">
        <f>分析係数表!G14</f>
        <v>0.2</v>
      </c>
      <c r="K11" s="78">
        <f t="shared" si="3"/>
        <v>1.1913999395724477E-3</v>
      </c>
      <c r="L11" s="79"/>
      <c r="M11" s="80"/>
      <c r="N11" s="81">
        <f>分析係数表!H14</f>
        <v>1.1383917804254498E-3</v>
      </c>
      <c r="O11" s="82">
        <f t="shared" si="4"/>
        <v>1.3997201258909756E-2</v>
      </c>
      <c r="P11" s="76">
        <f>分析係数表!C14</f>
        <v>8.6714152988541793E-3</v>
      </c>
      <c r="Q11" s="82">
        <f t="shared" si="5"/>
        <v>1.2137554513765103E-4</v>
      </c>
      <c r="R11" s="83">
        <v>9.7232218127978618E-4</v>
      </c>
      <c r="S11" s="84">
        <f t="shared" si="6"/>
        <v>6.9293218791420252E-3</v>
      </c>
      <c r="T11" s="85">
        <f>分析係数表!F14</f>
        <v>0.33888888888888891</v>
      </c>
      <c r="U11" s="86">
        <f t="shared" si="7"/>
        <v>2.3482701923759086E-3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投入係数表!AA12</f>
        <v>8.9073634204275536E-3</v>
      </c>
      <c r="E12" s="77">
        <f t="shared" si="0"/>
        <v>0.89073634204275531</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0.10284384314809117</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投入係数表!AA13</f>
        <v>1.1876484560570071E-2</v>
      </c>
      <c r="E13" s="77">
        <f t="shared" si="0"/>
        <v>1.1876484560570071</v>
      </c>
      <c r="F13" s="76">
        <f>分析係数表!C16</f>
        <v>2.5322997416020621E-2</v>
      </c>
      <c r="G13" s="77">
        <f t="shared" si="1"/>
        <v>3.007481878387247E-2</v>
      </c>
      <c r="H13" s="77">
        <v>3.7188293310455429E-2</v>
      </c>
      <c r="I13" s="77">
        <f t="shared" si="2"/>
        <v>3.7188293310455429E-2</v>
      </c>
      <c r="J13" s="76">
        <f>分析係数表!G16</f>
        <v>3.2710280373831772E-2</v>
      </c>
      <c r="K13" s="78">
        <f t="shared" si="3"/>
        <v>1.2164395008092896E-3</v>
      </c>
      <c r="L13" s="79"/>
      <c r="M13" s="80"/>
      <c r="N13" s="81">
        <f>分析係数表!H16</f>
        <v>1.6091843133471614E-2</v>
      </c>
      <c r="O13" s="82">
        <f t="shared" si="4"/>
        <v>0.19785874321916502</v>
      </c>
      <c r="P13" s="76">
        <f>分析係数表!C16</f>
        <v>2.5322997416020621E-2</v>
      </c>
      <c r="Q13" s="82">
        <f t="shared" si="5"/>
        <v>5.0103764432760031E-3</v>
      </c>
      <c r="R13" s="83">
        <v>5.9365541281532121E-3</v>
      </c>
      <c r="S13" s="84">
        <f t="shared" si="6"/>
        <v>4.3124847438608643E-2</v>
      </c>
      <c r="T13" s="85">
        <f>分析係数表!F16</f>
        <v>0.28504672897196259</v>
      </c>
      <c r="U13" s="86">
        <f t="shared" si="7"/>
        <v>1.2292596699790314E-2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投入係数表!AA14</f>
        <v>3.8598574821852728E-2</v>
      </c>
      <c r="E14" s="77">
        <f t="shared" si="0"/>
        <v>3.8598574821852729</v>
      </c>
      <c r="F14" s="76">
        <f>分析係数表!C17</f>
        <v>1.516108654453574E-2</v>
      </c>
      <c r="G14" s="77">
        <f t="shared" si="1"/>
        <v>5.851963333698474E-2</v>
      </c>
      <c r="H14" s="77">
        <v>6.7051843232270716E-2</v>
      </c>
      <c r="I14" s="77">
        <f t="shared" si="2"/>
        <v>6.7051843232270716E-2</v>
      </c>
      <c r="J14" s="76">
        <f>分析係数表!G17</f>
        <v>0.22093023255813954</v>
      </c>
      <c r="K14" s="78">
        <f t="shared" si="3"/>
        <v>1.4813779318757485E-2</v>
      </c>
      <c r="L14" s="79"/>
      <c r="M14" s="80"/>
      <c r="N14" s="81">
        <f>分析係数表!H17</f>
        <v>2.7205634074574307E-3</v>
      </c>
      <c r="O14" s="82">
        <f t="shared" si="4"/>
        <v>3.3450938601801275E-2</v>
      </c>
      <c r="P14" s="76">
        <f>分析係数表!C17</f>
        <v>1.516108654453574E-2</v>
      </c>
      <c r="Q14" s="82">
        <f t="shared" si="5"/>
        <v>5.0715257513786049E-4</v>
      </c>
      <c r="R14" s="83">
        <v>1.1295061476598452E-3</v>
      </c>
      <c r="S14" s="84">
        <f t="shared" si="6"/>
        <v>6.8181349379930561E-2</v>
      </c>
      <c r="T14" s="85">
        <f>分析係数表!F17</f>
        <v>0.34593023255813954</v>
      </c>
      <c r="U14" s="86">
        <f t="shared" si="7"/>
        <v>2.3585990047127144E-2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投入係数表!AA15</f>
        <v>4.7505938242280287E-3</v>
      </c>
      <c r="E15" s="77">
        <f t="shared" si="0"/>
        <v>0.47505938242280288</v>
      </c>
      <c r="F15" s="76">
        <f>分析係数表!C18</f>
        <v>0.19618745035742657</v>
      </c>
      <c r="G15" s="77">
        <f t="shared" si="1"/>
        <v>9.3200689005903364E-2</v>
      </c>
      <c r="H15" s="77">
        <v>0.14609478875144882</v>
      </c>
      <c r="I15" s="77">
        <f t="shared" si="2"/>
        <v>0.14609478875144882</v>
      </c>
      <c r="J15" s="76">
        <f>分析係数表!G18</f>
        <v>0.21566025215660253</v>
      </c>
      <c r="K15" s="78">
        <f t="shared" si="3"/>
        <v>3.1506838980903035E-2</v>
      </c>
      <c r="L15" s="79"/>
      <c r="M15" s="80"/>
      <c r="N15" s="81">
        <f>分析係数表!H18</f>
        <v>4.341324586368241E-4</v>
      </c>
      <c r="O15" s="82">
        <f t="shared" si="4"/>
        <v>5.3379157343299913E-3</v>
      </c>
      <c r="P15" s="76">
        <f>分析係数表!C18</f>
        <v>0.19618745035742657</v>
      </c>
      <c r="Q15" s="82">
        <f t="shared" si="5"/>
        <v>1.0472320781409914E-3</v>
      </c>
      <c r="R15" s="83">
        <v>3.1618689433792696E-3</v>
      </c>
      <c r="S15" s="84">
        <f t="shared" si="6"/>
        <v>0.1492566576948281</v>
      </c>
      <c r="T15" s="85">
        <f>分析係数表!F18</f>
        <v>0.46051758460517583</v>
      </c>
      <c r="U15" s="86">
        <f t="shared" si="7"/>
        <v>6.8735315487863768E-2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投入係数表!AA16</f>
        <v>0</v>
      </c>
      <c r="E16" s="77">
        <f t="shared" si="0"/>
        <v>0</v>
      </c>
      <c r="F16" s="76">
        <f>分析係数表!C19</f>
        <v>5.4503729202524331E-2</v>
      </c>
      <c r="G16" s="77">
        <f t="shared" si="1"/>
        <v>0</v>
      </c>
      <c r="H16" s="77">
        <v>5.5064148297848201E-3</v>
      </c>
      <c r="I16" s="77">
        <f t="shared" si="2"/>
        <v>5.5064148297848201E-3</v>
      </c>
      <c r="J16" s="76">
        <f>分析係数表!G19</f>
        <v>5.7142857142857141E-2</v>
      </c>
      <c r="K16" s="78">
        <f t="shared" si="3"/>
        <v>3.14652275987704E-4</v>
      </c>
      <c r="L16" s="79"/>
      <c r="M16" s="80"/>
      <c r="N16" s="81">
        <f>分析係数表!H19</f>
        <v>-1.1576865563648642E-4</v>
      </c>
      <c r="O16" s="82">
        <f t="shared" si="4"/>
        <v>-1.423444195821331E-3</v>
      </c>
      <c r="P16" s="76">
        <f>分析係数表!C19</f>
        <v>5.4503729202524331E-2</v>
      </c>
      <c r="Q16" s="82">
        <f t="shared" si="5"/>
        <v>-7.7583016983950845E-5</v>
      </c>
      <c r="R16" s="83">
        <v>4.1638635894199682E-4</v>
      </c>
      <c r="S16" s="84">
        <f t="shared" si="6"/>
        <v>5.9228011887268173E-3</v>
      </c>
      <c r="T16" s="85">
        <f>分析係数表!F19</f>
        <v>0.24047619047619048</v>
      </c>
      <c r="U16" s="86">
        <f t="shared" si="7"/>
        <v>1.4242926668128774E-3</v>
      </c>
      <c r="V16" s="87">
        <f>分析係数表!D19</f>
        <v>7.3809523809523811E-2</v>
      </c>
      <c r="W16" s="167">
        <f t="shared" si="8"/>
        <v>0</v>
      </c>
      <c r="X16" s="76">
        <f>分析係数表!E19</f>
        <v>0.05</v>
      </c>
      <c r="Y16" s="166">
        <f t="shared" si="9"/>
        <v>0</v>
      </c>
    </row>
    <row r="17" spans="1:25" x14ac:dyDescent="0.2">
      <c r="A17" s="6" t="s">
        <v>5</v>
      </c>
      <c r="B17" s="5" t="s">
        <v>33</v>
      </c>
      <c r="C17" s="90"/>
      <c r="D17" s="76">
        <f>投入係数表!AA17</f>
        <v>0</v>
      </c>
      <c r="E17" s="77">
        <f t="shared" si="0"/>
        <v>0</v>
      </c>
      <c r="F17" s="76">
        <f>分析係数表!C20</f>
        <v>8.1453634085213444E-3</v>
      </c>
      <c r="G17" s="77">
        <f t="shared" si="1"/>
        <v>0</v>
      </c>
      <c r="H17" s="77">
        <v>4.4208652656789883E-4</v>
      </c>
      <c r="I17" s="77">
        <f t="shared" si="2"/>
        <v>4.4208652656789883E-4</v>
      </c>
      <c r="J17" s="76">
        <f>分析係数表!G20</f>
        <v>0.10256410256410256</v>
      </c>
      <c r="K17" s="78">
        <f t="shared" si="3"/>
        <v>4.5342207853117829E-5</v>
      </c>
      <c r="L17" s="79"/>
      <c r="M17" s="80"/>
      <c r="N17" s="81">
        <f>分析係数表!H20</f>
        <v>5.4025372630360328E-4</v>
      </c>
      <c r="O17" s="82">
        <f t="shared" si="4"/>
        <v>6.6427395804995451E-3</v>
      </c>
      <c r="P17" s="76">
        <f>分析係数表!C20</f>
        <v>8.1453634085213444E-3</v>
      </c>
      <c r="Q17" s="82">
        <f t="shared" si="5"/>
        <v>5.4107527911337422E-5</v>
      </c>
      <c r="R17" s="83">
        <v>1.539387847320099E-4</v>
      </c>
      <c r="S17" s="84">
        <f t="shared" si="6"/>
        <v>5.9602531129990873E-4</v>
      </c>
      <c r="T17" s="85">
        <f>分析係数表!F20</f>
        <v>0.23076923076923078</v>
      </c>
      <c r="U17" s="86">
        <f t="shared" si="7"/>
        <v>1.3754430260767126E-4</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投入係数表!AA18</f>
        <v>5.9382422802850359E-4</v>
      </c>
      <c r="E18" s="77">
        <f t="shared" si="0"/>
        <v>5.938242280285036E-2</v>
      </c>
      <c r="F18" s="76">
        <f>分析係数表!C21</f>
        <v>1.4319809069212375E-2</v>
      </c>
      <c r="G18" s="77">
        <f t="shared" si="1"/>
        <v>8.5034495660406034E-4</v>
      </c>
      <c r="H18" s="77">
        <v>6.3346731137975407E-3</v>
      </c>
      <c r="I18" s="77">
        <f t="shared" si="2"/>
        <v>6.3346731137975407E-3</v>
      </c>
      <c r="J18" s="76">
        <f>分析係数表!G21</f>
        <v>0.28315412186379929</v>
      </c>
      <c r="K18" s="78">
        <f t="shared" si="3"/>
        <v>1.7936888028315617E-3</v>
      </c>
      <c r="L18" s="79"/>
      <c r="M18" s="80"/>
      <c r="N18" s="81">
        <f>分析係数表!H21</f>
        <v>8.9720708118276973E-4</v>
      </c>
      <c r="O18" s="82">
        <f t="shared" si="4"/>
        <v>1.1031692517615314E-2</v>
      </c>
      <c r="P18" s="76">
        <f>分析係数表!C21</f>
        <v>1.4319809069212375E-2</v>
      </c>
      <c r="Q18" s="82">
        <f t="shared" si="5"/>
        <v>1.5797173056251009E-4</v>
      </c>
      <c r="R18" s="83">
        <v>4.1688687479168781E-4</v>
      </c>
      <c r="S18" s="84">
        <f t="shared" si="6"/>
        <v>6.7515599885892286E-3</v>
      </c>
      <c r="T18" s="85">
        <f>分析係数表!F21</f>
        <v>0.4265232974910394</v>
      </c>
      <c r="U18" s="86">
        <f t="shared" si="7"/>
        <v>2.879697629541642E-3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投入係数表!AA19</f>
        <v>1.0688836104513063E-2</v>
      </c>
      <c r="E19" s="77">
        <f t="shared" si="0"/>
        <v>1.0688836104513064</v>
      </c>
      <c r="F19" s="76">
        <f>分析係数表!C22</f>
        <v>8.8888888888888351E-3</v>
      </c>
      <c r="G19" s="77">
        <f t="shared" si="1"/>
        <v>9.5011876484560002E-3</v>
      </c>
      <c r="H19" s="77">
        <v>1.102741397242909E-2</v>
      </c>
      <c r="I19" s="77">
        <f t="shared" si="2"/>
        <v>1.102741397242909E-2</v>
      </c>
      <c r="J19" s="76">
        <f>分析係数表!G22</f>
        <v>0.19767441860465115</v>
      </c>
      <c r="K19" s="78">
        <f t="shared" si="3"/>
        <v>2.1798376457127272E-3</v>
      </c>
      <c r="L19" s="79"/>
      <c r="M19" s="80"/>
      <c r="N19" s="81">
        <f>分析係数表!H22</f>
        <v>3.8589551878828809E-5</v>
      </c>
      <c r="O19" s="82">
        <f t="shared" si="4"/>
        <v>4.7448139860711039E-4</v>
      </c>
      <c r="P19" s="76">
        <f>分析係数表!C22</f>
        <v>8.8888888888888351E-3</v>
      </c>
      <c r="Q19" s="82">
        <f t="shared" si="5"/>
        <v>4.2176124320631779E-6</v>
      </c>
      <c r="R19" s="83">
        <v>4.2506450849940236E-5</v>
      </c>
      <c r="S19" s="84">
        <f t="shared" si="6"/>
        <v>1.106992042327903E-2</v>
      </c>
      <c r="T19" s="85">
        <f>分析係数表!F22</f>
        <v>0.41860465116279072</v>
      </c>
      <c r="U19" s="86">
        <f t="shared" si="7"/>
        <v>4.6339201771865707E-3</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3.5586104895533275E-4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投入係数表!AA21</f>
        <v>0</v>
      </c>
      <c r="E21" s="77">
        <f t="shared" si="0"/>
        <v>0</v>
      </c>
      <c r="F21" s="76">
        <f>分析係数表!C24</f>
        <v>3.6742192284139663E-2</v>
      </c>
      <c r="G21" s="77">
        <f t="shared" si="1"/>
        <v>0</v>
      </c>
      <c r="H21" s="77">
        <v>1.1135699554983196E-3</v>
      </c>
      <c r="I21" s="77">
        <f t="shared" si="2"/>
        <v>1.1135699554983196E-3</v>
      </c>
      <c r="J21" s="76">
        <f>分析係数表!G24</f>
        <v>0.21568627450980393</v>
      </c>
      <c r="K21" s="78">
        <f t="shared" si="3"/>
        <v>2.401817551074807E-4</v>
      </c>
      <c r="L21" s="79"/>
      <c r="M21" s="80"/>
      <c r="N21" s="81">
        <f>分析係数表!H24</f>
        <v>3.6660074284887369E-4</v>
      </c>
      <c r="O21" s="82">
        <f t="shared" si="4"/>
        <v>4.5075732867675489E-3</v>
      </c>
      <c r="P21" s="76">
        <f>分析係数表!C24</f>
        <v>3.6742192284139663E-2</v>
      </c>
      <c r="Q21" s="82">
        <f t="shared" si="5"/>
        <v>1.6561812443726469E-4</v>
      </c>
      <c r="R21" s="83">
        <v>6.5532619007623158E-4</v>
      </c>
      <c r="S21" s="84">
        <f t="shared" si="6"/>
        <v>1.7688961455745512E-3</v>
      </c>
      <c r="T21" s="85">
        <f>分析係数表!F24</f>
        <v>0.41176470588235292</v>
      </c>
      <c r="U21" s="86">
        <f t="shared" si="7"/>
        <v>7.2836900111893283E-4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投入係数表!AA22</f>
        <v>0</v>
      </c>
      <c r="E22" s="77">
        <f t="shared" si="0"/>
        <v>0</v>
      </c>
      <c r="F22" s="76">
        <f>分析係数表!C25</f>
        <v>5.4298642533936459E-3</v>
      </c>
      <c r="G22" s="77">
        <f t="shared" si="1"/>
        <v>0</v>
      </c>
      <c r="H22" s="77">
        <v>4.0797007327974985E-4</v>
      </c>
      <c r="I22" s="77">
        <f t="shared" si="2"/>
        <v>4.0797007327974985E-4</v>
      </c>
      <c r="J22" s="76">
        <f>分析係数表!G25</f>
        <v>0.19285714285714287</v>
      </c>
      <c r="K22" s="78">
        <f t="shared" si="3"/>
        <v>7.8679942703951763E-5</v>
      </c>
      <c r="L22" s="79"/>
      <c r="M22" s="80"/>
      <c r="N22" s="81">
        <f>分析係数表!H25</f>
        <v>5.0166417442477451E-4</v>
      </c>
      <c r="O22" s="82">
        <f t="shared" si="4"/>
        <v>6.1682581818924345E-3</v>
      </c>
      <c r="P22" s="76">
        <f>分析係数表!C25</f>
        <v>5.4298642533936459E-3</v>
      </c>
      <c r="Q22" s="82">
        <f t="shared" si="5"/>
        <v>3.3492804607560609E-5</v>
      </c>
      <c r="R22" s="83">
        <v>1.5323550515512749E-4</v>
      </c>
      <c r="S22" s="84">
        <f t="shared" si="6"/>
        <v>5.6120557843487731E-4</v>
      </c>
      <c r="T22" s="85">
        <f>分析係数表!F25</f>
        <v>0.35</v>
      </c>
      <c r="U22" s="86">
        <f t="shared" si="7"/>
        <v>1.9642195245220704E-4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投入係数表!AA23</f>
        <v>0</v>
      </c>
      <c r="E23" s="77">
        <f t="shared" si="0"/>
        <v>0</v>
      </c>
      <c r="F23" s="76">
        <f>分析係数表!C26</f>
        <v>0.48330404217926182</v>
      </c>
      <c r="G23" s="77">
        <f t="shared" si="1"/>
        <v>0</v>
      </c>
      <c r="H23" s="77">
        <v>3.1324635578881932E-2</v>
      </c>
      <c r="I23" s="77">
        <f t="shared" si="2"/>
        <v>3.1324635578881932E-2</v>
      </c>
      <c r="J23" s="76">
        <f>分析係数表!G26</f>
        <v>0.1963757396449704</v>
      </c>
      <c r="K23" s="78">
        <f t="shared" si="3"/>
        <v>6.1513984809120946E-3</v>
      </c>
      <c r="L23" s="79"/>
      <c r="M23" s="80"/>
      <c r="N23" s="81">
        <f>分析係数表!H26</f>
        <v>1.0805074526072066E-2</v>
      </c>
      <c r="O23" s="82">
        <f t="shared" si="4"/>
        <v>0.13285479160999089</v>
      </c>
      <c r="P23" s="76">
        <f>分析係数表!C26</f>
        <v>0.48330404217926182</v>
      </c>
      <c r="Q23" s="82">
        <f t="shared" si="5"/>
        <v>6.4209257807992082E-2</v>
      </c>
      <c r="R23" s="83">
        <v>7.0185295993648478E-2</v>
      </c>
      <c r="S23" s="84">
        <f t="shared" si="6"/>
        <v>0.10150993157253041</v>
      </c>
      <c r="T23" s="85">
        <f>分析係数表!F26</f>
        <v>0.33515162721893493</v>
      </c>
      <c r="U23" s="86">
        <f t="shared" si="7"/>
        <v>3.4021218745416304E-2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投入係数表!AA24</f>
        <v>0</v>
      </c>
      <c r="E24" s="77">
        <f t="shared" si="0"/>
        <v>0</v>
      </c>
      <c r="F24" s="76">
        <f>分析係数表!C27</f>
        <v>1.5397419891801878E-2</v>
      </c>
      <c r="G24" s="77">
        <f t="shared" si="1"/>
        <v>0</v>
      </c>
      <c r="H24" s="77">
        <v>2.1250860682691576E-4</v>
      </c>
      <c r="I24" s="77">
        <f t="shared" si="2"/>
        <v>2.1250860682691576E-4</v>
      </c>
      <c r="J24" s="76">
        <f>分析係数表!G27</f>
        <v>0.17525773195876287</v>
      </c>
      <c r="K24" s="78">
        <f t="shared" si="3"/>
        <v>3.7243776454201731E-5</v>
      </c>
      <c r="L24" s="79"/>
      <c r="M24" s="80"/>
      <c r="N24" s="81">
        <f>分析係数表!H27</f>
        <v>1.0544595050889971E-2</v>
      </c>
      <c r="O24" s="82">
        <f t="shared" si="4"/>
        <v>0.12965204216939291</v>
      </c>
      <c r="P24" s="76">
        <f>分析係数表!C27</f>
        <v>1.5397419891801878E-2</v>
      </c>
      <c r="Q24" s="82">
        <f t="shared" si="5"/>
        <v>1.9963069331117465E-3</v>
      </c>
      <c r="R24" s="83">
        <v>2.0142687483531022E-3</v>
      </c>
      <c r="S24" s="84">
        <f t="shared" si="6"/>
        <v>2.2267773551800179E-3</v>
      </c>
      <c r="T24" s="85">
        <f>分析係数表!F27</f>
        <v>0.32989690721649484</v>
      </c>
      <c r="U24" s="86">
        <f t="shared" si="7"/>
        <v>7.3460696253361418E-4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投入係数表!AA25</f>
        <v>0</v>
      </c>
      <c r="E25" s="77">
        <f t="shared" si="0"/>
        <v>0</v>
      </c>
      <c r="F25" s="76">
        <f>分析係数表!C28</f>
        <v>9.0111373607829948E-2</v>
      </c>
      <c r="G25" s="77">
        <f t="shared" si="1"/>
        <v>0</v>
      </c>
      <c r="H25" s="77">
        <v>1.2120153002319037E-2</v>
      </c>
      <c r="I25" s="77">
        <f t="shared" si="2"/>
        <v>1.2120153002319037E-2</v>
      </c>
      <c r="J25" s="76">
        <f>分析係数表!G28</f>
        <v>0.1250338294993234</v>
      </c>
      <c r="K25" s="78">
        <f t="shared" si="3"/>
        <v>1.5154291439976712E-3</v>
      </c>
      <c r="L25" s="79"/>
      <c r="M25" s="80"/>
      <c r="N25" s="81">
        <f>分析係数表!H28</f>
        <v>1.9400897207081182E-2</v>
      </c>
      <c r="O25" s="82">
        <f t="shared" si="4"/>
        <v>0.23854552314972471</v>
      </c>
      <c r="P25" s="76">
        <f>分析係数表!C28</f>
        <v>9.0111373607829948E-2</v>
      </c>
      <c r="Q25" s="82">
        <f t="shared" si="5"/>
        <v>2.1495664759020091E-2</v>
      </c>
      <c r="R25" s="83">
        <v>2.3237335591920816E-2</v>
      </c>
      <c r="S25" s="84">
        <f t="shared" si="6"/>
        <v>3.5357488594239851E-2</v>
      </c>
      <c r="T25" s="85">
        <f>分析係数表!F28</f>
        <v>0.21434370771312586</v>
      </c>
      <c r="U25" s="86">
        <f t="shared" si="7"/>
        <v>7.5786552007139282E-3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投入係数表!AA26</f>
        <v>3.5629453681710215E-3</v>
      </c>
      <c r="E26" s="77">
        <f t="shared" si="0"/>
        <v>0.35629453681710216</v>
      </c>
      <c r="F26" s="76">
        <f>分析係数表!C29</f>
        <v>0.6629566210045662</v>
      </c>
      <c r="G26" s="77">
        <f t="shared" si="1"/>
        <v>0.23620782221065306</v>
      </c>
      <c r="H26" s="77">
        <v>0.40042016726686275</v>
      </c>
      <c r="I26" s="77">
        <f t="shared" si="2"/>
        <v>0.40042016726686275</v>
      </c>
      <c r="J26" s="76">
        <f>分析係数表!G29</f>
        <v>0.25902590967011185</v>
      </c>
      <c r="K26" s="78">
        <f t="shared" si="3"/>
        <v>0.10371919807655747</v>
      </c>
      <c r="L26" s="79"/>
      <c r="M26" s="80"/>
      <c r="N26" s="81">
        <f>分析係数表!H29</f>
        <v>9.3869084945251077E-3</v>
      </c>
      <c r="O26" s="82">
        <f t="shared" si="4"/>
        <v>0.1154176002111796</v>
      </c>
      <c r="P26" s="76">
        <f>分析係数表!C29</f>
        <v>0.6629566210045662</v>
      </c>
      <c r="Q26" s="82">
        <f t="shared" si="5"/>
        <v>7.6516862240459532E-2</v>
      </c>
      <c r="R26" s="83">
        <v>0.11527731426585144</v>
      </c>
      <c r="S26" s="84">
        <f t="shared" si="6"/>
        <v>0.51569748153271422</v>
      </c>
      <c r="T26" s="85">
        <f>分析係数表!F29</f>
        <v>0.37484071924111567</v>
      </c>
      <c r="U26" s="86">
        <f t="shared" si="7"/>
        <v>0.19330441488855457</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投入係数表!AA27</f>
        <v>3.0285035629453682E-2</v>
      </c>
      <c r="E27" s="77">
        <f t="shared" si="0"/>
        <v>3.0285035629453683</v>
      </c>
      <c r="F27" s="76">
        <f>分析係数表!C30</f>
        <v>1</v>
      </c>
      <c r="G27" s="77">
        <f t="shared" si="1"/>
        <v>3.0285035629453683</v>
      </c>
      <c r="H27" s="77">
        <v>3.3940379075148068</v>
      </c>
      <c r="I27" s="77">
        <f t="shared" si="2"/>
        <v>3.3940379075148068</v>
      </c>
      <c r="J27" s="76">
        <f>分析係数表!G30</f>
        <v>0.34461622907327782</v>
      </c>
      <c r="K27" s="78">
        <f t="shared" si="3"/>
        <v>1.1696405450195113</v>
      </c>
      <c r="L27" s="79"/>
      <c r="M27" s="80"/>
      <c r="N27" s="81">
        <f>分析係数表!H30</f>
        <v>0</v>
      </c>
      <c r="O27" s="82">
        <f t="shared" si="4"/>
        <v>0</v>
      </c>
      <c r="P27" s="76">
        <f>分析係数表!C30</f>
        <v>1</v>
      </c>
      <c r="Q27" s="82">
        <f t="shared" si="5"/>
        <v>0</v>
      </c>
      <c r="R27" s="83">
        <v>3.2972371314019082E-2</v>
      </c>
      <c r="S27" s="84">
        <f t="shared" si="6"/>
        <v>3.4270102788288259</v>
      </c>
      <c r="T27" s="85">
        <f>分析係数表!F30</f>
        <v>0.44085628030372337</v>
      </c>
      <c r="U27" s="86">
        <f t="shared" si="7"/>
        <v>1.5108190040871021</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投入係数表!AA28</f>
        <v>4.3349168646080759E-2</v>
      </c>
      <c r="E28" s="77">
        <f t="shared" si="0"/>
        <v>4.3349168646080756</v>
      </c>
      <c r="F28" s="76">
        <f>分析係数表!C31</f>
        <v>0.28926065839179704</v>
      </c>
      <c r="G28" s="77">
        <f t="shared" si="1"/>
        <v>1.2539209063302366</v>
      </c>
      <c r="H28" s="77">
        <v>1.4256400137962537</v>
      </c>
      <c r="I28" s="77">
        <f t="shared" si="2"/>
        <v>1.4256400137962537</v>
      </c>
      <c r="J28" s="76">
        <f>分析係数表!G31</f>
        <v>7.0113314447592071E-2</v>
      </c>
      <c r="K28" s="78">
        <f t="shared" si="3"/>
        <v>9.9956346576366234E-2</v>
      </c>
      <c r="L28" s="79"/>
      <c r="M28" s="80"/>
      <c r="N28" s="81">
        <f>分析係数表!H31</f>
        <v>2.2806425160387826E-2</v>
      </c>
      <c r="O28" s="82">
        <f t="shared" si="4"/>
        <v>0.28041850657680223</v>
      </c>
      <c r="P28" s="76">
        <f>分析係数表!C31</f>
        <v>0.28926065839179704</v>
      </c>
      <c r="Q28" s="82">
        <f t="shared" si="5"/>
        <v>8.111404183765028E-2</v>
      </c>
      <c r="R28" s="83">
        <v>0.10295639112912228</v>
      </c>
      <c r="S28" s="84">
        <f t="shared" si="6"/>
        <v>1.528596404925376</v>
      </c>
      <c r="T28" s="85">
        <f>分析係数表!F31</f>
        <v>0.24929178470254956</v>
      </c>
      <c r="U28" s="86">
        <f t="shared" si="7"/>
        <v>0.38106652587374812</v>
      </c>
      <c r="V28" s="87">
        <f>分析係数表!D31</f>
        <v>2.124645892351275E-3</v>
      </c>
      <c r="W28" s="167">
        <f t="shared" si="8"/>
        <v>0</v>
      </c>
      <c r="X28" s="76">
        <f>分析係数表!E31</f>
        <v>9.4428706326723328E-4</v>
      </c>
      <c r="Y28" s="166">
        <f t="shared" si="9"/>
        <v>0</v>
      </c>
    </row>
    <row r="29" spans="1:25" x14ac:dyDescent="0.2">
      <c r="A29" s="6" t="s">
        <v>17</v>
      </c>
      <c r="B29" s="5" t="s">
        <v>272</v>
      </c>
      <c r="C29" s="75">
        <f>最終需要_まとめ!C30</f>
        <v>100</v>
      </c>
      <c r="D29" s="76">
        <f>投入係数表!AA29</f>
        <v>9.2636579572446559E-2</v>
      </c>
      <c r="E29" s="77">
        <f t="shared" si="0"/>
        <v>9.2636579572446553</v>
      </c>
      <c r="F29" s="76">
        <f>分析係数表!C32</f>
        <v>1</v>
      </c>
      <c r="G29" s="77">
        <f t="shared" si="1"/>
        <v>9.2636579572446553</v>
      </c>
      <c r="H29" s="77">
        <v>10.228359012274243</v>
      </c>
      <c r="I29" s="77">
        <f t="shared" si="2"/>
        <v>110.22835901227424</v>
      </c>
      <c r="J29" s="76">
        <f>分析係数表!G32</f>
        <v>0.14014251781472684</v>
      </c>
      <c r="K29" s="78">
        <f t="shared" si="3"/>
        <v>15.447679766565749</v>
      </c>
      <c r="L29" s="79"/>
      <c r="M29" s="80"/>
      <c r="N29" s="81">
        <f>分析係数表!H32</f>
        <v>6.3576286720370464E-3</v>
      </c>
      <c r="O29" s="82">
        <f t="shared" si="4"/>
        <v>7.817081042052143E-2</v>
      </c>
      <c r="P29" s="76">
        <f>分析係数表!C32</f>
        <v>1</v>
      </c>
      <c r="Q29" s="82">
        <f t="shared" si="5"/>
        <v>7.817081042052143E-2</v>
      </c>
      <c r="R29" s="83">
        <v>0.10307155387461583</v>
      </c>
      <c r="S29" s="84">
        <f t="shared" si="6"/>
        <v>110.33143056614885</v>
      </c>
      <c r="T29" s="85">
        <f>分析係数表!F32</f>
        <v>0.4833729216152019</v>
      </c>
      <c r="U29" s="86">
        <f t="shared" si="7"/>
        <v>53.331225938744161</v>
      </c>
      <c r="V29" s="87">
        <f>分析係数表!D32</f>
        <v>1.3657957244655582E-2</v>
      </c>
      <c r="W29" s="167">
        <f t="shared" si="8"/>
        <v>2</v>
      </c>
      <c r="X29" s="76">
        <f>分析係数表!E32</f>
        <v>2.0783847980997625E-2</v>
      </c>
      <c r="Y29" s="166">
        <f t="shared" si="9"/>
        <v>2</v>
      </c>
    </row>
    <row r="30" spans="1:25" x14ac:dyDescent="0.2">
      <c r="A30" s="6" t="s">
        <v>18</v>
      </c>
      <c r="B30" s="5" t="s">
        <v>273</v>
      </c>
      <c r="C30" s="90"/>
      <c r="D30" s="76">
        <f>投入係数表!AA30</f>
        <v>2.3752969121140144E-3</v>
      </c>
      <c r="E30" s="77">
        <f t="shared" si="0"/>
        <v>0.23752969121140144</v>
      </c>
      <c r="F30" s="76">
        <f>分析係数表!C33</f>
        <v>0.49161290322580642</v>
      </c>
      <c r="G30" s="77">
        <f t="shared" si="1"/>
        <v>0.11677266109876638</v>
      </c>
      <c r="H30" s="77">
        <v>0.14579365887000084</v>
      </c>
      <c r="I30" s="77">
        <f t="shared" si="2"/>
        <v>0.14579365887000084</v>
      </c>
      <c r="J30" s="76">
        <f>分析係数表!G33</f>
        <v>0.50851900393184801</v>
      </c>
      <c r="K30" s="78">
        <f t="shared" si="3"/>
        <v>7.413884618815246E-2</v>
      </c>
      <c r="L30" s="79"/>
      <c r="M30" s="80"/>
      <c r="N30" s="81">
        <f>分析係数表!H33</f>
        <v>9.3579663306159861E-4</v>
      </c>
      <c r="O30" s="82">
        <f t="shared" si="4"/>
        <v>1.1506173916222426E-2</v>
      </c>
      <c r="P30" s="76">
        <f>分析係数表!C33</f>
        <v>0.49161290322580642</v>
      </c>
      <c r="Q30" s="82">
        <f t="shared" si="5"/>
        <v>5.6565835639751537E-3</v>
      </c>
      <c r="R30" s="83">
        <v>2.1299569454646752E-2</v>
      </c>
      <c r="S30" s="84">
        <f t="shared" si="6"/>
        <v>0.1670932283246476</v>
      </c>
      <c r="T30" s="85">
        <f>分析係数表!F33</f>
        <v>0.64744429882044563</v>
      </c>
      <c r="U30" s="86">
        <f t="shared" si="7"/>
        <v>0.10818355805029609</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投入係数表!AA31</f>
        <v>1.8408551068883609E-2</v>
      </c>
      <c r="E31" s="77">
        <f t="shared" si="0"/>
        <v>1.840855106888361</v>
      </c>
      <c r="F31" s="76">
        <f>分析係数表!C34</f>
        <v>0.2705469644902635</v>
      </c>
      <c r="G31" s="77">
        <f t="shared" si="1"/>
        <v>0.49803776123504562</v>
      </c>
      <c r="H31" s="77">
        <v>0.68684512248045759</v>
      </c>
      <c r="I31" s="77">
        <f t="shared" si="2"/>
        <v>0.68684512248045759</v>
      </c>
      <c r="J31" s="76">
        <f>分析係数表!G34</f>
        <v>0.42499396086641439</v>
      </c>
      <c r="K31" s="78">
        <f t="shared" si="3"/>
        <v>0.29190502910474719</v>
      </c>
      <c r="L31" s="79"/>
      <c r="M31" s="80"/>
      <c r="N31" s="81">
        <f>分析係数表!H34</f>
        <v>0.15790844628816747</v>
      </c>
      <c r="O31" s="82">
        <f t="shared" si="4"/>
        <v>1.9415778831002954</v>
      </c>
      <c r="P31" s="76">
        <f>分析係数表!C34</f>
        <v>0.2705469644902635</v>
      </c>
      <c r="Q31" s="82">
        <f t="shared" si="5"/>
        <v>0.5252880025942166</v>
      </c>
      <c r="R31" s="83">
        <v>0.57797348906973234</v>
      </c>
      <c r="S31" s="84">
        <f t="shared" si="6"/>
        <v>1.26481861155019</v>
      </c>
      <c r="T31" s="85">
        <f>分析係数表!F34</f>
        <v>0.70062001771479188</v>
      </c>
      <c r="U31" s="86">
        <f t="shared" si="7"/>
        <v>0.88615723803029256</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投入係数表!AA32</f>
        <v>2.3752969121140142E-2</v>
      </c>
      <c r="E32" s="77">
        <f t="shared" si="0"/>
        <v>2.3752969121140142</v>
      </c>
      <c r="F32" s="76">
        <f>分析係数表!C35</f>
        <v>0.21972666596037715</v>
      </c>
      <c r="G32" s="77">
        <f t="shared" si="1"/>
        <v>0.52191607116479133</v>
      </c>
      <c r="H32" s="77">
        <v>0.61708514807201731</v>
      </c>
      <c r="I32" s="77">
        <f t="shared" si="2"/>
        <v>0.61708514807201731</v>
      </c>
      <c r="J32" s="76">
        <f>分析係数表!G35</f>
        <v>0.31464737793851716</v>
      </c>
      <c r="K32" s="78">
        <f t="shared" si="3"/>
        <v>0.19416422380566184</v>
      </c>
      <c r="L32" s="79"/>
      <c r="M32" s="80"/>
      <c r="N32" s="81">
        <f>分析係数表!H35</f>
        <v>5.9051661762577784E-2</v>
      </c>
      <c r="O32" s="82">
        <f t="shared" si="4"/>
        <v>0.72607516021853069</v>
      </c>
      <c r="P32" s="76">
        <f>分析係数表!C35</f>
        <v>0.21972666596037715</v>
      </c>
      <c r="Q32" s="82">
        <f t="shared" si="5"/>
        <v>0.15953807419146443</v>
      </c>
      <c r="R32" s="83">
        <v>0.20061596465556741</v>
      </c>
      <c r="S32" s="84">
        <f t="shared" si="6"/>
        <v>0.81770111272758472</v>
      </c>
      <c r="T32" s="85">
        <f>分析係数表!F35</f>
        <v>0.64647377938517181</v>
      </c>
      <c r="U32" s="86">
        <f t="shared" si="7"/>
        <v>0.52862232875246207</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投入係数表!AA33</f>
        <v>0</v>
      </c>
      <c r="E33" s="77">
        <f t="shared" si="0"/>
        <v>0</v>
      </c>
      <c r="F33" s="76">
        <f>分析係数表!C36</f>
        <v>0.80551211884284601</v>
      </c>
      <c r="G33" s="77">
        <f t="shared" si="1"/>
        <v>0</v>
      </c>
      <c r="H33" s="77">
        <v>0.10494239143065366</v>
      </c>
      <c r="I33" s="77">
        <f t="shared" si="2"/>
        <v>0.10494239143065366</v>
      </c>
      <c r="J33" s="76">
        <f>分析係数表!G36</f>
        <v>2.1071752951861943E-2</v>
      </c>
      <c r="K33" s="78">
        <f t="shared" si="3"/>
        <v>2.2113201464043276E-3</v>
      </c>
      <c r="L33" s="79"/>
      <c r="M33" s="80"/>
      <c r="N33" s="81">
        <f>分析係数表!H36</f>
        <v>0.17565964015242874</v>
      </c>
      <c r="O33" s="82">
        <f t="shared" si="4"/>
        <v>2.1598393264595663</v>
      </c>
      <c r="P33" s="76">
        <f>分析係数表!C36</f>
        <v>0.80551211884284601</v>
      </c>
      <c r="Q33" s="82">
        <f t="shared" si="5"/>
        <v>1.7397767522165506</v>
      </c>
      <c r="R33" s="83">
        <v>1.8133186596670581</v>
      </c>
      <c r="S33" s="84">
        <f t="shared" si="6"/>
        <v>1.9182610510977118</v>
      </c>
      <c r="T33" s="85">
        <f>分析係数表!F36</f>
        <v>0.88071450196790801</v>
      </c>
      <c r="U33" s="86">
        <f t="shared" si="7"/>
        <v>1.6894403262619571</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投入係数表!AA34</f>
        <v>1.3064133016627079E-2</v>
      </c>
      <c r="E34" s="77">
        <f t="shared" si="0"/>
        <v>1.3064133016627077</v>
      </c>
      <c r="F34" s="76">
        <f>分析係数表!C37</f>
        <v>0.2431087913880281</v>
      </c>
      <c r="G34" s="77">
        <f t="shared" si="1"/>
        <v>0.31760055882046423</v>
      </c>
      <c r="H34" s="77">
        <v>0.47005211418673998</v>
      </c>
      <c r="I34" s="77">
        <f t="shared" si="2"/>
        <v>0.47005211418673998</v>
      </c>
      <c r="J34" s="76">
        <f>分析係数表!G37</f>
        <v>0.38193760262725779</v>
      </c>
      <c r="K34" s="78">
        <f t="shared" si="3"/>
        <v>0.17953057760235749</v>
      </c>
      <c r="L34" s="79"/>
      <c r="M34" s="80"/>
      <c r="N34" s="81">
        <f>分析係数表!H37</f>
        <v>4.6944189860595245E-2</v>
      </c>
      <c r="O34" s="82">
        <f t="shared" si="4"/>
        <v>0.57720662140554979</v>
      </c>
      <c r="P34" s="76">
        <f>分析係数表!C37</f>
        <v>0.2431087913880281</v>
      </c>
      <c r="Q34" s="82">
        <f t="shared" si="5"/>
        <v>0.14032400411107032</v>
      </c>
      <c r="R34" s="83">
        <v>0.18154158284431468</v>
      </c>
      <c r="S34" s="84">
        <f t="shared" si="6"/>
        <v>0.65159369703105463</v>
      </c>
      <c r="T34" s="85">
        <f>分析係数表!F37</f>
        <v>0.60410509031198689</v>
      </c>
      <c r="U34" s="86">
        <f t="shared" si="7"/>
        <v>0.39363106919166668</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投入係数表!AA35</f>
        <v>4.0380047505938245E-2</v>
      </c>
      <c r="E35" s="77">
        <f t="shared" si="0"/>
        <v>4.0380047505938244</v>
      </c>
      <c r="F35" s="76">
        <f>分析係数表!C38</f>
        <v>1.1157894736842144E-2</v>
      </c>
      <c r="G35" s="77">
        <f t="shared" si="1"/>
        <v>4.505563195399441E-2</v>
      </c>
      <c r="H35" s="77">
        <v>5.3520541848344164E-2</v>
      </c>
      <c r="I35" s="77">
        <f t="shared" si="2"/>
        <v>5.3520541848344164E-2</v>
      </c>
      <c r="J35" s="76">
        <f>分析係数表!G38</f>
        <v>0.27611940298507465</v>
      </c>
      <c r="K35" s="78">
        <f t="shared" si="3"/>
        <v>1.4778060062602493E-2</v>
      </c>
      <c r="L35" s="79"/>
      <c r="M35" s="80"/>
      <c r="N35" s="81">
        <f>分析係数表!H38</f>
        <v>4.123293618252858E-2</v>
      </c>
      <c r="O35" s="82">
        <f t="shared" si="4"/>
        <v>0.50698337441169739</v>
      </c>
      <c r="P35" s="76">
        <f>分析係数表!C38</f>
        <v>1.1157894736842144E-2</v>
      </c>
      <c r="Q35" s="82">
        <f t="shared" si="5"/>
        <v>5.6568671250147489E-3</v>
      </c>
      <c r="R35" s="83">
        <v>7.0460097131677885E-3</v>
      </c>
      <c r="S35" s="84">
        <f t="shared" si="6"/>
        <v>6.0566551561511951E-2</v>
      </c>
      <c r="T35" s="85">
        <f>分析係数表!F38</f>
        <v>0.61194029850746268</v>
      </c>
      <c r="U35" s="86">
        <f t="shared" si="7"/>
        <v>3.7063113642119255E-2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投入係数表!AA36</f>
        <v>0</v>
      </c>
      <c r="E36" s="77">
        <f t="shared" si="0"/>
        <v>0</v>
      </c>
      <c r="F36" s="76">
        <f>分析係数表!C39</f>
        <v>1</v>
      </c>
      <c r="G36" s="77">
        <f t="shared" si="1"/>
        <v>0</v>
      </c>
      <c r="H36" s="77">
        <v>0.23211970634963089</v>
      </c>
      <c r="I36" s="77">
        <f t="shared" si="2"/>
        <v>0.23211970634963089</v>
      </c>
      <c r="J36" s="76">
        <f>分析係数表!G39</f>
        <v>0.35370879120879123</v>
      </c>
      <c r="K36" s="78">
        <f t="shared" si="3"/>
        <v>8.2102780748667517E-2</v>
      </c>
      <c r="L36" s="79"/>
      <c r="M36" s="80"/>
      <c r="N36" s="81">
        <f>分析係数表!H39</f>
        <v>3.7431865322463944E-3</v>
      </c>
      <c r="O36" s="82">
        <f t="shared" si="4"/>
        <v>4.6024695664889703E-2</v>
      </c>
      <c r="P36" s="76">
        <f>分析係数表!C39</f>
        <v>1</v>
      </c>
      <c r="Q36" s="82">
        <f t="shared" si="5"/>
        <v>4.6024695664889703E-2</v>
      </c>
      <c r="R36" s="83">
        <v>0.16766701527798658</v>
      </c>
      <c r="S36" s="84">
        <f t="shared" si="6"/>
        <v>0.39978672162761747</v>
      </c>
      <c r="T36" s="85">
        <f>分析係数表!F39</f>
        <v>0.70432692307692313</v>
      </c>
      <c r="U36" s="86">
        <f t="shared" si="7"/>
        <v>0.28158055153099021</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投入係数表!AA37</f>
        <v>0</v>
      </c>
      <c r="E37" s="77">
        <f t="shared" si="0"/>
        <v>0</v>
      </c>
      <c r="F37" s="76">
        <f>分析係数表!C40</f>
        <v>0.83748410739660462</v>
      </c>
      <c r="G37" s="77">
        <f t="shared" si="1"/>
        <v>0</v>
      </c>
      <c r="H37" s="77">
        <v>2.040296155197672E-3</v>
      </c>
      <c r="I37" s="77">
        <f t="shared" si="2"/>
        <v>2.040296155197672E-3</v>
      </c>
      <c r="J37" s="76">
        <f>分析係数表!G40</f>
        <v>0.52098192071653671</v>
      </c>
      <c r="K37" s="78">
        <f t="shared" si="3"/>
        <v>1.0629574097654481E-3</v>
      </c>
      <c r="L37" s="79"/>
      <c r="M37" s="80"/>
      <c r="N37" s="81">
        <f>分析係数表!H40</f>
        <v>2.620230572572476E-2</v>
      </c>
      <c r="O37" s="82">
        <f t="shared" si="4"/>
        <v>0.32217286965422792</v>
      </c>
      <c r="P37" s="76">
        <f>分析係数表!C40</f>
        <v>0.83748410739660462</v>
      </c>
      <c r="Q37" s="82">
        <f t="shared" si="5"/>
        <v>0.26981465816977374</v>
      </c>
      <c r="R37" s="83">
        <v>0.27016806458285181</v>
      </c>
      <c r="S37" s="84">
        <f t="shared" si="6"/>
        <v>0.27220836073804949</v>
      </c>
      <c r="T37" s="85">
        <f>分析係数表!F40</f>
        <v>0.71877591640404714</v>
      </c>
      <c r="U37" s="86">
        <f t="shared" si="7"/>
        <v>0.19565681394233497</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投入係数表!AA38</f>
        <v>5.9382422802850359E-4</v>
      </c>
      <c r="E38" s="77">
        <f t="shared" si="0"/>
        <v>5.938242280285036E-2</v>
      </c>
      <c r="F38" s="76">
        <f>分析係数表!C41</f>
        <v>0.81365098605995612</v>
      </c>
      <c r="G38" s="77">
        <f t="shared" si="1"/>
        <v>4.8316566868168417E-2</v>
      </c>
      <c r="H38" s="77">
        <v>5.6244522058893798E-2</v>
      </c>
      <c r="I38" s="77">
        <f t="shared" si="2"/>
        <v>5.6244522058893798E-2</v>
      </c>
      <c r="J38" s="76">
        <f>分析係数表!G41</f>
        <v>0.45125858123569795</v>
      </c>
      <c r="K38" s="78">
        <f t="shared" si="3"/>
        <v>2.5380823226576331E-2</v>
      </c>
      <c r="L38" s="79"/>
      <c r="M38" s="80"/>
      <c r="N38" s="81">
        <f>分析係数表!H41</f>
        <v>4.9838406251507407E-2</v>
      </c>
      <c r="O38" s="82">
        <f t="shared" si="4"/>
        <v>0.61279272630108306</v>
      </c>
      <c r="P38" s="76">
        <f>分析係数表!C41</f>
        <v>0.81365098605995612</v>
      </c>
      <c r="Q38" s="82">
        <f t="shared" si="5"/>
        <v>0.49859940600524505</v>
      </c>
      <c r="R38" s="83">
        <v>0.50822539732132499</v>
      </c>
      <c r="S38" s="84">
        <f t="shared" si="6"/>
        <v>0.56446991938021873</v>
      </c>
      <c r="T38" s="85">
        <f>分析係数表!F41</f>
        <v>0.55572082379862697</v>
      </c>
      <c r="U38" s="86">
        <f t="shared" si="7"/>
        <v>0.31368768860751972</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投入係数表!AA39</f>
        <v>8.9073634204275536E-3</v>
      </c>
      <c r="E39" s="77">
        <f>$C$29*D39</f>
        <v>0.89073634204275531</v>
      </c>
      <c r="F39" s="76">
        <f>分析係数表!C42</f>
        <v>0.2575498575498576</v>
      </c>
      <c r="G39" s="77">
        <f>E39*F39</f>
        <v>0.22940901800759286</v>
      </c>
      <c r="H39" s="77">
        <v>0.25883987241679091</v>
      </c>
      <c r="I39" s="77">
        <f>C39+H39</f>
        <v>0.25883987241679091</v>
      </c>
      <c r="J39" s="76">
        <f>分析係数表!G42</f>
        <v>0.48351648351648352</v>
      </c>
      <c r="K39" s="78">
        <f>I39*J39</f>
        <v>0.12515334490482197</v>
      </c>
      <c r="L39" s="79"/>
      <c r="M39" s="80"/>
      <c r="N39" s="81">
        <f>分析係数表!H42</f>
        <v>1.4085186435772515E-2</v>
      </c>
      <c r="O39" s="82">
        <f t="shared" si="4"/>
        <v>0.17318571049159528</v>
      </c>
      <c r="P39" s="76">
        <f>分析係数表!C42</f>
        <v>0.2575498575498576</v>
      </c>
      <c r="Q39" s="82">
        <f>O39*P39</f>
        <v>4.4603955066781241E-2</v>
      </c>
      <c r="R39" s="83">
        <v>4.6661259832640689E-2</v>
      </c>
      <c r="S39" s="84">
        <f>I39+R39</f>
        <v>0.3055011322494316</v>
      </c>
      <c r="T39" s="85">
        <f>分析係数表!F42</f>
        <v>0.55824175824175826</v>
      </c>
      <c r="U39" s="86">
        <f>S39*T39</f>
        <v>0.17054348921177062</v>
      </c>
      <c r="V39" s="87">
        <f>分析係数表!D42</f>
        <v>0.94945054945054941</v>
      </c>
      <c r="W39" s="167">
        <f>ROUND(S39*V39,0)</f>
        <v>0</v>
      </c>
      <c r="X39" s="76">
        <f>分析係数表!E42</f>
        <v>0.76703296703296708</v>
      </c>
      <c r="Y39" s="166">
        <f>ROUND(S39*X39,0)</f>
        <v>0</v>
      </c>
    </row>
    <row r="40" spans="1:25" x14ac:dyDescent="0.2">
      <c r="A40" s="6" t="s">
        <v>194</v>
      </c>
      <c r="B40" s="5" t="s">
        <v>41</v>
      </c>
      <c r="C40" s="90"/>
      <c r="D40" s="76">
        <f>投入係数表!AA40</f>
        <v>0.13479809976247031</v>
      </c>
      <c r="E40" s="77">
        <f>$C$29*D40</f>
        <v>13.479809976247031</v>
      </c>
      <c r="F40" s="76">
        <f>分析係数表!C43</f>
        <v>0.29732567908148977</v>
      </c>
      <c r="G40" s="77">
        <f>E40*F40</f>
        <v>4.0078936550770887</v>
      </c>
      <c r="H40" s="77">
        <v>4.8376129018207772</v>
      </c>
      <c r="I40" s="77">
        <f>C40+H40</f>
        <v>4.8376129018207772</v>
      </c>
      <c r="J40" s="76">
        <f>分析係数表!G43</f>
        <v>0.35619328972357039</v>
      </c>
      <c r="K40" s="78">
        <f>I40*J40</f>
        <v>1.7231252539087303</v>
      </c>
      <c r="L40" s="79"/>
      <c r="M40" s="80"/>
      <c r="N40" s="81">
        <f>分析係数表!H43</f>
        <v>3.7451160098403359E-2</v>
      </c>
      <c r="O40" s="82">
        <f t="shared" si="4"/>
        <v>0.46048419734820062</v>
      </c>
      <c r="P40" s="76">
        <f>分析係数表!C43</f>
        <v>0.29732567908148977</v>
      </c>
      <c r="Q40" s="82">
        <f>O40*P40</f>
        <v>0.13691377668284849</v>
      </c>
      <c r="R40" s="83">
        <v>0.2175878251831064</v>
      </c>
      <c r="S40" s="84">
        <f>I40+R40</f>
        <v>5.0552007270038839</v>
      </c>
      <c r="T40" s="85">
        <f>分析係数表!F43</f>
        <v>0.64929309981008654</v>
      </c>
      <c r="U40" s="86">
        <f>S40*T40</f>
        <v>3.2823069501985547</v>
      </c>
      <c r="V40" s="87">
        <f>分析係数表!D43</f>
        <v>0.15741717661953999</v>
      </c>
      <c r="W40" s="167">
        <f>ROUND(S40*V40,0)</f>
        <v>1</v>
      </c>
      <c r="X40" s="76">
        <f>分析係数表!E43</f>
        <v>0.1249208693817261</v>
      </c>
      <c r="Y40" s="166">
        <f>ROUND(S40*X40,0)</f>
        <v>1</v>
      </c>
    </row>
    <row r="41" spans="1:25" x14ac:dyDescent="0.2">
      <c r="A41" s="6" t="s">
        <v>340</v>
      </c>
      <c r="B41" s="5" t="s">
        <v>42</v>
      </c>
      <c r="C41" s="90"/>
      <c r="D41" s="76">
        <f>投入係数表!AA41</f>
        <v>0</v>
      </c>
      <c r="E41" s="77">
        <f>$C$29*D41</f>
        <v>0</v>
      </c>
      <c r="F41" s="76">
        <f>分析係数表!C44</f>
        <v>0.43971020730220212</v>
      </c>
      <c r="G41" s="77">
        <f>E41*F41</f>
        <v>0</v>
      </c>
      <c r="H41" s="77">
        <v>3.9954009046514697E-3</v>
      </c>
      <c r="I41" s="77">
        <f>C41+H41</f>
        <v>3.9954009046514697E-3</v>
      </c>
      <c r="J41" s="76">
        <f>分析係数表!G44</f>
        <v>0.26333317697828229</v>
      </c>
      <c r="K41" s="78">
        <f>I41*J41</f>
        <v>1.0521216135237746E-3</v>
      </c>
      <c r="L41" s="79"/>
      <c r="M41" s="80"/>
      <c r="N41" s="81">
        <f>分析係数表!H44</f>
        <v>0.10921807920505523</v>
      </c>
      <c r="O41" s="82">
        <f t="shared" si="4"/>
        <v>1.3429009784077741</v>
      </c>
      <c r="P41" s="76">
        <f>分析係数表!C44</f>
        <v>0.43971020730220212</v>
      </c>
      <c r="Q41" s="82">
        <f>O41*P41</f>
        <v>0.59048726760201242</v>
      </c>
      <c r="R41" s="83">
        <v>0.5997489443145988</v>
      </c>
      <c r="S41" s="84">
        <f>I41+R41</f>
        <v>0.60374434521925024</v>
      </c>
      <c r="T41" s="85">
        <f>分析係数表!F44</f>
        <v>0.45991838266335194</v>
      </c>
      <c r="U41" s="86">
        <f>S41*T41</f>
        <v>0.27767312279538198</v>
      </c>
      <c r="V41" s="87">
        <f>分析係数表!D44</f>
        <v>0.16642431633753929</v>
      </c>
      <c r="W41" s="167">
        <f>ROUND(S41*V41,0)</f>
        <v>0</v>
      </c>
      <c r="X41" s="76">
        <f>分析係数表!E44</f>
        <v>0.11782916647122285</v>
      </c>
      <c r="Y41" s="166">
        <f>ROUND(S41*X41,0)</f>
        <v>0</v>
      </c>
    </row>
    <row r="42" spans="1:25" x14ac:dyDescent="0.2">
      <c r="A42" s="6" t="s">
        <v>341</v>
      </c>
      <c r="B42" s="5" t="s">
        <v>278</v>
      </c>
      <c r="C42" s="90"/>
      <c r="D42" s="76">
        <f>投入係数表!AA42</f>
        <v>5.9382422802850359E-4</v>
      </c>
      <c r="E42" s="77">
        <f>$C$29*D42</f>
        <v>5.938242280285036E-2</v>
      </c>
      <c r="F42" s="76">
        <f>分析係数表!C45</f>
        <v>1</v>
      </c>
      <c r="G42" s="77">
        <f>E42*F42</f>
        <v>5.938242280285036E-2</v>
      </c>
      <c r="H42" s="77">
        <v>7.9119263230949616E-2</v>
      </c>
      <c r="I42" s="77">
        <f>C42+H42</f>
        <v>7.9119263230949616E-2</v>
      </c>
      <c r="J42" s="76">
        <f>分析係数表!G45</f>
        <v>0</v>
      </c>
      <c r="K42" s="78">
        <f>I42*J42</f>
        <v>0</v>
      </c>
      <c r="L42" s="79"/>
      <c r="M42" s="80"/>
      <c r="N42" s="81">
        <f>分析係数表!H45</f>
        <v>0</v>
      </c>
      <c r="O42" s="82">
        <f t="shared" si="4"/>
        <v>0</v>
      </c>
      <c r="P42" s="76">
        <f>分析係数表!C45</f>
        <v>1</v>
      </c>
      <c r="Q42" s="82">
        <f>O42*P42</f>
        <v>0</v>
      </c>
      <c r="R42" s="83">
        <v>5.5725857311934336E-3</v>
      </c>
      <c r="S42" s="84">
        <f>I42+R42</f>
        <v>8.4691848962143046E-2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1.0095011876484561E-2</v>
      </c>
      <c r="E43" s="77">
        <f>$C$29*D43</f>
        <v>1.0095011876484561</v>
      </c>
      <c r="F43" s="76">
        <f>分析係数表!C46</f>
        <v>1</v>
      </c>
      <c r="G43" s="77">
        <f>E43*F43</f>
        <v>1.0095011876484561</v>
      </c>
      <c r="H43" s="77">
        <v>1.2234881073601236</v>
      </c>
      <c r="I43" s="77">
        <f>C43+H43</f>
        <v>1.2234881073601236</v>
      </c>
      <c r="J43" s="76">
        <f>分析係数表!G46</f>
        <v>9.3457943925233638E-3</v>
      </c>
      <c r="K43" s="78">
        <f>I43*J43</f>
        <v>1.1434468293085266E-2</v>
      </c>
      <c r="L43" s="79"/>
      <c r="M43" s="80"/>
      <c r="N43" s="81">
        <f>分析係数表!H46</f>
        <v>5.0031354010901551E-2</v>
      </c>
      <c r="O43" s="82">
        <f t="shared" si="4"/>
        <v>0.61516513329411859</v>
      </c>
      <c r="P43" s="76">
        <f>分析係数表!C46</f>
        <v>1</v>
      </c>
      <c r="Q43" s="82">
        <f>O43*P43</f>
        <v>0.61516513329411859</v>
      </c>
      <c r="R43" s="83">
        <v>0.64116887677839252</v>
      </c>
      <c r="S43" s="84">
        <f>I43+R43</f>
        <v>1.8646569841385161</v>
      </c>
      <c r="T43" s="85">
        <f>分析係数表!F46</f>
        <v>0.31355140186915886</v>
      </c>
      <c r="U43" s="86">
        <f>S43*T43</f>
        <v>0.58466581138174967</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92">
        <f>投入係数表!AA44</f>
        <v>0.50237529691211402</v>
      </c>
      <c r="E44" s="91">
        <f>SUM(E5:E43)</f>
        <v>50.2375296912114</v>
      </c>
      <c r="F44" s="92">
        <f>分析係数表!C47</f>
        <v>0.44631798907903963</v>
      </c>
      <c r="G44" s="91">
        <f>SUM(G5:G43)</f>
        <v>20.83089710538783</v>
      </c>
      <c r="H44" s="91">
        <f>SUM(H5:H43)</f>
        <v>24.556349941846324</v>
      </c>
      <c r="I44" s="91">
        <f>SUM(I5:I43)</f>
        <v>124.55634994184635</v>
      </c>
      <c r="J44" s="92">
        <f>分析係数表!G47</f>
        <v>0.26122233306007958</v>
      </c>
      <c r="K44" s="93">
        <f>SUM(K5:K43)</f>
        <v>19.610195124649131</v>
      </c>
      <c r="L44" s="94">
        <f>最終需要_まとめ!$L$33</f>
        <v>0.627</v>
      </c>
      <c r="M44" s="91">
        <f>K44*L44</f>
        <v>12.295592343155006</v>
      </c>
      <c r="N44" s="95">
        <f>分析係数表!H47</f>
        <v>1</v>
      </c>
      <c r="O44" s="96">
        <f>SUM(O5:O43)</f>
        <v>12.295592343155008</v>
      </c>
      <c r="P44" s="92">
        <f>分析係数表!C47</f>
        <v>0.44631798907903963</v>
      </c>
      <c r="Q44" s="96">
        <f>SUM(Q5:Q43)</f>
        <v>5.3334203910102325</v>
      </c>
      <c r="R44" s="91">
        <f>SUM(R5:R43)</f>
        <v>6.0148678148193975</v>
      </c>
      <c r="S44" s="97">
        <f>SUM(S5:S43)</f>
        <v>130.5712177566657</v>
      </c>
      <c r="T44" s="98">
        <f>分析係数表!F47</f>
        <v>0.52393110055407954</v>
      </c>
      <c r="U44" s="99">
        <f>SUM(U5:U43)</f>
        <v>64.44822262111731</v>
      </c>
      <c r="V44" s="100">
        <f>分析係数表!D47</f>
        <v>0.10969491056701794</v>
      </c>
      <c r="W44" s="164">
        <f>SUM(W5:W43)</f>
        <v>3</v>
      </c>
      <c r="X44" s="92">
        <f>分析係数表!E47</f>
        <v>8.3823050104198563E-2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124.59872229288092</v>
      </c>
      <c r="E6" s="168">
        <f>'1'!U44</f>
        <v>57.812532682378766</v>
      </c>
      <c r="F6" s="119">
        <f>'1'!W44</f>
        <v>35</v>
      </c>
      <c r="G6" s="171">
        <f>'1'!Y44</f>
        <v>22</v>
      </c>
      <c r="H6" s="53">
        <v>1</v>
      </c>
      <c r="I6" s="56"/>
      <c r="J6" s="104" t="s">
        <v>102</v>
      </c>
      <c r="K6" s="185">
        <v>0.75600000000000001</v>
      </c>
      <c r="L6" s="186">
        <v>0.73199999999999998</v>
      </c>
    </row>
    <row r="7" spans="1:12" x14ac:dyDescent="0.2">
      <c r="A7" s="159" t="s">
        <v>219</v>
      </c>
      <c r="B7" s="3" t="s">
        <v>265</v>
      </c>
      <c r="C7" s="133">
        <v>100</v>
      </c>
      <c r="D7" s="128">
        <f>'2'!S44</f>
        <v>110.35319234130338</v>
      </c>
      <c r="E7" s="169">
        <f>'2'!U44</f>
        <v>78.064585690687906</v>
      </c>
      <c r="F7" s="120">
        <f>'2'!W44</f>
        <v>14</v>
      </c>
      <c r="G7" s="172">
        <f>'2'!Y44</f>
        <v>0</v>
      </c>
      <c r="H7" s="156">
        <v>2</v>
      </c>
      <c r="I7" s="56"/>
      <c r="J7" s="103" t="s">
        <v>135</v>
      </c>
      <c r="K7" s="187">
        <v>0.74099999999999999</v>
      </c>
      <c r="L7" s="188">
        <v>0.71099999999999997</v>
      </c>
    </row>
    <row r="8" spans="1:12" x14ac:dyDescent="0.2">
      <c r="A8" s="159" t="s">
        <v>220</v>
      </c>
      <c r="B8" s="3" t="s">
        <v>266</v>
      </c>
      <c r="C8" s="133">
        <v>100</v>
      </c>
      <c r="D8" s="128">
        <f>'3'!S44</f>
        <v>118.97610697482358</v>
      </c>
      <c r="E8" s="169">
        <f>'3'!U44</f>
        <v>62.157036933172435</v>
      </c>
      <c r="F8" s="120">
        <f>'3'!W44</f>
        <v>12</v>
      </c>
      <c r="G8" s="172">
        <f>'3'!Y44</f>
        <v>12</v>
      </c>
      <c r="H8" s="156">
        <v>3</v>
      </c>
      <c r="I8" s="56"/>
      <c r="J8" s="103" t="s">
        <v>136</v>
      </c>
      <c r="K8" s="187">
        <v>0.90500000000000003</v>
      </c>
      <c r="L8" s="188">
        <v>0.73599999999999999</v>
      </c>
    </row>
    <row r="9" spans="1:12" x14ac:dyDescent="0.2">
      <c r="A9" s="159" t="s">
        <v>221</v>
      </c>
      <c r="B9" s="3" t="s">
        <v>27</v>
      </c>
      <c r="C9" s="133">
        <v>100</v>
      </c>
      <c r="D9" s="128">
        <f>'4'!S44</f>
        <v>117.5269409656904</v>
      </c>
      <c r="E9" s="169">
        <f>'4'!U44</f>
        <v>96.737154506734058</v>
      </c>
      <c r="F9" s="120">
        <f>'4'!W44</f>
        <v>14</v>
      </c>
      <c r="G9" s="172">
        <f>'4'!Y44</f>
        <v>0</v>
      </c>
      <c r="H9" s="156">
        <v>4</v>
      </c>
      <c r="I9" s="56"/>
      <c r="J9" s="103" t="s">
        <v>137</v>
      </c>
      <c r="K9" s="187">
        <v>0.871</v>
      </c>
      <c r="L9" s="188">
        <v>0.74299999999999999</v>
      </c>
    </row>
    <row r="10" spans="1:12" x14ac:dyDescent="0.2">
      <c r="A10" s="2" t="s">
        <v>222</v>
      </c>
      <c r="B10" s="10" t="s">
        <v>190</v>
      </c>
      <c r="C10" s="132">
        <v>100</v>
      </c>
      <c r="D10" s="127">
        <f>'5'!S44</f>
        <v>137.52928025560797</v>
      </c>
      <c r="E10" s="168">
        <f>'5'!U44</f>
        <v>49.457053317443638</v>
      </c>
      <c r="F10" s="119">
        <f>'5'!W44</f>
        <v>15</v>
      </c>
      <c r="G10" s="171">
        <f>'5'!Y44</f>
        <v>11</v>
      </c>
      <c r="H10" s="53">
        <v>5</v>
      </c>
      <c r="I10" s="56"/>
      <c r="J10" s="103" t="s">
        <v>138</v>
      </c>
      <c r="K10" s="187">
        <v>0.82499999999999996</v>
      </c>
      <c r="L10" s="188">
        <v>0.73499999999999999</v>
      </c>
    </row>
    <row r="11" spans="1:12" x14ac:dyDescent="0.2">
      <c r="A11" s="159" t="s">
        <v>223</v>
      </c>
      <c r="B11" s="3" t="s">
        <v>28</v>
      </c>
      <c r="C11" s="133">
        <v>100</v>
      </c>
      <c r="D11" s="128">
        <f>'6'!S44</f>
        <v>116.58047874086193</v>
      </c>
      <c r="E11" s="169">
        <f>'6'!U44</f>
        <v>48.105702490030396</v>
      </c>
      <c r="F11" s="120">
        <f>'6'!W44</f>
        <v>75</v>
      </c>
      <c r="G11" s="172">
        <f>'6'!Y44</f>
        <v>66</v>
      </c>
      <c r="H11" s="156">
        <v>6</v>
      </c>
      <c r="I11" s="56"/>
      <c r="J11" s="103" t="s">
        <v>139</v>
      </c>
      <c r="K11" s="187">
        <v>0.86899999999999999</v>
      </c>
      <c r="L11" s="188">
        <v>0.76500000000000001</v>
      </c>
    </row>
    <row r="12" spans="1:12" x14ac:dyDescent="0.2">
      <c r="A12" s="159" t="s">
        <v>224</v>
      </c>
      <c r="B12" s="3" t="s">
        <v>267</v>
      </c>
      <c r="C12" s="133">
        <v>100</v>
      </c>
      <c r="D12" s="128">
        <f>'7'!S44</f>
        <v>114.59223842621716</v>
      </c>
      <c r="E12" s="169">
        <f>'7'!U44</f>
        <v>42.134601740067133</v>
      </c>
      <c r="F12" s="120">
        <f>'7'!W44</f>
        <v>16</v>
      </c>
      <c r="G12" s="172">
        <f>'7'!Y44</f>
        <v>7</v>
      </c>
      <c r="H12" s="156">
        <v>7</v>
      </c>
      <c r="I12" s="56"/>
      <c r="J12" s="103" t="s">
        <v>140</v>
      </c>
      <c r="K12" s="187">
        <v>0.80400000000000005</v>
      </c>
      <c r="L12" s="188">
        <v>0.749</v>
      </c>
    </row>
    <row r="13" spans="1:12" x14ac:dyDescent="0.2">
      <c r="A13" s="159" t="s">
        <v>225</v>
      </c>
      <c r="B13" s="3" t="s">
        <v>29</v>
      </c>
      <c r="C13" s="133">
        <v>100</v>
      </c>
      <c r="D13" s="128">
        <f>'8'!S44</f>
        <v>110.04113966555143</v>
      </c>
      <c r="E13" s="169">
        <f>'8'!U44</f>
        <v>36.119780066624543</v>
      </c>
      <c r="F13" s="120">
        <f>'8'!W44</f>
        <v>3</v>
      </c>
      <c r="G13" s="172">
        <f>'8'!Y44</f>
        <v>3</v>
      </c>
      <c r="H13" s="156">
        <v>8</v>
      </c>
      <c r="I13" s="56"/>
      <c r="J13" s="103" t="s">
        <v>195</v>
      </c>
      <c r="K13" s="161">
        <v>0.78600000000000003</v>
      </c>
      <c r="L13" s="189">
        <v>0.73599999999999999</v>
      </c>
    </row>
    <row r="14" spans="1:12" x14ac:dyDescent="0.2">
      <c r="A14" s="159" t="s">
        <v>226</v>
      </c>
      <c r="B14" s="3" t="s">
        <v>30</v>
      </c>
      <c r="C14" s="133">
        <v>100</v>
      </c>
      <c r="D14" s="128">
        <f>'9'!S44</f>
        <v>103.03958181128316</v>
      </c>
      <c r="E14" s="169">
        <f>'9'!U44</f>
        <v>30.281181626820441</v>
      </c>
      <c r="F14" s="120">
        <f>'9'!W44</f>
        <v>3</v>
      </c>
      <c r="G14" s="172">
        <f>'9'!Y44</f>
        <v>2</v>
      </c>
      <c r="H14" s="156">
        <v>9</v>
      </c>
      <c r="I14" s="56"/>
      <c r="J14" s="103" t="s">
        <v>196</v>
      </c>
      <c r="K14" s="161">
        <v>0.69399999999999995</v>
      </c>
      <c r="L14" s="189">
        <v>0.751</v>
      </c>
    </row>
    <row r="15" spans="1:12" x14ac:dyDescent="0.2">
      <c r="A15" s="159" t="s">
        <v>2</v>
      </c>
      <c r="B15" s="3" t="s">
        <v>364</v>
      </c>
      <c r="C15" s="133">
        <v>100</v>
      </c>
      <c r="D15" s="128">
        <f>'10'!S44</f>
        <v>114.03648927924471</v>
      </c>
      <c r="E15" s="169">
        <f>'10'!U44</f>
        <v>42.687086046023211</v>
      </c>
      <c r="F15" s="120">
        <f>'10'!W44</f>
        <v>14</v>
      </c>
      <c r="G15" s="172">
        <f>'10'!Y44</f>
        <v>10</v>
      </c>
      <c r="H15" s="156">
        <v>10</v>
      </c>
      <c r="I15" s="56"/>
      <c r="J15" s="103" t="s">
        <v>197</v>
      </c>
      <c r="K15" s="161">
        <v>0.66300000000000003</v>
      </c>
      <c r="L15" s="189">
        <v>0.73499999999999999</v>
      </c>
    </row>
    <row r="16" spans="1:12" x14ac:dyDescent="0.2">
      <c r="A16" s="159" t="s">
        <v>3</v>
      </c>
      <c r="B16" s="3" t="s">
        <v>31</v>
      </c>
      <c r="C16" s="133">
        <v>100</v>
      </c>
      <c r="D16" s="128">
        <f>'11'!S44</f>
        <v>119.13967915096913</v>
      </c>
      <c r="E16" s="169">
        <f>'11'!U44</f>
        <v>56.539737467302736</v>
      </c>
      <c r="F16" s="120">
        <f>'11'!W44</f>
        <v>11</v>
      </c>
      <c r="G16" s="172">
        <f>'11'!Y44</f>
        <v>9</v>
      </c>
      <c r="H16" s="156">
        <v>11</v>
      </c>
      <c r="I16" s="56"/>
      <c r="J16" s="103" t="s">
        <v>198</v>
      </c>
      <c r="K16" s="161">
        <v>0.66</v>
      </c>
      <c r="L16" s="189">
        <v>0.72199999999999998</v>
      </c>
    </row>
    <row r="17" spans="1:12" x14ac:dyDescent="0.2">
      <c r="A17" s="159" t="s">
        <v>4</v>
      </c>
      <c r="B17" s="3" t="s">
        <v>32</v>
      </c>
      <c r="C17" s="133">
        <v>100</v>
      </c>
      <c r="D17" s="128">
        <f>'12'!S44</f>
        <v>110.51628362369446</v>
      </c>
      <c r="E17" s="169">
        <f>'12'!U44</f>
        <v>28.540068322231907</v>
      </c>
      <c r="F17" s="120">
        <f>'12'!W44</f>
        <v>8</v>
      </c>
      <c r="G17" s="172">
        <f>'12'!Y44</f>
        <v>5</v>
      </c>
      <c r="H17" s="156">
        <v>12</v>
      </c>
      <c r="I17" s="56"/>
      <c r="J17" s="103" t="s">
        <v>199</v>
      </c>
      <c r="K17" s="161">
        <v>0.69299999999999995</v>
      </c>
      <c r="L17" s="189">
        <v>0.73899999999999999</v>
      </c>
    </row>
    <row r="18" spans="1:12" x14ac:dyDescent="0.2">
      <c r="A18" s="159" t="s">
        <v>5</v>
      </c>
      <c r="B18" s="3" t="s">
        <v>33</v>
      </c>
      <c r="C18" s="133">
        <v>100</v>
      </c>
      <c r="D18" s="128">
        <f>'13'!S44</f>
        <v>110.69814452507654</v>
      </c>
      <c r="E18" s="169">
        <f>'13'!U44</f>
        <v>28.553110208850537</v>
      </c>
      <c r="F18" s="120">
        <f>'13'!W44</f>
        <v>9</v>
      </c>
      <c r="G18" s="172">
        <f>'13'!Y44</f>
        <v>6</v>
      </c>
      <c r="H18" s="156">
        <v>13</v>
      </c>
      <c r="I18" s="56"/>
      <c r="J18" s="103" t="s">
        <v>215</v>
      </c>
      <c r="K18" s="161">
        <v>0.75800000000000001</v>
      </c>
      <c r="L18" s="189">
        <v>0.74199999999999999</v>
      </c>
    </row>
    <row r="19" spans="1:12" x14ac:dyDescent="0.2">
      <c r="A19" s="159" t="s">
        <v>6</v>
      </c>
      <c r="B19" s="3" t="s">
        <v>34</v>
      </c>
      <c r="C19" s="133">
        <v>100</v>
      </c>
      <c r="D19" s="128">
        <f>'14'!S44</f>
        <v>116.26898331732923</v>
      </c>
      <c r="E19" s="169">
        <f>'14'!U44</f>
        <v>51.919676217135688</v>
      </c>
      <c r="F19" s="120">
        <f>'14'!W44</f>
        <v>24</v>
      </c>
      <c r="G19" s="172">
        <f>'14'!Y44</f>
        <v>13</v>
      </c>
      <c r="H19" s="156">
        <v>14</v>
      </c>
      <c r="I19" s="56"/>
      <c r="J19" s="103" t="s">
        <v>216</v>
      </c>
      <c r="K19" s="161">
        <v>0.752</v>
      </c>
      <c r="L19" s="189">
        <v>0.72199999999999998</v>
      </c>
    </row>
    <row r="20" spans="1:12" x14ac:dyDescent="0.2">
      <c r="A20" s="159" t="s">
        <v>7</v>
      </c>
      <c r="B20" s="3" t="s">
        <v>268</v>
      </c>
      <c r="C20" s="133">
        <v>100</v>
      </c>
      <c r="D20" s="128">
        <f>'15'!S44</f>
        <v>114.18724798514114</v>
      </c>
      <c r="E20" s="169">
        <f>'15'!U44</f>
        <v>49.729329584045196</v>
      </c>
      <c r="F20" s="120">
        <f>'15'!W44</f>
        <v>7</v>
      </c>
      <c r="G20" s="172">
        <f>'15'!Y44</f>
        <v>4</v>
      </c>
      <c r="H20" s="156">
        <v>15</v>
      </c>
      <c r="I20" s="56"/>
      <c r="J20" s="103" t="s">
        <v>217</v>
      </c>
      <c r="K20" s="161">
        <v>0.71899999999999997</v>
      </c>
      <c r="L20" s="189">
        <v>0.74399999999999999</v>
      </c>
    </row>
    <row r="21" spans="1:12" x14ac:dyDescent="0.2">
      <c r="A21" s="159" t="s">
        <v>8</v>
      </c>
      <c r="B21" s="3" t="s">
        <v>269</v>
      </c>
      <c r="C21" s="133">
        <v>100</v>
      </c>
      <c r="D21" s="128">
        <f>'16'!S44</f>
        <v>114.07378554093305</v>
      </c>
      <c r="E21" s="169">
        <f>'16'!U44</f>
        <v>51.955384068108124</v>
      </c>
      <c r="F21" s="120">
        <f>'16'!W44</f>
        <v>4</v>
      </c>
      <c r="G21" s="172">
        <f>'16'!Y44</f>
        <v>3</v>
      </c>
      <c r="H21" s="156">
        <v>16</v>
      </c>
      <c r="I21" s="56"/>
      <c r="J21" s="103" t="s">
        <v>218</v>
      </c>
      <c r="K21" s="161">
        <v>0.82599999999999996</v>
      </c>
      <c r="L21" s="189">
        <v>0.75</v>
      </c>
    </row>
    <row r="22" spans="1:12" x14ac:dyDescent="0.2">
      <c r="A22" s="159" t="s">
        <v>9</v>
      </c>
      <c r="B22" s="3" t="s">
        <v>270</v>
      </c>
      <c r="C22" s="133">
        <v>100</v>
      </c>
      <c r="D22" s="128">
        <f>'17'!S44</f>
        <v>112.63949497811338</v>
      </c>
      <c r="E22" s="169">
        <f>'17'!U44</f>
        <v>48.531239114902711</v>
      </c>
      <c r="F22" s="120">
        <f>'17'!W44</f>
        <v>10</v>
      </c>
      <c r="G22" s="172">
        <f>'17'!Y44</f>
        <v>7</v>
      </c>
      <c r="H22" s="156">
        <v>17</v>
      </c>
      <c r="I22" s="56"/>
      <c r="J22" s="103" t="s">
        <v>252</v>
      </c>
      <c r="K22" s="161">
        <v>0.84399999999999997</v>
      </c>
      <c r="L22" s="189">
        <v>0.76200000000000001</v>
      </c>
    </row>
    <row r="23" spans="1:12" x14ac:dyDescent="0.2">
      <c r="A23" s="159" t="s">
        <v>10</v>
      </c>
      <c r="B23" s="3" t="s">
        <v>271</v>
      </c>
      <c r="C23" s="133">
        <v>100</v>
      </c>
      <c r="D23" s="128">
        <f>'18'!S44</f>
        <v>114.55310770103384</v>
      </c>
      <c r="E23" s="169">
        <f>'18'!U44</f>
        <v>43.098447979303558</v>
      </c>
      <c r="F23" s="120">
        <f>'18'!W44</f>
        <v>2</v>
      </c>
      <c r="G23" s="172">
        <f>'18'!Y44</f>
        <v>0</v>
      </c>
      <c r="H23" s="156">
        <v>18</v>
      </c>
      <c r="I23" s="56"/>
      <c r="J23" s="190" t="s">
        <v>262</v>
      </c>
      <c r="K23" s="394">
        <v>0.94499999999999995</v>
      </c>
      <c r="L23" s="395">
        <v>0.77200000000000002</v>
      </c>
    </row>
    <row r="24" spans="1:12" x14ac:dyDescent="0.2">
      <c r="A24" s="159" t="s">
        <v>11</v>
      </c>
      <c r="B24" s="3" t="s">
        <v>35</v>
      </c>
      <c r="C24" s="133">
        <v>100</v>
      </c>
      <c r="D24" s="128">
        <f>'19'!S44</f>
        <v>119.25004718024418</v>
      </c>
      <c r="E24" s="169">
        <f>'19'!U44</f>
        <v>43.354164670617507</v>
      </c>
      <c r="F24" s="120">
        <f>'19'!W44</f>
        <v>4</v>
      </c>
      <c r="G24" s="172">
        <f>'19'!Y44</f>
        <v>4</v>
      </c>
      <c r="H24" s="156">
        <v>19</v>
      </c>
      <c r="I24" s="56"/>
      <c r="J24" s="103" t="s">
        <v>339</v>
      </c>
      <c r="K24" s="161">
        <v>0.80800000000000005</v>
      </c>
      <c r="L24" s="189">
        <v>0.74199999999999999</v>
      </c>
    </row>
    <row r="25" spans="1:12" x14ac:dyDescent="0.2">
      <c r="A25" s="159" t="s">
        <v>12</v>
      </c>
      <c r="B25" s="3" t="s">
        <v>366</v>
      </c>
      <c r="C25" s="133">
        <v>100</v>
      </c>
      <c r="D25" s="128">
        <f>'20'!S44</f>
        <v>110.21650921414468</v>
      </c>
      <c r="E25" s="169">
        <f>'20'!U44</f>
        <v>39.038141971919146</v>
      </c>
      <c r="F25" s="120">
        <f>'20'!W44</f>
        <v>93</v>
      </c>
      <c r="G25" s="172">
        <f>'20'!Y44</f>
        <v>104</v>
      </c>
      <c r="H25" s="156">
        <v>20</v>
      </c>
      <c r="I25" s="56"/>
      <c r="J25" s="103" t="s">
        <v>368</v>
      </c>
      <c r="K25" s="161">
        <v>0.82699999999999996</v>
      </c>
      <c r="L25" s="189">
        <v>0.69599999999999995</v>
      </c>
    </row>
    <row r="26" spans="1:12" x14ac:dyDescent="0.2">
      <c r="A26" s="159" t="s">
        <v>13</v>
      </c>
      <c r="B26" s="3" t="s">
        <v>191</v>
      </c>
      <c r="C26" s="133">
        <v>100</v>
      </c>
      <c r="D26" s="128">
        <f>'21'!S44</f>
        <v>114.92129096653575</v>
      </c>
      <c r="E26" s="169">
        <f>'21'!U44</f>
        <v>28.077880991089422</v>
      </c>
      <c r="F26" s="120">
        <f>'21'!W44</f>
        <v>6</v>
      </c>
      <c r="G26" s="172">
        <f>'21'!Y44</f>
        <v>5</v>
      </c>
      <c r="H26" s="156">
        <v>21</v>
      </c>
      <c r="I26" s="56"/>
      <c r="J26" s="200" t="s">
        <v>369</v>
      </c>
      <c r="K26" s="161">
        <v>0.78</v>
      </c>
      <c r="L26" s="189">
        <v>0.71399999999999997</v>
      </c>
    </row>
    <row r="27" spans="1:12" x14ac:dyDescent="0.2">
      <c r="A27" s="11" t="s">
        <v>14</v>
      </c>
      <c r="B27" s="12" t="s">
        <v>50</v>
      </c>
      <c r="C27" s="134">
        <v>100</v>
      </c>
      <c r="D27" s="129">
        <f>'22'!S44</f>
        <v>124.07622393680383</v>
      </c>
      <c r="E27" s="170">
        <f>'22'!U44</f>
        <v>51.118661658451458</v>
      </c>
      <c r="F27" s="121">
        <f>'22'!W44</f>
        <v>7</v>
      </c>
      <c r="G27" s="173">
        <f>'22'!Y44</f>
        <v>5</v>
      </c>
      <c r="H27" s="157">
        <v>22</v>
      </c>
      <c r="I27" s="56"/>
      <c r="J27" s="199" t="s">
        <v>370</v>
      </c>
      <c r="K27" s="396">
        <v>0.82799999999999996</v>
      </c>
      <c r="L27" s="397">
        <v>0.68200000000000005</v>
      </c>
    </row>
    <row r="28" spans="1:12" x14ac:dyDescent="0.2">
      <c r="A28" s="159" t="s">
        <v>15</v>
      </c>
      <c r="B28" s="3" t="s">
        <v>36</v>
      </c>
      <c r="C28" s="133">
        <v>100</v>
      </c>
      <c r="D28" s="128">
        <f>'23'!S44</f>
        <v>122.73775558378375</v>
      </c>
      <c r="E28" s="169">
        <f>'23'!U44</f>
        <v>57.477430679015271</v>
      </c>
      <c r="F28" s="120">
        <f>'23'!W44</f>
        <v>16</v>
      </c>
      <c r="G28" s="172">
        <f>'23'!Y44</f>
        <v>9</v>
      </c>
      <c r="H28" s="156">
        <v>23</v>
      </c>
      <c r="I28" s="56"/>
      <c r="J28" s="114" t="s">
        <v>549</v>
      </c>
      <c r="K28" s="422">
        <v>0.67200000000000004</v>
      </c>
      <c r="L28" s="423">
        <v>0.67900000000000005</v>
      </c>
    </row>
    <row r="29" spans="1:12" x14ac:dyDescent="0.2">
      <c r="A29" s="159" t="s">
        <v>16</v>
      </c>
      <c r="B29" s="3" t="s">
        <v>192</v>
      </c>
      <c r="C29" s="133">
        <v>100</v>
      </c>
      <c r="D29" s="128">
        <f>'24'!S44</f>
        <v>113.6925280712733</v>
      </c>
      <c r="E29" s="169">
        <f>'24'!U44</f>
        <v>32.385408697345845</v>
      </c>
      <c r="F29" s="120">
        <f>'24'!W44</f>
        <v>0</v>
      </c>
      <c r="G29" s="172">
        <f>'24'!Y44</f>
        <v>0</v>
      </c>
      <c r="H29" s="156">
        <v>24</v>
      </c>
      <c r="I29" s="56"/>
      <c r="J29" s="200" t="s">
        <v>550</v>
      </c>
      <c r="K29" s="416">
        <v>0.59799999999999998</v>
      </c>
      <c r="L29" s="417">
        <v>0.61099999999999999</v>
      </c>
    </row>
    <row r="30" spans="1:12" x14ac:dyDescent="0.2">
      <c r="A30" s="159" t="s">
        <v>17</v>
      </c>
      <c r="B30" s="3" t="s">
        <v>272</v>
      </c>
      <c r="C30" s="133">
        <v>100</v>
      </c>
      <c r="D30" s="128">
        <f>'25'!S44</f>
        <v>130.5712177566657</v>
      </c>
      <c r="E30" s="169">
        <f>'25'!U44</f>
        <v>64.44822262111731</v>
      </c>
      <c r="F30" s="120">
        <f>'25'!W44</f>
        <v>3</v>
      </c>
      <c r="G30" s="172">
        <f>'25'!Y44</f>
        <v>3</v>
      </c>
      <c r="H30" s="156">
        <v>25</v>
      </c>
      <c r="I30" s="56"/>
      <c r="J30" s="200" t="s">
        <v>551</v>
      </c>
      <c r="K30" s="416">
        <v>0.71299999999999997</v>
      </c>
      <c r="L30" s="417">
        <v>0.622</v>
      </c>
    </row>
    <row r="31" spans="1:12" x14ac:dyDescent="0.2">
      <c r="A31" s="159" t="s">
        <v>18</v>
      </c>
      <c r="B31" s="3" t="s">
        <v>273</v>
      </c>
      <c r="C31" s="133">
        <v>100</v>
      </c>
      <c r="D31" s="128">
        <f>'26'!S44</f>
        <v>128.77036627106091</v>
      </c>
      <c r="E31" s="169">
        <f>'26'!U44</f>
        <v>80.783901116089538</v>
      </c>
      <c r="F31" s="120">
        <f>'26'!W44</f>
        <v>11</v>
      </c>
      <c r="G31" s="172">
        <f>'26'!Y44</f>
        <v>8</v>
      </c>
      <c r="H31" s="156">
        <v>26</v>
      </c>
      <c r="I31" s="56"/>
      <c r="J31" s="115" t="s">
        <v>552</v>
      </c>
      <c r="K31" s="424">
        <v>0.64</v>
      </c>
      <c r="L31" s="425">
        <v>0.64900000000000002</v>
      </c>
    </row>
    <row r="32" spans="1:12" x14ac:dyDescent="0.2">
      <c r="A32" s="159" t="s">
        <v>19</v>
      </c>
      <c r="B32" s="3" t="s">
        <v>274</v>
      </c>
      <c r="C32" s="133">
        <v>100</v>
      </c>
      <c r="D32" s="128">
        <f>'27'!S44</f>
        <v>123.69315599419639</v>
      </c>
      <c r="E32" s="169">
        <f>'27'!U44</f>
        <v>84.669894271595084</v>
      </c>
      <c r="F32" s="120">
        <f>'27'!W44</f>
        <v>31</v>
      </c>
      <c r="G32" s="172">
        <f>'27'!Y44</f>
        <v>18</v>
      </c>
      <c r="H32" s="156">
        <v>27</v>
      </c>
      <c r="I32" s="56"/>
      <c r="J32" s="191" t="s">
        <v>141</v>
      </c>
      <c r="K32" s="191"/>
      <c r="L32" s="47" t="s">
        <v>120</v>
      </c>
    </row>
    <row r="33" spans="1:12" x14ac:dyDescent="0.2">
      <c r="A33" s="159" t="s">
        <v>20</v>
      </c>
      <c r="B33" s="3" t="s">
        <v>37</v>
      </c>
      <c r="C33" s="133">
        <v>100</v>
      </c>
      <c r="D33" s="128">
        <f>'28'!S44</f>
        <v>121.39893553838404</v>
      </c>
      <c r="E33" s="169">
        <f>'28'!U44</f>
        <v>77.561117205032744</v>
      </c>
      <c r="F33" s="120">
        <f>'28'!W44</f>
        <v>17</v>
      </c>
      <c r="G33" s="172">
        <f>'28'!Y44</f>
        <v>15</v>
      </c>
      <c r="H33" s="156">
        <v>28</v>
      </c>
      <c r="I33" s="56"/>
      <c r="J33" s="57" t="s">
        <v>612</v>
      </c>
      <c r="K33" s="58">
        <v>0.65</v>
      </c>
      <c r="L33" s="58">
        <v>0.627</v>
      </c>
    </row>
    <row r="34" spans="1:12" x14ac:dyDescent="0.2">
      <c r="A34" s="159" t="s">
        <v>21</v>
      </c>
      <c r="B34" s="3" t="s">
        <v>38</v>
      </c>
      <c r="C34" s="133">
        <v>100</v>
      </c>
      <c r="D34" s="128">
        <f>'29'!S44</f>
        <v>105.91440367177897</v>
      </c>
      <c r="E34" s="169">
        <f>'29'!U44</f>
        <v>91.945574684231374</v>
      </c>
      <c r="F34" s="120">
        <f>'29'!W44</f>
        <v>1</v>
      </c>
      <c r="G34" s="172">
        <f>'29'!Y44</f>
        <v>0</v>
      </c>
      <c r="H34" s="156">
        <v>29</v>
      </c>
      <c r="I34" s="56"/>
    </row>
    <row r="35" spans="1:12" x14ac:dyDescent="0.2">
      <c r="A35" s="159" t="s">
        <v>22</v>
      </c>
      <c r="B35" s="3" t="s">
        <v>377</v>
      </c>
      <c r="C35" s="133">
        <v>100</v>
      </c>
      <c r="D35" s="128">
        <f>'30'!S44</f>
        <v>124.9393459454968</v>
      </c>
      <c r="E35" s="169">
        <f>'30'!U44</f>
        <v>75.698982011788161</v>
      </c>
      <c r="F35" s="120">
        <f>'30'!W44</f>
        <v>13</v>
      </c>
      <c r="G35" s="172">
        <f>'30'!Y44</f>
        <v>12</v>
      </c>
      <c r="H35" s="156">
        <v>30</v>
      </c>
      <c r="I35" s="56"/>
    </row>
    <row r="36" spans="1:12" x14ac:dyDescent="0.2">
      <c r="A36" s="159" t="s">
        <v>23</v>
      </c>
      <c r="B36" s="3" t="s">
        <v>193</v>
      </c>
      <c r="C36" s="133">
        <v>100</v>
      </c>
      <c r="D36" s="128">
        <f>'31'!S44</f>
        <v>118.43737213338467</v>
      </c>
      <c r="E36" s="169">
        <f>'31'!U44</f>
        <v>73.499828870300334</v>
      </c>
      <c r="F36" s="120">
        <f>'31'!W44</f>
        <v>17</v>
      </c>
      <c r="G36" s="172">
        <f>'31'!Y44</f>
        <v>17</v>
      </c>
      <c r="H36" s="156">
        <v>31</v>
      </c>
      <c r="I36" s="56"/>
    </row>
    <row r="37" spans="1:12" x14ac:dyDescent="0.2">
      <c r="A37" s="159" t="s">
        <v>24</v>
      </c>
      <c r="B37" s="3" t="s">
        <v>39</v>
      </c>
      <c r="C37" s="133">
        <v>100</v>
      </c>
      <c r="D37" s="128">
        <f>'32'!S44</f>
        <v>121.51235687240495</v>
      </c>
      <c r="E37" s="169">
        <f>'32'!U44</f>
        <v>83.168571533005561</v>
      </c>
      <c r="F37" s="120">
        <f>'32'!W44</f>
        <v>5</v>
      </c>
      <c r="G37" s="172">
        <f>'32'!Y44</f>
        <v>5</v>
      </c>
      <c r="H37" s="156">
        <v>32</v>
      </c>
      <c r="I37" s="56"/>
    </row>
    <row r="38" spans="1:12" x14ac:dyDescent="0.2">
      <c r="A38" s="159" t="s">
        <v>25</v>
      </c>
      <c r="B38" s="3" t="s">
        <v>40</v>
      </c>
      <c r="C38" s="133">
        <v>100</v>
      </c>
      <c r="D38" s="128">
        <f>'33'!S44</f>
        <v>128.0720071911602</v>
      </c>
      <c r="E38" s="169">
        <f>'33'!U44</f>
        <v>88.124425430380711</v>
      </c>
      <c r="F38" s="120">
        <f>'33'!W44</f>
        <v>10</v>
      </c>
      <c r="G38" s="172">
        <f>'33'!Y44</f>
        <v>5</v>
      </c>
      <c r="H38" s="156">
        <v>33</v>
      </c>
      <c r="I38" s="56"/>
    </row>
    <row r="39" spans="1:12" x14ac:dyDescent="0.2">
      <c r="A39" s="159" t="s">
        <v>26</v>
      </c>
      <c r="B39" s="3" t="s">
        <v>276</v>
      </c>
      <c r="C39" s="133">
        <v>100</v>
      </c>
      <c r="D39" s="128">
        <f>'34'!S44</f>
        <v>125.62166020925113</v>
      </c>
      <c r="E39" s="169">
        <f>'34'!U44</f>
        <v>71.338938013943419</v>
      </c>
      <c r="F39" s="120">
        <f>'34'!W44</f>
        <v>16</v>
      </c>
      <c r="G39" s="172">
        <f>'34'!Y44</f>
        <v>15</v>
      </c>
      <c r="H39" s="156">
        <v>34</v>
      </c>
      <c r="I39" s="56"/>
    </row>
    <row r="40" spans="1:12" x14ac:dyDescent="0.2">
      <c r="A40" s="159" t="s">
        <v>51</v>
      </c>
      <c r="B40" s="3" t="s">
        <v>367</v>
      </c>
      <c r="C40" s="133">
        <v>100</v>
      </c>
      <c r="D40" s="128">
        <f>'35'!S44</f>
        <v>129.33030460553488</v>
      </c>
      <c r="E40" s="169">
        <f>'35'!U44</f>
        <v>72.947280017585683</v>
      </c>
      <c r="F40" s="120">
        <f>'35'!W44</f>
        <v>97</v>
      </c>
      <c r="G40" s="172">
        <f>'35'!Y44</f>
        <v>77</v>
      </c>
      <c r="H40" s="156">
        <v>35</v>
      </c>
      <c r="I40" s="56"/>
    </row>
    <row r="41" spans="1:12" x14ac:dyDescent="0.2">
      <c r="A41" s="159" t="s">
        <v>194</v>
      </c>
      <c r="B41" s="3" t="s">
        <v>41</v>
      </c>
      <c r="C41" s="133">
        <v>100</v>
      </c>
      <c r="D41" s="128">
        <f>'36'!S44</f>
        <v>120.84322568470209</v>
      </c>
      <c r="E41" s="169">
        <f>'36'!U44</f>
        <v>77.596455099410903</v>
      </c>
      <c r="F41" s="120">
        <f>'36'!W44</f>
        <v>18</v>
      </c>
      <c r="G41" s="172">
        <f>'36'!Y44</f>
        <v>13</v>
      </c>
      <c r="H41" s="156">
        <v>36</v>
      </c>
      <c r="I41" s="56"/>
    </row>
    <row r="42" spans="1:12" x14ac:dyDescent="0.2">
      <c r="A42" s="159" t="s">
        <v>200</v>
      </c>
      <c r="B42" s="3" t="s">
        <v>345</v>
      </c>
      <c r="C42" s="133">
        <v>100</v>
      </c>
      <c r="D42" s="128">
        <f>'37'!S44</f>
        <v>125.50811821734513</v>
      </c>
      <c r="E42" s="169">
        <f>'37'!U44</f>
        <v>60.284371833310345</v>
      </c>
      <c r="F42" s="120">
        <f>'37'!W44</f>
        <v>19</v>
      </c>
      <c r="G42" s="172">
        <f>'37'!Y44</f>
        <v>13</v>
      </c>
      <c r="H42" s="156">
        <v>37</v>
      </c>
      <c r="I42" s="56"/>
    </row>
    <row r="43" spans="1:12" x14ac:dyDescent="0.2">
      <c r="A43" s="159" t="s">
        <v>201</v>
      </c>
      <c r="B43" s="3" t="s">
        <v>278</v>
      </c>
      <c r="C43" s="133">
        <v>100</v>
      </c>
      <c r="D43" s="128">
        <f>'38'!S44</f>
        <v>160.36111759975819</v>
      </c>
      <c r="E43" s="169">
        <f>'38'!U44</f>
        <v>27.485858517543345</v>
      </c>
      <c r="F43" s="120">
        <f>'38'!W44</f>
        <v>4</v>
      </c>
      <c r="G43" s="172">
        <f>'38'!Y44</f>
        <v>3</v>
      </c>
      <c r="H43" s="156">
        <v>38</v>
      </c>
      <c r="I43" s="56"/>
    </row>
    <row r="44" spans="1:12" x14ac:dyDescent="0.2">
      <c r="A44" s="159" t="s">
        <v>202</v>
      </c>
      <c r="B44" s="3" t="s">
        <v>279</v>
      </c>
      <c r="C44" s="133">
        <v>100</v>
      </c>
      <c r="D44" s="128">
        <f>'39'!S44</f>
        <v>135.87416426915425</v>
      </c>
      <c r="E44" s="169">
        <f>'39'!U44</f>
        <v>54.90422721840703</v>
      </c>
      <c r="F44" s="120">
        <f>'39'!W44</f>
        <v>2</v>
      </c>
      <c r="G44" s="172">
        <f>'39'!Y44</f>
        <v>1</v>
      </c>
      <c r="H44" s="156">
        <v>39</v>
      </c>
      <c r="I44" s="56"/>
    </row>
    <row r="45" spans="1:12" x14ac:dyDescent="0.2">
      <c r="A45" s="106"/>
      <c r="B45" s="94" t="s">
        <v>83</v>
      </c>
      <c r="C45" s="135">
        <f>SUM(C6:C44)</f>
        <v>3900</v>
      </c>
      <c r="D45" s="202">
        <f>SUM(D6:D44)</f>
        <v>4685.0930044888191</v>
      </c>
      <c r="E45" s="203">
        <f>SUM(E6:E44)</f>
        <v>2238.333045174043</v>
      </c>
      <c r="F45" s="204">
        <f>SUM(F6:F44)</f>
        <v>666</v>
      </c>
      <c r="G45" s="205">
        <f>SUM(G6:G44)</f>
        <v>512</v>
      </c>
      <c r="H45" s="160"/>
      <c r="I45" s="56"/>
    </row>
    <row r="46" spans="1:12" x14ac:dyDescent="0.2">
      <c r="A46" s="398" t="str">
        <f>取引基本表!$E$1</f>
        <v>2015年淡路市産業連関表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0.75107940679556973</v>
      </c>
      <c r="G5" s="77">
        <f t="shared" ref="G5:G38" si="1">E5*F5</f>
        <v>0</v>
      </c>
      <c r="H5" s="77">
        <f t="array" ref="H5:H43">MMULT(逆行列係数!C5:AO43,'26'!G5:G43)</f>
        <v>2.0947047106462538E-3</v>
      </c>
      <c r="I5" s="77">
        <f t="shared" ref="I5:I38" si="2">C5+H5</f>
        <v>2.0947047106462538E-3</v>
      </c>
      <c r="J5" s="76">
        <f>分析係数表!G8</f>
        <v>0.11972085188304657</v>
      </c>
      <c r="K5" s="78">
        <f t="shared" ref="K5:K38" si="3">I5*J5</f>
        <v>2.507798324020001E-4</v>
      </c>
      <c r="L5" s="79" t="s">
        <v>184</v>
      </c>
      <c r="M5" s="80" t="s">
        <v>184</v>
      </c>
      <c r="N5" s="81">
        <f>分析係数表!H8</f>
        <v>1.1750518547103371E-2</v>
      </c>
      <c r="O5" s="82">
        <f t="shared" ref="O5:O43" si="4">$M$44*N5</f>
        <v>0.39286408920128918</v>
      </c>
      <c r="P5" s="76">
        <f>分析係数表!C8</f>
        <v>0.75107940679556973</v>
      </c>
      <c r="Q5" s="82">
        <f t="shared" ref="Q5:Q38" si="5">O5*P5</f>
        <v>0.29507212706858604</v>
      </c>
      <c r="R5" s="83">
        <f t="array" ref="R5:R43">MMULT(逆行列係数!C5:AO43,'26'!Q5:Q43)</f>
        <v>0.41661109695971743</v>
      </c>
      <c r="S5" s="84">
        <f t="shared" ref="S5:S38" si="6">I5+R5</f>
        <v>0.4187058016703637</v>
      </c>
      <c r="T5" s="85">
        <f>分析係数表!F8</f>
        <v>0.45193117555047529</v>
      </c>
      <c r="U5" s="86">
        <f t="shared" ref="U5:U38" si="7">S5*T5</f>
        <v>0.18922620515869162</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投入係数表!AB6</f>
        <v>0</v>
      </c>
      <c r="E6" s="77">
        <f t="shared" si="0"/>
        <v>0</v>
      </c>
      <c r="F6" s="76">
        <f>分析係数表!C9</f>
        <v>5.0420168067226934E-2</v>
      </c>
      <c r="G6" s="77">
        <f t="shared" si="1"/>
        <v>0</v>
      </c>
      <c r="H6" s="77">
        <v>1.6631800948529452E-5</v>
      </c>
      <c r="I6" s="77">
        <f t="shared" si="2"/>
        <v>1.6631800948529452E-5</v>
      </c>
      <c r="J6" s="76">
        <f>分析係数表!G9</f>
        <v>0.2857142857142857</v>
      </c>
      <c r="K6" s="78">
        <f t="shared" si="3"/>
        <v>4.7519431281512716E-6</v>
      </c>
      <c r="L6" s="79"/>
      <c r="M6" s="80"/>
      <c r="N6" s="81">
        <f>分析係数表!H9</f>
        <v>6.077854420915537E-4</v>
      </c>
      <c r="O6" s="82">
        <f t="shared" si="4"/>
        <v>2.0320556337997717E-2</v>
      </c>
      <c r="P6" s="76">
        <f>分析係数表!C9</f>
        <v>5.0420168067226934E-2</v>
      </c>
      <c r="Q6" s="82">
        <f t="shared" si="5"/>
        <v>1.0245658657813982E-3</v>
      </c>
      <c r="R6" s="83">
        <v>1.1798697085358401E-3</v>
      </c>
      <c r="S6" s="84">
        <f t="shared" si="6"/>
        <v>1.1965015094843696E-3</v>
      </c>
      <c r="T6" s="85">
        <f>分析係数表!F9</f>
        <v>0.7142857142857143</v>
      </c>
      <c r="U6" s="86">
        <f t="shared" si="7"/>
        <v>8.5464393534597828E-4</v>
      </c>
      <c r="V6" s="87">
        <f>分析係数表!D9</f>
        <v>0.14285714285714285</v>
      </c>
      <c r="W6" s="88">
        <f t="shared" si="8"/>
        <v>0</v>
      </c>
      <c r="X6" s="76">
        <f>分析係数表!E9</f>
        <v>0</v>
      </c>
      <c r="Y6" s="89">
        <f t="shared" si="9"/>
        <v>0</v>
      </c>
    </row>
    <row r="7" spans="1:25" x14ac:dyDescent="0.2">
      <c r="A7" s="6" t="s">
        <v>220</v>
      </c>
      <c r="B7" s="5" t="s">
        <v>266</v>
      </c>
      <c r="C7" s="90"/>
      <c r="D7" s="76">
        <f>投入係数表!AB7</f>
        <v>0</v>
      </c>
      <c r="E7" s="77">
        <f t="shared" si="0"/>
        <v>0</v>
      </c>
      <c r="F7" s="76">
        <f>分析係数表!C10</f>
        <v>1</v>
      </c>
      <c r="G7" s="77">
        <f t="shared" si="1"/>
        <v>0</v>
      </c>
      <c r="H7" s="77">
        <v>5.7020118619054193E-3</v>
      </c>
      <c r="I7" s="77">
        <f t="shared" si="2"/>
        <v>5.7020118619054193E-3</v>
      </c>
      <c r="J7" s="76">
        <f>分析係数表!G10</f>
        <v>0.17928858290304073</v>
      </c>
      <c r="K7" s="78">
        <f t="shared" si="3"/>
        <v>1.0223056264173514E-3</v>
      </c>
      <c r="L7" s="79"/>
      <c r="M7" s="80"/>
      <c r="N7" s="81">
        <f>分析係数表!H10</f>
        <v>1.1866287202739858E-3</v>
      </c>
      <c r="O7" s="82">
        <f t="shared" si="4"/>
        <v>3.9673467136090781E-2</v>
      </c>
      <c r="P7" s="76">
        <f>分析係数表!C10</f>
        <v>1</v>
      </c>
      <c r="Q7" s="82">
        <f t="shared" si="5"/>
        <v>3.9673467136090781E-2</v>
      </c>
      <c r="R7" s="83">
        <v>6.6115241453392246E-2</v>
      </c>
      <c r="S7" s="84">
        <f t="shared" si="6"/>
        <v>7.1817253315297661E-2</v>
      </c>
      <c r="T7" s="85">
        <f>分析係数表!F10</f>
        <v>0.51912411550965765</v>
      </c>
      <c r="U7" s="86">
        <f t="shared" si="7"/>
        <v>3.7282068105636924E-2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投入係数表!AB8</f>
        <v>0</v>
      </c>
      <c r="E8" s="77">
        <f t="shared" si="0"/>
        <v>0</v>
      </c>
      <c r="F8" s="76">
        <f>分析係数表!C11</f>
        <v>1.2755102040816757E-3</v>
      </c>
      <c r="G8" s="77">
        <f t="shared" si="1"/>
        <v>0</v>
      </c>
      <c r="H8" s="77">
        <v>1.3742041384839619E-3</v>
      </c>
      <c r="I8" s="77">
        <f t="shared" si="2"/>
        <v>1.3742041384839619E-3</v>
      </c>
      <c r="J8" s="76">
        <f>分析係数表!G11</f>
        <v>0.5714285714285714</v>
      </c>
      <c r="K8" s="78">
        <f t="shared" si="3"/>
        <v>7.8525950770512107E-4</v>
      </c>
      <c r="L8" s="79"/>
      <c r="M8" s="80"/>
      <c r="N8" s="81">
        <f>分析係数表!H11</f>
        <v>-1.9294775939414404E-5</v>
      </c>
      <c r="O8" s="82">
        <f t="shared" si="4"/>
        <v>-6.4509702660310217E-4</v>
      </c>
      <c r="P8" s="76">
        <f>分析係数表!C11</f>
        <v>1.2755102040816757E-3</v>
      </c>
      <c r="Q8" s="82">
        <f t="shared" si="5"/>
        <v>-8.2282784005500501E-7</v>
      </c>
      <c r="R8" s="83">
        <v>1.8060078564314467E-4</v>
      </c>
      <c r="S8" s="84">
        <f t="shared" si="6"/>
        <v>1.5548049241271066E-3</v>
      </c>
      <c r="T8" s="85">
        <f>分析係数表!F11</f>
        <v>0.8571428571428571</v>
      </c>
      <c r="U8" s="86">
        <f t="shared" si="7"/>
        <v>1.3326899349660913E-3</v>
      </c>
      <c r="V8" s="87">
        <f>分析係数表!D11</f>
        <v>0.14285714285714285</v>
      </c>
      <c r="W8" s="88">
        <f t="shared" si="8"/>
        <v>0</v>
      </c>
      <c r="X8" s="76">
        <f>分析係数表!E11</f>
        <v>0</v>
      </c>
      <c r="Y8" s="89">
        <f t="shared" si="9"/>
        <v>0</v>
      </c>
    </row>
    <row r="9" spans="1:25" x14ac:dyDescent="0.2">
      <c r="A9" s="6" t="s">
        <v>222</v>
      </c>
      <c r="B9" s="5" t="s">
        <v>190</v>
      </c>
      <c r="C9" s="90"/>
      <c r="D9" s="76">
        <f>投入係数表!AB9</f>
        <v>0</v>
      </c>
      <c r="E9" s="77">
        <f t="shared" si="0"/>
        <v>0</v>
      </c>
      <c r="F9" s="76">
        <f>分析係数表!C12</f>
        <v>9.1502903081732923E-2</v>
      </c>
      <c r="G9" s="77">
        <f t="shared" si="1"/>
        <v>0</v>
      </c>
      <c r="H9" s="77">
        <v>8.6657242799043121E-4</v>
      </c>
      <c r="I9" s="77">
        <f t="shared" si="2"/>
        <v>8.6657242799043121E-4</v>
      </c>
      <c r="J9" s="76">
        <f>分析係数表!G12</f>
        <v>0.14161426479455594</v>
      </c>
      <c r="K9" s="78">
        <f t="shared" si="3"/>
        <v>1.2271901728109819E-4</v>
      </c>
      <c r="L9" s="79"/>
      <c r="M9" s="80"/>
      <c r="N9" s="81">
        <f>分析係数表!H12</f>
        <v>9.0270609232550286E-2</v>
      </c>
      <c r="O9" s="82">
        <f t="shared" si="4"/>
        <v>3.0180864389626132</v>
      </c>
      <c r="P9" s="76">
        <f>分析係数表!C12</f>
        <v>9.1502903081732923E-2</v>
      </c>
      <c r="Q9" s="82">
        <f t="shared" si="5"/>
        <v>0.27616367091668842</v>
      </c>
      <c r="R9" s="83">
        <v>0.31404168404847055</v>
      </c>
      <c r="S9" s="84">
        <f t="shared" si="6"/>
        <v>0.31490825647646098</v>
      </c>
      <c r="T9" s="85">
        <f>分析係数表!F12</f>
        <v>0.30579722628994743</v>
      </c>
      <c r="U9" s="86">
        <f t="shared" si="7"/>
        <v>9.6298071366305138E-2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投入係数表!AB10</f>
        <v>2.6212319790301442E-3</v>
      </c>
      <c r="E10" s="77">
        <f t="shared" si="0"/>
        <v>0.26212319790301442</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0.45447085524188546</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投入係数表!AB11</f>
        <v>3.9318479685452159E-3</v>
      </c>
      <c r="E11" s="77">
        <f t="shared" si="0"/>
        <v>0.39318479685452157</v>
      </c>
      <c r="F11" s="76">
        <f>分析係数表!C14</f>
        <v>8.6714152988541793E-3</v>
      </c>
      <c r="G11" s="77">
        <f t="shared" si="1"/>
        <v>3.409468662721171E-3</v>
      </c>
      <c r="H11" s="77">
        <v>6.4302625303334828E-3</v>
      </c>
      <c r="I11" s="77">
        <f t="shared" si="2"/>
        <v>6.4302625303334828E-3</v>
      </c>
      <c r="J11" s="76">
        <f>分析係数表!G14</f>
        <v>0.2</v>
      </c>
      <c r="K11" s="78">
        <f t="shared" si="3"/>
        <v>1.2860525060666966E-3</v>
      </c>
      <c r="L11" s="79"/>
      <c r="M11" s="80"/>
      <c r="N11" s="81">
        <f>分析係数表!H14</f>
        <v>1.1383917804254498E-3</v>
      </c>
      <c r="O11" s="82">
        <f t="shared" si="4"/>
        <v>3.8060724569583031E-2</v>
      </c>
      <c r="P11" s="76">
        <f>分析係数表!C14</f>
        <v>8.6714152988541793E-3</v>
      </c>
      <c r="Q11" s="82">
        <f t="shared" si="5"/>
        <v>3.3004034931815744E-4</v>
      </c>
      <c r="R11" s="83">
        <v>2.6439061673868233E-3</v>
      </c>
      <c r="S11" s="84">
        <f t="shared" si="6"/>
        <v>9.0741686977203057E-3</v>
      </c>
      <c r="T11" s="85">
        <f>分析係数表!F14</f>
        <v>0.33888888888888891</v>
      </c>
      <c r="U11" s="86">
        <f t="shared" si="7"/>
        <v>3.0751349475607705E-3</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投入係数表!AB12</f>
        <v>1.4416775884665793E-2</v>
      </c>
      <c r="E12" s="77">
        <f t="shared" si="0"/>
        <v>1.4416775884665793</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0.27964956103244476</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投入係数表!AB13</f>
        <v>1.1795543905635648E-2</v>
      </c>
      <c r="E13" s="77">
        <f t="shared" si="0"/>
        <v>1.1795543905635648</v>
      </c>
      <c r="F13" s="76">
        <f>分析係数表!C16</f>
        <v>2.5322997416020621E-2</v>
      </c>
      <c r="G13" s="77">
        <f t="shared" si="1"/>
        <v>2.9869852784296928E-2</v>
      </c>
      <c r="H13" s="77">
        <v>3.5198024972713654E-2</v>
      </c>
      <c r="I13" s="77">
        <f t="shared" si="2"/>
        <v>3.5198024972713654E-2</v>
      </c>
      <c r="J13" s="76">
        <f>分析係数表!G16</f>
        <v>3.2710280373831772E-2</v>
      </c>
      <c r="K13" s="78">
        <f t="shared" si="3"/>
        <v>1.151337265462596E-3</v>
      </c>
      <c r="L13" s="79"/>
      <c r="M13" s="80"/>
      <c r="N13" s="81">
        <f>分析係数表!H16</f>
        <v>1.6091843133471614E-2</v>
      </c>
      <c r="O13" s="82">
        <f t="shared" si="4"/>
        <v>0.53801092018698726</v>
      </c>
      <c r="P13" s="76">
        <f>分析係数表!C16</f>
        <v>2.5322997416020621E-2</v>
      </c>
      <c r="Q13" s="82">
        <f t="shared" si="5"/>
        <v>1.3624049141685956E-2</v>
      </c>
      <c r="R13" s="83">
        <v>1.614248072772655E-2</v>
      </c>
      <c r="S13" s="84">
        <f t="shared" si="6"/>
        <v>5.13405057004402E-2</v>
      </c>
      <c r="T13" s="85">
        <f>分析係数表!F16</f>
        <v>0.28504672897196259</v>
      </c>
      <c r="U13" s="86">
        <f t="shared" si="7"/>
        <v>1.4634443213676879E-2</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投入係数表!AB14</f>
        <v>1.310615989515072E-2</v>
      </c>
      <c r="E14" s="77">
        <f t="shared" si="0"/>
        <v>1.310615989515072</v>
      </c>
      <c r="F14" s="76">
        <f>分析係数表!C17</f>
        <v>1.516108654453574E-2</v>
      </c>
      <c r="G14" s="77">
        <f t="shared" si="1"/>
        <v>1.9870362443690351E-2</v>
      </c>
      <c r="H14" s="77">
        <v>2.2156623174482658E-2</v>
      </c>
      <c r="I14" s="77">
        <f t="shared" si="2"/>
        <v>2.2156623174482658E-2</v>
      </c>
      <c r="J14" s="76">
        <f>分析係数表!G17</f>
        <v>0.22093023255813954</v>
      </c>
      <c r="K14" s="78">
        <f t="shared" si="3"/>
        <v>4.8950679106415174E-3</v>
      </c>
      <c r="L14" s="79"/>
      <c r="M14" s="80"/>
      <c r="N14" s="81">
        <f>分析係数表!H17</f>
        <v>2.7205634074574307E-3</v>
      </c>
      <c r="O14" s="82">
        <f t="shared" si="4"/>
        <v>9.0958680751037399E-2</v>
      </c>
      <c r="P14" s="76">
        <f>分析係数表!C17</f>
        <v>1.516108654453574E-2</v>
      </c>
      <c r="Q14" s="82">
        <f t="shared" si="5"/>
        <v>1.3790324308432752E-3</v>
      </c>
      <c r="R14" s="83">
        <v>3.0713155859188263E-3</v>
      </c>
      <c r="S14" s="84">
        <f t="shared" si="6"/>
        <v>2.5227938760401483E-2</v>
      </c>
      <c r="T14" s="85">
        <f>分析係数表!F17</f>
        <v>0.34593023255813954</v>
      </c>
      <c r="U14" s="86">
        <f t="shared" si="7"/>
        <v>8.7271067223481883E-3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投入係数表!AB15</f>
        <v>0</v>
      </c>
      <c r="E15" s="77">
        <f t="shared" si="0"/>
        <v>0</v>
      </c>
      <c r="F15" s="76">
        <f>分析係数表!C18</f>
        <v>0.19618745035742657</v>
      </c>
      <c r="G15" s="77">
        <f t="shared" si="1"/>
        <v>0</v>
      </c>
      <c r="H15" s="77">
        <v>9.5258679707775403E-3</v>
      </c>
      <c r="I15" s="77">
        <f t="shared" si="2"/>
        <v>9.5258679707775403E-3</v>
      </c>
      <c r="J15" s="76">
        <f>分析係数表!G18</f>
        <v>0.21566025215660253</v>
      </c>
      <c r="K15" s="78">
        <f t="shared" si="3"/>
        <v>2.0543510885883882E-3</v>
      </c>
      <c r="L15" s="79"/>
      <c r="M15" s="80"/>
      <c r="N15" s="81">
        <f>分析係数表!H18</f>
        <v>4.341324586368241E-4</v>
      </c>
      <c r="O15" s="82">
        <f t="shared" si="4"/>
        <v>1.4514683098569799E-2</v>
      </c>
      <c r="P15" s="76">
        <f>分析係数表!C18</f>
        <v>0.19618745035742657</v>
      </c>
      <c r="Q15" s="82">
        <f t="shared" si="5"/>
        <v>2.8475986698544408E-3</v>
      </c>
      <c r="R15" s="83">
        <v>8.5976489694662324E-3</v>
      </c>
      <c r="S15" s="84">
        <f t="shared" si="6"/>
        <v>1.8123516940243771E-2</v>
      </c>
      <c r="T15" s="85">
        <f>分析係数表!F18</f>
        <v>0.46051758460517583</v>
      </c>
      <c r="U15" s="86">
        <f t="shared" si="7"/>
        <v>8.3461982458720475E-3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投入係数表!AB16</f>
        <v>0</v>
      </c>
      <c r="E16" s="77">
        <f t="shared" si="0"/>
        <v>0</v>
      </c>
      <c r="F16" s="76">
        <f>分析係数表!C19</f>
        <v>5.4503729202524331E-2</v>
      </c>
      <c r="G16" s="77">
        <f t="shared" si="1"/>
        <v>0</v>
      </c>
      <c r="H16" s="77">
        <v>1.3475790682192824E-3</v>
      </c>
      <c r="I16" s="77">
        <f t="shared" si="2"/>
        <v>1.3475790682192824E-3</v>
      </c>
      <c r="J16" s="76">
        <f>分析係数表!G19</f>
        <v>5.7142857142857141E-2</v>
      </c>
      <c r="K16" s="78">
        <f t="shared" si="3"/>
        <v>7.7004518183958995E-5</v>
      </c>
      <c r="L16" s="79"/>
      <c r="M16" s="80"/>
      <c r="N16" s="81">
        <f>分析係数表!H19</f>
        <v>-1.1576865563648642E-4</v>
      </c>
      <c r="O16" s="82">
        <f t="shared" si="4"/>
        <v>-3.8705821596186126E-3</v>
      </c>
      <c r="P16" s="76">
        <f>分析係数表!C19</f>
        <v>5.4503729202524331E-2</v>
      </c>
      <c r="Q16" s="82">
        <f t="shared" si="5"/>
        <v>-2.1096116188397467E-4</v>
      </c>
      <c r="R16" s="83">
        <v>1.1322239517085628E-3</v>
      </c>
      <c r="S16" s="84">
        <f t="shared" si="6"/>
        <v>2.479803019927845E-3</v>
      </c>
      <c r="T16" s="85">
        <f>分析係数表!F19</f>
        <v>0.24047619047619048</v>
      </c>
      <c r="U16" s="86">
        <f t="shared" si="7"/>
        <v>5.963335833636008E-4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投入係数表!AB17</f>
        <v>0</v>
      </c>
      <c r="E17" s="77">
        <f t="shared" si="0"/>
        <v>0</v>
      </c>
      <c r="F17" s="76">
        <f>分析係数表!C20</f>
        <v>8.1453634085213444E-3</v>
      </c>
      <c r="G17" s="77">
        <f t="shared" si="1"/>
        <v>0</v>
      </c>
      <c r="H17" s="77">
        <v>2.1771617007581586E-4</v>
      </c>
      <c r="I17" s="77">
        <f t="shared" si="2"/>
        <v>2.1771617007581586E-4</v>
      </c>
      <c r="J17" s="76">
        <f>分析係数表!G20</f>
        <v>0.10256410256410256</v>
      </c>
      <c r="K17" s="78">
        <f t="shared" si="3"/>
        <v>2.2329863597519575E-5</v>
      </c>
      <c r="L17" s="79"/>
      <c r="M17" s="80"/>
      <c r="N17" s="81">
        <f>分析係数表!H20</f>
        <v>5.4025372630360328E-4</v>
      </c>
      <c r="O17" s="82">
        <f t="shared" si="4"/>
        <v>1.806271674488686E-2</v>
      </c>
      <c r="P17" s="76">
        <f>分析係数表!C20</f>
        <v>8.1453634085213444E-3</v>
      </c>
      <c r="Q17" s="82">
        <f t="shared" si="5"/>
        <v>1.4712739203228721E-4</v>
      </c>
      <c r="R17" s="83">
        <v>4.1858522842428027E-4</v>
      </c>
      <c r="S17" s="84">
        <f t="shared" si="6"/>
        <v>6.3630139850009613E-4</v>
      </c>
      <c r="T17" s="85">
        <f>分析係数表!F20</f>
        <v>0.23076923076923078</v>
      </c>
      <c r="U17" s="86">
        <f t="shared" si="7"/>
        <v>1.4683878426925297E-4</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投入係数表!AB18</f>
        <v>0</v>
      </c>
      <c r="E18" s="77">
        <f t="shared" si="0"/>
        <v>0</v>
      </c>
      <c r="F18" s="76">
        <f>分析係数表!C21</f>
        <v>1.4319809069212375E-2</v>
      </c>
      <c r="G18" s="77">
        <f t="shared" si="1"/>
        <v>0</v>
      </c>
      <c r="H18" s="77">
        <v>1.066511834625835E-3</v>
      </c>
      <c r="I18" s="77">
        <f t="shared" si="2"/>
        <v>1.066511834625835E-3</v>
      </c>
      <c r="J18" s="76">
        <f>分析係数表!G21</f>
        <v>0.28315412186379929</v>
      </c>
      <c r="K18" s="78">
        <f t="shared" si="3"/>
        <v>3.0198722199082783E-4</v>
      </c>
      <c r="L18" s="79"/>
      <c r="M18" s="80"/>
      <c r="N18" s="81">
        <f>分析係数表!H21</f>
        <v>8.9720708118276973E-4</v>
      </c>
      <c r="O18" s="82">
        <f t="shared" si="4"/>
        <v>2.9997011737044249E-2</v>
      </c>
      <c r="P18" s="76">
        <f>分析係数表!C21</f>
        <v>1.4319809069212375E-2</v>
      </c>
      <c r="Q18" s="82">
        <f t="shared" si="5"/>
        <v>4.295514807213963E-4</v>
      </c>
      <c r="R18" s="83">
        <v>1.1335849377760937E-3</v>
      </c>
      <c r="S18" s="84">
        <f t="shared" si="6"/>
        <v>2.2000967724019288E-3</v>
      </c>
      <c r="T18" s="85">
        <f>分析係数表!F21</f>
        <v>0.4265232974910394</v>
      </c>
      <c r="U18" s="86">
        <f t="shared" si="7"/>
        <v>9.3839253016426343E-4</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投入係数表!AB19</f>
        <v>0</v>
      </c>
      <c r="E19" s="77">
        <f t="shared" si="0"/>
        <v>0</v>
      </c>
      <c r="F19" s="76">
        <f>分析係数表!C22</f>
        <v>8.8888888888888351E-3</v>
      </c>
      <c r="G19" s="77">
        <f t="shared" si="1"/>
        <v>0</v>
      </c>
      <c r="H19" s="77">
        <v>2.7114642284498195E-4</v>
      </c>
      <c r="I19" s="77">
        <f t="shared" si="2"/>
        <v>2.7114642284498195E-4</v>
      </c>
      <c r="J19" s="76">
        <f>分析係数表!G22</f>
        <v>0.19767441860465115</v>
      </c>
      <c r="K19" s="78">
        <f t="shared" si="3"/>
        <v>5.3598711492612708E-5</v>
      </c>
      <c r="L19" s="79"/>
      <c r="M19" s="80"/>
      <c r="N19" s="81">
        <f>分析係数表!H22</f>
        <v>3.8589551878828809E-5</v>
      </c>
      <c r="O19" s="82">
        <f t="shared" si="4"/>
        <v>1.2901940532062043E-3</v>
      </c>
      <c r="P19" s="76">
        <f>分析係数表!C22</f>
        <v>8.8888888888888351E-3</v>
      </c>
      <c r="Q19" s="82">
        <f t="shared" si="5"/>
        <v>1.1468391584055081E-5</v>
      </c>
      <c r="R19" s="83">
        <v>1.155821287630829E-4</v>
      </c>
      <c r="S19" s="84">
        <f t="shared" si="6"/>
        <v>3.8672855160806486E-4</v>
      </c>
      <c r="T19" s="85">
        <f>分析係数表!F22</f>
        <v>0.41860465116279072</v>
      </c>
      <c r="U19" s="86">
        <f t="shared" si="7"/>
        <v>1.618863704405853E-4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9.6764553990465315E-4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投入係数表!AB21</f>
        <v>0</v>
      </c>
      <c r="E21" s="77">
        <f t="shared" si="0"/>
        <v>0</v>
      </c>
      <c r="F21" s="76">
        <f>分析係数表!C24</f>
        <v>3.6742192284139663E-2</v>
      </c>
      <c r="G21" s="77">
        <f t="shared" si="1"/>
        <v>0</v>
      </c>
      <c r="H21" s="77">
        <v>1.0167047892843681E-3</v>
      </c>
      <c r="I21" s="77">
        <f t="shared" si="2"/>
        <v>1.0167047892843681E-3</v>
      </c>
      <c r="J21" s="76">
        <f>分析係数表!G24</f>
        <v>0.21568627450980393</v>
      </c>
      <c r="K21" s="78">
        <f t="shared" si="3"/>
        <v>2.1928926827702059E-4</v>
      </c>
      <c r="L21" s="79"/>
      <c r="M21" s="80"/>
      <c r="N21" s="81">
        <f>分析係数表!H24</f>
        <v>3.6660074284887369E-4</v>
      </c>
      <c r="O21" s="82">
        <f t="shared" si="4"/>
        <v>1.2256843505458942E-2</v>
      </c>
      <c r="P21" s="76">
        <f>分析係数表!C24</f>
        <v>3.6742192284139663E-2</v>
      </c>
      <c r="Q21" s="82">
        <f t="shared" si="5"/>
        <v>4.503433008741809E-4</v>
      </c>
      <c r="R21" s="83">
        <v>1.7819412011275471E-3</v>
      </c>
      <c r="S21" s="84">
        <f t="shared" si="6"/>
        <v>2.7986459904119155E-3</v>
      </c>
      <c r="T21" s="85">
        <f>分析係数表!F24</f>
        <v>0.41176470588235292</v>
      </c>
      <c r="U21" s="86">
        <f t="shared" si="7"/>
        <v>1.1523836431107887E-3</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投入係数表!AB22</f>
        <v>0</v>
      </c>
      <c r="E22" s="77">
        <f t="shared" si="0"/>
        <v>0</v>
      </c>
      <c r="F22" s="76">
        <f>分析係数表!C25</f>
        <v>5.4298642533936459E-3</v>
      </c>
      <c r="G22" s="77">
        <f t="shared" si="1"/>
        <v>0</v>
      </c>
      <c r="H22" s="77">
        <v>3.0853280522782098E-4</v>
      </c>
      <c r="I22" s="77">
        <f t="shared" si="2"/>
        <v>3.0853280522782098E-4</v>
      </c>
      <c r="J22" s="76">
        <f>分析係数表!G25</f>
        <v>0.19285714285714287</v>
      </c>
      <c r="K22" s="78">
        <f t="shared" si="3"/>
        <v>5.9502755293936905E-5</v>
      </c>
      <c r="L22" s="79"/>
      <c r="M22" s="80"/>
      <c r="N22" s="81">
        <f>分析係数表!H25</f>
        <v>5.0166417442477451E-4</v>
      </c>
      <c r="O22" s="82">
        <f t="shared" si="4"/>
        <v>1.6772522691680655E-2</v>
      </c>
      <c r="P22" s="76">
        <f>分析係数表!C25</f>
        <v>5.4298642533936459E-3</v>
      </c>
      <c r="Q22" s="82">
        <f t="shared" si="5"/>
        <v>9.107252140279057E-5</v>
      </c>
      <c r="R22" s="83">
        <v>4.16672893967126E-4</v>
      </c>
      <c r="S22" s="84">
        <f t="shared" si="6"/>
        <v>7.2520569919494698E-4</v>
      </c>
      <c r="T22" s="85">
        <f>分析係数表!F25</f>
        <v>0.35</v>
      </c>
      <c r="U22" s="86">
        <f t="shared" si="7"/>
        <v>2.5382199471823144E-4</v>
      </c>
      <c r="V22" s="87">
        <f>分析係数表!D25</f>
        <v>1.4285714285714285E-2</v>
      </c>
      <c r="W22" s="88">
        <f t="shared" si="8"/>
        <v>0</v>
      </c>
      <c r="X22" s="76">
        <f>分析係数表!E25</f>
        <v>0</v>
      </c>
      <c r="Y22" s="89">
        <f t="shared" si="9"/>
        <v>0</v>
      </c>
    </row>
    <row r="23" spans="1:25" x14ac:dyDescent="0.2">
      <c r="A23" s="6" t="s">
        <v>11</v>
      </c>
      <c r="B23" s="5" t="s">
        <v>35</v>
      </c>
      <c r="C23" s="90"/>
      <c r="D23" s="76">
        <f>投入係数表!AB23</f>
        <v>0</v>
      </c>
      <c r="E23" s="77">
        <f t="shared" si="0"/>
        <v>0</v>
      </c>
      <c r="F23" s="76">
        <f>分析係数表!C26</f>
        <v>0.48330404217926182</v>
      </c>
      <c r="G23" s="77">
        <f t="shared" si="1"/>
        <v>0</v>
      </c>
      <c r="H23" s="77">
        <v>1.0823006872340207E-2</v>
      </c>
      <c r="I23" s="77">
        <f t="shared" si="2"/>
        <v>1.0823006872340207E-2</v>
      </c>
      <c r="J23" s="76">
        <f>分析係数表!G26</f>
        <v>0.1963757396449704</v>
      </c>
      <c r="K23" s="78">
        <f t="shared" si="3"/>
        <v>2.1253759797384059E-3</v>
      </c>
      <c r="L23" s="79"/>
      <c r="M23" s="80"/>
      <c r="N23" s="81">
        <f>分析係数表!H26</f>
        <v>1.0805074526072066E-2</v>
      </c>
      <c r="O23" s="82">
        <f t="shared" si="4"/>
        <v>0.36125433489773717</v>
      </c>
      <c r="P23" s="76">
        <f>分析係数表!C26</f>
        <v>0.48330404217926182</v>
      </c>
      <c r="Q23" s="82">
        <f t="shared" si="5"/>
        <v>0.17459568031085715</v>
      </c>
      <c r="R23" s="83">
        <v>0.19084552477578526</v>
      </c>
      <c r="S23" s="84">
        <f t="shared" si="6"/>
        <v>0.20166853164812545</v>
      </c>
      <c r="T23" s="85">
        <f>分析係数表!F26</f>
        <v>0.33515162721893493</v>
      </c>
      <c r="U23" s="86">
        <f t="shared" si="7"/>
        <v>6.7589536540722528E-2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投入係数表!AB24</f>
        <v>0</v>
      </c>
      <c r="E24" s="77">
        <f t="shared" si="0"/>
        <v>0</v>
      </c>
      <c r="F24" s="76">
        <f>分析係数表!C27</f>
        <v>1.5397419891801878E-2</v>
      </c>
      <c r="G24" s="77">
        <f t="shared" si="1"/>
        <v>0</v>
      </c>
      <c r="H24" s="77">
        <v>7.7916212958044391E-5</v>
      </c>
      <c r="I24" s="77">
        <f t="shared" si="2"/>
        <v>7.7916212958044391E-5</v>
      </c>
      <c r="J24" s="76">
        <f>分析係数表!G27</f>
        <v>0.17525773195876287</v>
      </c>
      <c r="K24" s="78">
        <f t="shared" si="3"/>
        <v>1.3655418765842831E-5</v>
      </c>
      <c r="L24" s="79"/>
      <c r="M24" s="80"/>
      <c r="N24" s="81">
        <f>分析係数表!H27</f>
        <v>1.0544595050889971E-2</v>
      </c>
      <c r="O24" s="82">
        <f t="shared" si="4"/>
        <v>0.35254552503859532</v>
      </c>
      <c r="P24" s="76">
        <f>分析係数表!C27</f>
        <v>1.5397419891801878E-2</v>
      </c>
      <c r="Q24" s="82">
        <f t="shared" si="5"/>
        <v>5.4282914799950047E-3</v>
      </c>
      <c r="R24" s="83">
        <v>5.4771326511709783E-3</v>
      </c>
      <c r="S24" s="84">
        <f t="shared" si="6"/>
        <v>5.5550488641290226E-3</v>
      </c>
      <c r="T24" s="85">
        <f>分析係数表!F27</f>
        <v>0.32989690721649484</v>
      </c>
      <c r="U24" s="86">
        <f t="shared" si="7"/>
        <v>1.8325934397126673E-3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投入係数表!AB25</f>
        <v>0</v>
      </c>
      <c r="E25" s="77">
        <f t="shared" si="0"/>
        <v>0</v>
      </c>
      <c r="F25" s="76">
        <f>分析係数表!C28</f>
        <v>9.0111373607829948E-2</v>
      </c>
      <c r="G25" s="77">
        <f t="shared" si="1"/>
        <v>0</v>
      </c>
      <c r="H25" s="77">
        <v>5.9604914813421624E-3</v>
      </c>
      <c r="I25" s="77">
        <f t="shared" si="2"/>
        <v>5.9604914813421624E-3</v>
      </c>
      <c r="J25" s="76">
        <f>分析係数表!G28</f>
        <v>0.1250338294993234</v>
      </c>
      <c r="K25" s="78">
        <f t="shared" si="3"/>
        <v>7.4526307561030548E-4</v>
      </c>
      <c r="L25" s="79"/>
      <c r="M25" s="80"/>
      <c r="N25" s="81">
        <f>分析係数表!H28</f>
        <v>1.9400897207081182E-2</v>
      </c>
      <c r="O25" s="82">
        <f t="shared" si="4"/>
        <v>0.64864506024941915</v>
      </c>
      <c r="P25" s="76">
        <f>分析係数表!C28</f>
        <v>9.0111373607829948E-2</v>
      </c>
      <c r="Q25" s="82">
        <f t="shared" si="5"/>
        <v>5.8450297363008774E-2</v>
      </c>
      <c r="R25" s="83">
        <v>6.3186190820260821E-2</v>
      </c>
      <c r="S25" s="84">
        <f t="shared" si="6"/>
        <v>6.914668230160298E-2</v>
      </c>
      <c r="T25" s="85">
        <f>分析係数表!F28</f>
        <v>0.21434370771312586</v>
      </c>
      <c r="U25" s="86">
        <f t="shared" si="7"/>
        <v>1.4821156260587161E-2</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投入係数表!AB26</f>
        <v>3.9318479685452159E-3</v>
      </c>
      <c r="E26" s="77">
        <f t="shared" si="0"/>
        <v>0.39318479685452157</v>
      </c>
      <c r="F26" s="76">
        <f>分析係数表!C29</f>
        <v>0.6629566210045662</v>
      </c>
      <c r="G26" s="77">
        <f t="shared" si="1"/>
        <v>0.26066446435304041</v>
      </c>
      <c r="H26" s="77">
        <v>0.49582093113673781</v>
      </c>
      <c r="I26" s="77">
        <f t="shared" si="2"/>
        <v>0.49582093113673781</v>
      </c>
      <c r="J26" s="76">
        <f>分析係数表!G29</f>
        <v>0.25902590967011185</v>
      </c>
      <c r="K26" s="78">
        <f t="shared" si="3"/>
        <v>0.12843046772117539</v>
      </c>
      <c r="L26" s="79"/>
      <c r="M26" s="80"/>
      <c r="N26" s="81">
        <f>分析係数表!H29</f>
        <v>9.3869084945251077E-3</v>
      </c>
      <c r="O26" s="82">
        <f t="shared" si="4"/>
        <v>0.31383970344240919</v>
      </c>
      <c r="P26" s="76">
        <f>分析係数表!C29</f>
        <v>0.6629566210045662</v>
      </c>
      <c r="Q26" s="82">
        <f t="shared" si="5"/>
        <v>0.20806210933125471</v>
      </c>
      <c r="R26" s="83">
        <v>0.3134582425612405</v>
      </c>
      <c r="S26" s="84">
        <f t="shared" si="6"/>
        <v>0.8092791736979783</v>
      </c>
      <c r="T26" s="85">
        <f>分析係数表!F29</f>
        <v>0.37484071924111567</v>
      </c>
      <c r="U26" s="86">
        <f t="shared" si="7"/>
        <v>0.30335078753580597</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投入係数表!AB27</f>
        <v>2.6212319790301442E-3</v>
      </c>
      <c r="E27" s="77">
        <f t="shared" si="0"/>
        <v>0.26212319790301442</v>
      </c>
      <c r="F27" s="76">
        <f>分析係数表!C30</f>
        <v>1</v>
      </c>
      <c r="G27" s="77">
        <f t="shared" si="1"/>
        <v>0.26212319790301442</v>
      </c>
      <c r="H27" s="77">
        <v>0.36944754329098173</v>
      </c>
      <c r="I27" s="77">
        <f t="shared" si="2"/>
        <v>0.36944754329098173</v>
      </c>
      <c r="J27" s="76">
        <f>分析係数表!G30</f>
        <v>0.34461622907327782</v>
      </c>
      <c r="K27" s="78">
        <f t="shared" si="3"/>
        <v>0.12731761920932469</v>
      </c>
      <c r="L27" s="79"/>
      <c r="M27" s="80"/>
      <c r="N27" s="81">
        <f>分析係数表!H30</f>
        <v>0</v>
      </c>
      <c r="O27" s="82">
        <f t="shared" si="4"/>
        <v>0</v>
      </c>
      <c r="P27" s="76">
        <f>分析係数表!C30</f>
        <v>1</v>
      </c>
      <c r="Q27" s="82">
        <f t="shared" si="5"/>
        <v>0</v>
      </c>
      <c r="R27" s="83">
        <v>8.9657376483750675E-2</v>
      </c>
      <c r="S27" s="84">
        <f t="shared" si="6"/>
        <v>0.45910491977473239</v>
      </c>
      <c r="T27" s="85">
        <f>分析係数表!F30</f>
        <v>0.44085628030372337</v>
      </c>
      <c r="U27" s="86">
        <f t="shared" si="7"/>
        <v>0.20239928720102784</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投入係数表!AB28</f>
        <v>7.6015727391874177E-2</v>
      </c>
      <c r="E28" s="77">
        <f t="shared" si="0"/>
        <v>7.6015727391874179</v>
      </c>
      <c r="F28" s="76">
        <f>分析係数表!C31</f>
        <v>0.28926065839179704</v>
      </c>
      <c r="G28" s="77">
        <f t="shared" si="1"/>
        <v>2.1988359353504885</v>
      </c>
      <c r="H28" s="77">
        <v>2.2543355684693185</v>
      </c>
      <c r="I28" s="77">
        <f t="shared" si="2"/>
        <v>2.2543355684693185</v>
      </c>
      <c r="J28" s="76">
        <f>分析係数表!G31</f>
        <v>7.0113314447592071E-2</v>
      </c>
      <c r="K28" s="78">
        <f t="shared" si="3"/>
        <v>0.15805893858248055</v>
      </c>
      <c r="L28" s="79"/>
      <c r="M28" s="80"/>
      <c r="N28" s="81">
        <f>分析係数表!H31</f>
        <v>2.2806425160387826E-2</v>
      </c>
      <c r="O28" s="82">
        <f t="shared" si="4"/>
        <v>0.76250468544486683</v>
      </c>
      <c r="P28" s="76">
        <f>分析係数表!C31</f>
        <v>0.28926065839179704</v>
      </c>
      <c r="Q28" s="82">
        <f t="shared" si="5"/>
        <v>0.22056260733861227</v>
      </c>
      <c r="R28" s="83">
        <v>0.27995559776276335</v>
      </c>
      <c r="S28" s="84">
        <f t="shared" si="6"/>
        <v>2.5342911662320819</v>
      </c>
      <c r="T28" s="85">
        <f>分析係数表!F31</f>
        <v>0.24929178470254956</v>
      </c>
      <c r="U28" s="86">
        <f t="shared" si="7"/>
        <v>0.63177796778590145</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投入係数表!AB29</f>
        <v>9.1743119266055051E-3</v>
      </c>
      <c r="E29" s="77">
        <f t="shared" si="0"/>
        <v>0.91743119266055051</v>
      </c>
      <c r="F29" s="76">
        <f>分析係数表!C32</f>
        <v>1</v>
      </c>
      <c r="G29" s="77">
        <f t="shared" si="1"/>
        <v>0.91743119266055051</v>
      </c>
      <c r="H29" s="77">
        <v>1.029234464403934</v>
      </c>
      <c r="I29" s="77">
        <f t="shared" si="2"/>
        <v>1.029234464403934</v>
      </c>
      <c r="J29" s="76">
        <f>分析係数表!G32</f>
        <v>0.14014251781472684</v>
      </c>
      <c r="K29" s="78">
        <f t="shared" si="3"/>
        <v>0.14423950926325915</v>
      </c>
      <c r="L29" s="79"/>
      <c r="M29" s="80"/>
      <c r="N29" s="81">
        <f>分析係数表!H32</f>
        <v>6.3576286720370464E-3</v>
      </c>
      <c r="O29" s="82">
        <f t="shared" si="4"/>
        <v>0.21255947026572217</v>
      </c>
      <c r="P29" s="76">
        <f>分析係数表!C32</f>
        <v>1</v>
      </c>
      <c r="Q29" s="82">
        <f t="shared" si="5"/>
        <v>0.21255947026572217</v>
      </c>
      <c r="R29" s="83">
        <v>0.28026874447372574</v>
      </c>
      <c r="S29" s="84">
        <f t="shared" si="6"/>
        <v>1.3095032088776597</v>
      </c>
      <c r="T29" s="85">
        <f>分析係数表!F32</f>
        <v>0.4833729216152019</v>
      </c>
      <c r="U29" s="86">
        <f t="shared" si="7"/>
        <v>0.63297839193967631</v>
      </c>
      <c r="V29" s="87">
        <f>分析係数表!D32</f>
        <v>1.3657957244655582E-2</v>
      </c>
      <c r="W29" s="88">
        <f t="shared" si="8"/>
        <v>0</v>
      </c>
      <c r="X29" s="76">
        <f>分析係数表!E32</f>
        <v>2.0783847980997625E-2</v>
      </c>
      <c r="Y29" s="89">
        <f t="shared" si="9"/>
        <v>0</v>
      </c>
    </row>
    <row r="30" spans="1:25" x14ac:dyDescent="0.2">
      <c r="A30" s="6" t="s">
        <v>18</v>
      </c>
      <c r="B30" s="5" t="s">
        <v>273</v>
      </c>
      <c r="C30" s="75">
        <f>最終需要_まとめ!C31</f>
        <v>100</v>
      </c>
      <c r="D30" s="76">
        <f>投入係数表!AB30</f>
        <v>0</v>
      </c>
      <c r="E30" s="77">
        <f t="shared" si="0"/>
        <v>0</v>
      </c>
      <c r="F30" s="76">
        <f>分析係数表!C33</f>
        <v>0.49161290322580642</v>
      </c>
      <c r="G30" s="77">
        <f t="shared" si="1"/>
        <v>0</v>
      </c>
      <c r="H30" s="77">
        <v>2.780226562269791E-2</v>
      </c>
      <c r="I30" s="77">
        <f t="shared" si="2"/>
        <v>100.0278022656227</v>
      </c>
      <c r="J30" s="76">
        <f>分析係数表!G33</f>
        <v>0.50851900393184801</v>
      </c>
      <c r="K30" s="78">
        <f t="shared" si="3"/>
        <v>50.866038373606301</v>
      </c>
      <c r="L30" s="79"/>
      <c r="M30" s="80"/>
      <c r="N30" s="81">
        <f>分析係数表!H33</f>
        <v>9.3579663306159861E-4</v>
      </c>
      <c r="O30" s="82">
        <f t="shared" si="4"/>
        <v>3.1287205790250454E-2</v>
      </c>
      <c r="P30" s="76">
        <f>分析係数表!C33</f>
        <v>0.49161290322580642</v>
      </c>
      <c r="Q30" s="82">
        <f t="shared" si="5"/>
        <v>1.5381194072368286E-2</v>
      </c>
      <c r="R30" s="83">
        <v>5.7917081527136476E-2</v>
      </c>
      <c r="S30" s="84">
        <f t="shared" si="6"/>
        <v>100.08571934714983</v>
      </c>
      <c r="T30" s="85">
        <f>分析係数表!F33</f>
        <v>0.64744429882044563</v>
      </c>
      <c r="U30" s="86">
        <f t="shared" si="7"/>
        <v>64.799928384655331</v>
      </c>
      <c r="V30" s="87">
        <f>分析係数表!D33</f>
        <v>9.6985583224115338E-2</v>
      </c>
      <c r="W30" s="88">
        <f t="shared" si="8"/>
        <v>10</v>
      </c>
      <c r="X30" s="76">
        <f>分析係数表!E33</f>
        <v>7.7326343381389259E-2</v>
      </c>
      <c r="Y30" s="89">
        <f t="shared" si="9"/>
        <v>8</v>
      </c>
    </row>
    <row r="31" spans="1:25" x14ac:dyDescent="0.2">
      <c r="A31" s="6" t="s">
        <v>19</v>
      </c>
      <c r="B31" s="5" t="s">
        <v>274</v>
      </c>
      <c r="C31" s="90"/>
      <c r="D31" s="76">
        <f>投入係数表!AB31</f>
        <v>1.5727391874180863E-2</v>
      </c>
      <c r="E31" s="77">
        <f t="shared" si="0"/>
        <v>1.5727391874180863</v>
      </c>
      <c r="F31" s="76">
        <f>分析係数表!C34</f>
        <v>0.2705469644902635</v>
      </c>
      <c r="G31" s="77">
        <f t="shared" si="1"/>
        <v>0.42549981309084683</v>
      </c>
      <c r="H31" s="77">
        <v>0.54399384530066208</v>
      </c>
      <c r="I31" s="77">
        <f t="shared" si="2"/>
        <v>0.54399384530066208</v>
      </c>
      <c r="J31" s="76">
        <f>分析係数表!G34</f>
        <v>0.42499396086641439</v>
      </c>
      <c r="K31" s="78">
        <f t="shared" si="3"/>
        <v>0.23119409900127985</v>
      </c>
      <c r="L31" s="79"/>
      <c r="M31" s="80"/>
      <c r="N31" s="81">
        <f>分析係数表!H34</f>
        <v>0.15790844628816747</v>
      </c>
      <c r="O31" s="82">
        <f t="shared" si="4"/>
        <v>5.2794740657197874</v>
      </c>
      <c r="P31" s="76">
        <f>分析係数表!C34</f>
        <v>0.2705469644902635</v>
      </c>
      <c r="Q31" s="82">
        <f t="shared" si="5"/>
        <v>1.4283456825855583</v>
      </c>
      <c r="R31" s="83">
        <v>1.5716063067966068</v>
      </c>
      <c r="S31" s="84">
        <f t="shared" si="6"/>
        <v>2.1156001520972687</v>
      </c>
      <c r="T31" s="85">
        <f>分析係数表!F34</f>
        <v>0.70062001771479188</v>
      </c>
      <c r="U31" s="86">
        <f t="shared" si="7"/>
        <v>1.4822318160398047</v>
      </c>
      <c r="V31" s="87">
        <f>分析係数表!D34</f>
        <v>0.29060310814075208</v>
      </c>
      <c r="W31" s="88">
        <f t="shared" si="8"/>
        <v>1</v>
      </c>
      <c r="X31" s="76">
        <f>分析係数表!E34</f>
        <v>0.1754569611079797</v>
      </c>
      <c r="Y31" s="89">
        <f t="shared" si="9"/>
        <v>0</v>
      </c>
    </row>
    <row r="32" spans="1:25" x14ac:dyDescent="0.2">
      <c r="A32" s="6" t="s">
        <v>20</v>
      </c>
      <c r="B32" s="5" t="s">
        <v>37</v>
      </c>
      <c r="C32" s="90"/>
      <c r="D32" s="76">
        <f>投入係数表!AB32</f>
        <v>2.621231979030144E-2</v>
      </c>
      <c r="E32" s="77">
        <f t="shared" si="0"/>
        <v>2.6212319790301439</v>
      </c>
      <c r="F32" s="76">
        <f>分析係数表!C35</f>
        <v>0.21972666596037715</v>
      </c>
      <c r="G32" s="77">
        <f t="shared" si="1"/>
        <v>0.57595456346101481</v>
      </c>
      <c r="H32" s="77">
        <v>0.61321996912071541</v>
      </c>
      <c r="I32" s="77">
        <f t="shared" si="2"/>
        <v>0.61321996912071541</v>
      </c>
      <c r="J32" s="76">
        <f>分析係数表!G35</f>
        <v>0.31464737793851716</v>
      </c>
      <c r="K32" s="78">
        <f t="shared" si="3"/>
        <v>0.19294805538337156</v>
      </c>
      <c r="L32" s="79"/>
      <c r="M32" s="80"/>
      <c r="N32" s="81">
        <f>分析係数表!H35</f>
        <v>5.9051661762577784E-2</v>
      </c>
      <c r="O32" s="82">
        <f t="shared" si="4"/>
        <v>1.9743194499187942</v>
      </c>
      <c r="P32" s="76">
        <f>分析係数表!C35</f>
        <v>0.21972666596037715</v>
      </c>
      <c r="Q32" s="82">
        <f t="shared" si="5"/>
        <v>0.43381063027138245</v>
      </c>
      <c r="R32" s="83">
        <v>0.5455082651009544</v>
      </c>
      <c r="S32" s="84">
        <f t="shared" si="6"/>
        <v>1.1587282342216698</v>
      </c>
      <c r="T32" s="85">
        <f>分析係数表!F35</f>
        <v>0.64647377938517181</v>
      </c>
      <c r="U32" s="86">
        <f t="shared" si="7"/>
        <v>0.7490874208575895</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投入係数表!AB33</f>
        <v>1.3106159895150721E-3</v>
      </c>
      <c r="E33" s="77">
        <f t="shared" si="0"/>
        <v>0.13106159895150721</v>
      </c>
      <c r="F33" s="76">
        <f>分析係数表!C36</f>
        <v>0.80551211884284601</v>
      </c>
      <c r="G33" s="77">
        <f t="shared" si="1"/>
        <v>0.1055717062703599</v>
      </c>
      <c r="H33" s="77">
        <v>0.2268679647123458</v>
      </c>
      <c r="I33" s="77">
        <f t="shared" si="2"/>
        <v>0.2268679647123458</v>
      </c>
      <c r="J33" s="76">
        <f>分析係数表!G36</f>
        <v>2.1071752951861943E-2</v>
      </c>
      <c r="K33" s="78">
        <f t="shared" si="3"/>
        <v>4.7805057051102835E-3</v>
      </c>
      <c r="L33" s="79"/>
      <c r="M33" s="80"/>
      <c r="N33" s="81">
        <f>分析係数表!H36</f>
        <v>0.17565964015242874</v>
      </c>
      <c r="O33" s="82">
        <f t="shared" si="4"/>
        <v>5.8729633301946427</v>
      </c>
      <c r="P33" s="76">
        <f>分析係数表!C36</f>
        <v>0.80551211884284601</v>
      </c>
      <c r="Q33" s="82">
        <f t="shared" si="5"/>
        <v>4.7307431359914238</v>
      </c>
      <c r="R33" s="83">
        <v>4.9307158471085</v>
      </c>
      <c r="S33" s="84">
        <f t="shared" si="6"/>
        <v>5.1575838118208459</v>
      </c>
      <c r="T33" s="85">
        <f>分析係数表!F36</f>
        <v>0.88071450196790801</v>
      </c>
      <c r="U33" s="86">
        <f t="shared" si="7"/>
        <v>4.5423588581855405</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投入係数表!AB34</f>
        <v>4.3250327653997382E-2</v>
      </c>
      <c r="E34" s="77">
        <f t="shared" si="0"/>
        <v>4.3250327653997385</v>
      </c>
      <c r="F34" s="76">
        <f>分析係数表!C37</f>
        <v>0.2431087913880281</v>
      </c>
      <c r="G34" s="77">
        <f t="shared" si="1"/>
        <v>1.0514534883099513</v>
      </c>
      <c r="H34" s="77">
        <v>1.2172998579595582</v>
      </c>
      <c r="I34" s="77">
        <f t="shared" si="2"/>
        <v>1.2172998579595582</v>
      </c>
      <c r="J34" s="76">
        <f>分析係数表!G37</f>
        <v>0.38193760262725779</v>
      </c>
      <c r="K34" s="78">
        <f t="shared" si="3"/>
        <v>0.46493258942757509</v>
      </c>
      <c r="L34" s="79"/>
      <c r="M34" s="80"/>
      <c r="N34" s="81">
        <f>分析係数表!H37</f>
        <v>4.6944189860595245E-2</v>
      </c>
      <c r="O34" s="82">
        <f t="shared" si="4"/>
        <v>1.5695210657253476</v>
      </c>
      <c r="P34" s="76">
        <f>分析係数表!C37</f>
        <v>0.2431087913880281</v>
      </c>
      <c r="Q34" s="82">
        <f t="shared" si="5"/>
        <v>0.38156436934653903</v>
      </c>
      <c r="R34" s="83">
        <v>0.49364183987605181</v>
      </c>
      <c r="S34" s="84">
        <f t="shared" si="6"/>
        <v>1.71094169783561</v>
      </c>
      <c r="T34" s="85">
        <f>分析係数表!F37</f>
        <v>0.60410509031198689</v>
      </c>
      <c r="U34" s="86">
        <f t="shared" si="7"/>
        <v>1.0335885888895253</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投入係数表!AB35</f>
        <v>1.0484927916120577E-2</v>
      </c>
      <c r="E35" s="77">
        <f t="shared" si="0"/>
        <v>1.0484927916120577</v>
      </c>
      <c r="F35" s="76">
        <f>分析係数表!C38</f>
        <v>1.1157894736842144E-2</v>
      </c>
      <c r="G35" s="77">
        <f t="shared" si="1"/>
        <v>1.1698972201145106E-2</v>
      </c>
      <c r="H35" s="77">
        <v>1.5731765036892109E-2</v>
      </c>
      <c r="I35" s="77">
        <f t="shared" si="2"/>
        <v>1.5731765036892109E-2</v>
      </c>
      <c r="J35" s="76">
        <f>分析係数表!G38</f>
        <v>0.27611940298507465</v>
      </c>
      <c r="K35" s="78">
        <f t="shared" si="3"/>
        <v>4.34384556988812E-3</v>
      </c>
      <c r="L35" s="79"/>
      <c r="M35" s="80"/>
      <c r="N35" s="81">
        <f>分析係数表!H38</f>
        <v>4.123293618252858E-2</v>
      </c>
      <c r="O35" s="82">
        <f t="shared" si="4"/>
        <v>1.3785723458508292</v>
      </c>
      <c r="P35" s="76">
        <f>分析係数表!C38</f>
        <v>1.1157894736842144E-2</v>
      </c>
      <c r="Q35" s="82">
        <f t="shared" si="5"/>
        <v>1.5381965122125096E-2</v>
      </c>
      <c r="R35" s="83">
        <v>1.9159275489932782E-2</v>
      </c>
      <c r="S35" s="84">
        <f t="shared" si="6"/>
        <v>3.4891040526824887E-2</v>
      </c>
      <c r="T35" s="85">
        <f>分析係数表!F38</f>
        <v>0.61194029850746268</v>
      </c>
      <c r="U35" s="86">
        <f t="shared" si="7"/>
        <v>2.1351233755221199E-2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投入係数表!AB36</f>
        <v>0</v>
      </c>
      <c r="E36" s="77">
        <f t="shared" si="0"/>
        <v>0</v>
      </c>
      <c r="F36" s="76">
        <f>分析係数表!C39</f>
        <v>1</v>
      </c>
      <c r="G36" s="77">
        <f t="shared" si="1"/>
        <v>0</v>
      </c>
      <c r="H36" s="77">
        <v>0.48510554771972914</v>
      </c>
      <c r="I36" s="77">
        <f t="shared" si="2"/>
        <v>0.48510554771972914</v>
      </c>
      <c r="J36" s="76">
        <f>分析係数表!G39</f>
        <v>0.35370879120879123</v>
      </c>
      <c r="K36" s="78">
        <f t="shared" si="3"/>
        <v>0.171586096892624</v>
      </c>
      <c r="L36" s="79"/>
      <c r="M36" s="80"/>
      <c r="N36" s="81">
        <f>分析係数表!H39</f>
        <v>3.7431865322463944E-3</v>
      </c>
      <c r="O36" s="82">
        <f t="shared" si="4"/>
        <v>0.12514882316100182</v>
      </c>
      <c r="P36" s="76">
        <f>分析係数表!C39</f>
        <v>1</v>
      </c>
      <c r="Q36" s="82">
        <f t="shared" si="5"/>
        <v>0.12514882316100182</v>
      </c>
      <c r="R36" s="83">
        <v>0.45591457676851144</v>
      </c>
      <c r="S36" s="84">
        <f t="shared" si="6"/>
        <v>0.94102012448824057</v>
      </c>
      <c r="T36" s="85">
        <f>分析係数表!F39</f>
        <v>0.70432692307692313</v>
      </c>
      <c r="U36" s="86">
        <f t="shared" si="7"/>
        <v>0.66278580883426563</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投入係数表!AB37</f>
        <v>0</v>
      </c>
      <c r="E37" s="77">
        <f t="shared" si="0"/>
        <v>0</v>
      </c>
      <c r="F37" s="76">
        <f>分析係数表!C40</f>
        <v>0.83748410739660462</v>
      </c>
      <c r="G37" s="77">
        <f t="shared" si="1"/>
        <v>0</v>
      </c>
      <c r="H37" s="77">
        <v>1.482123786217105E-3</v>
      </c>
      <c r="I37" s="77">
        <f t="shared" si="2"/>
        <v>1.482123786217105E-3</v>
      </c>
      <c r="J37" s="76">
        <f>分析係数表!G40</f>
        <v>0.52098192071653671</v>
      </c>
      <c r="K37" s="78">
        <f t="shared" si="3"/>
        <v>7.7215969688305302E-4</v>
      </c>
      <c r="L37" s="79"/>
      <c r="M37" s="80"/>
      <c r="N37" s="81">
        <f>分析係数表!H40</f>
        <v>2.620230572572476E-2</v>
      </c>
      <c r="O37" s="82">
        <f t="shared" si="4"/>
        <v>0.87604176212701268</v>
      </c>
      <c r="P37" s="76">
        <f>分析係数表!C40</f>
        <v>0.83748410739660462</v>
      </c>
      <c r="Q37" s="82">
        <f t="shared" si="5"/>
        <v>0.73367105319708981</v>
      </c>
      <c r="R37" s="83">
        <v>0.73463202417267859</v>
      </c>
      <c r="S37" s="84">
        <f t="shared" si="6"/>
        <v>0.73611414795889574</v>
      </c>
      <c r="T37" s="85">
        <f>分析係数表!F40</f>
        <v>0.71877591640404714</v>
      </c>
      <c r="U37" s="86">
        <f t="shared" si="7"/>
        <v>0.5291011212771396</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投入係数表!AB38</f>
        <v>0</v>
      </c>
      <c r="E38" s="77">
        <f t="shared" si="0"/>
        <v>0</v>
      </c>
      <c r="F38" s="76">
        <f>分析係数表!C41</f>
        <v>0.81365098605995612</v>
      </c>
      <c r="G38" s="77">
        <f t="shared" si="1"/>
        <v>0</v>
      </c>
      <c r="H38" s="77">
        <v>4.9572463535608215E-3</v>
      </c>
      <c r="I38" s="77">
        <f t="shared" si="2"/>
        <v>4.9572463535608215E-3</v>
      </c>
      <c r="J38" s="76">
        <f>分析係数表!G41</f>
        <v>0.45125858123569795</v>
      </c>
      <c r="K38" s="78">
        <f t="shared" si="3"/>
        <v>2.2369999563436934E-3</v>
      </c>
      <c r="L38" s="79"/>
      <c r="M38" s="80"/>
      <c r="N38" s="81">
        <f>分析係数表!H41</f>
        <v>4.9838406251507407E-2</v>
      </c>
      <c r="O38" s="82">
        <f t="shared" si="4"/>
        <v>1.6662856197158129</v>
      </c>
      <c r="P38" s="76">
        <f>分析係数表!C41</f>
        <v>0.81365098605995612</v>
      </c>
      <c r="Q38" s="82">
        <f t="shared" si="5"/>
        <v>1.3557749375392962</v>
      </c>
      <c r="R38" s="83">
        <v>1.3819496132772271</v>
      </c>
      <c r="S38" s="84">
        <f t="shared" si="6"/>
        <v>1.3869068596307879</v>
      </c>
      <c r="T38" s="85">
        <f>分析係数表!F41</f>
        <v>0.55572082379862697</v>
      </c>
      <c r="U38" s="86">
        <f t="shared" si="7"/>
        <v>0.77073302256598808</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投入係数表!AB39</f>
        <v>1.3106159895150721E-3</v>
      </c>
      <c r="E39" s="77">
        <f>$C$30*D39</f>
        <v>0.13106159895150721</v>
      </c>
      <c r="F39" s="76">
        <f>分析係数表!C42</f>
        <v>0.2575498575498576</v>
      </c>
      <c r="G39" s="77">
        <f>E39*F39</f>
        <v>3.3754896140217247E-2</v>
      </c>
      <c r="H39" s="77">
        <v>4.2646828210026154E-2</v>
      </c>
      <c r="I39" s="77">
        <f>C39+H39</f>
        <v>4.2646828210026154E-2</v>
      </c>
      <c r="J39" s="76">
        <f>分析係数表!G42</f>
        <v>0.48351648351648352</v>
      </c>
      <c r="K39" s="78">
        <f>I39*J39</f>
        <v>2.0620444409243415E-2</v>
      </c>
      <c r="L39" s="79"/>
      <c r="M39" s="80"/>
      <c r="N39" s="81">
        <f>分析係数表!H42</f>
        <v>1.4085186435772515E-2</v>
      </c>
      <c r="O39" s="82">
        <f t="shared" si="4"/>
        <v>0.47092082942026459</v>
      </c>
      <c r="P39" s="76">
        <f>分析係数表!C42</f>
        <v>0.2575498575498576</v>
      </c>
      <c r="Q39" s="82">
        <f>O39*P39</f>
        <v>0.12128559253444993</v>
      </c>
      <c r="R39" s="83">
        <v>0.12687974729443982</v>
      </c>
      <c r="S39" s="84">
        <f>I39+R39</f>
        <v>0.16952657550446598</v>
      </c>
      <c r="T39" s="85">
        <f>分析係数表!F42</f>
        <v>0.55824175824175826</v>
      </c>
      <c r="U39" s="86">
        <f>S39*T39</f>
        <v>9.4636813578317269E-2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投入係数表!AB40</f>
        <v>6.2909567496723454E-2</v>
      </c>
      <c r="E40" s="77">
        <f>$C$30*D40</f>
        <v>6.2909567496723451</v>
      </c>
      <c r="F40" s="76">
        <f>分析係数表!C43</f>
        <v>0.29732567908148977</v>
      </c>
      <c r="G40" s="77">
        <f>E40*F40</f>
        <v>1.8704629876686116</v>
      </c>
      <c r="H40" s="77">
        <v>2.1505779629183501</v>
      </c>
      <c r="I40" s="77">
        <f>C40+H40</f>
        <v>2.1505779629183501</v>
      </c>
      <c r="J40" s="76">
        <f>分析係数表!G43</f>
        <v>0.35619328972357039</v>
      </c>
      <c r="K40" s="78">
        <f>I40*J40</f>
        <v>0.76602143941890166</v>
      </c>
      <c r="L40" s="79"/>
      <c r="M40" s="80"/>
      <c r="N40" s="81">
        <f>分析係数表!H43</f>
        <v>3.7451160098403359E-2</v>
      </c>
      <c r="O40" s="82">
        <f t="shared" si="4"/>
        <v>1.2521333286366214</v>
      </c>
      <c r="P40" s="76">
        <f>分析係数表!C43</f>
        <v>0.29732567908148977</v>
      </c>
      <c r="Q40" s="82">
        <f>O40*P40</f>
        <v>0.37229139223744967</v>
      </c>
      <c r="R40" s="83">
        <v>0.59165758431295479</v>
      </c>
      <c r="S40" s="84">
        <f>I40+R40</f>
        <v>2.7422355472313047</v>
      </c>
      <c r="T40" s="85">
        <f>分析係数表!F43</f>
        <v>0.64929309981008654</v>
      </c>
      <c r="U40" s="86">
        <f>S40*T40</f>
        <v>1.7805146188712229</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投入係数表!AB41</f>
        <v>0</v>
      </c>
      <c r="E41" s="77">
        <f>$C$30*D41</f>
        <v>0</v>
      </c>
      <c r="F41" s="76">
        <f>分析係数表!C44</f>
        <v>0.43971020730220212</v>
      </c>
      <c r="G41" s="77">
        <f>E41*F41</f>
        <v>0</v>
      </c>
      <c r="H41" s="77">
        <v>2.9710746444264911E-3</v>
      </c>
      <c r="I41" s="77">
        <f>C41+H41</f>
        <v>2.9710746444264911E-3</v>
      </c>
      <c r="J41" s="76">
        <f>分析係数表!G44</f>
        <v>0.26333317697828229</v>
      </c>
      <c r="K41" s="78">
        <f>I41*J41</f>
        <v>7.8238252515644836E-4</v>
      </c>
      <c r="L41" s="79"/>
      <c r="M41" s="80"/>
      <c r="N41" s="81">
        <f>分析係数表!H44</f>
        <v>0.10921807920505523</v>
      </c>
      <c r="O41" s="82">
        <f t="shared" si="4"/>
        <v>3.6515717190868595</v>
      </c>
      <c r="P41" s="76">
        <f>分析係数表!C44</f>
        <v>0.43971020730220212</v>
      </c>
      <c r="Q41" s="82">
        <f>O41*P41</f>
        <v>1.6056333575785415</v>
      </c>
      <c r="R41" s="83">
        <v>1.6308174011519587</v>
      </c>
      <c r="S41" s="84">
        <f>I41+R41</f>
        <v>1.6337884757963852</v>
      </c>
      <c r="T41" s="85">
        <f>分析係数表!F44</f>
        <v>0.45991838266335194</v>
      </c>
      <c r="U41" s="86">
        <f>S41*T41</f>
        <v>0.75140935340229642</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投入係数表!AB42</f>
        <v>2.6212319790301442E-3</v>
      </c>
      <c r="E42" s="77">
        <f>$C$30*D42</f>
        <v>0.26212319790301442</v>
      </c>
      <c r="F42" s="76">
        <f>分析係数表!C45</f>
        <v>1</v>
      </c>
      <c r="G42" s="77">
        <f>E42*F42</f>
        <v>0.26212319790301442</v>
      </c>
      <c r="H42" s="77">
        <v>0.27202782463935193</v>
      </c>
      <c r="I42" s="77">
        <f>C42+H42</f>
        <v>0.27202782463935193</v>
      </c>
      <c r="J42" s="76">
        <f>分析係数表!G45</f>
        <v>0</v>
      </c>
      <c r="K42" s="78">
        <f>I42*J42</f>
        <v>0</v>
      </c>
      <c r="L42" s="79"/>
      <c r="M42" s="80"/>
      <c r="N42" s="81">
        <f>分析係数表!H45</f>
        <v>0</v>
      </c>
      <c r="O42" s="82">
        <f t="shared" si="4"/>
        <v>0</v>
      </c>
      <c r="P42" s="76">
        <f>分析係数表!C45</f>
        <v>1</v>
      </c>
      <c r="Q42" s="82">
        <f>O42*P42</f>
        <v>0</v>
      </c>
      <c r="R42" s="83">
        <v>1.5152789956516061E-2</v>
      </c>
      <c r="S42" s="84">
        <f>I42+R42</f>
        <v>0.28718061459586797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2.4901703800786368E-2</v>
      </c>
      <c r="E43" s="77">
        <f>$C$30*D43</f>
        <v>2.490170380078637</v>
      </c>
      <c r="F43" s="76">
        <f>分析係数表!C46</f>
        <v>1</v>
      </c>
      <c r="G43" s="77">
        <f>E43*F43</f>
        <v>2.490170380078637</v>
      </c>
      <c r="H43" s="77">
        <v>2.5569602761581787</v>
      </c>
      <c r="I43" s="77">
        <f>C43+H43</f>
        <v>2.5569602761581787</v>
      </c>
      <c r="J43" s="76">
        <f>分析係数表!G46</f>
        <v>9.3457943925233638E-3</v>
      </c>
      <c r="K43" s="78">
        <f>I43*J43</f>
        <v>2.3896825010824099E-2</v>
      </c>
      <c r="L43" s="79"/>
      <c r="M43" s="80"/>
      <c r="N43" s="81">
        <f>分析係数表!H46</f>
        <v>5.0031354010901551E-2</v>
      </c>
      <c r="O43" s="82">
        <f t="shared" si="4"/>
        <v>1.6727365899818438</v>
      </c>
      <c r="P43" s="76">
        <f>分析係数表!C46</f>
        <v>1</v>
      </c>
      <c r="Q43" s="82">
        <f>O43*P43</f>
        <v>1.6727365899818438</v>
      </c>
      <c r="R43" s="83">
        <v>1.7434451052218489</v>
      </c>
      <c r="S43" s="84">
        <f>I43+R43</f>
        <v>4.3004053813800276</v>
      </c>
      <c r="T43" s="85">
        <f>分析係数表!F46</f>
        <v>0.31355140186915886</v>
      </c>
      <c r="U43" s="86">
        <f>S43*T43</f>
        <v>1.3483981359373824</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投入係数表!AB44</f>
        <v>0.32634338138925295</v>
      </c>
      <c r="E44" s="91">
        <f>SUM(E5:E43)</f>
        <v>32.634338138925301</v>
      </c>
      <c r="F44" s="92">
        <f>分析係数表!C47</f>
        <v>0.44631798907903963</v>
      </c>
      <c r="G44" s="91">
        <f>SUM(G5:G43)</f>
        <v>10.518894479281599</v>
      </c>
      <c r="H44" s="91">
        <f>SUM(H5:H43)</f>
        <v>12.414937568728885</v>
      </c>
      <c r="I44" s="91">
        <f>SUM(I5:I43)</f>
        <v>112.41493756872886</v>
      </c>
      <c r="J44" s="92">
        <f>分析係数表!G47</f>
        <v>0.26122233306007958</v>
      </c>
      <c r="K44" s="93">
        <f>SUM(K5:K43)</f>
        <v>53.323390982890388</v>
      </c>
      <c r="L44" s="94">
        <f>最終需要_まとめ!$L$33</f>
        <v>0.627</v>
      </c>
      <c r="M44" s="91">
        <f>K44*L44</f>
        <v>33.433766146272276</v>
      </c>
      <c r="N44" s="95">
        <f>分析係数表!H47</f>
        <v>1</v>
      </c>
      <c r="O44" s="96">
        <f>SUM(O5:O43)</f>
        <v>33.433766146272276</v>
      </c>
      <c r="P44" s="92">
        <f>分析係数表!C47</f>
        <v>0.44631798907903963</v>
      </c>
      <c r="Q44" s="96">
        <f>SUM(Q5:Q43)</f>
        <v>14.502459510384261</v>
      </c>
      <c r="R44" s="91">
        <f>SUM(R5:R43)</f>
        <v>16.355428702332041</v>
      </c>
      <c r="S44" s="97">
        <f>SUM(S5:S43)</f>
        <v>128.77036627106091</v>
      </c>
      <c r="T44" s="98">
        <f>分析係数表!F47</f>
        <v>0.52393110055407954</v>
      </c>
      <c r="U44" s="99">
        <f>SUM(U5:U43)</f>
        <v>80.783901116089538</v>
      </c>
      <c r="V44" s="100">
        <f>分析係数表!D47</f>
        <v>0.10969491056701794</v>
      </c>
      <c r="W44" s="101">
        <f>SUM(W5:W43)</f>
        <v>11</v>
      </c>
      <c r="X44" s="92">
        <f>分析係数表!E47</f>
        <v>8.3823050104198563E-2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8.0521781141798852E-5</v>
      </c>
      <c r="E5" s="77">
        <f t="shared" ref="E5:E38" si="0">$C$31*D5</f>
        <v>8.0521781141798844E-3</v>
      </c>
      <c r="F5" s="76">
        <f>分析係数表!C8</f>
        <v>0.75107940679556973</v>
      </c>
      <c r="G5" s="77">
        <f t="shared" ref="G5:G38" si="1">E5*F5</f>
        <v>6.0478251614104967E-3</v>
      </c>
      <c r="H5" s="77">
        <f t="array" ref="H5:H43">MMULT(逆行列係数!C5:AO43,'27'!G5:G43)</f>
        <v>9.8319079394355458E-3</v>
      </c>
      <c r="I5" s="77">
        <f t="shared" ref="I5:I38" si="2">C5+H5</f>
        <v>9.8319079394355458E-3</v>
      </c>
      <c r="J5" s="76">
        <f>分析係数表!G8</f>
        <v>0.11972085188304657</v>
      </c>
      <c r="K5" s="78">
        <f t="shared" ref="K5:K38" si="3">I5*J5</f>
        <v>1.1770843941449126E-3</v>
      </c>
      <c r="L5" s="79" t="s">
        <v>184</v>
      </c>
      <c r="M5" s="80" t="s">
        <v>184</v>
      </c>
      <c r="N5" s="81">
        <f>分析係数表!H8</f>
        <v>1.1750518547103371E-2</v>
      </c>
      <c r="O5" s="82">
        <f t="shared" ref="O5:O43" si="4">$M$44*N5</f>
        <v>0.32854406315598839</v>
      </c>
      <c r="P5" s="76">
        <f>分析係数表!C8</f>
        <v>0.75107940679556973</v>
      </c>
      <c r="Q5" s="82">
        <f t="shared" ref="Q5:Q38" si="5">O5*P5</f>
        <v>0.24676268006140595</v>
      </c>
      <c r="R5" s="83">
        <f t="array" ref="R5:R43">MMULT(逆行列係数!C5:AO43,'27'!Q5:Q43)</f>
        <v>0.34840319162103234</v>
      </c>
      <c r="S5" s="84">
        <f t="shared" ref="S5:S38" si="6">I5+R5</f>
        <v>0.3582350995604679</v>
      </c>
      <c r="T5" s="85">
        <f>分析係数表!F8</f>
        <v>0.45193117555047529</v>
      </c>
      <c r="U5" s="86">
        <f t="shared" ref="U5:U38" si="7">S5*T5</f>
        <v>0.16189760966780381</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投入係数表!AC6</f>
        <v>0</v>
      </c>
      <c r="E6" s="77">
        <f t="shared" si="0"/>
        <v>0</v>
      </c>
      <c r="F6" s="76">
        <f>分析係数表!C9</f>
        <v>5.0420168067226934E-2</v>
      </c>
      <c r="G6" s="77">
        <f t="shared" si="1"/>
        <v>0</v>
      </c>
      <c r="H6" s="77">
        <v>2.3846512331890195E-5</v>
      </c>
      <c r="I6" s="77">
        <f t="shared" si="2"/>
        <v>2.3846512331890195E-5</v>
      </c>
      <c r="J6" s="76">
        <f>分析係数表!G9</f>
        <v>0.2857142857142857</v>
      </c>
      <c r="K6" s="78">
        <f t="shared" si="3"/>
        <v>6.8132892376829121E-6</v>
      </c>
      <c r="L6" s="79"/>
      <c r="M6" s="80"/>
      <c r="N6" s="81">
        <f>分析係数表!H9</f>
        <v>6.077854420915537E-4</v>
      </c>
      <c r="O6" s="82">
        <f t="shared" si="4"/>
        <v>1.6993658439102846E-2</v>
      </c>
      <c r="P6" s="76">
        <f>分析係数表!C9</f>
        <v>5.0420168067226934E-2</v>
      </c>
      <c r="Q6" s="82">
        <f t="shared" si="5"/>
        <v>8.5682311457661484E-4</v>
      </c>
      <c r="R6" s="83">
        <v>9.8670048673862019E-4</v>
      </c>
      <c r="S6" s="84">
        <f t="shared" si="6"/>
        <v>1.0105469990705103E-3</v>
      </c>
      <c r="T6" s="85">
        <f>分析係数表!F9</f>
        <v>0.7142857142857143</v>
      </c>
      <c r="U6" s="86">
        <f t="shared" si="7"/>
        <v>7.2181928505036456E-4</v>
      </c>
      <c r="V6" s="87">
        <f>分析係数表!D9</f>
        <v>0.14285714285714285</v>
      </c>
      <c r="W6" s="88">
        <f t="shared" si="8"/>
        <v>0</v>
      </c>
      <c r="X6" s="76">
        <f>分析係数表!E9</f>
        <v>0</v>
      </c>
      <c r="Y6" s="89">
        <f t="shared" si="9"/>
        <v>0</v>
      </c>
    </row>
    <row r="7" spans="1:25" x14ac:dyDescent="0.2">
      <c r="A7" s="6" t="s">
        <v>220</v>
      </c>
      <c r="B7" s="5" t="s">
        <v>266</v>
      </c>
      <c r="C7" s="90"/>
      <c r="D7" s="76">
        <f>投入係数表!AC7</f>
        <v>0</v>
      </c>
      <c r="E7" s="77">
        <f t="shared" si="0"/>
        <v>0</v>
      </c>
      <c r="F7" s="76">
        <f>分析係数表!C10</f>
        <v>1</v>
      </c>
      <c r="G7" s="77">
        <f t="shared" si="1"/>
        <v>0</v>
      </c>
      <c r="H7" s="77">
        <v>6.6495258341634647E-3</v>
      </c>
      <c r="I7" s="77">
        <f t="shared" si="2"/>
        <v>6.6495258341634647E-3</v>
      </c>
      <c r="J7" s="76">
        <f>分析係数表!G10</f>
        <v>0.17928858290304073</v>
      </c>
      <c r="K7" s="78">
        <f t="shared" si="3"/>
        <v>1.1921840637843274E-3</v>
      </c>
      <c r="L7" s="79"/>
      <c r="M7" s="80"/>
      <c r="N7" s="81">
        <f>分析係数表!H10</f>
        <v>1.1866287202739858E-3</v>
      </c>
      <c r="O7" s="82">
        <f t="shared" si="4"/>
        <v>3.3178095047772221E-2</v>
      </c>
      <c r="P7" s="76">
        <f>分析係数表!C10</f>
        <v>1</v>
      </c>
      <c r="Q7" s="82">
        <f t="shared" si="5"/>
        <v>3.3178095047772221E-2</v>
      </c>
      <c r="R7" s="83">
        <v>5.5290800713799215E-2</v>
      </c>
      <c r="S7" s="84">
        <f t="shared" si="6"/>
        <v>6.1940326547962679E-2</v>
      </c>
      <c r="T7" s="85">
        <f>分析係数表!F10</f>
        <v>0.51912411550965765</v>
      </c>
      <c r="U7" s="86">
        <f t="shared" si="7"/>
        <v>3.2154717233590493E-2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投入係数表!AC8</f>
        <v>0</v>
      </c>
      <c r="E8" s="77">
        <f t="shared" si="0"/>
        <v>0</v>
      </c>
      <c r="F8" s="76">
        <f>分析係数表!C11</f>
        <v>1.2755102040816757E-3</v>
      </c>
      <c r="G8" s="77">
        <f t="shared" si="1"/>
        <v>0</v>
      </c>
      <c r="H8" s="77">
        <v>4.3114714140844913E-4</v>
      </c>
      <c r="I8" s="77">
        <f t="shared" si="2"/>
        <v>4.3114714140844913E-4</v>
      </c>
      <c r="J8" s="76">
        <f>分析係数表!G11</f>
        <v>0.5714285714285714</v>
      </c>
      <c r="K8" s="78">
        <f t="shared" si="3"/>
        <v>2.4636979509054237E-4</v>
      </c>
      <c r="L8" s="79"/>
      <c r="M8" s="80"/>
      <c r="N8" s="81">
        <f>分析係数表!H11</f>
        <v>-1.9294775939414404E-5</v>
      </c>
      <c r="O8" s="82">
        <f t="shared" si="4"/>
        <v>-5.394812202889793E-4</v>
      </c>
      <c r="P8" s="76">
        <f>分析係数表!C11</f>
        <v>1.2755102040816757E-3</v>
      </c>
      <c r="Q8" s="82">
        <f t="shared" si="5"/>
        <v>-6.8811380138902742E-7</v>
      </c>
      <c r="R8" s="83">
        <v>1.5103267912573503E-4</v>
      </c>
      <c r="S8" s="84">
        <f t="shared" si="6"/>
        <v>5.8217982053418416E-4</v>
      </c>
      <c r="T8" s="85">
        <f>分析係数表!F11</f>
        <v>0.8571428571428571</v>
      </c>
      <c r="U8" s="86">
        <f t="shared" si="7"/>
        <v>4.9901127474358644E-4</v>
      </c>
      <c r="V8" s="87">
        <f>分析係数表!D11</f>
        <v>0.14285714285714285</v>
      </c>
      <c r="W8" s="88">
        <f t="shared" si="8"/>
        <v>0</v>
      </c>
      <c r="X8" s="76">
        <f>分析係数表!E11</f>
        <v>0</v>
      </c>
      <c r="Y8" s="89">
        <f t="shared" si="9"/>
        <v>0</v>
      </c>
    </row>
    <row r="9" spans="1:25" x14ac:dyDescent="0.2">
      <c r="A9" s="6" t="s">
        <v>222</v>
      </c>
      <c r="B9" s="5" t="s">
        <v>190</v>
      </c>
      <c r="C9" s="90"/>
      <c r="D9" s="76">
        <f>投入係数表!AC9</f>
        <v>1.610435622835977E-4</v>
      </c>
      <c r="E9" s="77">
        <f t="shared" si="0"/>
        <v>1.6104356228359769E-2</v>
      </c>
      <c r="F9" s="76">
        <f>分析係数表!C12</f>
        <v>9.1502903081732923E-2</v>
      </c>
      <c r="G9" s="77">
        <f t="shared" si="1"/>
        <v>1.4735953471573058E-3</v>
      </c>
      <c r="H9" s="77">
        <v>2.6966950477139468E-3</v>
      </c>
      <c r="I9" s="77">
        <f t="shared" si="2"/>
        <v>2.6966950477139468E-3</v>
      </c>
      <c r="J9" s="76">
        <f>分析係数表!G12</f>
        <v>0.14161426479455594</v>
      </c>
      <c r="K9" s="78">
        <f t="shared" si="3"/>
        <v>3.8189048655713054E-4</v>
      </c>
      <c r="L9" s="79"/>
      <c r="M9" s="80"/>
      <c r="N9" s="81">
        <f>分析係数表!H12</f>
        <v>9.0270609232550286E-2</v>
      </c>
      <c r="O9" s="82">
        <f t="shared" si="4"/>
        <v>2.5239628891219894</v>
      </c>
      <c r="P9" s="76">
        <f>分析係数表!C12</f>
        <v>9.1502903081732923E-2</v>
      </c>
      <c r="Q9" s="82">
        <f t="shared" si="5"/>
        <v>0.23094993162522001</v>
      </c>
      <c r="R9" s="83">
        <v>0.26262652584866264</v>
      </c>
      <c r="S9" s="84">
        <f t="shared" si="6"/>
        <v>0.26532322089637661</v>
      </c>
      <c r="T9" s="85">
        <f>分析係数表!F12</f>
        <v>0.30579722628994743</v>
      </c>
      <c r="U9" s="86">
        <f t="shared" si="7"/>
        <v>8.1135105020426992E-2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投入係数表!AC10</f>
        <v>4.4286979627989375E-3</v>
      </c>
      <c r="E10" s="77">
        <f t="shared" si="0"/>
        <v>0.44286979627989376</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0.3800645196935859</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投入係数表!AC11</f>
        <v>8.4547870198888805E-3</v>
      </c>
      <c r="E11" s="77">
        <f t="shared" si="0"/>
        <v>0.84547870198888808</v>
      </c>
      <c r="F11" s="76">
        <f>分析係数表!C14</f>
        <v>8.6714152988541793E-3</v>
      </c>
      <c r="G11" s="77">
        <f t="shared" si="1"/>
        <v>7.3314969512818179E-3</v>
      </c>
      <c r="H11" s="77">
        <v>8.8602003323867834E-3</v>
      </c>
      <c r="I11" s="77">
        <f t="shared" si="2"/>
        <v>8.8602003323867834E-3</v>
      </c>
      <c r="J11" s="76">
        <f>分析係数表!G14</f>
        <v>0.2</v>
      </c>
      <c r="K11" s="78">
        <f t="shared" si="3"/>
        <v>1.7720400664773567E-3</v>
      </c>
      <c r="L11" s="79"/>
      <c r="M11" s="80"/>
      <c r="N11" s="81">
        <f>分析係数表!H14</f>
        <v>1.1383917804254498E-3</v>
      </c>
      <c r="O11" s="82">
        <f t="shared" si="4"/>
        <v>3.1829391997049782E-2</v>
      </c>
      <c r="P11" s="76">
        <f>分析係数表!C14</f>
        <v>8.6714152988541793E-3</v>
      </c>
      <c r="Q11" s="82">
        <f t="shared" si="5"/>
        <v>2.7600587671644425E-4</v>
      </c>
      <c r="R11" s="83">
        <v>2.2110437138767973E-3</v>
      </c>
      <c r="S11" s="84">
        <f t="shared" si="6"/>
        <v>1.1071244046263581E-2</v>
      </c>
      <c r="T11" s="85">
        <f>分析係数表!F14</f>
        <v>0.33888888888888891</v>
      </c>
      <c r="U11" s="86">
        <f t="shared" si="7"/>
        <v>3.7519215934559915E-3</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0.23386510899527252</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投入係数表!AC13</f>
        <v>1.6104356228359771E-3</v>
      </c>
      <c r="E13" s="77">
        <f t="shared" si="0"/>
        <v>0.1610435622835977</v>
      </c>
      <c r="F13" s="76">
        <f>分析係数表!C16</f>
        <v>2.5322997416020621E-2</v>
      </c>
      <c r="G13" s="77">
        <f t="shared" si="1"/>
        <v>4.0781057115743006E-3</v>
      </c>
      <c r="H13" s="77">
        <v>6.3522158396853365E-3</v>
      </c>
      <c r="I13" s="77">
        <f t="shared" si="2"/>
        <v>6.3522158396853365E-3</v>
      </c>
      <c r="J13" s="76">
        <f>分析係数表!G16</f>
        <v>3.2710280373831772E-2</v>
      </c>
      <c r="K13" s="78">
        <f t="shared" si="3"/>
        <v>2.0778276111120257E-4</v>
      </c>
      <c r="L13" s="79"/>
      <c r="M13" s="80"/>
      <c r="N13" s="81">
        <f>分析係数表!H16</f>
        <v>1.6091843133471614E-2</v>
      </c>
      <c r="O13" s="82">
        <f t="shared" si="4"/>
        <v>0.44992733772100879</v>
      </c>
      <c r="P13" s="76">
        <f>分析係数表!C16</f>
        <v>2.5322997416020621E-2</v>
      </c>
      <c r="Q13" s="82">
        <f t="shared" si="5"/>
        <v>1.1393508810506143E-2</v>
      </c>
      <c r="R13" s="83">
        <v>1.3499620742854891E-2</v>
      </c>
      <c r="S13" s="84">
        <f t="shared" si="6"/>
        <v>1.9851836582540229E-2</v>
      </c>
      <c r="T13" s="85">
        <f>分析係数表!F16</f>
        <v>0.28504672897196259</v>
      </c>
      <c r="U13" s="86">
        <f t="shared" si="7"/>
        <v>5.6587010819390366E-3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投入係数表!AC14</f>
        <v>5.3144375553587243E-3</v>
      </c>
      <c r="E14" s="77">
        <f t="shared" si="0"/>
        <v>0.53144375553587242</v>
      </c>
      <c r="F14" s="76">
        <f>分析係数表!C17</f>
        <v>1.516108654453574E-2</v>
      </c>
      <c r="G14" s="77">
        <f t="shared" si="1"/>
        <v>8.0572647712324561E-3</v>
      </c>
      <c r="H14" s="77">
        <v>9.6403970064169175E-3</v>
      </c>
      <c r="I14" s="77">
        <f t="shared" si="2"/>
        <v>9.6403970064169175E-3</v>
      </c>
      <c r="J14" s="76">
        <f>分析係数表!G17</f>
        <v>0.22093023255813954</v>
      </c>
      <c r="K14" s="78">
        <f t="shared" si="3"/>
        <v>2.1298551525804816E-3</v>
      </c>
      <c r="L14" s="79"/>
      <c r="M14" s="80"/>
      <c r="N14" s="81">
        <f>分析係数表!H17</f>
        <v>2.7205634074574307E-3</v>
      </c>
      <c r="O14" s="82">
        <f t="shared" si="4"/>
        <v>7.6066852060746079E-2</v>
      </c>
      <c r="P14" s="76">
        <f>分析係数表!C17</f>
        <v>1.516108654453574E-2</v>
      </c>
      <c r="Q14" s="82">
        <f t="shared" si="5"/>
        <v>1.1532561272633681E-3</v>
      </c>
      <c r="R14" s="83">
        <v>2.5684773171392606E-3</v>
      </c>
      <c r="S14" s="84">
        <f t="shared" si="6"/>
        <v>1.2208874323556178E-2</v>
      </c>
      <c r="T14" s="85">
        <f>分析係数表!F17</f>
        <v>0.34593023255813954</v>
      </c>
      <c r="U14" s="86">
        <f t="shared" si="7"/>
        <v>4.2234187340208871E-3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投入係数表!AC15</f>
        <v>1.610435622835977E-4</v>
      </c>
      <c r="E15" s="77">
        <f t="shared" si="0"/>
        <v>1.6104356228359769E-2</v>
      </c>
      <c r="F15" s="76">
        <f>分析係数表!C18</f>
        <v>0.19618745035742657</v>
      </c>
      <c r="G15" s="77">
        <f t="shared" si="1"/>
        <v>3.1594725880896455E-3</v>
      </c>
      <c r="H15" s="77">
        <v>1.0545693349163044E-2</v>
      </c>
      <c r="I15" s="77">
        <f t="shared" si="2"/>
        <v>1.0545693349163044E-2</v>
      </c>
      <c r="J15" s="76">
        <f>分析係数表!G18</f>
        <v>0.21566025215660253</v>
      </c>
      <c r="K15" s="78">
        <f t="shared" si="3"/>
        <v>2.2742868868467084E-3</v>
      </c>
      <c r="L15" s="79"/>
      <c r="M15" s="80"/>
      <c r="N15" s="81">
        <f>分析係数表!H18</f>
        <v>4.341324586368241E-4</v>
      </c>
      <c r="O15" s="82">
        <f t="shared" si="4"/>
        <v>1.2138327456502035E-2</v>
      </c>
      <c r="P15" s="76">
        <f>分析係数表!C18</f>
        <v>0.19618745035742657</v>
      </c>
      <c r="Q15" s="82">
        <f t="shared" si="5"/>
        <v>2.3813875152946811E-3</v>
      </c>
      <c r="R15" s="83">
        <v>7.1900349348806378E-3</v>
      </c>
      <c r="S15" s="84">
        <f t="shared" si="6"/>
        <v>1.7735728284043684E-2</v>
      </c>
      <c r="T15" s="85">
        <f>分析係数表!F18</f>
        <v>0.46051758460517583</v>
      </c>
      <c r="U15" s="86">
        <f t="shared" si="7"/>
        <v>8.1676147505814964E-3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投入係数表!AC16</f>
        <v>0</v>
      </c>
      <c r="E16" s="77">
        <f t="shared" si="0"/>
        <v>0</v>
      </c>
      <c r="F16" s="76">
        <f>分析係数表!C19</f>
        <v>5.4503729202524331E-2</v>
      </c>
      <c r="G16" s="77">
        <f t="shared" si="1"/>
        <v>0</v>
      </c>
      <c r="H16" s="77">
        <v>1.1221968297570688E-3</v>
      </c>
      <c r="I16" s="77">
        <f t="shared" si="2"/>
        <v>1.1221968297570688E-3</v>
      </c>
      <c r="J16" s="76">
        <f>分析係数表!G19</f>
        <v>5.7142857142857141E-2</v>
      </c>
      <c r="K16" s="78">
        <f t="shared" si="3"/>
        <v>6.412553312897536E-5</v>
      </c>
      <c r="L16" s="79"/>
      <c r="M16" s="80"/>
      <c r="N16" s="81">
        <f>分析係数表!H19</f>
        <v>-1.1576865563648642E-4</v>
      </c>
      <c r="O16" s="82">
        <f t="shared" si="4"/>
        <v>-3.2368873217338756E-3</v>
      </c>
      <c r="P16" s="76">
        <f>分析係数表!C19</f>
        <v>5.4503729202524331E-2</v>
      </c>
      <c r="Q16" s="82">
        <f t="shared" si="5"/>
        <v>-1.7642243004286742E-4</v>
      </c>
      <c r="R16" s="83">
        <v>9.4685533170803249E-4</v>
      </c>
      <c r="S16" s="84">
        <f t="shared" si="6"/>
        <v>2.0690521614651013E-3</v>
      </c>
      <c r="T16" s="85">
        <f>分析係数表!F19</f>
        <v>0.24047619047619048</v>
      </c>
      <c r="U16" s="86">
        <f t="shared" si="7"/>
        <v>4.9755778168565537E-4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投入係数表!AC17</f>
        <v>0</v>
      </c>
      <c r="E17" s="77">
        <f t="shared" si="0"/>
        <v>0</v>
      </c>
      <c r="F17" s="76">
        <f>分析係数表!C20</f>
        <v>8.1453634085213444E-3</v>
      </c>
      <c r="G17" s="77">
        <f t="shared" si="1"/>
        <v>0</v>
      </c>
      <c r="H17" s="77">
        <v>2.0052625463814263E-4</v>
      </c>
      <c r="I17" s="77">
        <f t="shared" si="2"/>
        <v>2.0052625463814263E-4</v>
      </c>
      <c r="J17" s="76">
        <f>分析係数表!G20</f>
        <v>0.10256410256410256</v>
      </c>
      <c r="K17" s="78">
        <f t="shared" si="3"/>
        <v>2.0566795347501806E-5</v>
      </c>
      <c r="L17" s="79"/>
      <c r="M17" s="80"/>
      <c r="N17" s="81">
        <f>分析係数表!H20</f>
        <v>5.4025372630360328E-4</v>
      </c>
      <c r="O17" s="82">
        <f t="shared" si="4"/>
        <v>1.510547416809142E-2</v>
      </c>
      <c r="P17" s="76">
        <f>分析係数表!C20</f>
        <v>8.1453634085213444E-3</v>
      </c>
      <c r="Q17" s="82">
        <f t="shared" si="5"/>
        <v>1.2303957655713626E-4</v>
      </c>
      <c r="R17" s="83">
        <v>3.5005411668748485E-4</v>
      </c>
      <c r="S17" s="84">
        <f t="shared" si="6"/>
        <v>5.5058037132562753E-4</v>
      </c>
      <c r="T17" s="85">
        <f>分析係数表!F20</f>
        <v>0.23076923076923078</v>
      </c>
      <c r="U17" s="86">
        <f t="shared" si="7"/>
        <v>1.270570087674525E-4</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投入係数表!AC18</f>
        <v>3.0598276833883565E-3</v>
      </c>
      <c r="E18" s="77">
        <f t="shared" si="0"/>
        <v>0.30598276833883564</v>
      </c>
      <c r="F18" s="76">
        <f>分析係数表!C21</f>
        <v>1.4319809069212375E-2</v>
      </c>
      <c r="G18" s="77">
        <f t="shared" si="1"/>
        <v>4.3816148210811673E-3</v>
      </c>
      <c r="H18" s="77">
        <v>5.3099042121952612E-3</v>
      </c>
      <c r="I18" s="77">
        <f t="shared" si="2"/>
        <v>5.3099042121952612E-3</v>
      </c>
      <c r="J18" s="76">
        <f>分析係数表!G21</f>
        <v>0.28315412186379929</v>
      </c>
      <c r="K18" s="78">
        <f t="shared" si="3"/>
        <v>1.5035212643850382E-3</v>
      </c>
      <c r="L18" s="79"/>
      <c r="M18" s="80"/>
      <c r="N18" s="81">
        <f>分析係数表!H21</f>
        <v>8.9720708118276973E-4</v>
      </c>
      <c r="O18" s="82">
        <f t="shared" si="4"/>
        <v>2.5085876743437537E-2</v>
      </c>
      <c r="P18" s="76">
        <f>分析係数表!C21</f>
        <v>1.4319809069212375E-2</v>
      </c>
      <c r="Q18" s="82">
        <f t="shared" si="5"/>
        <v>3.5922496529982066E-4</v>
      </c>
      <c r="R18" s="83">
        <v>9.4799349603716344E-4</v>
      </c>
      <c r="S18" s="84">
        <f t="shared" si="6"/>
        <v>6.2578977082324242E-3</v>
      </c>
      <c r="T18" s="85">
        <f>分析係数表!F21</f>
        <v>0.4265232974910394</v>
      </c>
      <c r="U18" s="86">
        <f t="shared" si="7"/>
        <v>2.6691391658769121E-3</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投入係数表!AC19</f>
        <v>0</v>
      </c>
      <c r="E19" s="77">
        <f t="shared" si="0"/>
        <v>0</v>
      </c>
      <c r="F19" s="76">
        <f>分析係数表!C22</f>
        <v>8.8888888888888351E-3</v>
      </c>
      <c r="G19" s="77">
        <f t="shared" si="1"/>
        <v>0</v>
      </c>
      <c r="H19" s="77">
        <v>2.4202641717082426E-4</v>
      </c>
      <c r="I19" s="77">
        <f t="shared" si="2"/>
        <v>2.4202641717082426E-4</v>
      </c>
      <c r="J19" s="76">
        <f>分析係数表!G22</f>
        <v>0.19767441860465115</v>
      </c>
      <c r="K19" s="78">
        <f t="shared" si="3"/>
        <v>4.7842431301209442E-5</v>
      </c>
      <c r="L19" s="79"/>
      <c r="M19" s="80"/>
      <c r="N19" s="81">
        <f>分析係数表!H22</f>
        <v>3.8589551878828809E-5</v>
      </c>
      <c r="O19" s="82">
        <f t="shared" si="4"/>
        <v>1.0789624405779586E-3</v>
      </c>
      <c r="P19" s="76">
        <f>分析係数表!C22</f>
        <v>8.8888888888888351E-3</v>
      </c>
      <c r="Q19" s="82">
        <f t="shared" si="5"/>
        <v>9.590777249581797E-6</v>
      </c>
      <c r="R19" s="83">
        <v>9.6658929273083798E-5</v>
      </c>
      <c r="S19" s="84">
        <f t="shared" si="6"/>
        <v>3.3868534644390804E-4</v>
      </c>
      <c r="T19" s="85">
        <f>分析係数表!F22</f>
        <v>0.41860465116279072</v>
      </c>
      <c r="U19" s="86">
        <f t="shared" si="7"/>
        <v>1.4177526130210104E-4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8.0922183043346889E-4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投入係数表!AC21</f>
        <v>1.2078267171269827E-3</v>
      </c>
      <c r="E21" s="77">
        <f t="shared" si="0"/>
        <v>0.12078267171269827</v>
      </c>
      <c r="F21" s="76">
        <f>分析係数表!C24</f>
        <v>3.6742192284139663E-2</v>
      </c>
      <c r="G21" s="77">
        <f t="shared" si="1"/>
        <v>4.4378201486600759E-3</v>
      </c>
      <c r="H21" s="77">
        <v>5.1591873591616006E-3</v>
      </c>
      <c r="I21" s="77">
        <f t="shared" si="2"/>
        <v>5.1591873591616006E-3</v>
      </c>
      <c r="J21" s="76">
        <f>分析係数表!G24</f>
        <v>0.21568627450980393</v>
      </c>
      <c r="K21" s="78">
        <f t="shared" si="3"/>
        <v>1.1127659009956394E-3</v>
      </c>
      <c r="L21" s="79"/>
      <c r="M21" s="80"/>
      <c r="N21" s="81">
        <f>分析係数表!H24</f>
        <v>3.6660074284887369E-4</v>
      </c>
      <c r="O21" s="82">
        <f t="shared" si="4"/>
        <v>1.0250143185490607E-2</v>
      </c>
      <c r="P21" s="76">
        <f>分析係数表!C24</f>
        <v>3.6742192284139663E-2</v>
      </c>
      <c r="Q21" s="82">
        <f t="shared" si="5"/>
        <v>3.7661273186125971E-4</v>
      </c>
      <c r="R21" s="83">
        <v>1.4902003482011956E-3</v>
      </c>
      <c r="S21" s="84">
        <f t="shared" si="6"/>
        <v>6.6493877073627965E-3</v>
      </c>
      <c r="T21" s="85">
        <f>分析係数表!F24</f>
        <v>0.41176470588235292</v>
      </c>
      <c r="U21" s="86">
        <f t="shared" si="7"/>
        <v>2.737983173619975E-3</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投入係数表!AC22</f>
        <v>0</v>
      </c>
      <c r="E22" s="77">
        <f t="shared" si="0"/>
        <v>0</v>
      </c>
      <c r="F22" s="76">
        <f>分析係数表!C25</f>
        <v>5.4298642533936459E-3</v>
      </c>
      <c r="G22" s="77">
        <f t="shared" si="1"/>
        <v>0</v>
      </c>
      <c r="H22" s="77">
        <v>2.800441258190716E-4</v>
      </c>
      <c r="I22" s="77">
        <f t="shared" si="2"/>
        <v>2.800441258190716E-4</v>
      </c>
      <c r="J22" s="76">
        <f>分析係数表!G25</f>
        <v>0.19285714285714287</v>
      </c>
      <c r="K22" s="78">
        <f t="shared" si="3"/>
        <v>5.4008509979392383E-5</v>
      </c>
      <c r="L22" s="79"/>
      <c r="M22" s="80"/>
      <c r="N22" s="81">
        <f>分析係数表!H25</f>
        <v>5.0166417442477451E-4</v>
      </c>
      <c r="O22" s="82">
        <f t="shared" si="4"/>
        <v>1.4026511727513463E-2</v>
      </c>
      <c r="P22" s="76">
        <f>分析係数表!C25</f>
        <v>5.4298642533936459E-3</v>
      </c>
      <c r="Q22" s="82">
        <f t="shared" si="5"/>
        <v>7.6162054629032113E-5</v>
      </c>
      <c r="R22" s="83">
        <v>3.4845487117246722E-4</v>
      </c>
      <c r="S22" s="84">
        <f t="shared" si="6"/>
        <v>6.2849899699153882E-4</v>
      </c>
      <c r="T22" s="85">
        <f>分析係数表!F25</f>
        <v>0.35</v>
      </c>
      <c r="U22" s="86">
        <f t="shared" si="7"/>
        <v>2.1997464894703858E-4</v>
      </c>
      <c r="V22" s="87">
        <f>分析係数表!D25</f>
        <v>1.4285714285714285E-2</v>
      </c>
      <c r="W22" s="88">
        <f t="shared" si="8"/>
        <v>0</v>
      </c>
      <c r="X22" s="76">
        <f>分析係数表!E25</f>
        <v>0</v>
      </c>
      <c r="Y22" s="89">
        <f t="shared" si="9"/>
        <v>0</v>
      </c>
    </row>
    <row r="23" spans="1:25" x14ac:dyDescent="0.2">
      <c r="A23" s="6" t="s">
        <v>11</v>
      </c>
      <c r="B23" s="5" t="s">
        <v>35</v>
      </c>
      <c r="C23" s="90"/>
      <c r="D23" s="76">
        <f>投入係数表!AC23</f>
        <v>1.610435622835977E-4</v>
      </c>
      <c r="E23" s="77">
        <f t="shared" si="0"/>
        <v>1.6104356228359769E-2</v>
      </c>
      <c r="F23" s="76">
        <f>分析係数表!C26</f>
        <v>0.48330404217926182</v>
      </c>
      <c r="G23" s="77">
        <f t="shared" si="1"/>
        <v>7.7833004618610476E-3</v>
      </c>
      <c r="H23" s="77">
        <v>2.003320509968794E-2</v>
      </c>
      <c r="I23" s="77">
        <f t="shared" si="2"/>
        <v>2.003320509968794E-2</v>
      </c>
      <c r="J23" s="76">
        <f>分析係数表!G26</f>
        <v>0.1963757396449704</v>
      </c>
      <c r="K23" s="78">
        <f t="shared" si="3"/>
        <v>3.9340354689106124E-3</v>
      </c>
      <c r="L23" s="79"/>
      <c r="M23" s="80"/>
      <c r="N23" s="81">
        <f>分析係数表!H26</f>
        <v>1.0805074526072066E-2</v>
      </c>
      <c r="O23" s="82">
        <f t="shared" si="4"/>
        <v>0.30210948336182841</v>
      </c>
      <c r="P23" s="76">
        <f>分析係数表!C26</f>
        <v>0.48330404217926182</v>
      </c>
      <c r="Q23" s="82">
        <f t="shared" si="5"/>
        <v>0.14601073448946011</v>
      </c>
      <c r="R23" s="83">
        <v>0.15960014129173197</v>
      </c>
      <c r="S23" s="84">
        <f t="shared" si="6"/>
        <v>0.17963334639141992</v>
      </c>
      <c r="T23" s="85">
        <f>分析係数表!F26</f>
        <v>0.33515162721893493</v>
      </c>
      <c r="U23" s="86">
        <f t="shared" si="7"/>
        <v>6.0204408345866982E-2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投入係数表!AC24</f>
        <v>2.4156534342539658E-4</v>
      </c>
      <c r="E24" s="77">
        <f t="shared" si="0"/>
        <v>2.4156534342539657E-2</v>
      </c>
      <c r="F24" s="76">
        <f>分析係数表!C27</f>
        <v>1.5397419891801878E-2</v>
      </c>
      <c r="G24" s="77">
        <f t="shared" si="1"/>
        <v>3.7194830240281528E-4</v>
      </c>
      <c r="H24" s="77">
        <v>4.5454408455205793E-4</v>
      </c>
      <c r="I24" s="77">
        <f t="shared" si="2"/>
        <v>4.5454408455205793E-4</v>
      </c>
      <c r="J24" s="76">
        <f>分析係数表!G27</f>
        <v>0.17525773195876287</v>
      </c>
      <c r="K24" s="78">
        <f t="shared" si="3"/>
        <v>7.9662365333865818E-5</v>
      </c>
      <c r="L24" s="79"/>
      <c r="M24" s="80"/>
      <c r="N24" s="81">
        <f>分析係数表!H27</f>
        <v>1.0544595050889971E-2</v>
      </c>
      <c r="O24" s="82">
        <f t="shared" si="4"/>
        <v>0.29482648688792717</v>
      </c>
      <c r="P24" s="76">
        <f>分析係数表!C27</f>
        <v>1.5397419891801878E-2</v>
      </c>
      <c r="Q24" s="82">
        <f t="shared" si="5"/>
        <v>4.5395672138382357E-3</v>
      </c>
      <c r="R24" s="83">
        <v>4.5804120690146766E-3</v>
      </c>
      <c r="S24" s="84">
        <f t="shared" si="6"/>
        <v>5.0349561535667341E-3</v>
      </c>
      <c r="T24" s="85">
        <f>分析係数表!F27</f>
        <v>0.32989690721649484</v>
      </c>
      <c r="U24" s="86">
        <f t="shared" si="7"/>
        <v>1.6610164630323247E-3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投入係数表!AC25</f>
        <v>0</v>
      </c>
      <c r="E25" s="77">
        <f t="shared" si="0"/>
        <v>0</v>
      </c>
      <c r="F25" s="76">
        <f>分析係数表!C28</f>
        <v>9.0111373607829948E-2</v>
      </c>
      <c r="G25" s="77">
        <f t="shared" si="1"/>
        <v>0</v>
      </c>
      <c r="H25" s="77">
        <v>7.1404164328827194E-3</v>
      </c>
      <c r="I25" s="77">
        <f t="shared" si="2"/>
        <v>7.1404164328827194E-3</v>
      </c>
      <c r="J25" s="76">
        <f>分析係数表!G28</f>
        <v>0.1250338294993234</v>
      </c>
      <c r="K25" s="78">
        <f t="shared" si="3"/>
        <v>8.9279361082322491E-4</v>
      </c>
      <c r="L25" s="79"/>
      <c r="M25" s="80"/>
      <c r="N25" s="81">
        <f>分析係数表!H28</f>
        <v>1.9400897207081182E-2</v>
      </c>
      <c r="O25" s="82">
        <f t="shared" si="4"/>
        <v>0.54244836700056864</v>
      </c>
      <c r="P25" s="76">
        <f>分析係数表!C28</f>
        <v>9.0111373607829948E-2</v>
      </c>
      <c r="Q25" s="82">
        <f t="shared" si="5"/>
        <v>4.8880767461745495E-2</v>
      </c>
      <c r="R25" s="83">
        <v>5.2841296616453336E-2</v>
      </c>
      <c r="S25" s="84">
        <f t="shared" si="6"/>
        <v>5.9981713049336055E-2</v>
      </c>
      <c r="T25" s="85">
        <f>分析係数表!F28</f>
        <v>0.21434370771312586</v>
      </c>
      <c r="U25" s="86">
        <f t="shared" si="7"/>
        <v>1.2856702769979475E-2</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投入係数表!AC26</f>
        <v>6.2806989290603108E-3</v>
      </c>
      <c r="E26" s="77">
        <f t="shared" si="0"/>
        <v>0.6280698929060311</v>
      </c>
      <c r="F26" s="76">
        <f>分析係数表!C29</f>
        <v>0.6629566210045662</v>
      </c>
      <c r="G26" s="77">
        <f t="shared" si="1"/>
        <v>0.41638309395568213</v>
      </c>
      <c r="H26" s="77">
        <v>0.55551362645863489</v>
      </c>
      <c r="I26" s="77">
        <f t="shared" si="2"/>
        <v>0.55551362645863489</v>
      </c>
      <c r="J26" s="76">
        <f>分析係数表!G29</f>
        <v>0.25902590967011185</v>
      </c>
      <c r="K26" s="78">
        <f t="shared" si="3"/>
        <v>0.14389242242759062</v>
      </c>
      <c r="L26" s="79"/>
      <c r="M26" s="80"/>
      <c r="N26" s="81">
        <f>分析係数表!H29</f>
        <v>9.3869084945251077E-3</v>
      </c>
      <c r="O26" s="82">
        <f t="shared" si="4"/>
        <v>0.26245761367058845</v>
      </c>
      <c r="P26" s="76">
        <f>分析係数表!C29</f>
        <v>0.6629566210045662</v>
      </c>
      <c r="Q26" s="82">
        <f t="shared" si="5"/>
        <v>0.17399801271597518</v>
      </c>
      <c r="R26" s="83">
        <v>0.26213860587303428</v>
      </c>
      <c r="S26" s="84">
        <f t="shared" si="6"/>
        <v>0.81765223233166917</v>
      </c>
      <c r="T26" s="85">
        <f>分析係数表!F29</f>
        <v>0.37484071924111567</v>
      </c>
      <c r="U26" s="86">
        <f t="shared" si="7"/>
        <v>0.30648935085630669</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投入係数表!AC27</f>
        <v>3.0598276833883565E-3</v>
      </c>
      <c r="E27" s="77">
        <f t="shared" si="0"/>
        <v>0.30598276833883564</v>
      </c>
      <c r="F27" s="76">
        <f>分析係数表!C30</f>
        <v>1</v>
      </c>
      <c r="G27" s="77">
        <f t="shared" si="1"/>
        <v>0.30598276833883564</v>
      </c>
      <c r="H27" s="77">
        <v>0.36549750554123889</v>
      </c>
      <c r="I27" s="77">
        <f t="shared" si="2"/>
        <v>0.36549750554123889</v>
      </c>
      <c r="J27" s="76">
        <f>分析係数表!G30</f>
        <v>0.34461622907327782</v>
      </c>
      <c r="K27" s="78">
        <f t="shared" si="3"/>
        <v>0.12595637209531121</v>
      </c>
      <c r="L27" s="79"/>
      <c r="M27" s="80"/>
      <c r="N27" s="81">
        <f>分析係数表!H30</f>
        <v>0</v>
      </c>
      <c r="O27" s="82">
        <f t="shared" si="4"/>
        <v>0</v>
      </c>
      <c r="P27" s="76">
        <f>分析係数表!C30</f>
        <v>1</v>
      </c>
      <c r="Q27" s="82">
        <f t="shared" si="5"/>
        <v>0</v>
      </c>
      <c r="R27" s="83">
        <v>7.4978598379311839E-2</v>
      </c>
      <c r="S27" s="84">
        <f t="shared" si="6"/>
        <v>0.4404761039205507</v>
      </c>
      <c r="T27" s="85">
        <f>分析係数表!F30</f>
        <v>0.44085628030372337</v>
      </c>
      <c r="U27" s="86">
        <f t="shared" si="7"/>
        <v>0.19418665673709029</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投入係数表!AC28</f>
        <v>2.3512360093405266E-2</v>
      </c>
      <c r="E28" s="77">
        <f t="shared" si="0"/>
        <v>2.3512360093405267</v>
      </c>
      <c r="F28" s="76">
        <f>分析係数表!C31</f>
        <v>0.28926065839179704</v>
      </c>
      <c r="G28" s="77">
        <f t="shared" si="1"/>
        <v>0.68012007609634217</v>
      </c>
      <c r="H28" s="77">
        <v>0.70735245204739139</v>
      </c>
      <c r="I28" s="77">
        <f t="shared" si="2"/>
        <v>0.70735245204739139</v>
      </c>
      <c r="J28" s="76">
        <f>分析係数表!G31</f>
        <v>7.0113314447592071E-2</v>
      </c>
      <c r="K28" s="78">
        <f t="shared" si="3"/>
        <v>4.9594824895674045E-2</v>
      </c>
      <c r="L28" s="79"/>
      <c r="M28" s="80"/>
      <c r="N28" s="81">
        <f>分析係数表!H31</f>
        <v>2.2806425160387826E-2</v>
      </c>
      <c r="O28" s="82">
        <f t="shared" si="4"/>
        <v>0.63766680238157358</v>
      </c>
      <c r="P28" s="76">
        <f>分析係数表!C31</f>
        <v>0.28926065839179704</v>
      </c>
      <c r="Q28" s="82">
        <f t="shared" si="5"/>
        <v>0.18445191909148592</v>
      </c>
      <c r="R28" s="83">
        <v>0.23412104114488244</v>
      </c>
      <c r="S28" s="84">
        <f t="shared" si="6"/>
        <v>0.9414734931922738</v>
      </c>
      <c r="T28" s="85">
        <f>分析係数表!F31</f>
        <v>0.24929178470254956</v>
      </c>
      <c r="U28" s="86">
        <f t="shared" si="7"/>
        <v>0.23470160736804557</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投入係数表!AC29</f>
        <v>2.3351316531121671E-3</v>
      </c>
      <c r="E29" s="77">
        <f t="shared" si="0"/>
        <v>0.23351316531121671</v>
      </c>
      <c r="F29" s="76">
        <f>分析係数表!C32</f>
        <v>1</v>
      </c>
      <c r="G29" s="77">
        <f t="shared" si="1"/>
        <v>0.23351316531121671</v>
      </c>
      <c r="H29" s="77">
        <v>0.26818700391853928</v>
      </c>
      <c r="I29" s="77">
        <f t="shared" si="2"/>
        <v>0.26818700391853928</v>
      </c>
      <c r="J29" s="76">
        <f>分析係数表!G32</f>
        <v>0.14014251781472684</v>
      </c>
      <c r="K29" s="78">
        <f t="shared" si="3"/>
        <v>3.7584401974332105E-2</v>
      </c>
      <c r="L29" s="79"/>
      <c r="M29" s="80"/>
      <c r="N29" s="81">
        <f>分析係数表!H32</f>
        <v>6.3576286720370464E-3</v>
      </c>
      <c r="O29" s="82">
        <f t="shared" si="4"/>
        <v>0.17775906208521869</v>
      </c>
      <c r="P29" s="76">
        <f>分析係数表!C32</f>
        <v>1</v>
      </c>
      <c r="Q29" s="82">
        <f t="shared" si="5"/>
        <v>0.17775906208521869</v>
      </c>
      <c r="R29" s="83">
        <v>0.23438291922336177</v>
      </c>
      <c r="S29" s="84">
        <f t="shared" si="6"/>
        <v>0.50256992314190108</v>
      </c>
      <c r="T29" s="85">
        <f>分析係数表!F32</f>
        <v>0.4833729216152019</v>
      </c>
      <c r="U29" s="86">
        <f t="shared" si="7"/>
        <v>0.24292869206502818</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投入係数表!AC30</f>
        <v>1.3688702794105805E-3</v>
      </c>
      <c r="E30" s="77">
        <f t="shared" si="0"/>
        <v>0.13688702794105806</v>
      </c>
      <c r="F30" s="76">
        <f>分析係数表!C33</f>
        <v>0.49161290322580642</v>
      </c>
      <c r="G30" s="77">
        <f t="shared" si="1"/>
        <v>6.729542922005563E-2</v>
      </c>
      <c r="H30" s="77">
        <v>7.8923089831806112E-2</v>
      </c>
      <c r="I30" s="77">
        <f t="shared" si="2"/>
        <v>7.8923089831806112E-2</v>
      </c>
      <c r="J30" s="76">
        <f>分析係数表!G33</f>
        <v>0.50851900393184801</v>
      </c>
      <c r="K30" s="78">
        <f t="shared" si="3"/>
        <v>4.0133891028493809E-2</v>
      </c>
      <c r="L30" s="79"/>
      <c r="M30" s="80"/>
      <c r="N30" s="81">
        <f>分析係数表!H33</f>
        <v>9.3579663306159861E-4</v>
      </c>
      <c r="O30" s="82">
        <f t="shared" si="4"/>
        <v>2.6164839184015496E-2</v>
      </c>
      <c r="P30" s="76">
        <f>分析係数表!C33</f>
        <v>0.49161290322580642</v>
      </c>
      <c r="Q30" s="82">
        <f t="shared" si="5"/>
        <v>1.2862972553690198E-2</v>
      </c>
      <c r="R30" s="83">
        <v>4.8434850153261641E-2</v>
      </c>
      <c r="S30" s="84">
        <f t="shared" si="6"/>
        <v>0.12735793998506775</v>
      </c>
      <c r="T30" s="85">
        <f>分析係数表!F33</f>
        <v>0.64744429882044563</v>
      </c>
      <c r="U30" s="86">
        <f t="shared" si="7"/>
        <v>8.245717215284859E-2</v>
      </c>
      <c r="V30" s="87">
        <f>分析係数表!D33</f>
        <v>9.6985583224115338E-2</v>
      </c>
      <c r="W30" s="88">
        <f t="shared" si="8"/>
        <v>0</v>
      </c>
      <c r="X30" s="76">
        <f>分析係数表!E33</f>
        <v>7.7326343381389259E-2</v>
      </c>
      <c r="Y30" s="89">
        <f t="shared" si="9"/>
        <v>0</v>
      </c>
    </row>
    <row r="31" spans="1:25" x14ac:dyDescent="0.2">
      <c r="A31" s="6" t="s">
        <v>19</v>
      </c>
      <c r="B31" s="5" t="s">
        <v>274</v>
      </c>
      <c r="C31" s="75">
        <f>最終需要_まとめ!C32</f>
        <v>100</v>
      </c>
      <c r="D31" s="76">
        <f>投入係数表!AC31</f>
        <v>1.1434092922135437E-2</v>
      </c>
      <c r="E31" s="77">
        <f t="shared" si="0"/>
        <v>1.1434092922135437</v>
      </c>
      <c r="F31" s="76">
        <f>分析係数表!C34</f>
        <v>0.2705469644902635</v>
      </c>
      <c r="G31" s="77">
        <f t="shared" si="1"/>
        <v>0.30934591317833493</v>
      </c>
      <c r="H31" s="77">
        <v>0.38263226057428834</v>
      </c>
      <c r="I31" s="77">
        <f t="shared" si="2"/>
        <v>100.38263226057428</v>
      </c>
      <c r="J31" s="76">
        <f>分析係数表!G34</f>
        <v>0.42499396086641439</v>
      </c>
      <c r="K31" s="78">
        <f t="shared" si="3"/>
        <v>42.662012486618174</v>
      </c>
      <c r="L31" s="79"/>
      <c r="M31" s="80"/>
      <c r="N31" s="81">
        <f>分析係数表!H34</f>
        <v>0.15790844628816747</v>
      </c>
      <c r="O31" s="82">
        <f t="shared" si="4"/>
        <v>4.4151143068450063</v>
      </c>
      <c r="P31" s="76">
        <f>分析係数表!C34</f>
        <v>0.2705469644902635</v>
      </c>
      <c r="Q31" s="82">
        <f t="shared" si="5"/>
        <v>1.1944957735944501</v>
      </c>
      <c r="R31" s="83">
        <v>1.3143016526816722</v>
      </c>
      <c r="S31" s="84">
        <f t="shared" si="6"/>
        <v>101.69693391325596</v>
      </c>
      <c r="T31" s="85">
        <f>分析係数表!F34</f>
        <v>0.70062001771479188</v>
      </c>
      <c r="U31" s="86">
        <f t="shared" si="7"/>
        <v>71.250907639845408</v>
      </c>
      <c r="V31" s="87">
        <f>分析係数表!D34</f>
        <v>0.29060310814075208</v>
      </c>
      <c r="W31" s="88">
        <f t="shared" si="8"/>
        <v>30</v>
      </c>
      <c r="X31" s="76">
        <f>分析係数表!E34</f>
        <v>0.1754569611079797</v>
      </c>
      <c r="Y31" s="89">
        <f t="shared" si="9"/>
        <v>18</v>
      </c>
    </row>
    <row r="32" spans="1:25" x14ac:dyDescent="0.2">
      <c r="A32" s="6" t="s">
        <v>20</v>
      </c>
      <c r="B32" s="5" t="s">
        <v>37</v>
      </c>
      <c r="C32" s="90"/>
      <c r="D32" s="76">
        <f>投入係数表!AC32</f>
        <v>1.7634270070053949E-2</v>
      </c>
      <c r="E32" s="77">
        <f t="shared" si="0"/>
        <v>1.763427007005395</v>
      </c>
      <c r="F32" s="76">
        <f>分析係数表!C35</f>
        <v>0.21972666596037715</v>
      </c>
      <c r="G32" s="77">
        <f t="shared" si="1"/>
        <v>0.38747193691378207</v>
      </c>
      <c r="H32" s="77">
        <v>0.44830590512662932</v>
      </c>
      <c r="I32" s="77">
        <f t="shared" si="2"/>
        <v>0.44830590512662932</v>
      </c>
      <c r="J32" s="76">
        <f>分析係数表!G35</f>
        <v>0.31464737793851716</v>
      </c>
      <c r="K32" s="78">
        <f t="shared" si="3"/>
        <v>0.14105827756244754</v>
      </c>
      <c r="L32" s="79"/>
      <c r="M32" s="80"/>
      <c r="N32" s="81">
        <f>分析係数表!H35</f>
        <v>5.9051661762577784E-2</v>
      </c>
      <c r="O32" s="82">
        <f t="shared" si="4"/>
        <v>1.6510822746944211</v>
      </c>
      <c r="P32" s="76">
        <f>分析係数表!C35</f>
        <v>0.21972666596037715</v>
      </c>
      <c r="Q32" s="82">
        <f t="shared" si="5"/>
        <v>0.36278680344488073</v>
      </c>
      <c r="R32" s="83">
        <v>0.45619721126919799</v>
      </c>
      <c r="S32" s="84">
        <f t="shared" si="6"/>
        <v>0.90450311639582726</v>
      </c>
      <c r="T32" s="85">
        <f>分析係数表!F35</f>
        <v>0.64647377938517181</v>
      </c>
      <c r="U32" s="86">
        <f t="shared" si="7"/>
        <v>0.58473754812207646</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投入係数表!AC33</f>
        <v>2.7296883807069811E-2</v>
      </c>
      <c r="E33" s="77">
        <f t="shared" si="0"/>
        <v>2.7296883807069809</v>
      </c>
      <c r="F33" s="76">
        <f>分析係数表!C36</f>
        <v>0.80551211884284601</v>
      </c>
      <c r="G33" s="77">
        <f t="shared" si="1"/>
        <v>2.1987970713239777</v>
      </c>
      <c r="H33" s="77">
        <v>2.2970130721838369</v>
      </c>
      <c r="I33" s="77">
        <f t="shared" si="2"/>
        <v>2.2970130721838369</v>
      </c>
      <c r="J33" s="76">
        <f>分析係数表!G36</f>
        <v>2.1071752951861943E-2</v>
      </c>
      <c r="K33" s="78">
        <f t="shared" si="3"/>
        <v>4.8402091984255234E-2</v>
      </c>
      <c r="L33" s="79"/>
      <c r="M33" s="80"/>
      <c r="N33" s="81">
        <f>分析係数表!H36</f>
        <v>0.17565964015242874</v>
      </c>
      <c r="O33" s="82">
        <f t="shared" si="4"/>
        <v>4.9114370295108678</v>
      </c>
      <c r="P33" s="76">
        <f>分析係数表!C36</f>
        <v>0.80551211884284601</v>
      </c>
      <c r="Q33" s="82">
        <f t="shared" si="5"/>
        <v>3.9562220482045127</v>
      </c>
      <c r="R33" s="83">
        <v>4.1234550655166666</v>
      </c>
      <c r="S33" s="84">
        <f t="shared" si="6"/>
        <v>6.4204681377005031</v>
      </c>
      <c r="T33" s="85">
        <f>分析係数表!F36</f>
        <v>0.88071450196790801</v>
      </c>
      <c r="U33" s="86">
        <f t="shared" si="7"/>
        <v>5.6545993982957201</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投入係数表!AC34</f>
        <v>2.1016184878009502E-2</v>
      </c>
      <c r="E34" s="77">
        <f t="shared" si="0"/>
        <v>2.1016184878009501</v>
      </c>
      <c r="F34" s="76">
        <f>分析係数表!C37</f>
        <v>0.2431087913880281</v>
      </c>
      <c r="G34" s="77">
        <f t="shared" si="1"/>
        <v>0.51092193052802426</v>
      </c>
      <c r="H34" s="77">
        <v>0.59914683920929013</v>
      </c>
      <c r="I34" s="77">
        <f t="shared" si="2"/>
        <v>0.59914683920929013</v>
      </c>
      <c r="J34" s="76">
        <f>分析係数表!G37</f>
        <v>0.38193760262725779</v>
      </c>
      <c r="K34" s="78">
        <f t="shared" si="3"/>
        <v>0.22883670738929537</v>
      </c>
      <c r="L34" s="79"/>
      <c r="M34" s="80"/>
      <c r="N34" s="81">
        <f>分析係数表!H37</f>
        <v>4.6944189860595245E-2</v>
      </c>
      <c r="O34" s="82">
        <f t="shared" si="4"/>
        <v>1.3125578089630867</v>
      </c>
      <c r="P34" s="76">
        <f>分析係数表!C37</f>
        <v>0.2431087913880281</v>
      </c>
      <c r="Q34" s="82">
        <f t="shared" si="5"/>
        <v>0.31909434256393426</v>
      </c>
      <c r="R34" s="83">
        <v>0.4128223990805614</v>
      </c>
      <c r="S34" s="84">
        <f t="shared" si="6"/>
        <v>1.0119692382898515</v>
      </c>
      <c r="T34" s="85">
        <f>分析係数表!F37</f>
        <v>0.60410509031198689</v>
      </c>
      <c r="U34" s="86">
        <f t="shared" si="7"/>
        <v>0.61133576809004331</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投入係数表!AC35</f>
        <v>3.8730976729205252E-2</v>
      </c>
      <c r="E35" s="77">
        <f t="shared" si="0"/>
        <v>3.8730976729205251</v>
      </c>
      <c r="F35" s="76">
        <f>分析係数表!C38</f>
        <v>1.1157894736842144E-2</v>
      </c>
      <c r="G35" s="77">
        <f t="shared" si="1"/>
        <v>4.3215616139955483E-2</v>
      </c>
      <c r="H35" s="77">
        <v>4.5647476560254988E-2</v>
      </c>
      <c r="I35" s="77">
        <f t="shared" si="2"/>
        <v>4.5647476560254988E-2</v>
      </c>
      <c r="J35" s="76">
        <f>分析係数表!G38</f>
        <v>0.27611940298507465</v>
      </c>
      <c r="K35" s="78">
        <f t="shared" si="3"/>
        <v>1.2604153975592796E-2</v>
      </c>
      <c r="L35" s="79"/>
      <c r="M35" s="80"/>
      <c r="N35" s="81">
        <f>分析係数表!H38</f>
        <v>4.123293618252858E-2</v>
      </c>
      <c r="O35" s="82">
        <f t="shared" si="4"/>
        <v>1.1528713677575488</v>
      </c>
      <c r="P35" s="76">
        <f>分析係数表!C38</f>
        <v>1.1157894736842144E-2</v>
      </c>
      <c r="Q35" s="82">
        <f t="shared" si="5"/>
        <v>1.2863617366557958E-2</v>
      </c>
      <c r="R35" s="83">
        <v>1.6022503429582485E-2</v>
      </c>
      <c r="S35" s="84">
        <f t="shared" si="6"/>
        <v>6.1669979989837476E-2</v>
      </c>
      <c r="T35" s="85">
        <f>分析係数表!F38</f>
        <v>0.61194029850746268</v>
      </c>
      <c r="U35" s="86">
        <f t="shared" si="7"/>
        <v>3.7738345963930393E-2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投入係数表!AC36</f>
        <v>0</v>
      </c>
      <c r="E36" s="77">
        <f t="shared" si="0"/>
        <v>0</v>
      </c>
      <c r="F36" s="76">
        <f>分析係数表!C39</f>
        <v>1</v>
      </c>
      <c r="G36" s="77">
        <f t="shared" si="1"/>
        <v>0</v>
      </c>
      <c r="H36" s="77">
        <v>0.18474288549778792</v>
      </c>
      <c r="I36" s="77">
        <f t="shared" si="2"/>
        <v>0.18474288549778792</v>
      </c>
      <c r="J36" s="76">
        <f>分析係数表!G39</f>
        <v>0.35370879120879123</v>
      </c>
      <c r="K36" s="78">
        <f t="shared" si="3"/>
        <v>6.5345182713846692E-2</v>
      </c>
      <c r="L36" s="79"/>
      <c r="M36" s="80"/>
      <c r="N36" s="81">
        <f>分析係数表!H39</f>
        <v>3.7431865322463944E-3</v>
      </c>
      <c r="O36" s="82">
        <f t="shared" si="4"/>
        <v>0.10465935673606198</v>
      </c>
      <c r="P36" s="76">
        <f>分析係数表!C39</f>
        <v>1</v>
      </c>
      <c r="Q36" s="82">
        <f t="shared" si="5"/>
        <v>0.10465935673606198</v>
      </c>
      <c r="R36" s="83">
        <v>0.38127187396561368</v>
      </c>
      <c r="S36" s="84">
        <f t="shared" si="6"/>
        <v>0.56601475946340163</v>
      </c>
      <c r="T36" s="85">
        <f>分析係数表!F39</f>
        <v>0.70432692307692313</v>
      </c>
      <c r="U36" s="86">
        <f t="shared" si="7"/>
        <v>0.3986594339489824</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投入係数表!AC37</f>
        <v>0</v>
      </c>
      <c r="E37" s="77">
        <f t="shared" si="0"/>
        <v>0</v>
      </c>
      <c r="F37" s="76">
        <f>分析係数表!C40</f>
        <v>0.83748410739660462</v>
      </c>
      <c r="G37" s="77">
        <f t="shared" si="1"/>
        <v>0</v>
      </c>
      <c r="H37" s="77">
        <v>9.7521158483166077E-4</v>
      </c>
      <c r="I37" s="77">
        <f t="shared" si="2"/>
        <v>9.7521158483166077E-4</v>
      </c>
      <c r="J37" s="76">
        <f>分析係数表!G40</f>
        <v>0.52098192071653671</v>
      </c>
      <c r="K37" s="78">
        <f t="shared" si="3"/>
        <v>5.080676045706164E-4</v>
      </c>
      <c r="L37" s="79"/>
      <c r="M37" s="80"/>
      <c r="N37" s="81">
        <f>分析係数表!H40</f>
        <v>2.620230572572476E-2</v>
      </c>
      <c r="O37" s="82">
        <f t="shared" si="4"/>
        <v>0.7326154971524339</v>
      </c>
      <c r="P37" s="76">
        <f>分析係数表!C40</f>
        <v>0.83748410739660462</v>
      </c>
      <c r="Q37" s="82">
        <f t="shared" si="5"/>
        <v>0.61355383569762589</v>
      </c>
      <c r="R37" s="83">
        <v>0.61435747572880495</v>
      </c>
      <c r="S37" s="84">
        <f t="shared" si="6"/>
        <v>0.61533268731363666</v>
      </c>
      <c r="T37" s="85">
        <f>分析係数表!F40</f>
        <v>0.71877591640404714</v>
      </c>
      <c r="U37" s="86">
        <f t="shared" si="7"/>
        <v>0.4422863162172242</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投入係数表!AC38</f>
        <v>0</v>
      </c>
      <c r="E38" s="77">
        <f t="shared" si="0"/>
        <v>0</v>
      </c>
      <c r="F38" s="76">
        <f>分析係数表!C41</f>
        <v>0.81365098605995612</v>
      </c>
      <c r="G38" s="77">
        <f t="shared" si="1"/>
        <v>0</v>
      </c>
      <c r="H38" s="77">
        <v>1.8874828421914746E-3</v>
      </c>
      <c r="I38" s="77">
        <f t="shared" si="2"/>
        <v>1.8874828421914746E-3</v>
      </c>
      <c r="J38" s="76">
        <f>分析係数表!G41</f>
        <v>0.45125858123569795</v>
      </c>
      <c r="K38" s="78">
        <f t="shared" si="3"/>
        <v>8.5174282947404756E-4</v>
      </c>
      <c r="L38" s="79"/>
      <c r="M38" s="80"/>
      <c r="N38" s="81">
        <f>分析係数表!H41</f>
        <v>4.9838406251507407E-2</v>
      </c>
      <c r="O38" s="82">
        <f t="shared" si="4"/>
        <v>1.3934799920064336</v>
      </c>
      <c r="P38" s="76">
        <f>分析係数表!C41</f>
        <v>0.81365098605995612</v>
      </c>
      <c r="Q38" s="82">
        <f t="shared" si="5"/>
        <v>1.1338063695508545</v>
      </c>
      <c r="R38" s="83">
        <v>1.1556957062326914</v>
      </c>
      <c r="S38" s="84">
        <f t="shared" si="6"/>
        <v>1.1575831890748829</v>
      </c>
      <c r="T38" s="85">
        <f>分析係数表!F41</f>
        <v>0.55572082379862697</v>
      </c>
      <c r="U38" s="86">
        <f t="shared" si="7"/>
        <v>0.64329308344813574</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投入係数表!AC39</f>
        <v>4.0260890570899429E-4</v>
      </c>
      <c r="E39" s="77">
        <f>$C$31*D39</f>
        <v>4.0260890570899426E-2</v>
      </c>
      <c r="F39" s="76">
        <f>分析係数表!C42</f>
        <v>0.2575498575498576</v>
      </c>
      <c r="G39" s="77">
        <f>E39*F39</f>
        <v>1.0369186631365553E-2</v>
      </c>
      <c r="H39" s="77">
        <v>1.4599807087687246E-2</v>
      </c>
      <c r="I39" s="77">
        <f>C39+H39</f>
        <v>1.4599807087687246E-2</v>
      </c>
      <c r="J39" s="76">
        <f>分析係数表!G42</f>
        <v>0.48351648351648352</v>
      </c>
      <c r="K39" s="78">
        <f>I39*J39</f>
        <v>7.0592473830575694E-3</v>
      </c>
      <c r="L39" s="79"/>
      <c r="M39" s="80"/>
      <c r="N39" s="81">
        <f>分析係数表!H42</f>
        <v>1.4085186435772515E-2</v>
      </c>
      <c r="O39" s="82">
        <f t="shared" si="4"/>
        <v>0.3938212908109549</v>
      </c>
      <c r="P39" s="76">
        <f>分析係数表!C42</f>
        <v>0.2575498575498576</v>
      </c>
      <c r="Q39" s="82">
        <f>O39*P39</f>
        <v>0.10142861734846248</v>
      </c>
      <c r="R39" s="83">
        <v>0.10610689257210812</v>
      </c>
      <c r="S39" s="84">
        <f>I39+R39</f>
        <v>0.12070669965979536</v>
      </c>
      <c r="T39" s="85">
        <f>分析係数表!F42</f>
        <v>0.55824175824175826</v>
      </c>
      <c r="U39" s="86">
        <f>S39*T39</f>
        <v>6.7383520249644002E-2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投入係数表!AC40</f>
        <v>8.6158305821724776E-2</v>
      </c>
      <c r="E40" s="77">
        <f>$C$31*D40</f>
        <v>8.6158305821724781</v>
      </c>
      <c r="F40" s="76">
        <f>分析係数表!C43</f>
        <v>0.29732567908148977</v>
      </c>
      <c r="G40" s="77">
        <f>E40*F40</f>
        <v>2.5617076786954995</v>
      </c>
      <c r="H40" s="77">
        <v>2.7855714674273258</v>
      </c>
      <c r="I40" s="77">
        <f>C40+H40</f>
        <v>2.7855714674273258</v>
      </c>
      <c r="J40" s="76">
        <f>分析係数表!G43</f>
        <v>0.35619328972357039</v>
      </c>
      <c r="K40" s="78">
        <f>I40*J40</f>
        <v>0.99220186474305261</v>
      </c>
      <c r="L40" s="79"/>
      <c r="M40" s="80"/>
      <c r="N40" s="81">
        <f>分析係数表!H43</f>
        <v>3.7451160098403359E-2</v>
      </c>
      <c r="O40" s="82">
        <f t="shared" si="4"/>
        <v>1.0471330485809089</v>
      </c>
      <c r="P40" s="76">
        <f>分析係数表!C43</f>
        <v>0.29732567908148977</v>
      </c>
      <c r="Q40" s="82">
        <f>O40*P40</f>
        <v>0.31133954475798936</v>
      </c>
      <c r="R40" s="83">
        <v>0.49479092665972546</v>
      </c>
      <c r="S40" s="84">
        <f>I40+R40</f>
        <v>3.2803623940870512</v>
      </c>
      <c r="T40" s="85">
        <f>分析係数表!F43</f>
        <v>0.64929309981008654</v>
      </c>
      <c r="U40" s="86">
        <f>S40*T40</f>
        <v>2.1299166673572181</v>
      </c>
      <c r="V40" s="87">
        <f>分析係数表!D43</f>
        <v>0.15741717661953999</v>
      </c>
      <c r="W40" s="88">
        <f>ROUND(S40*V40,0)</f>
        <v>1</v>
      </c>
      <c r="X40" s="76">
        <f>分析係数表!E43</f>
        <v>0.1249208693817261</v>
      </c>
      <c r="Y40" s="89">
        <f>ROUND(S40*X40,0)</f>
        <v>0</v>
      </c>
    </row>
    <row r="41" spans="1:25" x14ac:dyDescent="0.2">
      <c r="A41" s="6" t="s">
        <v>340</v>
      </c>
      <c r="B41" s="5" t="s">
        <v>42</v>
      </c>
      <c r="C41" s="90"/>
      <c r="D41" s="76">
        <f>投入係数表!AC41</f>
        <v>8.8573959255978745E-4</v>
      </c>
      <c r="E41" s="77">
        <f>$C$31*D41</f>
        <v>8.8573959255978746E-2</v>
      </c>
      <c r="F41" s="76">
        <f>分析係数表!C44</f>
        <v>0.43971020730220212</v>
      </c>
      <c r="G41" s="77">
        <f>E41*F41</f>
        <v>3.8946873986023221E-2</v>
      </c>
      <c r="H41" s="77">
        <v>4.1781051443287649E-2</v>
      </c>
      <c r="I41" s="77">
        <f>C41+H41</f>
        <v>4.1781051443287649E-2</v>
      </c>
      <c r="J41" s="76">
        <f>分析係数表!G44</f>
        <v>0.26333317697828229</v>
      </c>
      <c r="K41" s="78">
        <f>I41*J41</f>
        <v>1.1002337014053983E-2</v>
      </c>
      <c r="L41" s="79"/>
      <c r="M41" s="80"/>
      <c r="N41" s="81">
        <f>分析係数表!H44</f>
        <v>0.10921807920505523</v>
      </c>
      <c r="O41" s="82">
        <f t="shared" si="4"/>
        <v>3.0537334474457674</v>
      </c>
      <c r="P41" s="76">
        <f>分析係数表!C44</f>
        <v>0.43971020730220212</v>
      </c>
      <c r="Q41" s="82">
        <f>O41*P41</f>
        <v>1.3427577672220468</v>
      </c>
      <c r="R41" s="83">
        <v>1.3638186588375911</v>
      </c>
      <c r="S41" s="84">
        <f>I41+R41</f>
        <v>1.4055997102808788</v>
      </c>
      <c r="T41" s="85">
        <f>分析係数表!F44</f>
        <v>0.45991838266335194</v>
      </c>
      <c r="U41" s="86">
        <f>S41*T41</f>
        <v>0.64646114542445787</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投入係数表!AC42</f>
        <v>1.6104356228359771E-3</v>
      </c>
      <c r="E42" s="77">
        <f>$C$31*D42</f>
        <v>0.1610435622835977</v>
      </c>
      <c r="F42" s="76">
        <f>分析係数表!C45</f>
        <v>1</v>
      </c>
      <c r="G42" s="77">
        <f>E42*F42</f>
        <v>0.1610435622835977</v>
      </c>
      <c r="H42" s="77">
        <v>0.16893255537358448</v>
      </c>
      <c r="I42" s="77">
        <f>C42+H42</f>
        <v>0.16893255537358448</v>
      </c>
      <c r="J42" s="76">
        <f>分析係数表!G45</f>
        <v>0</v>
      </c>
      <c r="K42" s="78">
        <f>I42*J42</f>
        <v>0</v>
      </c>
      <c r="L42" s="79"/>
      <c r="M42" s="80"/>
      <c r="N42" s="81">
        <f>分析係数表!H45</f>
        <v>0</v>
      </c>
      <c r="O42" s="82">
        <f t="shared" si="4"/>
        <v>0</v>
      </c>
      <c r="P42" s="76">
        <f>分析係数表!C45</f>
        <v>1</v>
      </c>
      <c r="Q42" s="82">
        <f>O42*P42</f>
        <v>0</v>
      </c>
      <c r="R42" s="83">
        <v>1.2671962944193432E-2</v>
      </c>
      <c r="S42" s="84">
        <f>I42+R42</f>
        <v>0.18160451831777791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9.2600048313068693E-3</v>
      </c>
      <c r="E43" s="77">
        <f>$C$31*D43</f>
        <v>0.92600048313068695</v>
      </c>
      <c r="F43" s="76">
        <f>分析係数表!C46</f>
        <v>1</v>
      </c>
      <c r="G43" s="77">
        <f>E43*F43</f>
        <v>0.92600048313068695</v>
      </c>
      <c r="H43" s="77">
        <v>0.97376791863366063</v>
      </c>
      <c r="I43" s="77">
        <f>C43+H43</f>
        <v>0.97376791863366063</v>
      </c>
      <c r="J43" s="76">
        <f>分析係数表!G46</f>
        <v>9.3457943925233638E-3</v>
      </c>
      <c r="K43" s="78">
        <f>I43*J43</f>
        <v>9.1006347535856121E-3</v>
      </c>
      <c r="L43" s="79"/>
      <c r="M43" s="80"/>
      <c r="N43" s="81">
        <f>分析係数表!H46</f>
        <v>5.0031354010901551E-2</v>
      </c>
      <c r="O43" s="82">
        <f t="shared" si="4"/>
        <v>1.3988748042093233</v>
      </c>
      <c r="P43" s="76">
        <f>分析係数表!C46</f>
        <v>1</v>
      </c>
      <c r="Q43" s="82">
        <f>O43*P43</f>
        <v>1.3988748042093233</v>
      </c>
      <c r="R43" s="83">
        <v>1.4580068642148785</v>
      </c>
      <c r="S43" s="84">
        <f>I43+R43</f>
        <v>2.4317747828485392</v>
      </c>
      <c r="T43" s="85">
        <f>分析係数表!F46</f>
        <v>0.31355140186915886</v>
      </c>
      <c r="U43" s="86">
        <f>S43*T43</f>
        <v>0.7624863921922288</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投入係数表!AC44</f>
        <v>0.27586762219180289</v>
      </c>
      <c r="E44" s="91">
        <f>SUM(E5:E43)</f>
        <v>27.586762219180287</v>
      </c>
      <c r="F44" s="92">
        <f>分析係数表!C47</f>
        <v>0.44631798907903963</v>
      </c>
      <c r="G44" s="91">
        <f>SUM(G5:G43)</f>
        <v>8.8982372299981307</v>
      </c>
      <c r="H44" s="91">
        <f>SUM(H5:H43)</f>
        <v>10.015451291160836</v>
      </c>
      <c r="I44" s="91">
        <f>SUM(I5:I43)</f>
        <v>110.01545129116083</v>
      </c>
      <c r="J44" s="92">
        <f>分析係数表!G47</f>
        <v>0.26122233306007958</v>
      </c>
      <c r="K44" s="93">
        <f>SUM(K5:K43)</f>
        <v>44.593242335768856</v>
      </c>
      <c r="L44" s="94">
        <f>最終需要_まとめ!$L$33</f>
        <v>0.627</v>
      </c>
      <c r="M44" s="91">
        <f>K44*L44</f>
        <v>27.959962944527074</v>
      </c>
      <c r="N44" s="95">
        <f>分析係数表!H47</f>
        <v>1</v>
      </c>
      <c r="O44" s="96">
        <f>SUM(O5:O43)</f>
        <v>27.959962944527078</v>
      </c>
      <c r="P44" s="92">
        <f>分析係数表!C47</f>
        <v>0.44631798907903963</v>
      </c>
      <c r="Q44" s="96">
        <f>SUM(Q5:Q43)</f>
        <v>12.128105124048624</v>
      </c>
      <c r="R44" s="91">
        <f>SUM(R5:R43)</f>
        <v>13.677704703035529</v>
      </c>
      <c r="S44" s="97">
        <f>SUM(S5:S43)</f>
        <v>123.69315599419639</v>
      </c>
      <c r="T44" s="98">
        <f>分析係数表!F47</f>
        <v>0.52393110055407954</v>
      </c>
      <c r="U44" s="99">
        <f>SUM(U5:U43)</f>
        <v>84.669894271595084</v>
      </c>
      <c r="V44" s="100">
        <f>分析係数表!D47</f>
        <v>0.10969491056701794</v>
      </c>
      <c r="W44" s="101">
        <f>SUM(W5:W43)</f>
        <v>31</v>
      </c>
      <c r="X44" s="92">
        <f>分析係数表!E47</f>
        <v>8.3823050104198563E-2</v>
      </c>
      <c r="Y44" s="102">
        <f>SUM(Y5:Y43)</f>
        <v>18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0.75107940679556973</v>
      </c>
      <c r="G5" s="77">
        <f t="shared" ref="G5:G38" si="1">E5*F5</f>
        <v>0</v>
      </c>
      <c r="H5" s="77">
        <f t="array" ref="H5:H43">MMULT(逆行列係数!C5:AO43,'28'!G5:G43)</f>
        <v>4.053475933631868E-3</v>
      </c>
      <c r="I5" s="77">
        <f t="shared" ref="I5:I38" si="2">C5+H5</f>
        <v>4.053475933631868E-3</v>
      </c>
      <c r="J5" s="76">
        <f>分析係数表!G8</f>
        <v>0.11972085188304657</v>
      </c>
      <c r="K5" s="78">
        <f t="shared" ref="K5:K38" si="3">I5*J5</f>
        <v>4.8528559186183478E-4</v>
      </c>
      <c r="L5" s="79" t="s">
        <v>184</v>
      </c>
      <c r="M5" s="80" t="s">
        <v>184</v>
      </c>
      <c r="N5" s="81">
        <f>分析係数表!H8</f>
        <v>1.1750518547103371E-2</v>
      </c>
      <c r="O5" s="82">
        <f t="shared" ref="O5:O43" si="4">$M$44*N5</f>
        <v>0.25266310917606127</v>
      </c>
      <c r="P5" s="76">
        <f>分析係数表!C8</f>
        <v>0.75107940679556973</v>
      </c>
      <c r="Q5" s="82">
        <f t="shared" ref="Q5:Q38" si="5">O5*P5</f>
        <v>0.18977005815908038</v>
      </c>
      <c r="R5" s="83">
        <f t="array" ref="R5:R43">MMULT(逆行列係数!C5:AO43,'28'!Q5:Q43)</f>
        <v>0.26793554811562142</v>
      </c>
      <c r="S5" s="84">
        <f t="shared" ref="S5:S38" si="6">I5+R5</f>
        <v>0.27198902404925329</v>
      </c>
      <c r="T5" s="85">
        <f>分析係数表!F8</f>
        <v>0.45193117555047529</v>
      </c>
      <c r="U5" s="86">
        <f t="shared" ref="U5:U38" si="7">S5*T5</f>
        <v>0.12292031937540554</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投入係数表!AD6</f>
        <v>0</v>
      </c>
      <c r="E6" s="77">
        <f t="shared" si="0"/>
        <v>0</v>
      </c>
      <c r="F6" s="76">
        <f>分析係数表!C9</f>
        <v>5.0420168067226934E-2</v>
      </c>
      <c r="G6" s="77">
        <f t="shared" si="1"/>
        <v>0</v>
      </c>
      <c r="H6" s="77">
        <v>2.7794342571729998E-5</v>
      </c>
      <c r="I6" s="77">
        <f t="shared" si="2"/>
        <v>2.7794342571729998E-5</v>
      </c>
      <c r="J6" s="76">
        <f>分析係数表!G9</f>
        <v>0.2857142857142857</v>
      </c>
      <c r="K6" s="78">
        <f t="shared" si="3"/>
        <v>7.9412407347799997E-6</v>
      </c>
      <c r="L6" s="79"/>
      <c r="M6" s="80"/>
      <c r="N6" s="81">
        <f>分析係数表!H9</f>
        <v>6.077854420915537E-4</v>
      </c>
      <c r="O6" s="82">
        <f t="shared" si="4"/>
        <v>1.3068781509106618E-2</v>
      </c>
      <c r="P6" s="76">
        <f>分析係数表!C9</f>
        <v>5.0420168067226934E-2</v>
      </c>
      <c r="Q6" s="82">
        <f t="shared" si="5"/>
        <v>6.589301601230233E-4</v>
      </c>
      <c r="R6" s="83">
        <v>7.588108895047876E-4</v>
      </c>
      <c r="S6" s="84">
        <f t="shared" si="6"/>
        <v>7.8660523207651763E-4</v>
      </c>
      <c r="T6" s="85">
        <f>分析係数表!F9</f>
        <v>0.7142857142857143</v>
      </c>
      <c r="U6" s="86">
        <f t="shared" si="7"/>
        <v>5.6186088005465542E-4</v>
      </c>
      <c r="V6" s="87">
        <f>分析係数表!D9</f>
        <v>0.14285714285714285</v>
      </c>
      <c r="W6" s="88">
        <f t="shared" si="8"/>
        <v>0</v>
      </c>
      <c r="X6" s="76">
        <f>分析係数表!E9</f>
        <v>0</v>
      </c>
      <c r="Y6" s="89">
        <f t="shared" si="9"/>
        <v>0</v>
      </c>
    </row>
    <row r="7" spans="1:25" x14ac:dyDescent="0.2">
      <c r="A7" s="6" t="s">
        <v>220</v>
      </c>
      <c r="B7" s="5" t="s">
        <v>266</v>
      </c>
      <c r="C7" s="90"/>
      <c r="D7" s="76">
        <f>投入係数表!AD7</f>
        <v>0</v>
      </c>
      <c r="E7" s="77">
        <f t="shared" si="0"/>
        <v>0</v>
      </c>
      <c r="F7" s="76">
        <f>分析係数表!C10</f>
        <v>1</v>
      </c>
      <c r="G7" s="77">
        <f t="shared" si="1"/>
        <v>0</v>
      </c>
      <c r="H7" s="77">
        <v>1.5146050555206889E-2</v>
      </c>
      <c r="I7" s="77">
        <f t="shared" si="2"/>
        <v>1.5146050555206889E-2</v>
      </c>
      <c r="J7" s="76">
        <f>分析係数表!G10</f>
        <v>0.17928858290304073</v>
      </c>
      <c r="K7" s="78">
        <f t="shared" si="3"/>
        <v>2.7155139406208561E-3</v>
      </c>
      <c r="L7" s="79"/>
      <c r="M7" s="80"/>
      <c r="N7" s="81">
        <f>分析係数表!H10</f>
        <v>1.1866287202739858E-3</v>
      </c>
      <c r="O7" s="82">
        <f t="shared" si="4"/>
        <v>2.551524008920816E-2</v>
      </c>
      <c r="P7" s="76">
        <f>分析係数表!C10</f>
        <v>1</v>
      </c>
      <c r="Q7" s="82">
        <f t="shared" si="5"/>
        <v>2.551524008920816E-2</v>
      </c>
      <c r="R7" s="83">
        <v>4.2520767178038335E-2</v>
      </c>
      <c r="S7" s="84">
        <f t="shared" si="6"/>
        <v>5.7666817733245224E-2</v>
      </c>
      <c r="T7" s="85">
        <f>分析係数表!F10</f>
        <v>0.51912411550965765</v>
      </c>
      <c r="U7" s="86">
        <f t="shared" si="7"/>
        <v>2.9936235750027566E-2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投入係数表!AD8</f>
        <v>0</v>
      </c>
      <c r="E8" s="77">
        <f t="shared" si="0"/>
        <v>0</v>
      </c>
      <c r="F8" s="76">
        <f>分析係数表!C11</f>
        <v>1.2755102040816757E-3</v>
      </c>
      <c r="G8" s="77">
        <f t="shared" si="1"/>
        <v>0</v>
      </c>
      <c r="H8" s="77">
        <v>1.0082246409905914E-4</v>
      </c>
      <c r="I8" s="77">
        <f t="shared" si="2"/>
        <v>1.0082246409905914E-4</v>
      </c>
      <c r="J8" s="76">
        <f>分析係数表!G11</f>
        <v>0.5714285714285714</v>
      </c>
      <c r="K8" s="78">
        <f t="shared" si="3"/>
        <v>5.7612836628033795E-5</v>
      </c>
      <c r="L8" s="79"/>
      <c r="M8" s="80"/>
      <c r="N8" s="81">
        <f>分析係数表!H11</f>
        <v>-1.9294775939414404E-5</v>
      </c>
      <c r="O8" s="82">
        <f t="shared" si="4"/>
        <v>-4.1488195267005138E-4</v>
      </c>
      <c r="P8" s="76">
        <f>分析係数表!C11</f>
        <v>1.2755102040816757E-3</v>
      </c>
      <c r="Q8" s="82">
        <f t="shared" si="5"/>
        <v>-5.2918616411998131E-7</v>
      </c>
      <c r="R8" s="83">
        <v>1.1614997978819227E-4</v>
      </c>
      <c r="S8" s="84">
        <f t="shared" si="6"/>
        <v>2.169724438872514E-4</v>
      </c>
      <c r="T8" s="85">
        <f>分析係数表!F11</f>
        <v>0.8571428571428571</v>
      </c>
      <c r="U8" s="86">
        <f t="shared" si="7"/>
        <v>1.859763804747869E-4</v>
      </c>
      <c r="V8" s="87">
        <f>分析係数表!D11</f>
        <v>0.14285714285714285</v>
      </c>
      <c r="W8" s="88">
        <f t="shared" si="8"/>
        <v>0</v>
      </c>
      <c r="X8" s="76">
        <f>分析係数表!E11</f>
        <v>0</v>
      </c>
      <c r="Y8" s="89">
        <f t="shared" si="9"/>
        <v>0</v>
      </c>
    </row>
    <row r="9" spans="1:25" x14ac:dyDescent="0.2">
      <c r="A9" s="6" t="s">
        <v>222</v>
      </c>
      <c r="B9" s="5" t="s">
        <v>190</v>
      </c>
      <c r="C9" s="90"/>
      <c r="D9" s="76">
        <f>投入係数表!AD9</f>
        <v>0</v>
      </c>
      <c r="E9" s="77">
        <f t="shared" si="0"/>
        <v>0</v>
      </c>
      <c r="F9" s="76">
        <f>分析係数表!C12</f>
        <v>9.1502903081732923E-2</v>
      </c>
      <c r="G9" s="77">
        <f t="shared" si="1"/>
        <v>0</v>
      </c>
      <c r="H9" s="77">
        <v>7.8425870542270454E-4</v>
      </c>
      <c r="I9" s="77">
        <f t="shared" si="2"/>
        <v>7.8425870542270454E-4</v>
      </c>
      <c r="J9" s="76">
        <f>分析係数表!G12</f>
        <v>0.14161426479455594</v>
      </c>
      <c r="K9" s="78">
        <f t="shared" si="3"/>
        <v>1.1106221997716653E-4</v>
      </c>
      <c r="L9" s="79"/>
      <c r="M9" s="80"/>
      <c r="N9" s="81">
        <f>分析係数表!H12</f>
        <v>9.0270609232550286E-2</v>
      </c>
      <c r="O9" s="82">
        <f t="shared" si="4"/>
        <v>1.9410252155668353</v>
      </c>
      <c r="P9" s="76">
        <f>分析係数表!C12</f>
        <v>9.1502903081732923E-2</v>
      </c>
      <c r="Q9" s="82">
        <f t="shared" si="5"/>
        <v>0.17760944217921187</v>
      </c>
      <c r="R9" s="83">
        <v>0.20196996998093783</v>
      </c>
      <c r="S9" s="84">
        <f t="shared" si="6"/>
        <v>0.20275422868636053</v>
      </c>
      <c r="T9" s="85">
        <f>分析係数表!F12</f>
        <v>0.30579722628994743</v>
      </c>
      <c r="U9" s="86">
        <f t="shared" si="7"/>
        <v>6.2001680750846742E-2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投入係数表!AD10</f>
        <v>1.3562386980108499E-3</v>
      </c>
      <c r="E10" s="77">
        <f t="shared" si="0"/>
        <v>0.13562386980108498</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0.29228433565605122</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投入係数表!AD11</f>
        <v>4.5207956600361665E-3</v>
      </c>
      <c r="E11" s="77">
        <f t="shared" si="0"/>
        <v>0.45207956600361665</v>
      </c>
      <c r="F11" s="76">
        <f>分析係数表!C14</f>
        <v>8.6714152988541793E-3</v>
      </c>
      <c r="G11" s="77">
        <f t="shared" si="1"/>
        <v>3.9201696649431191E-3</v>
      </c>
      <c r="H11" s="77">
        <v>5.7661078739119805E-3</v>
      </c>
      <c r="I11" s="77">
        <f t="shared" si="2"/>
        <v>5.7661078739119805E-3</v>
      </c>
      <c r="J11" s="76">
        <f>分析係数表!G14</f>
        <v>0.2</v>
      </c>
      <c r="K11" s="78">
        <f t="shared" si="3"/>
        <v>1.1532215747823962E-3</v>
      </c>
      <c r="L11" s="79"/>
      <c r="M11" s="80"/>
      <c r="N11" s="81">
        <f>分析係数表!H14</f>
        <v>1.1383917804254498E-3</v>
      </c>
      <c r="O11" s="82">
        <f t="shared" si="4"/>
        <v>2.4478035207533031E-2</v>
      </c>
      <c r="P11" s="76">
        <f>分析係数表!C14</f>
        <v>8.6714152988541793E-3</v>
      </c>
      <c r="Q11" s="82">
        <f t="shared" si="5"/>
        <v>2.1225920898449316E-4</v>
      </c>
      <c r="R11" s="83">
        <v>1.7003782503507239E-3</v>
      </c>
      <c r="S11" s="84">
        <f t="shared" si="6"/>
        <v>7.4664861242627039E-3</v>
      </c>
      <c r="T11" s="85">
        <f>分析係数表!F14</f>
        <v>0.33888888888888891</v>
      </c>
      <c r="U11" s="86">
        <f t="shared" si="7"/>
        <v>2.5303091865556942E-3</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0.17985132648246727</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投入係数表!AD13</f>
        <v>4.5207956600361662E-4</v>
      </c>
      <c r="E13" s="77">
        <f t="shared" si="0"/>
        <v>4.5207956600361664E-2</v>
      </c>
      <c r="F13" s="76">
        <f>分析係数表!C16</f>
        <v>2.5322997416020621E-2</v>
      </c>
      <c r="G13" s="77">
        <f t="shared" si="1"/>
        <v>1.1448009681745309E-3</v>
      </c>
      <c r="H13" s="77">
        <v>3.2553257429987483E-3</v>
      </c>
      <c r="I13" s="77">
        <f t="shared" si="2"/>
        <v>3.2553257429987483E-3</v>
      </c>
      <c r="J13" s="76">
        <f>分析係数表!G16</f>
        <v>3.2710280373831772E-2</v>
      </c>
      <c r="K13" s="78">
        <f t="shared" si="3"/>
        <v>1.064826177616413E-4</v>
      </c>
      <c r="L13" s="79"/>
      <c r="M13" s="80"/>
      <c r="N13" s="81">
        <f>分析係数表!H16</f>
        <v>1.6091843133471614E-2</v>
      </c>
      <c r="O13" s="82">
        <f t="shared" si="4"/>
        <v>0.34601154852682287</v>
      </c>
      <c r="P13" s="76">
        <f>分析係数表!C16</f>
        <v>2.5322997416020621E-2</v>
      </c>
      <c r="Q13" s="82">
        <f t="shared" si="5"/>
        <v>8.7620495492580289E-3</v>
      </c>
      <c r="R13" s="83">
        <v>1.0381731195574631E-2</v>
      </c>
      <c r="S13" s="84">
        <f t="shared" si="6"/>
        <v>1.363705693857338E-2</v>
      </c>
      <c r="T13" s="85">
        <f>分析係数表!F16</f>
        <v>0.28504672897196259</v>
      </c>
      <c r="U13" s="86">
        <f t="shared" si="7"/>
        <v>3.8871984731447483E-3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投入係数表!AD14</f>
        <v>3.1645569620253164E-3</v>
      </c>
      <c r="E14" s="77">
        <f t="shared" si="0"/>
        <v>0.31645569620253167</v>
      </c>
      <c r="F14" s="76">
        <f>分析係数表!C17</f>
        <v>1.516108654453574E-2</v>
      </c>
      <c r="G14" s="77">
        <f t="shared" si="1"/>
        <v>4.7978121976378924E-3</v>
      </c>
      <c r="H14" s="77">
        <v>7.2416635781642541E-3</v>
      </c>
      <c r="I14" s="77">
        <f t="shared" si="2"/>
        <v>7.2416635781642541E-3</v>
      </c>
      <c r="J14" s="76">
        <f>分析係数表!G17</f>
        <v>0.22093023255813954</v>
      </c>
      <c r="K14" s="78">
        <f t="shared" si="3"/>
        <v>1.5999024184316375E-3</v>
      </c>
      <c r="L14" s="79"/>
      <c r="M14" s="80"/>
      <c r="N14" s="81">
        <f>分析係数表!H17</f>
        <v>2.7205634074574307E-3</v>
      </c>
      <c r="O14" s="82">
        <f t="shared" si="4"/>
        <v>5.8498355326477243E-2</v>
      </c>
      <c r="P14" s="76">
        <f>分析係数表!C17</f>
        <v>1.516108654453574E-2</v>
      </c>
      <c r="Q14" s="82">
        <f t="shared" si="5"/>
        <v>8.8689862781772479E-4</v>
      </c>
      <c r="R14" s="83">
        <v>1.9752585347691293E-3</v>
      </c>
      <c r="S14" s="84">
        <f t="shared" si="6"/>
        <v>9.2169221129333838E-3</v>
      </c>
      <c r="T14" s="85">
        <f>分析係数表!F17</f>
        <v>0.34593023255813954</v>
      </c>
      <c r="U14" s="86">
        <f t="shared" si="7"/>
        <v>3.1884120099973045E-3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投入係数表!AD15</f>
        <v>0</v>
      </c>
      <c r="E15" s="77">
        <f t="shared" si="0"/>
        <v>0</v>
      </c>
      <c r="F15" s="76">
        <f>分析係数表!C18</f>
        <v>0.19618745035742657</v>
      </c>
      <c r="G15" s="77">
        <f t="shared" si="1"/>
        <v>0</v>
      </c>
      <c r="H15" s="77">
        <v>8.3419293006384374E-3</v>
      </c>
      <c r="I15" s="77">
        <f t="shared" si="2"/>
        <v>8.3419293006384374E-3</v>
      </c>
      <c r="J15" s="76">
        <f>分析係数表!G18</f>
        <v>0.21566025215660253</v>
      </c>
      <c r="K15" s="78">
        <f t="shared" si="3"/>
        <v>1.7990225764482365E-3</v>
      </c>
      <c r="L15" s="79"/>
      <c r="M15" s="80"/>
      <c r="N15" s="81">
        <f>分析係数表!H18</f>
        <v>4.341324586368241E-4</v>
      </c>
      <c r="O15" s="82">
        <f t="shared" si="4"/>
        <v>9.334843935076156E-3</v>
      </c>
      <c r="P15" s="76">
        <f>分析係数表!C18</f>
        <v>0.19618745035742657</v>
      </c>
      <c r="Q15" s="82">
        <f t="shared" si="5"/>
        <v>1.8313792311070779E-3</v>
      </c>
      <c r="R15" s="83">
        <v>5.5294153371108594E-3</v>
      </c>
      <c r="S15" s="84">
        <f t="shared" si="6"/>
        <v>1.3871344637749297E-2</v>
      </c>
      <c r="T15" s="85">
        <f>分析係数表!F18</f>
        <v>0.46051758460517583</v>
      </c>
      <c r="U15" s="86">
        <f t="shared" si="7"/>
        <v>6.3879981278022642E-3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投入係数表!AD16</f>
        <v>0</v>
      </c>
      <c r="E16" s="77">
        <f t="shared" si="0"/>
        <v>0</v>
      </c>
      <c r="F16" s="76">
        <f>分析係数表!C19</f>
        <v>5.4503729202524331E-2</v>
      </c>
      <c r="G16" s="77">
        <f t="shared" si="1"/>
        <v>0</v>
      </c>
      <c r="H16" s="77">
        <v>1.2807266794740005E-3</v>
      </c>
      <c r="I16" s="77">
        <f t="shared" si="2"/>
        <v>1.2807266794740005E-3</v>
      </c>
      <c r="J16" s="76">
        <f>分析係数表!G19</f>
        <v>5.7142857142857141E-2</v>
      </c>
      <c r="K16" s="78">
        <f t="shared" si="3"/>
        <v>7.3184381684228598E-5</v>
      </c>
      <c r="L16" s="79"/>
      <c r="M16" s="80"/>
      <c r="N16" s="81">
        <f>分析係数表!H19</f>
        <v>-1.1576865563648642E-4</v>
      </c>
      <c r="O16" s="82">
        <f t="shared" si="4"/>
        <v>-2.4892917160203084E-3</v>
      </c>
      <c r="P16" s="76">
        <f>分析係数表!C19</f>
        <v>5.4503729202524331E-2</v>
      </c>
      <c r="Q16" s="82">
        <f t="shared" si="5"/>
        <v>-1.35675681596058E-4</v>
      </c>
      <c r="R16" s="83">
        <v>7.2816842207158239E-4</v>
      </c>
      <c r="S16" s="84">
        <f t="shared" si="6"/>
        <v>2.0088951015455828E-3</v>
      </c>
      <c r="T16" s="85">
        <f>分析係数表!F19</f>
        <v>0.24047619047619048</v>
      </c>
      <c r="U16" s="86">
        <f t="shared" si="7"/>
        <v>4.8309144108596159E-4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投入係数表!AD17</f>
        <v>0</v>
      </c>
      <c r="E17" s="77">
        <f t="shared" si="0"/>
        <v>0</v>
      </c>
      <c r="F17" s="76">
        <f>分析係数表!C20</f>
        <v>8.1453634085213444E-3</v>
      </c>
      <c r="G17" s="77">
        <f t="shared" si="1"/>
        <v>0</v>
      </c>
      <c r="H17" s="77">
        <v>3.548846328618239E-4</v>
      </c>
      <c r="I17" s="77">
        <f t="shared" si="2"/>
        <v>3.548846328618239E-4</v>
      </c>
      <c r="J17" s="76">
        <f>分析係数表!G20</f>
        <v>0.10256410256410256</v>
      </c>
      <c r="K17" s="78">
        <f t="shared" si="3"/>
        <v>3.6398423883263985E-5</v>
      </c>
      <c r="L17" s="79"/>
      <c r="M17" s="80"/>
      <c r="N17" s="81">
        <f>分析係数表!H20</f>
        <v>5.4025372630360328E-4</v>
      </c>
      <c r="O17" s="82">
        <f t="shared" si="4"/>
        <v>1.1616694674761438E-2</v>
      </c>
      <c r="P17" s="76">
        <f>分析係数表!C20</f>
        <v>8.1453634085213444E-3</v>
      </c>
      <c r="Q17" s="82">
        <f t="shared" si="5"/>
        <v>9.4622199731766584E-5</v>
      </c>
      <c r="R17" s="83">
        <v>2.6920517343254139E-4</v>
      </c>
      <c r="S17" s="84">
        <f t="shared" si="6"/>
        <v>6.2408980629436524E-4</v>
      </c>
      <c r="T17" s="85">
        <f>分析係数表!F20</f>
        <v>0.23076923076923078</v>
      </c>
      <c r="U17" s="86">
        <f t="shared" si="7"/>
        <v>1.4402072452946891E-4</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投入係数表!AD18</f>
        <v>0</v>
      </c>
      <c r="E18" s="77">
        <f t="shared" si="0"/>
        <v>0</v>
      </c>
      <c r="F18" s="76">
        <f>分析係数表!C21</f>
        <v>1.4319809069212375E-2</v>
      </c>
      <c r="G18" s="77">
        <f t="shared" si="1"/>
        <v>0</v>
      </c>
      <c r="H18" s="77">
        <v>1.0901626731338911E-3</v>
      </c>
      <c r="I18" s="77">
        <f t="shared" si="2"/>
        <v>1.0901626731338911E-3</v>
      </c>
      <c r="J18" s="76">
        <f>分析係数表!G21</f>
        <v>0.28315412186379929</v>
      </c>
      <c r="K18" s="78">
        <f t="shared" si="3"/>
        <v>3.0868405439991896E-4</v>
      </c>
      <c r="L18" s="79"/>
      <c r="M18" s="80"/>
      <c r="N18" s="81">
        <f>分析係数表!H21</f>
        <v>8.9720708118276973E-4</v>
      </c>
      <c r="O18" s="82">
        <f t="shared" si="4"/>
        <v>1.9292010799157388E-2</v>
      </c>
      <c r="P18" s="76">
        <f>分析係数表!C21</f>
        <v>1.4319809069212375E-2</v>
      </c>
      <c r="Q18" s="82">
        <f t="shared" si="5"/>
        <v>2.7625791120511702E-4</v>
      </c>
      <c r="R18" s="83">
        <v>7.2904371452212622E-4</v>
      </c>
      <c r="S18" s="84">
        <f t="shared" si="6"/>
        <v>1.8192063876560174E-3</v>
      </c>
      <c r="T18" s="85">
        <f>分析係数表!F21</f>
        <v>0.4265232974910394</v>
      </c>
      <c r="U18" s="86">
        <f t="shared" si="7"/>
        <v>7.7593390727980665E-4</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投入係数表!AD19</f>
        <v>0</v>
      </c>
      <c r="E19" s="77">
        <f t="shared" si="0"/>
        <v>0</v>
      </c>
      <c r="F19" s="76">
        <f>分析係数表!C22</f>
        <v>8.8888888888888351E-3</v>
      </c>
      <c r="G19" s="77">
        <f t="shared" si="1"/>
        <v>0</v>
      </c>
      <c r="H19" s="77">
        <v>2.9700945796977169E-4</v>
      </c>
      <c r="I19" s="77">
        <f t="shared" si="2"/>
        <v>2.9700945796977169E-4</v>
      </c>
      <c r="J19" s="76">
        <f>分析係数表!G22</f>
        <v>0.19767441860465115</v>
      </c>
      <c r="K19" s="78">
        <f t="shared" si="3"/>
        <v>5.8711171924257194E-5</v>
      </c>
      <c r="L19" s="79"/>
      <c r="M19" s="80"/>
      <c r="N19" s="81">
        <f>分析係数表!H22</f>
        <v>3.8589551878828809E-5</v>
      </c>
      <c r="O19" s="82">
        <f t="shared" si="4"/>
        <v>8.2976390534010276E-4</v>
      </c>
      <c r="P19" s="76">
        <f>分析係数表!C22</f>
        <v>8.8888888888888351E-3</v>
      </c>
      <c r="Q19" s="82">
        <f t="shared" si="5"/>
        <v>7.3756791585786467E-6</v>
      </c>
      <c r="R19" s="83">
        <v>7.4334460240028892E-5</v>
      </c>
      <c r="S19" s="84">
        <f t="shared" si="6"/>
        <v>3.7134391820980056E-4</v>
      </c>
      <c r="T19" s="85">
        <f>分析係数表!F22</f>
        <v>0.41860465116279072</v>
      </c>
      <c r="U19" s="86">
        <f t="shared" si="7"/>
        <v>1.5544629134363745E-4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6.223229290050771E-4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投入係数表!AD21</f>
        <v>0</v>
      </c>
      <c r="E21" s="77">
        <f t="shared" si="0"/>
        <v>0</v>
      </c>
      <c r="F21" s="76">
        <f>分析係数表!C24</f>
        <v>3.6742192284139663E-2</v>
      </c>
      <c r="G21" s="77">
        <f t="shared" si="1"/>
        <v>0</v>
      </c>
      <c r="H21" s="77">
        <v>8.5570441162915502E-4</v>
      </c>
      <c r="I21" s="77">
        <f t="shared" si="2"/>
        <v>8.5570441162915502E-4</v>
      </c>
      <c r="J21" s="76">
        <f>分析係数表!G24</f>
        <v>0.21568627450980393</v>
      </c>
      <c r="K21" s="78">
        <f t="shared" si="3"/>
        <v>1.8456369662589618E-4</v>
      </c>
      <c r="L21" s="79"/>
      <c r="M21" s="80"/>
      <c r="N21" s="81">
        <f>分析係数表!H24</f>
        <v>3.6660074284887369E-4</v>
      </c>
      <c r="O21" s="82">
        <f t="shared" si="4"/>
        <v>7.8827571007309763E-3</v>
      </c>
      <c r="P21" s="76">
        <f>分析係数表!C24</f>
        <v>3.6742192284139663E-2</v>
      </c>
      <c r="Q21" s="82">
        <f t="shared" si="5"/>
        <v>2.896297771242248E-4</v>
      </c>
      <c r="R21" s="83">
        <v>1.1460217836686249E-3</v>
      </c>
      <c r="S21" s="84">
        <f t="shared" si="6"/>
        <v>2.0017261952977798E-3</v>
      </c>
      <c r="T21" s="85">
        <f>分析係数表!F24</f>
        <v>0.41176470588235292</v>
      </c>
      <c r="U21" s="86">
        <f t="shared" si="7"/>
        <v>8.2424019806379167E-4</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投入係数表!AD22</f>
        <v>0</v>
      </c>
      <c r="E22" s="77">
        <f t="shared" si="0"/>
        <v>0</v>
      </c>
      <c r="F22" s="76">
        <f>分析係数表!C25</f>
        <v>5.4298642533936459E-3</v>
      </c>
      <c r="G22" s="77">
        <f t="shared" si="1"/>
        <v>0</v>
      </c>
      <c r="H22" s="77">
        <v>3.893353325449603E-4</v>
      </c>
      <c r="I22" s="77">
        <f t="shared" si="2"/>
        <v>3.893353325449603E-4</v>
      </c>
      <c r="J22" s="76">
        <f>分析係数表!G25</f>
        <v>0.19285714285714287</v>
      </c>
      <c r="K22" s="78">
        <f t="shared" si="3"/>
        <v>7.5086099847956637E-5</v>
      </c>
      <c r="L22" s="79"/>
      <c r="M22" s="80"/>
      <c r="N22" s="81">
        <f>分析係数表!H25</f>
        <v>5.0166417442477451E-4</v>
      </c>
      <c r="O22" s="82">
        <f t="shared" si="4"/>
        <v>1.0786930769421336E-2</v>
      </c>
      <c r="P22" s="76">
        <f>分析係数表!C25</f>
        <v>5.4298642533936459E-3</v>
      </c>
      <c r="Q22" s="82">
        <f t="shared" si="5"/>
        <v>5.8571569788712928E-5</v>
      </c>
      <c r="R22" s="83">
        <v>2.6797529169223921E-4</v>
      </c>
      <c r="S22" s="84">
        <f t="shared" si="6"/>
        <v>6.5731062423719951E-4</v>
      </c>
      <c r="T22" s="85">
        <f>分析係数表!F25</f>
        <v>0.35</v>
      </c>
      <c r="U22" s="86">
        <f t="shared" si="7"/>
        <v>2.3005871848301982E-4</v>
      </c>
      <c r="V22" s="87">
        <f>分析係数表!D25</f>
        <v>1.4285714285714285E-2</v>
      </c>
      <c r="W22" s="88">
        <f t="shared" si="8"/>
        <v>0</v>
      </c>
      <c r="X22" s="76">
        <f>分析係数表!E25</f>
        <v>0</v>
      </c>
      <c r="Y22" s="89">
        <f t="shared" si="9"/>
        <v>0</v>
      </c>
    </row>
    <row r="23" spans="1:25" x14ac:dyDescent="0.2">
      <c r="A23" s="6" t="s">
        <v>11</v>
      </c>
      <c r="B23" s="5" t="s">
        <v>35</v>
      </c>
      <c r="C23" s="90"/>
      <c r="D23" s="76">
        <f>投入係数表!AD23</f>
        <v>0</v>
      </c>
      <c r="E23" s="77">
        <f t="shared" si="0"/>
        <v>0</v>
      </c>
      <c r="F23" s="76">
        <f>分析係数表!C26</f>
        <v>0.48330404217926182</v>
      </c>
      <c r="G23" s="77">
        <f t="shared" si="1"/>
        <v>0</v>
      </c>
      <c r="H23" s="77">
        <v>1.5486669813884619E-2</v>
      </c>
      <c r="I23" s="77">
        <f t="shared" si="2"/>
        <v>1.5486669813884619E-2</v>
      </c>
      <c r="J23" s="76">
        <f>分析係数表!G26</f>
        <v>0.1963757396449704</v>
      </c>
      <c r="K23" s="78">
        <f t="shared" si="3"/>
        <v>3.0412062393390281E-3</v>
      </c>
      <c r="L23" s="79"/>
      <c r="M23" s="80"/>
      <c r="N23" s="81">
        <f>分析係数表!H26</f>
        <v>1.0805074526072066E-2</v>
      </c>
      <c r="O23" s="82">
        <f t="shared" si="4"/>
        <v>0.23233389349522876</v>
      </c>
      <c r="P23" s="76">
        <f>分析係数表!C26</f>
        <v>0.48330404217926182</v>
      </c>
      <c r="Q23" s="82">
        <f t="shared" si="5"/>
        <v>0.11228790986149016</v>
      </c>
      <c r="R23" s="83">
        <v>0.12273869001419715</v>
      </c>
      <c r="S23" s="84">
        <f t="shared" si="6"/>
        <v>0.13822535982808176</v>
      </c>
      <c r="T23" s="85">
        <f>分析係数表!F26</f>
        <v>0.33515162721893493</v>
      </c>
      <c r="U23" s="86">
        <f t="shared" si="7"/>
        <v>4.6326454269304401E-2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投入係数表!AD24</f>
        <v>0</v>
      </c>
      <c r="E24" s="77">
        <f t="shared" si="0"/>
        <v>0</v>
      </c>
      <c r="F24" s="76">
        <f>分析係数表!C27</f>
        <v>1.5397419891801878E-2</v>
      </c>
      <c r="G24" s="77">
        <f t="shared" si="1"/>
        <v>0</v>
      </c>
      <c r="H24" s="77">
        <v>1.0304840169926586E-4</v>
      </c>
      <c r="I24" s="77">
        <f t="shared" si="2"/>
        <v>1.0304840169926586E-4</v>
      </c>
      <c r="J24" s="76">
        <f>分析係数表!G27</f>
        <v>0.17525773195876287</v>
      </c>
      <c r="K24" s="78">
        <f t="shared" si="3"/>
        <v>1.8060029163788859E-5</v>
      </c>
      <c r="L24" s="79"/>
      <c r="M24" s="80"/>
      <c r="N24" s="81">
        <f>分析係数表!H27</f>
        <v>1.0544595050889971E-2</v>
      </c>
      <c r="O24" s="82">
        <f t="shared" si="4"/>
        <v>0.22673298713418308</v>
      </c>
      <c r="P24" s="76">
        <f>分析係数表!C27</f>
        <v>1.5397419891801878E-2</v>
      </c>
      <c r="Q24" s="82">
        <f t="shared" si="5"/>
        <v>3.49110300622753E-3</v>
      </c>
      <c r="R24" s="83">
        <v>3.5225142817915801E-3</v>
      </c>
      <c r="S24" s="84">
        <f t="shared" si="6"/>
        <v>3.6255626834908461E-3</v>
      </c>
      <c r="T24" s="85">
        <f>分析係数表!F27</f>
        <v>0.32989690721649484</v>
      </c>
      <c r="U24" s="86">
        <f t="shared" si="7"/>
        <v>1.1960619162031656E-3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投入係数表!AD25</f>
        <v>0</v>
      </c>
      <c r="E25" s="77">
        <f t="shared" si="0"/>
        <v>0</v>
      </c>
      <c r="F25" s="76">
        <f>分析係数表!C28</f>
        <v>9.0111373607829948E-2</v>
      </c>
      <c r="G25" s="77">
        <f t="shared" si="1"/>
        <v>0</v>
      </c>
      <c r="H25" s="77">
        <v>9.5452467484819659E-3</v>
      </c>
      <c r="I25" s="77">
        <f t="shared" si="2"/>
        <v>9.5452467484819659E-3</v>
      </c>
      <c r="J25" s="76">
        <f>分析係数表!G28</f>
        <v>0.1250338294993234</v>
      </c>
      <c r="K25" s="78">
        <f t="shared" si="3"/>
        <v>1.1934787544786653E-3</v>
      </c>
      <c r="L25" s="79"/>
      <c r="M25" s="80"/>
      <c r="N25" s="81">
        <f>分析係数表!H28</f>
        <v>1.9400897207081182E-2</v>
      </c>
      <c r="O25" s="82">
        <f t="shared" si="4"/>
        <v>0.41716380340973663</v>
      </c>
      <c r="P25" s="76">
        <f>分析係数表!C28</f>
        <v>9.0111373607829948E-2</v>
      </c>
      <c r="Q25" s="82">
        <f t="shared" si="5"/>
        <v>3.7591203344718105E-2</v>
      </c>
      <c r="R25" s="83">
        <v>4.0637003657158416E-2</v>
      </c>
      <c r="S25" s="84">
        <f t="shared" si="6"/>
        <v>5.018225040564038E-2</v>
      </c>
      <c r="T25" s="85">
        <f>分析係数表!F28</f>
        <v>0.21434370771312586</v>
      </c>
      <c r="U25" s="86">
        <f t="shared" si="7"/>
        <v>1.0756249613333473E-2</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投入係数表!AD26</f>
        <v>1.6726943942133816E-2</v>
      </c>
      <c r="E26" s="77">
        <f t="shared" si="0"/>
        <v>1.6726943942133816</v>
      </c>
      <c r="F26" s="76">
        <f>分析係数表!C29</f>
        <v>0.6629566210045662</v>
      </c>
      <c r="G26" s="77">
        <f t="shared" si="1"/>
        <v>1.1089238235609833</v>
      </c>
      <c r="H26" s="77">
        <v>1.3248229542126535</v>
      </c>
      <c r="I26" s="77">
        <f t="shared" si="2"/>
        <v>1.3248229542126535</v>
      </c>
      <c r="J26" s="76">
        <f>分析係数表!G29</f>
        <v>0.25902590967011185</v>
      </c>
      <c r="K26" s="78">
        <f t="shared" si="3"/>
        <v>0.34316347086677751</v>
      </c>
      <c r="L26" s="79"/>
      <c r="M26" s="80"/>
      <c r="N26" s="81">
        <f>分析係数表!H29</f>
        <v>9.3869084945251077E-3</v>
      </c>
      <c r="O26" s="82">
        <f t="shared" si="4"/>
        <v>0.20184006997398002</v>
      </c>
      <c r="P26" s="76">
        <f>分析係数表!C29</f>
        <v>0.6629566210045662</v>
      </c>
      <c r="Q26" s="82">
        <f t="shared" si="5"/>
        <v>0.13381121077327499</v>
      </c>
      <c r="R26" s="83">
        <v>0.20159474062239413</v>
      </c>
      <c r="S26" s="84">
        <f t="shared" si="6"/>
        <v>1.5264176948350476</v>
      </c>
      <c r="T26" s="85">
        <f>分析係数表!F29</f>
        <v>0.37484071924111567</v>
      </c>
      <c r="U26" s="86">
        <f t="shared" si="7"/>
        <v>0.57216350659433501</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投入係数表!AD27</f>
        <v>2.7124773960216998E-3</v>
      </c>
      <c r="E27" s="77">
        <f t="shared" si="0"/>
        <v>0.27124773960216997</v>
      </c>
      <c r="F27" s="76">
        <f>分析係数表!C30</f>
        <v>1</v>
      </c>
      <c r="G27" s="77">
        <f t="shared" si="1"/>
        <v>0.27124773960216997</v>
      </c>
      <c r="H27" s="77">
        <v>0.30710229962296987</v>
      </c>
      <c r="I27" s="77">
        <f t="shared" si="2"/>
        <v>0.30710229962296987</v>
      </c>
      <c r="J27" s="76">
        <f>分析係数表!G30</f>
        <v>0.34461622907327782</v>
      </c>
      <c r="K27" s="78">
        <f t="shared" si="3"/>
        <v>0.10583243643579979</v>
      </c>
      <c r="L27" s="79"/>
      <c r="M27" s="80"/>
      <c r="N27" s="81">
        <f>分析係数表!H30</f>
        <v>0</v>
      </c>
      <c r="O27" s="82">
        <f t="shared" si="4"/>
        <v>0</v>
      </c>
      <c r="P27" s="76">
        <f>分析係数表!C30</f>
        <v>1</v>
      </c>
      <c r="Q27" s="82">
        <f t="shared" si="5"/>
        <v>0</v>
      </c>
      <c r="R27" s="83">
        <v>5.7661446097066145E-2</v>
      </c>
      <c r="S27" s="84">
        <f t="shared" si="6"/>
        <v>0.364763745720036</v>
      </c>
      <c r="T27" s="85">
        <f>分析係数表!F30</f>
        <v>0.44085628030372337</v>
      </c>
      <c r="U27" s="86">
        <f t="shared" si="7"/>
        <v>0.16080838812778828</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投入係数表!AD28</f>
        <v>4.5207956600361665E-3</v>
      </c>
      <c r="E28" s="77">
        <f t="shared" si="0"/>
        <v>0.45207956600361665</v>
      </c>
      <c r="F28" s="76">
        <f>分析係数表!C31</f>
        <v>0.28926065839179704</v>
      </c>
      <c r="G28" s="77">
        <f t="shared" si="1"/>
        <v>0.13076883290768401</v>
      </c>
      <c r="H28" s="77">
        <v>0.1561327676619354</v>
      </c>
      <c r="I28" s="77">
        <f t="shared" si="2"/>
        <v>0.1561327676619354</v>
      </c>
      <c r="J28" s="76">
        <f>分析係数表!G31</f>
        <v>7.0113314447592071E-2</v>
      </c>
      <c r="K28" s="78">
        <f t="shared" si="3"/>
        <v>1.0946985834654111E-2</v>
      </c>
      <c r="L28" s="79"/>
      <c r="M28" s="80"/>
      <c r="N28" s="81">
        <f>分析係数表!H31</f>
        <v>2.2806425160387826E-2</v>
      </c>
      <c r="O28" s="82">
        <f t="shared" si="4"/>
        <v>0.49039046805600078</v>
      </c>
      <c r="P28" s="76">
        <f>分析係数表!C31</f>
        <v>0.28926065839179704</v>
      </c>
      <c r="Q28" s="82">
        <f t="shared" si="5"/>
        <v>0.1418506696589403</v>
      </c>
      <c r="R28" s="83">
        <v>0.18004814821784546</v>
      </c>
      <c r="S28" s="84">
        <f t="shared" si="6"/>
        <v>0.33618091587978083</v>
      </c>
      <c r="T28" s="85">
        <f>分析係数表!F31</f>
        <v>0.24929178470254956</v>
      </c>
      <c r="U28" s="86">
        <f t="shared" si="7"/>
        <v>8.3807140502608249E-2</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投入係数表!AD29</f>
        <v>1.3562386980108499E-3</v>
      </c>
      <c r="E29" s="77">
        <f t="shared" si="0"/>
        <v>0.13562386980108498</v>
      </c>
      <c r="F29" s="76">
        <f>分析係数表!C32</f>
        <v>1</v>
      </c>
      <c r="G29" s="77">
        <f t="shared" si="1"/>
        <v>0.13562386980108498</v>
      </c>
      <c r="H29" s="77">
        <v>0.16189300461327083</v>
      </c>
      <c r="I29" s="77">
        <f t="shared" si="2"/>
        <v>0.16189300461327083</v>
      </c>
      <c r="J29" s="76">
        <f>分析係数表!G32</f>
        <v>0.14014251781472684</v>
      </c>
      <c r="K29" s="78">
        <f t="shared" si="3"/>
        <v>2.268809328309496E-2</v>
      </c>
      <c r="L29" s="79"/>
      <c r="M29" s="80"/>
      <c r="N29" s="81">
        <f>分析係数表!H32</f>
        <v>6.3576286720370464E-3</v>
      </c>
      <c r="O29" s="82">
        <f t="shared" si="4"/>
        <v>0.13670360340478194</v>
      </c>
      <c r="P29" s="76">
        <f>分析係数表!C32</f>
        <v>1</v>
      </c>
      <c r="Q29" s="82">
        <f t="shared" si="5"/>
        <v>0.13670360340478194</v>
      </c>
      <c r="R29" s="83">
        <v>0.18024954260281173</v>
      </c>
      <c r="S29" s="84">
        <f t="shared" si="6"/>
        <v>0.34214254721608256</v>
      </c>
      <c r="T29" s="85">
        <f>分析係数表!F32</f>
        <v>0.4833729216152019</v>
      </c>
      <c r="U29" s="86">
        <f t="shared" si="7"/>
        <v>0.16538244265670499</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投入係数表!AD30</f>
        <v>3.1645569620253164E-3</v>
      </c>
      <c r="E30" s="77">
        <f t="shared" si="0"/>
        <v>0.31645569620253167</v>
      </c>
      <c r="F30" s="76">
        <f>分析係数表!C33</f>
        <v>0.49161290322580642</v>
      </c>
      <c r="G30" s="77">
        <f t="shared" si="1"/>
        <v>0.15557370355247038</v>
      </c>
      <c r="H30" s="77">
        <v>0.16678488339342315</v>
      </c>
      <c r="I30" s="77">
        <f t="shared" si="2"/>
        <v>0.16678488339342315</v>
      </c>
      <c r="J30" s="76">
        <f>分析係数表!G33</f>
        <v>0.50851900393184801</v>
      </c>
      <c r="K30" s="78">
        <f t="shared" si="3"/>
        <v>8.4813282774112958E-2</v>
      </c>
      <c r="L30" s="79"/>
      <c r="M30" s="80"/>
      <c r="N30" s="81">
        <f>分析係数表!H33</f>
        <v>9.3579663306159861E-4</v>
      </c>
      <c r="O30" s="82">
        <f t="shared" si="4"/>
        <v>2.0121774704497494E-2</v>
      </c>
      <c r="P30" s="76">
        <f>分析係数表!C33</f>
        <v>0.49161290322580642</v>
      </c>
      <c r="Q30" s="82">
        <f t="shared" si="5"/>
        <v>9.8921240805336062E-3</v>
      </c>
      <c r="R30" s="83">
        <v>3.7248275663984275E-2</v>
      </c>
      <c r="S30" s="84">
        <f t="shared" si="6"/>
        <v>0.20403315905740743</v>
      </c>
      <c r="T30" s="85">
        <f>分析係数表!F33</f>
        <v>0.64744429882044563</v>
      </c>
      <c r="U30" s="86">
        <f t="shared" si="7"/>
        <v>0.1321001056020436</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投入係数表!AD31</f>
        <v>5.8770343580470162E-3</v>
      </c>
      <c r="E31" s="77">
        <f t="shared" si="0"/>
        <v>0.58770343580470163</v>
      </c>
      <c r="F31" s="76">
        <f>分析係数表!C34</f>
        <v>0.2705469644902635</v>
      </c>
      <c r="G31" s="77">
        <f t="shared" si="1"/>
        <v>0.15900138057746047</v>
      </c>
      <c r="H31" s="77">
        <v>0.25444620040976595</v>
      </c>
      <c r="I31" s="77">
        <f t="shared" si="2"/>
        <v>0.25444620040976595</v>
      </c>
      <c r="J31" s="76">
        <f>分析係数表!G34</f>
        <v>0.42499396086641439</v>
      </c>
      <c r="K31" s="78">
        <f t="shared" si="3"/>
        <v>0.1081380985395559</v>
      </c>
      <c r="L31" s="79"/>
      <c r="M31" s="80"/>
      <c r="N31" s="81">
        <f>分析係数表!H34</f>
        <v>0.15790844628816747</v>
      </c>
      <c r="O31" s="82">
        <f t="shared" si="4"/>
        <v>3.3953939006517002</v>
      </c>
      <c r="P31" s="76">
        <f>分析係数表!C34</f>
        <v>0.2705469644902635</v>
      </c>
      <c r="Q31" s="82">
        <f t="shared" si="5"/>
        <v>0.91861351307007277</v>
      </c>
      <c r="R31" s="83">
        <v>1.010748874205412</v>
      </c>
      <c r="S31" s="84">
        <f t="shared" si="6"/>
        <v>1.2651950746151779</v>
      </c>
      <c r="T31" s="85">
        <f>分析係数表!F34</f>
        <v>0.70062001771479188</v>
      </c>
      <c r="U31" s="86">
        <f t="shared" si="7"/>
        <v>0.88642099558955334</v>
      </c>
      <c r="V31" s="87">
        <f>分析係数表!D34</f>
        <v>0.29060310814075208</v>
      </c>
      <c r="W31" s="88">
        <f t="shared" si="8"/>
        <v>0</v>
      </c>
      <c r="X31" s="76">
        <f>分析係数表!E34</f>
        <v>0.1754569611079797</v>
      </c>
      <c r="Y31" s="89">
        <f t="shared" si="9"/>
        <v>0</v>
      </c>
    </row>
    <row r="32" spans="1:25" x14ac:dyDescent="0.2">
      <c r="A32" s="6" t="s">
        <v>20</v>
      </c>
      <c r="B32" s="5" t="s">
        <v>37</v>
      </c>
      <c r="C32" s="75">
        <f>最終需要_まとめ!C33</f>
        <v>100</v>
      </c>
      <c r="D32" s="76">
        <f>投入係数表!AD32</f>
        <v>4.7920433996383363E-2</v>
      </c>
      <c r="E32" s="77">
        <f t="shared" si="0"/>
        <v>4.7920433996383363</v>
      </c>
      <c r="F32" s="76">
        <f>分析係数表!C35</f>
        <v>0.21972666596037715</v>
      </c>
      <c r="G32" s="77">
        <f t="shared" si="1"/>
        <v>1.0529397193399628</v>
      </c>
      <c r="H32" s="77">
        <v>1.1088234135675918</v>
      </c>
      <c r="I32" s="77">
        <f t="shared" si="2"/>
        <v>101.10882341356759</v>
      </c>
      <c r="J32" s="76">
        <f>分析係数表!G35</f>
        <v>0.31464737793851716</v>
      </c>
      <c r="K32" s="78">
        <f t="shared" si="3"/>
        <v>31.813626173527595</v>
      </c>
      <c r="L32" s="79"/>
      <c r="M32" s="80"/>
      <c r="N32" s="81">
        <f>分析係数表!H35</f>
        <v>5.9051661762577784E-2</v>
      </c>
      <c r="O32" s="82">
        <f t="shared" si="4"/>
        <v>1.2697462161466924</v>
      </c>
      <c r="P32" s="76">
        <f>分析係数表!C35</f>
        <v>0.21972666596037715</v>
      </c>
      <c r="Q32" s="82">
        <f t="shared" si="5"/>
        <v>0.27899710268971711</v>
      </c>
      <c r="R32" s="83">
        <v>0.35083332411944429</v>
      </c>
      <c r="S32" s="84">
        <f t="shared" si="6"/>
        <v>101.45965673768704</v>
      </c>
      <c r="T32" s="85">
        <f>分析係数表!F35</f>
        <v>0.64647377938517181</v>
      </c>
      <c r="U32" s="86">
        <f t="shared" si="7"/>
        <v>65.591007746334753</v>
      </c>
      <c r="V32" s="87">
        <f>分析係数表!D35</f>
        <v>0.15370705244122965</v>
      </c>
      <c r="W32" s="88">
        <f t="shared" si="8"/>
        <v>16</v>
      </c>
      <c r="X32" s="76">
        <f>分析係数表!E35</f>
        <v>0.14195298372513562</v>
      </c>
      <c r="Y32" s="89">
        <f t="shared" si="9"/>
        <v>14</v>
      </c>
    </row>
    <row r="33" spans="1:25" x14ac:dyDescent="0.2">
      <c r="A33" s="6" t="s">
        <v>21</v>
      </c>
      <c r="B33" s="5" t="s">
        <v>38</v>
      </c>
      <c r="C33" s="90"/>
      <c r="D33" s="76">
        <f>投入係数表!AD33</f>
        <v>1.4466546112115732E-2</v>
      </c>
      <c r="E33" s="77">
        <f t="shared" si="0"/>
        <v>1.4466546112115732</v>
      </c>
      <c r="F33" s="76">
        <f>分析係数表!C36</f>
        <v>0.80551211884284601</v>
      </c>
      <c r="G33" s="77">
        <f t="shared" si="1"/>
        <v>1.165297821110808</v>
      </c>
      <c r="H33" s="77">
        <v>1.2596806316101663</v>
      </c>
      <c r="I33" s="77">
        <f t="shared" si="2"/>
        <v>1.2596806316101663</v>
      </c>
      <c r="J33" s="76">
        <f>分析係数表!G36</f>
        <v>2.1071752951861943E-2</v>
      </c>
      <c r="K33" s="78">
        <f t="shared" si="3"/>
        <v>2.6543679067534839E-2</v>
      </c>
      <c r="L33" s="79"/>
      <c r="M33" s="80"/>
      <c r="N33" s="81">
        <f>分析係数表!H36</f>
        <v>0.17565964015242874</v>
      </c>
      <c r="O33" s="82">
        <f t="shared" si="4"/>
        <v>3.7770852971081479</v>
      </c>
      <c r="P33" s="76">
        <f>分析係数表!C36</f>
        <v>0.80551211884284601</v>
      </c>
      <c r="Q33" s="82">
        <f t="shared" si="5"/>
        <v>3.0424879807237448</v>
      </c>
      <c r="R33" s="83">
        <v>3.1710966480212019</v>
      </c>
      <c r="S33" s="84">
        <f t="shared" si="6"/>
        <v>4.4307772796313678</v>
      </c>
      <c r="T33" s="85">
        <f>分析係数表!F36</f>
        <v>0.88071450196790801</v>
      </c>
      <c r="U33" s="86">
        <f t="shared" si="7"/>
        <v>3.9022498051612624</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投入係数表!AD34</f>
        <v>2.8481012658227847E-2</v>
      </c>
      <c r="E34" s="77">
        <f t="shared" si="0"/>
        <v>2.8481012658227849</v>
      </c>
      <c r="F34" s="76">
        <f>分析係数表!C37</f>
        <v>0.2431087913880281</v>
      </c>
      <c r="G34" s="77">
        <f t="shared" si="1"/>
        <v>0.69239845648489018</v>
      </c>
      <c r="H34" s="77">
        <v>0.81389438584312956</v>
      </c>
      <c r="I34" s="77">
        <f t="shared" si="2"/>
        <v>0.81389438584312956</v>
      </c>
      <c r="J34" s="76">
        <f>分析係数表!G37</f>
        <v>0.38193760262725779</v>
      </c>
      <c r="K34" s="78">
        <f t="shared" si="3"/>
        <v>0.31085687052070926</v>
      </c>
      <c r="L34" s="79"/>
      <c r="M34" s="80"/>
      <c r="N34" s="81">
        <f>分析係数表!H37</f>
        <v>4.6944189860595245E-2</v>
      </c>
      <c r="O34" s="82">
        <f t="shared" si="4"/>
        <v>1.0094077908462351</v>
      </c>
      <c r="P34" s="76">
        <f>分析係数表!C37</f>
        <v>0.2431087913880281</v>
      </c>
      <c r="Q34" s="82">
        <f t="shared" si="5"/>
        <v>0.24539590805028766</v>
      </c>
      <c r="R34" s="83">
        <v>0.31747641362702933</v>
      </c>
      <c r="S34" s="84">
        <f t="shared" si="6"/>
        <v>1.1313707994701589</v>
      </c>
      <c r="T34" s="85">
        <f>分析係数表!F37</f>
        <v>0.60410509031198689</v>
      </c>
      <c r="U34" s="86">
        <f t="shared" si="7"/>
        <v>0.68346685899026516</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投入係数表!AD35</f>
        <v>5.8318264014466548E-2</v>
      </c>
      <c r="E35" s="77">
        <f t="shared" si="0"/>
        <v>5.831826401446655</v>
      </c>
      <c r="F35" s="76">
        <f>分析係数表!C38</f>
        <v>1.1157894736842144E-2</v>
      </c>
      <c r="G35" s="77">
        <f t="shared" si="1"/>
        <v>6.5070905110878693E-2</v>
      </c>
      <c r="H35" s="77">
        <v>6.81690727437647E-2</v>
      </c>
      <c r="I35" s="77">
        <f t="shared" si="2"/>
        <v>6.81690727437647E-2</v>
      </c>
      <c r="J35" s="76">
        <f>分析係数表!G38</f>
        <v>0.27611940298507465</v>
      </c>
      <c r="K35" s="78">
        <f t="shared" si="3"/>
        <v>1.8822803668054434E-2</v>
      </c>
      <c r="L35" s="79"/>
      <c r="M35" s="80"/>
      <c r="N35" s="81">
        <f>分析係数表!H38</f>
        <v>4.123293618252858E-2</v>
      </c>
      <c r="O35" s="82">
        <f t="shared" si="4"/>
        <v>0.88660273285589986</v>
      </c>
      <c r="P35" s="76">
        <f>分析係数表!C38</f>
        <v>1.1157894736842144E-2</v>
      </c>
      <c r="Q35" s="82">
        <f t="shared" si="5"/>
        <v>9.8926199666027059E-3</v>
      </c>
      <c r="R35" s="83">
        <v>1.2321925693663615E-2</v>
      </c>
      <c r="S35" s="84">
        <f t="shared" si="6"/>
        <v>8.049099843742831E-2</v>
      </c>
      <c r="T35" s="85">
        <f>分析係数表!F38</f>
        <v>0.61194029850746268</v>
      </c>
      <c r="U35" s="86">
        <f t="shared" si="7"/>
        <v>4.9255685610963593E-2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投入係数表!AD36</f>
        <v>0</v>
      </c>
      <c r="E36" s="77">
        <f t="shared" si="0"/>
        <v>0</v>
      </c>
      <c r="F36" s="76">
        <f>分析係数表!C39</f>
        <v>1</v>
      </c>
      <c r="G36" s="77">
        <f t="shared" si="1"/>
        <v>0</v>
      </c>
      <c r="H36" s="77">
        <v>0.17474685464814363</v>
      </c>
      <c r="I36" s="77">
        <f t="shared" si="2"/>
        <v>0.17474685464814363</v>
      </c>
      <c r="J36" s="76">
        <f>分析係数表!G39</f>
        <v>0.35370879120879123</v>
      </c>
      <c r="K36" s="78">
        <f t="shared" si="3"/>
        <v>6.1809498725133222E-2</v>
      </c>
      <c r="L36" s="79"/>
      <c r="M36" s="80"/>
      <c r="N36" s="81">
        <f>分析係数表!H39</f>
        <v>3.7431865322463944E-3</v>
      </c>
      <c r="O36" s="82">
        <f t="shared" si="4"/>
        <v>8.0487098817989974E-2</v>
      </c>
      <c r="P36" s="76">
        <f>分析係数表!C39</f>
        <v>1</v>
      </c>
      <c r="Q36" s="82">
        <f t="shared" si="5"/>
        <v>8.0487098817989974E-2</v>
      </c>
      <c r="R36" s="83">
        <v>0.29321283785242996</v>
      </c>
      <c r="S36" s="84">
        <f t="shared" si="6"/>
        <v>0.46795969250057357</v>
      </c>
      <c r="T36" s="85">
        <f>分析係数表!F39</f>
        <v>0.70432692307692313</v>
      </c>
      <c r="U36" s="86">
        <f t="shared" si="7"/>
        <v>0.32959661034295207</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投入係数表!AD37</f>
        <v>0</v>
      </c>
      <c r="E37" s="77">
        <f t="shared" si="0"/>
        <v>0</v>
      </c>
      <c r="F37" s="76">
        <f>分析係数表!C40</f>
        <v>0.83748410739660462</v>
      </c>
      <c r="G37" s="77">
        <f t="shared" si="1"/>
        <v>0</v>
      </c>
      <c r="H37" s="77">
        <v>1.0828893098820923E-3</v>
      </c>
      <c r="I37" s="77">
        <f t="shared" si="2"/>
        <v>1.0828893098820923E-3</v>
      </c>
      <c r="J37" s="76">
        <f>分析係数表!G40</f>
        <v>0.52098192071653671</v>
      </c>
      <c r="K37" s="78">
        <f t="shared" si="3"/>
        <v>5.6416575258577738E-4</v>
      </c>
      <c r="L37" s="79"/>
      <c r="M37" s="80"/>
      <c r="N37" s="81">
        <f>分析係数表!H40</f>
        <v>2.620230572572476E-2</v>
      </c>
      <c r="O37" s="82">
        <f t="shared" si="4"/>
        <v>0.56340969172592981</v>
      </c>
      <c r="P37" s="76">
        <f>分析係数表!C40</f>
        <v>0.83748410739660462</v>
      </c>
      <c r="Q37" s="82">
        <f t="shared" si="5"/>
        <v>0.47184666277368648</v>
      </c>
      <c r="R37" s="83">
        <v>0.4724646930828803</v>
      </c>
      <c r="S37" s="84">
        <f t="shared" si="6"/>
        <v>0.4735475823927624</v>
      </c>
      <c r="T37" s="85">
        <f>分析係数表!F40</f>
        <v>0.71877591640404714</v>
      </c>
      <c r="U37" s="86">
        <f t="shared" si="7"/>
        <v>0.34037459749527882</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投入係数表!AD38</f>
        <v>0</v>
      </c>
      <c r="E38" s="77">
        <f t="shared" si="0"/>
        <v>0</v>
      </c>
      <c r="F38" s="76">
        <f>分析係数表!C41</f>
        <v>0.81365098605995612</v>
      </c>
      <c r="G38" s="77">
        <f t="shared" si="1"/>
        <v>0</v>
      </c>
      <c r="H38" s="77">
        <v>1.8374916228754761E-3</v>
      </c>
      <c r="I38" s="77">
        <f t="shared" si="2"/>
        <v>1.8374916228754761E-3</v>
      </c>
      <c r="J38" s="76">
        <f>分析係数表!G41</f>
        <v>0.45125858123569795</v>
      </c>
      <c r="K38" s="78">
        <f t="shared" si="3"/>
        <v>8.2918386277126756E-4</v>
      </c>
      <c r="L38" s="79"/>
      <c r="M38" s="80"/>
      <c r="N38" s="81">
        <f>分析係数表!H41</f>
        <v>4.9838406251507407E-2</v>
      </c>
      <c r="O38" s="82">
        <f t="shared" si="4"/>
        <v>1.0716400837467428</v>
      </c>
      <c r="P38" s="76">
        <f>分析係数表!C41</f>
        <v>0.81365098605995612</v>
      </c>
      <c r="Q38" s="82">
        <f t="shared" si="5"/>
        <v>0.87194101084191122</v>
      </c>
      <c r="R38" s="83">
        <v>0.88877475853075216</v>
      </c>
      <c r="S38" s="84">
        <f t="shared" si="6"/>
        <v>0.89061225015362766</v>
      </c>
      <c r="T38" s="85">
        <f>分析係数表!F41</f>
        <v>0.55572082379862697</v>
      </c>
      <c r="U38" s="86">
        <f t="shared" si="7"/>
        <v>0.4949317733405228</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投入係数表!AD39</f>
        <v>2.7124773960216998E-3</v>
      </c>
      <c r="E39" s="77">
        <f>$C$32*D39</f>
        <v>0.27124773960216997</v>
      </c>
      <c r="F39" s="76">
        <f>分析係数表!C42</f>
        <v>0.2575498575498576</v>
      </c>
      <c r="G39" s="77">
        <f>E39*F39</f>
        <v>6.9859816695259744E-2</v>
      </c>
      <c r="H39" s="77">
        <v>7.4360125949303954E-2</v>
      </c>
      <c r="I39" s="77">
        <f>C39+H39</f>
        <v>7.4360125949303954E-2</v>
      </c>
      <c r="J39" s="76">
        <f>分析係数表!G42</f>
        <v>0.48351648351648352</v>
      </c>
      <c r="K39" s="78">
        <f>I39*J39</f>
        <v>3.5954346612850262E-2</v>
      </c>
      <c r="L39" s="79"/>
      <c r="M39" s="80"/>
      <c r="N39" s="81">
        <f>分析係数表!H42</f>
        <v>1.4085186435772515E-2</v>
      </c>
      <c r="O39" s="82">
        <f t="shared" si="4"/>
        <v>0.30286382544913754</v>
      </c>
      <c r="P39" s="76">
        <f>分析係数表!C42</f>
        <v>0.2575498575498576</v>
      </c>
      <c r="Q39" s="82">
        <f>O39*P39</f>
        <v>7.8002535101430306E-2</v>
      </c>
      <c r="R39" s="83">
        <v>8.1600309939402121E-2</v>
      </c>
      <c r="S39" s="84">
        <f>I39+R39</f>
        <v>0.15596043588870606</v>
      </c>
      <c r="T39" s="85">
        <f>分析係数表!F42</f>
        <v>0.55824175824175826</v>
      </c>
      <c r="U39" s="86">
        <f>S39*T39</f>
        <v>8.7063627946662281E-2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投入係数表!AD40</f>
        <v>0.11573236889692586</v>
      </c>
      <c r="E40" s="77">
        <f>$C$32*D40</f>
        <v>11.573236889692586</v>
      </c>
      <c r="F40" s="76">
        <f>分析係数表!C43</f>
        <v>0.29732567908148977</v>
      </c>
      <c r="G40" s="77">
        <f>E40*F40</f>
        <v>3.4410205173987967</v>
      </c>
      <c r="H40" s="77">
        <v>3.7253279695968411</v>
      </c>
      <c r="I40" s="77">
        <f>C40+H40</f>
        <v>3.7253279695968411</v>
      </c>
      <c r="J40" s="76">
        <f>分析係数表!G43</f>
        <v>0.35619328972357039</v>
      </c>
      <c r="K40" s="78">
        <f>I40*J40</f>
        <v>1.3269368247899278</v>
      </c>
      <c r="L40" s="79"/>
      <c r="M40" s="80"/>
      <c r="N40" s="81">
        <f>分析係数表!H43</f>
        <v>3.7451160098403359E-2</v>
      </c>
      <c r="O40" s="82">
        <f t="shared" si="4"/>
        <v>0.8052858701325698</v>
      </c>
      <c r="P40" s="76">
        <f>分析係数表!C43</f>
        <v>0.29732567908148977</v>
      </c>
      <c r="Q40" s="82">
        <f>O40*P40</f>
        <v>0.2394321681918947</v>
      </c>
      <c r="R40" s="83">
        <v>0.38051338600081502</v>
      </c>
      <c r="S40" s="84">
        <f>I40+R40</f>
        <v>4.1058413555976561</v>
      </c>
      <c r="T40" s="85">
        <f>分析係数表!F43</f>
        <v>0.64929309981008654</v>
      </c>
      <c r="U40" s="86">
        <f>S40*T40</f>
        <v>2.6658944611044499</v>
      </c>
      <c r="V40" s="87">
        <f>分析係数表!D43</f>
        <v>0.15741717661953999</v>
      </c>
      <c r="W40" s="88">
        <f>ROUND(S40*V40,0)</f>
        <v>1</v>
      </c>
      <c r="X40" s="76">
        <f>分析係数表!E43</f>
        <v>0.1249208693817261</v>
      </c>
      <c r="Y40" s="89">
        <f>ROUND(S40*X40,0)</f>
        <v>1</v>
      </c>
    </row>
    <row r="41" spans="1:25" x14ac:dyDescent="0.2">
      <c r="A41" s="6" t="s">
        <v>340</v>
      </c>
      <c r="B41" s="5" t="s">
        <v>42</v>
      </c>
      <c r="C41" s="90"/>
      <c r="D41" s="76">
        <f>投入係数表!AD41</f>
        <v>0</v>
      </c>
      <c r="E41" s="77">
        <f>$C$32*D41</f>
        <v>0</v>
      </c>
      <c r="F41" s="76">
        <f>分析係数表!C44</f>
        <v>0.43971020730220212</v>
      </c>
      <c r="G41" s="77">
        <f>E41*F41</f>
        <v>0</v>
      </c>
      <c r="H41" s="77">
        <v>2.9275238287129407E-3</v>
      </c>
      <c r="I41" s="77">
        <f>C41+H41</f>
        <v>2.9275238287129407E-3</v>
      </c>
      <c r="J41" s="76">
        <f>分析係数表!G44</f>
        <v>0.26333317697828229</v>
      </c>
      <c r="K41" s="78">
        <f>I41*J41</f>
        <v>7.7091415049460336E-4</v>
      </c>
      <c r="L41" s="79"/>
      <c r="M41" s="80"/>
      <c r="N41" s="81">
        <f>分析係数表!H44</f>
        <v>0.10921807920505523</v>
      </c>
      <c r="O41" s="82">
        <f t="shared" si="4"/>
        <v>2.348439293088826</v>
      </c>
      <c r="P41" s="76">
        <f>分析係数表!C44</f>
        <v>0.43971020730220212</v>
      </c>
      <c r="Q41" s="82">
        <f>O41*P41</f>
        <v>1.0326327284007246</v>
      </c>
      <c r="R41" s="83">
        <v>1.0488293697476632</v>
      </c>
      <c r="S41" s="84">
        <f>I41+R41</f>
        <v>1.0517568935763761</v>
      </c>
      <c r="T41" s="85">
        <f>分析係数表!F44</f>
        <v>0.45991838266335194</v>
      </c>
      <c r="U41" s="86">
        <f>S41*T41</f>
        <v>0.4837223294486781</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投入係数表!AD42</f>
        <v>2.7124773960216998E-3</v>
      </c>
      <c r="E42" s="77">
        <f>$C$32*D42</f>
        <v>0.27124773960216997</v>
      </c>
      <c r="F42" s="76">
        <f>分析係数表!C45</f>
        <v>1</v>
      </c>
      <c r="G42" s="77">
        <f>E42*F42</f>
        <v>0.27124773960216997</v>
      </c>
      <c r="H42" s="77">
        <v>0.28301871473798335</v>
      </c>
      <c r="I42" s="77">
        <f>C42+H42</f>
        <v>0.28301871473798335</v>
      </c>
      <c r="J42" s="76">
        <f>分析係数表!G45</f>
        <v>0</v>
      </c>
      <c r="K42" s="78">
        <f>I42*J42</f>
        <v>0</v>
      </c>
      <c r="L42" s="79"/>
      <c r="M42" s="80"/>
      <c r="N42" s="81">
        <f>分析係数表!H45</f>
        <v>0</v>
      </c>
      <c r="O42" s="82">
        <f t="shared" si="4"/>
        <v>0</v>
      </c>
      <c r="P42" s="76">
        <f>分析係数表!C45</f>
        <v>1</v>
      </c>
      <c r="Q42" s="82">
        <f>O42*P42</f>
        <v>0</v>
      </c>
      <c r="R42" s="83">
        <v>9.7452302929717082E-3</v>
      </c>
      <c r="S42" s="84">
        <f>I42+R42</f>
        <v>0.29276394503095504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8.5895117540687165E-3</v>
      </c>
      <c r="E43" s="77">
        <f>$C$32*D43</f>
        <v>0.8589511754068716</v>
      </c>
      <c r="F43" s="76">
        <f>分析係数表!C46</f>
        <v>1</v>
      </c>
      <c r="G43" s="77">
        <f>E43*F43</f>
        <v>0.8589511754068716</v>
      </c>
      <c r="H43" s="77">
        <v>0.92107948016509222</v>
      </c>
      <c r="I43" s="77">
        <f>C43+H43</f>
        <v>0.92107948016509222</v>
      </c>
      <c r="J43" s="76">
        <f>分析係数表!G46</f>
        <v>9.3457943925233638E-3</v>
      </c>
      <c r="K43" s="78">
        <f>I43*J43</f>
        <v>8.608219440795253E-3</v>
      </c>
      <c r="L43" s="79"/>
      <c r="M43" s="80"/>
      <c r="N43" s="81">
        <f>分析係数表!H46</f>
        <v>5.0031354010901551E-2</v>
      </c>
      <c r="O43" s="82">
        <f t="shared" si="4"/>
        <v>1.0757889032734433</v>
      </c>
      <c r="P43" s="76">
        <f>分析係数表!C46</f>
        <v>1</v>
      </c>
      <c r="Q43" s="82">
        <f>O43*P43</f>
        <v>1.0757889032734433</v>
      </c>
      <c r="R43" s="83">
        <v>1.1212637476199547</v>
      </c>
      <c r="S43" s="84">
        <f>I43+R43</f>
        <v>2.0423432277850471</v>
      </c>
      <c r="T43" s="85">
        <f>分析係数表!F46</f>
        <v>0.31355140186915886</v>
      </c>
      <c r="U43" s="86">
        <f>S43*T43</f>
        <v>0.64037958216998436</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投入係数表!AD44</f>
        <v>0.32278481012658228</v>
      </c>
      <c r="E44" s="91">
        <f>SUM(E5:E43)</f>
        <v>32.278481012658226</v>
      </c>
      <c r="F44" s="92">
        <f>分析係数表!C47</f>
        <v>0.44631798907903963</v>
      </c>
      <c r="G44" s="91">
        <f>SUM(G5:G43)</f>
        <v>9.587788283982249</v>
      </c>
      <c r="H44" s="91">
        <f>SUM(H5:H43)</f>
        <v>10.88025088018583</v>
      </c>
      <c r="I44" s="91">
        <f>SUM(I5:I43)</f>
        <v>110.88025088018584</v>
      </c>
      <c r="J44" s="92">
        <f>分析係数表!G47</f>
        <v>0.26122233306007958</v>
      </c>
      <c r="K44" s="93">
        <f>SUM(K5:K43)</f>
        <v>34.293930465721033</v>
      </c>
      <c r="L44" s="94">
        <f>最終需要_まとめ!$L$33</f>
        <v>0.627</v>
      </c>
      <c r="M44" s="91">
        <f>K44*L44</f>
        <v>21.502294402007088</v>
      </c>
      <c r="N44" s="95">
        <f>分析係数表!H47</f>
        <v>1</v>
      </c>
      <c r="O44" s="96">
        <f>SUM(O5:O43)</f>
        <v>21.502294402007088</v>
      </c>
      <c r="P44" s="92">
        <f>分析係数表!C47</f>
        <v>0.44631798907903963</v>
      </c>
      <c r="Q44" s="96">
        <f>SUM(Q5:Q43)</f>
        <v>9.3269825655055101</v>
      </c>
      <c r="R44" s="91">
        <f>SUM(R5:R43)</f>
        <v>10.518684658198191</v>
      </c>
      <c r="S44" s="97">
        <f>SUM(S5:S43)</f>
        <v>121.39893553838404</v>
      </c>
      <c r="T44" s="98">
        <f>分析係数表!F47</f>
        <v>0.52393110055407954</v>
      </c>
      <c r="U44" s="99">
        <f>SUM(U5:U43)</f>
        <v>77.561117205032744</v>
      </c>
      <c r="V44" s="100">
        <f>分析係数表!D47</f>
        <v>0.10969491056701794</v>
      </c>
      <c r="W44" s="101">
        <f>SUM(W5:W43)</f>
        <v>17</v>
      </c>
      <c r="X44" s="92">
        <f>分析係数表!E47</f>
        <v>8.3823050104198563E-2</v>
      </c>
      <c r="Y44" s="102">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0.75107940679556973</v>
      </c>
      <c r="G5" s="77">
        <f t="shared" ref="G5:G38" si="1">E5*F5</f>
        <v>0</v>
      </c>
      <c r="H5" s="77">
        <f t="array" ref="H5:H43">MMULT(逆行列係数!C5:AO43,'29'!G5:G43)</f>
        <v>1.3617359700006746E-3</v>
      </c>
      <c r="I5" s="77">
        <f t="shared" ref="I5:I38" si="2">C5+H5</f>
        <v>1.3617359700006746E-3</v>
      </c>
      <c r="J5" s="76">
        <f>分析係数表!G8</f>
        <v>0.11972085188304657</v>
      </c>
      <c r="K5" s="78">
        <f t="shared" ref="K5:K38" si="3">I5*J5</f>
        <v>1.6302819036826752E-4</v>
      </c>
      <c r="L5" s="79" t="s">
        <v>185</v>
      </c>
      <c r="M5" s="80" t="s">
        <v>185</v>
      </c>
      <c r="N5" s="81">
        <f>分析係数表!H8</f>
        <v>1.1750518547103371E-2</v>
      </c>
      <c r="O5" s="82">
        <f t="shared" ref="O5:O43" si="4">$M$44*N5</f>
        <v>2.3785638956390354E-2</v>
      </c>
      <c r="P5" s="76">
        <f>分析係数表!C8</f>
        <v>0.75107940679556973</v>
      </c>
      <c r="Q5" s="82">
        <f t="shared" ref="Q5:Q38" si="5">O5*P5</f>
        <v>1.7864903597619261E-2</v>
      </c>
      <c r="R5" s="83">
        <f t="array" ref="R5:R43">MMULT(逆行列係数!C5:AO43,'29'!Q5:Q43)</f>
        <v>2.5223382360184069E-2</v>
      </c>
      <c r="S5" s="84">
        <f t="shared" ref="S5:S38" si="6">I5+R5</f>
        <v>2.6585118330184745E-2</v>
      </c>
      <c r="T5" s="85">
        <f>分析係数表!F8</f>
        <v>0.45193117555047529</v>
      </c>
      <c r="U5" s="86">
        <f t="shared" ref="U5:U38" si="7">S5*T5</f>
        <v>1.201464377910888E-2</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投入係数表!AE6</f>
        <v>0</v>
      </c>
      <c r="E6" s="77">
        <f t="shared" si="0"/>
        <v>0</v>
      </c>
      <c r="F6" s="76">
        <f>分析係数表!C9</f>
        <v>5.0420168067226934E-2</v>
      </c>
      <c r="G6" s="77">
        <f t="shared" si="1"/>
        <v>0</v>
      </c>
      <c r="H6" s="77">
        <v>3.1075291935546133E-6</v>
      </c>
      <c r="I6" s="77">
        <f t="shared" si="2"/>
        <v>3.1075291935546133E-6</v>
      </c>
      <c r="J6" s="76">
        <f>分析係数表!G9</f>
        <v>0.2857142857142857</v>
      </c>
      <c r="K6" s="78">
        <f t="shared" si="3"/>
        <v>8.8786548387274659E-7</v>
      </c>
      <c r="L6" s="79"/>
      <c r="M6" s="80"/>
      <c r="N6" s="81">
        <f>分析係数表!H9</f>
        <v>6.077854420915537E-4</v>
      </c>
      <c r="O6" s="82">
        <f t="shared" si="4"/>
        <v>1.2302916701581218E-3</v>
      </c>
      <c r="P6" s="76">
        <f>分析係数表!C9</f>
        <v>5.0420168067226934E-2</v>
      </c>
      <c r="Q6" s="82">
        <f t="shared" si="5"/>
        <v>6.2031512781081827E-5</v>
      </c>
      <c r="R6" s="83">
        <v>7.1434258498582383E-5</v>
      </c>
      <c r="S6" s="84">
        <f t="shared" si="6"/>
        <v>7.4541787692136997E-5</v>
      </c>
      <c r="T6" s="85">
        <f>分析係数表!F9</f>
        <v>0.7142857142857143</v>
      </c>
      <c r="U6" s="86">
        <f t="shared" si="7"/>
        <v>5.3244134065812143E-5</v>
      </c>
      <c r="V6" s="87">
        <f>分析係数表!D9</f>
        <v>0.14285714285714285</v>
      </c>
      <c r="W6" s="88">
        <f t="shared" si="8"/>
        <v>0</v>
      </c>
      <c r="X6" s="76">
        <f>分析係数表!E9</f>
        <v>0</v>
      </c>
      <c r="Y6" s="89">
        <f t="shared" si="9"/>
        <v>0</v>
      </c>
    </row>
    <row r="7" spans="1:25" x14ac:dyDescent="0.2">
      <c r="A7" s="6" t="s">
        <v>220</v>
      </c>
      <c r="B7" s="5" t="s">
        <v>266</v>
      </c>
      <c r="C7" s="90"/>
      <c r="D7" s="76">
        <f>投入係数表!AE7</f>
        <v>0</v>
      </c>
      <c r="E7" s="77">
        <f t="shared" si="0"/>
        <v>0</v>
      </c>
      <c r="F7" s="76">
        <f>分析係数表!C10</f>
        <v>1</v>
      </c>
      <c r="G7" s="77">
        <f t="shared" si="1"/>
        <v>0</v>
      </c>
      <c r="H7" s="77">
        <v>5.0450025534544245E-4</v>
      </c>
      <c r="I7" s="77">
        <f t="shared" si="2"/>
        <v>5.0450025534544245E-4</v>
      </c>
      <c r="J7" s="76">
        <f>分析係数表!G10</f>
        <v>0.17928858290304073</v>
      </c>
      <c r="K7" s="78">
        <f t="shared" si="3"/>
        <v>9.0451135855106575E-5</v>
      </c>
      <c r="L7" s="79"/>
      <c r="M7" s="80"/>
      <c r="N7" s="81">
        <f>分析係数表!H10</f>
        <v>1.1866287202739858E-3</v>
      </c>
      <c r="O7" s="82">
        <f t="shared" si="4"/>
        <v>2.4019980226896664E-3</v>
      </c>
      <c r="P7" s="76">
        <f>分析係数表!C10</f>
        <v>1</v>
      </c>
      <c r="Q7" s="82">
        <f t="shared" si="5"/>
        <v>2.4019980226896664E-3</v>
      </c>
      <c r="R7" s="83">
        <v>4.0028938911726847E-3</v>
      </c>
      <c r="S7" s="84">
        <f t="shared" si="6"/>
        <v>4.5073941465181271E-3</v>
      </c>
      <c r="T7" s="85">
        <f>分析係数表!F10</f>
        <v>0.51912411550965765</v>
      </c>
      <c r="U7" s="86">
        <f t="shared" si="7"/>
        <v>2.3398969995646309E-3</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投入係数表!AE8</f>
        <v>0</v>
      </c>
      <c r="E8" s="77">
        <f t="shared" si="0"/>
        <v>0</v>
      </c>
      <c r="F8" s="76">
        <f>分析係数表!C11</f>
        <v>1.2755102040816757E-3</v>
      </c>
      <c r="G8" s="77">
        <f t="shared" si="1"/>
        <v>0</v>
      </c>
      <c r="H8" s="77">
        <v>3.2977778466669083E-5</v>
      </c>
      <c r="I8" s="77">
        <f t="shared" si="2"/>
        <v>3.2977778466669083E-5</v>
      </c>
      <c r="J8" s="76">
        <f>分析係数表!G11</f>
        <v>0.5714285714285714</v>
      </c>
      <c r="K8" s="78">
        <f t="shared" si="3"/>
        <v>1.8844444838096617E-5</v>
      </c>
      <c r="L8" s="79"/>
      <c r="M8" s="80"/>
      <c r="N8" s="81">
        <f>分析係数表!H11</f>
        <v>-1.9294775939414404E-5</v>
      </c>
      <c r="O8" s="82">
        <f t="shared" si="4"/>
        <v>-3.9056878417718156E-5</v>
      </c>
      <c r="P8" s="76">
        <f>分析係数表!C11</f>
        <v>1.2755102040816757E-3</v>
      </c>
      <c r="Q8" s="82">
        <f t="shared" si="5"/>
        <v>-4.9817446961376881E-8</v>
      </c>
      <c r="R8" s="83">
        <v>1.0934328691842647E-5</v>
      </c>
      <c r="S8" s="84">
        <f t="shared" si="6"/>
        <v>4.3912107158511728E-5</v>
      </c>
      <c r="T8" s="85">
        <f>分析係数表!F11</f>
        <v>0.8571428571428571</v>
      </c>
      <c r="U8" s="86">
        <f t="shared" si="7"/>
        <v>3.7638948993010051E-5</v>
      </c>
      <c r="V8" s="87">
        <f>分析係数表!D11</f>
        <v>0.14285714285714285</v>
      </c>
      <c r="W8" s="88">
        <f t="shared" si="8"/>
        <v>0</v>
      </c>
      <c r="X8" s="76">
        <f>分析係数表!E11</f>
        <v>0</v>
      </c>
      <c r="Y8" s="89">
        <f t="shared" si="9"/>
        <v>0</v>
      </c>
    </row>
    <row r="9" spans="1:25" x14ac:dyDescent="0.2">
      <c r="A9" s="6" t="s">
        <v>222</v>
      </c>
      <c r="B9" s="5" t="s">
        <v>190</v>
      </c>
      <c r="C9" s="90"/>
      <c r="D9" s="76">
        <f>投入係数表!AE9</f>
        <v>0</v>
      </c>
      <c r="E9" s="77">
        <f t="shared" si="0"/>
        <v>0</v>
      </c>
      <c r="F9" s="76">
        <f>分析係数表!C12</f>
        <v>9.1502903081732923E-2</v>
      </c>
      <c r="G9" s="77">
        <f t="shared" si="1"/>
        <v>0</v>
      </c>
      <c r="H9" s="77">
        <v>3.4884054393407281E-4</v>
      </c>
      <c r="I9" s="77">
        <f t="shared" si="2"/>
        <v>3.4884054393407281E-4</v>
      </c>
      <c r="J9" s="76">
        <f>分析係数表!G12</f>
        <v>0.14161426479455594</v>
      </c>
      <c r="K9" s="78">
        <f t="shared" si="3"/>
        <v>4.9400797159756711E-5</v>
      </c>
      <c r="L9" s="79"/>
      <c r="M9" s="80"/>
      <c r="N9" s="81">
        <f>分析係数表!H12</f>
        <v>9.0270609232550286E-2</v>
      </c>
      <c r="O9" s="82">
        <f t="shared" si="4"/>
        <v>0.18272760567729437</v>
      </c>
      <c r="P9" s="76">
        <f>分析係数表!C12</f>
        <v>9.1502903081732923E-2</v>
      </c>
      <c r="Q9" s="82">
        <f t="shared" si="5"/>
        <v>1.6720106392646577E-2</v>
      </c>
      <c r="R9" s="83">
        <v>1.9013400102870021E-2</v>
      </c>
      <c r="S9" s="84">
        <f t="shared" si="6"/>
        <v>1.9362240646804096E-2</v>
      </c>
      <c r="T9" s="85">
        <f>分析係数表!F12</f>
        <v>0.30579722628994743</v>
      </c>
      <c r="U9" s="86">
        <f t="shared" si="7"/>
        <v>5.9209194845511702E-3</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2.7515570845282437E-2</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投入係数表!AE11</f>
        <v>2.4220405691795338E-4</v>
      </c>
      <c r="E11" s="77">
        <f t="shared" si="0"/>
        <v>2.4220405691795337E-2</v>
      </c>
      <c r="F11" s="76">
        <f>分析係数表!C14</f>
        <v>8.6714152988541793E-3</v>
      </c>
      <c r="G11" s="77">
        <f t="shared" si="1"/>
        <v>2.1002519646028892E-4</v>
      </c>
      <c r="H11" s="77">
        <v>8.3551920529892007E-4</v>
      </c>
      <c r="I11" s="77">
        <f t="shared" si="2"/>
        <v>8.3551920529892007E-4</v>
      </c>
      <c r="J11" s="76">
        <f>分析係数表!G14</f>
        <v>0.2</v>
      </c>
      <c r="K11" s="78">
        <f t="shared" si="3"/>
        <v>1.6710384105978404E-4</v>
      </c>
      <c r="L11" s="79"/>
      <c r="M11" s="80"/>
      <c r="N11" s="81">
        <f>分析係数表!H14</f>
        <v>1.1383917804254498E-3</v>
      </c>
      <c r="O11" s="82">
        <f t="shared" si="4"/>
        <v>2.3043558266453708E-3</v>
      </c>
      <c r="P11" s="76">
        <f>分析係数表!C14</f>
        <v>8.6714152988541793E-3</v>
      </c>
      <c r="Q11" s="82">
        <f t="shared" si="5"/>
        <v>1.9982026369176438E-5</v>
      </c>
      <c r="R11" s="83">
        <v>1.6007316336774099E-4</v>
      </c>
      <c r="S11" s="84">
        <f t="shared" si="6"/>
        <v>9.9559236866666101E-4</v>
      </c>
      <c r="T11" s="85">
        <f>分析係数表!F14</f>
        <v>0.33888888888888891</v>
      </c>
      <c r="U11" s="86">
        <f t="shared" si="7"/>
        <v>3.3739519160370181E-4</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投入係数表!AE12</f>
        <v>6.0551014229488346E-5</v>
      </c>
      <c r="E12" s="77">
        <f t="shared" si="0"/>
        <v>6.0551014229488342E-3</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1.6931156794080818E-2</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投入係数表!AE13</f>
        <v>1.2110202845897669E-4</v>
      </c>
      <c r="E13" s="77">
        <f t="shared" si="0"/>
        <v>1.2110202845897668E-2</v>
      </c>
      <c r="F13" s="76">
        <f>分析係数表!C16</f>
        <v>2.5322997416020621E-2</v>
      </c>
      <c r="G13" s="77">
        <f t="shared" si="1"/>
        <v>3.066666353741522E-4</v>
      </c>
      <c r="H13" s="77">
        <v>8.0614191551220263E-4</v>
      </c>
      <c r="I13" s="77">
        <f t="shared" si="2"/>
        <v>8.0614191551220263E-4</v>
      </c>
      <c r="J13" s="76">
        <f>分析係数表!G16</f>
        <v>3.2710280373831772E-2</v>
      </c>
      <c r="K13" s="78">
        <f t="shared" si="3"/>
        <v>2.6369128077501954E-5</v>
      </c>
      <c r="L13" s="79"/>
      <c r="M13" s="80"/>
      <c r="N13" s="81">
        <f>分析係数表!H16</f>
        <v>1.6091843133471614E-2</v>
      </c>
      <c r="O13" s="82">
        <f t="shared" si="4"/>
        <v>3.257343660037694E-2</v>
      </c>
      <c r="P13" s="76">
        <f>分析係数表!C16</f>
        <v>2.5322997416020621E-2</v>
      </c>
      <c r="Q13" s="82">
        <f t="shared" si="5"/>
        <v>8.2485705086225681E-4</v>
      </c>
      <c r="R13" s="83">
        <v>9.773334570507572E-4</v>
      </c>
      <c r="S13" s="84">
        <f t="shared" si="6"/>
        <v>1.7834753725629597E-3</v>
      </c>
      <c r="T13" s="85">
        <f>分析係数表!F16</f>
        <v>0.28504672897196259</v>
      </c>
      <c r="U13" s="86">
        <f t="shared" si="7"/>
        <v>5.0837382115112399E-4</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投入係数表!AE14</f>
        <v>4.8440811383590677E-4</v>
      </c>
      <c r="E14" s="77">
        <f t="shared" si="0"/>
        <v>4.8440811383590673E-2</v>
      </c>
      <c r="F14" s="76">
        <f>分析係数表!C17</f>
        <v>1.516108654453574E-2</v>
      </c>
      <c r="G14" s="77">
        <f t="shared" si="1"/>
        <v>7.3441533367415025E-4</v>
      </c>
      <c r="H14" s="77">
        <v>1.1791547193417925E-3</v>
      </c>
      <c r="I14" s="77">
        <f t="shared" si="2"/>
        <v>1.1791547193417925E-3</v>
      </c>
      <c r="J14" s="76">
        <f>分析係数表!G17</f>
        <v>0.22093023255813954</v>
      </c>
      <c r="K14" s="78">
        <f t="shared" si="3"/>
        <v>2.6051092636620996E-4</v>
      </c>
      <c r="L14" s="79"/>
      <c r="M14" s="80"/>
      <c r="N14" s="81">
        <f>分析係数表!H17</f>
        <v>2.7205634074574307E-3</v>
      </c>
      <c r="O14" s="82">
        <f t="shared" si="4"/>
        <v>5.5070198568982591E-3</v>
      </c>
      <c r="P14" s="76">
        <f>分析係数表!C17</f>
        <v>1.516108654453574E-2</v>
      </c>
      <c r="Q14" s="82">
        <f t="shared" si="5"/>
        <v>8.3492404652911337E-5</v>
      </c>
      <c r="R14" s="83">
        <v>1.8595032138549547E-4</v>
      </c>
      <c r="S14" s="84">
        <f t="shared" si="6"/>
        <v>1.365105040727288E-3</v>
      </c>
      <c r="T14" s="85">
        <f>分析係数表!F17</f>
        <v>0.34593023255813954</v>
      </c>
      <c r="U14" s="86">
        <f t="shared" si="7"/>
        <v>4.7223110420507928E-4</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投入係数表!AE15</f>
        <v>1.2110202845897669E-4</v>
      </c>
      <c r="E15" s="77">
        <f t="shared" si="0"/>
        <v>1.2110202845897668E-2</v>
      </c>
      <c r="F15" s="76">
        <f>分析係数表!C18</f>
        <v>0.19618745035742657</v>
      </c>
      <c r="G15" s="77">
        <f t="shared" si="1"/>
        <v>2.3758698196479147E-3</v>
      </c>
      <c r="H15" s="77">
        <v>1.4136172687684172E-2</v>
      </c>
      <c r="I15" s="77">
        <f t="shared" si="2"/>
        <v>1.4136172687684172E-2</v>
      </c>
      <c r="J15" s="76">
        <f>分析係数表!G18</f>
        <v>0.21566025215660253</v>
      </c>
      <c r="K15" s="78">
        <f t="shared" si="3"/>
        <v>3.0486105663552463E-3</v>
      </c>
      <c r="L15" s="79"/>
      <c r="M15" s="80"/>
      <c r="N15" s="81">
        <f>分析係数表!H18</f>
        <v>4.341324586368241E-4</v>
      </c>
      <c r="O15" s="82">
        <f t="shared" si="4"/>
        <v>8.7877976439865841E-4</v>
      </c>
      <c r="P15" s="76">
        <f>分析係数表!C18</f>
        <v>0.19618745035742657</v>
      </c>
      <c r="Q15" s="82">
        <f t="shared" si="5"/>
        <v>1.7240556140307281E-4</v>
      </c>
      <c r="R15" s="83">
        <v>5.2053771236069068E-4</v>
      </c>
      <c r="S15" s="84">
        <f t="shared" si="6"/>
        <v>1.4656710400044863E-2</v>
      </c>
      <c r="T15" s="85">
        <f>分析係数表!F18</f>
        <v>0.46051758460517583</v>
      </c>
      <c r="U15" s="86">
        <f t="shared" si="7"/>
        <v>6.7496728716862206E-3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投入係数表!AE16</f>
        <v>0</v>
      </c>
      <c r="E16" s="77">
        <f t="shared" si="0"/>
        <v>0</v>
      </c>
      <c r="F16" s="76">
        <f>分析係数表!C19</f>
        <v>5.4503729202524331E-2</v>
      </c>
      <c r="G16" s="77">
        <f t="shared" si="1"/>
        <v>0</v>
      </c>
      <c r="H16" s="77">
        <v>1.4812339295299654E-3</v>
      </c>
      <c r="I16" s="77">
        <f t="shared" si="2"/>
        <v>1.4812339295299654E-3</v>
      </c>
      <c r="J16" s="76">
        <f>分析係数表!G19</f>
        <v>5.7142857142857141E-2</v>
      </c>
      <c r="K16" s="78">
        <f t="shared" si="3"/>
        <v>8.4641938830283729E-5</v>
      </c>
      <c r="L16" s="79"/>
      <c r="M16" s="80"/>
      <c r="N16" s="81">
        <f>分析係数表!H19</f>
        <v>-1.1576865563648642E-4</v>
      </c>
      <c r="O16" s="82">
        <f t="shared" si="4"/>
        <v>-2.3434127050630889E-4</v>
      </c>
      <c r="P16" s="76">
        <f>分析係数表!C19</f>
        <v>5.4503729202524331E-2</v>
      </c>
      <c r="Q16" s="82">
        <f t="shared" si="5"/>
        <v>-1.2772473148651361E-5</v>
      </c>
      <c r="R16" s="83">
        <v>6.8549584635920076E-5</v>
      </c>
      <c r="S16" s="84">
        <f t="shared" si="6"/>
        <v>1.5497835141658855E-3</v>
      </c>
      <c r="T16" s="85">
        <f>分析係数表!F19</f>
        <v>0.24047619047619048</v>
      </c>
      <c r="U16" s="86">
        <f t="shared" si="7"/>
        <v>3.7268603554941536E-4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投入係数表!AE17</f>
        <v>0</v>
      </c>
      <c r="E17" s="77">
        <f t="shared" si="0"/>
        <v>0</v>
      </c>
      <c r="F17" s="76">
        <f>分析係数表!C20</f>
        <v>8.1453634085213444E-3</v>
      </c>
      <c r="G17" s="77">
        <f t="shared" si="1"/>
        <v>0</v>
      </c>
      <c r="H17" s="77">
        <v>9.550309372732848E-5</v>
      </c>
      <c r="I17" s="77">
        <f t="shared" si="2"/>
        <v>9.550309372732848E-5</v>
      </c>
      <c r="J17" s="76">
        <f>分析係数表!G20</f>
        <v>0.10256410256410256</v>
      </c>
      <c r="K17" s="78">
        <f t="shared" si="3"/>
        <v>9.7951891002388181E-6</v>
      </c>
      <c r="L17" s="79"/>
      <c r="M17" s="80"/>
      <c r="N17" s="81">
        <f>分析係数表!H20</f>
        <v>5.4025372630360328E-4</v>
      </c>
      <c r="O17" s="82">
        <f t="shared" si="4"/>
        <v>1.0935925956961081E-3</v>
      </c>
      <c r="P17" s="76">
        <f>分析係数表!C20</f>
        <v>8.1453634085213444E-3</v>
      </c>
      <c r="Q17" s="82">
        <f t="shared" si="5"/>
        <v>8.9077091128129563E-6</v>
      </c>
      <c r="R17" s="83">
        <v>2.5342904555159941E-5</v>
      </c>
      <c r="S17" s="84">
        <f t="shared" si="6"/>
        <v>1.2084599828248842E-4</v>
      </c>
      <c r="T17" s="85">
        <f>分析係数表!F20</f>
        <v>0.23076923076923078</v>
      </c>
      <c r="U17" s="86">
        <f t="shared" si="7"/>
        <v>2.7887538065189639E-5</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投入係数表!AE18</f>
        <v>3.6330608537693006E-4</v>
      </c>
      <c r="E18" s="77">
        <f t="shared" si="0"/>
        <v>3.6330608537693009E-2</v>
      </c>
      <c r="F18" s="76">
        <f>分析係数表!C21</f>
        <v>1.4319809069212375E-2</v>
      </c>
      <c r="G18" s="77">
        <f t="shared" si="1"/>
        <v>5.2024737762806092E-4</v>
      </c>
      <c r="H18" s="77">
        <v>2.0279704062061278E-3</v>
      </c>
      <c r="I18" s="77">
        <f t="shared" si="2"/>
        <v>2.0279704062061278E-3</v>
      </c>
      <c r="J18" s="76">
        <f>分析係数表!G21</f>
        <v>0.28315412186379929</v>
      </c>
      <c r="K18" s="78">
        <f t="shared" si="3"/>
        <v>5.7422817953506843E-4</v>
      </c>
      <c r="L18" s="79"/>
      <c r="M18" s="80"/>
      <c r="N18" s="81">
        <f>分析係数表!H21</f>
        <v>8.9720708118276973E-4</v>
      </c>
      <c r="O18" s="82">
        <f t="shared" si="4"/>
        <v>1.8161448464238939E-3</v>
      </c>
      <c r="P18" s="76">
        <f>分析係数表!C21</f>
        <v>1.4319809069212375E-2</v>
      </c>
      <c r="Q18" s="82">
        <f t="shared" si="5"/>
        <v>2.6006847442824192E-5</v>
      </c>
      <c r="R18" s="83">
        <v>6.8631984438082634E-5</v>
      </c>
      <c r="S18" s="84">
        <f t="shared" si="6"/>
        <v>2.0966023906442105E-3</v>
      </c>
      <c r="T18" s="85">
        <f>分析係数表!F21</f>
        <v>0.4265232974910394</v>
      </c>
      <c r="U18" s="86">
        <f t="shared" si="7"/>
        <v>8.9424976518516497E-4</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投入係数表!AE19</f>
        <v>0</v>
      </c>
      <c r="E19" s="77">
        <f t="shared" si="0"/>
        <v>0</v>
      </c>
      <c r="F19" s="76">
        <f>分析係数表!C22</f>
        <v>8.8888888888888351E-3</v>
      </c>
      <c r="G19" s="77">
        <f t="shared" si="1"/>
        <v>0</v>
      </c>
      <c r="H19" s="77">
        <v>8.9878449076852022E-5</v>
      </c>
      <c r="I19" s="77">
        <f t="shared" si="2"/>
        <v>8.9878449076852022E-5</v>
      </c>
      <c r="J19" s="76">
        <f>分析係数表!G22</f>
        <v>0.19767441860465115</v>
      </c>
      <c r="K19" s="78">
        <f t="shared" si="3"/>
        <v>1.7766670166354467E-5</v>
      </c>
      <c r="L19" s="79"/>
      <c r="M19" s="80"/>
      <c r="N19" s="81">
        <f>分析係数表!H22</f>
        <v>3.8589551878828809E-5</v>
      </c>
      <c r="O19" s="82">
        <f t="shared" si="4"/>
        <v>7.8113756835436311E-5</v>
      </c>
      <c r="P19" s="76">
        <f>分析係数表!C22</f>
        <v>8.8888888888888351E-3</v>
      </c>
      <c r="Q19" s="82">
        <f t="shared" si="5"/>
        <v>6.943445052038741E-7</v>
      </c>
      <c r="R19" s="83">
        <v>6.9978266279286322E-6</v>
      </c>
      <c r="S19" s="84">
        <f t="shared" si="6"/>
        <v>9.687627570478066E-5</v>
      </c>
      <c r="T19" s="85">
        <f>分析係数表!F22</f>
        <v>0.41860465116279072</v>
      </c>
      <c r="U19" s="86">
        <f t="shared" si="7"/>
        <v>4.0552859597350047E-5</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5.8585317626577223E-5</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投入係数表!AE21</f>
        <v>0</v>
      </c>
      <c r="E21" s="77">
        <f t="shared" si="0"/>
        <v>0</v>
      </c>
      <c r="F21" s="76">
        <f>分析係数表!C24</f>
        <v>3.6742192284139663E-2</v>
      </c>
      <c r="G21" s="77">
        <f t="shared" si="1"/>
        <v>0</v>
      </c>
      <c r="H21" s="77">
        <v>9.1764323995848919E-5</v>
      </c>
      <c r="I21" s="77">
        <f t="shared" si="2"/>
        <v>9.1764323995848919E-5</v>
      </c>
      <c r="J21" s="76">
        <f>分析係数表!G24</f>
        <v>0.21568627450980393</v>
      </c>
      <c r="K21" s="78">
        <f t="shared" si="3"/>
        <v>1.9792305175575257E-5</v>
      </c>
      <c r="L21" s="79"/>
      <c r="M21" s="80"/>
      <c r="N21" s="81">
        <f>分析係数表!H24</f>
        <v>3.6660074284887369E-4</v>
      </c>
      <c r="O21" s="82">
        <f t="shared" si="4"/>
        <v>7.4208068993664492E-4</v>
      </c>
      <c r="P21" s="76">
        <f>分析係数表!C24</f>
        <v>3.6742192284139663E-2</v>
      </c>
      <c r="Q21" s="82">
        <f t="shared" si="5"/>
        <v>2.7265671399999234E-5</v>
      </c>
      <c r="R21" s="83">
        <v>1.0788619071217805E-4</v>
      </c>
      <c r="S21" s="84">
        <f t="shared" si="6"/>
        <v>1.9965051470802696E-4</v>
      </c>
      <c r="T21" s="85">
        <f>分析係数表!F24</f>
        <v>0.41176470588235292</v>
      </c>
      <c r="U21" s="86">
        <f t="shared" si="7"/>
        <v>8.2209035468011095E-5</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投入係数表!AE22</f>
        <v>0</v>
      </c>
      <c r="E22" s="77">
        <f t="shared" si="0"/>
        <v>0</v>
      </c>
      <c r="F22" s="76">
        <f>分析係数表!C25</f>
        <v>5.4298642533936459E-3</v>
      </c>
      <c r="G22" s="77">
        <f t="shared" si="1"/>
        <v>0</v>
      </c>
      <c r="H22" s="77">
        <v>3.6961681289257906E-5</v>
      </c>
      <c r="I22" s="77">
        <f t="shared" si="2"/>
        <v>3.6961681289257906E-5</v>
      </c>
      <c r="J22" s="76">
        <f>分析係数表!G25</f>
        <v>0.19285714285714287</v>
      </c>
      <c r="K22" s="78">
        <f t="shared" si="3"/>
        <v>7.1283242486425963E-6</v>
      </c>
      <c r="L22" s="79"/>
      <c r="M22" s="80"/>
      <c r="N22" s="81">
        <f>分析係数表!H25</f>
        <v>5.0166417442477451E-4</v>
      </c>
      <c r="O22" s="82">
        <f t="shared" si="4"/>
        <v>1.0154788388606719E-3</v>
      </c>
      <c r="P22" s="76">
        <f>分析係数表!C25</f>
        <v>5.4298642533936459E-3</v>
      </c>
      <c r="Q22" s="82">
        <f t="shared" si="5"/>
        <v>5.5139122472072485E-6</v>
      </c>
      <c r="R22" s="83">
        <v>2.5227123810082914E-5</v>
      </c>
      <c r="S22" s="84">
        <f t="shared" si="6"/>
        <v>6.2188805099340814E-5</v>
      </c>
      <c r="T22" s="85">
        <f>分析係数表!F25</f>
        <v>0.35</v>
      </c>
      <c r="U22" s="86">
        <f t="shared" si="7"/>
        <v>2.1766081784769283E-5</v>
      </c>
      <c r="V22" s="87">
        <f>分析係数表!D25</f>
        <v>1.4285714285714285E-2</v>
      </c>
      <c r="W22" s="88">
        <f t="shared" si="8"/>
        <v>0</v>
      </c>
      <c r="X22" s="76">
        <f>分析係数表!E25</f>
        <v>0</v>
      </c>
      <c r="Y22" s="89">
        <f t="shared" si="9"/>
        <v>0</v>
      </c>
    </row>
    <row r="23" spans="1:25" x14ac:dyDescent="0.2">
      <c r="A23" s="6" t="s">
        <v>11</v>
      </c>
      <c r="B23" s="5" t="s">
        <v>35</v>
      </c>
      <c r="C23" s="90"/>
      <c r="D23" s="76">
        <f>投入係数表!AE23</f>
        <v>0</v>
      </c>
      <c r="E23" s="77">
        <f t="shared" si="0"/>
        <v>0</v>
      </c>
      <c r="F23" s="76">
        <f>分析係数表!C26</f>
        <v>0.48330404217926182</v>
      </c>
      <c r="G23" s="77">
        <f t="shared" si="1"/>
        <v>0</v>
      </c>
      <c r="H23" s="77">
        <v>5.7065328789345088E-3</v>
      </c>
      <c r="I23" s="77">
        <f t="shared" si="2"/>
        <v>5.7065328789345088E-3</v>
      </c>
      <c r="J23" s="76">
        <f>分析係数表!G26</f>
        <v>0.1963757396449704</v>
      </c>
      <c r="K23" s="78">
        <f t="shared" si="3"/>
        <v>1.1206246149091065E-3</v>
      </c>
      <c r="L23" s="79"/>
      <c r="M23" s="80"/>
      <c r="N23" s="81">
        <f>分析係数表!H26</f>
        <v>1.0805074526072066E-2</v>
      </c>
      <c r="O23" s="82">
        <f t="shared" si="4"/>
        <v>2.1871851913922165E-2</v>
      </c>
      <c r="P23" s="76">
        <f>分析係数表!C26</f>
        <v>0.48330404217926182</v>
      </c>
      <c r="Q23" s="82">
        <f t="shared" si="5"/>
        <v>1.0570754439944806E-2</v>
      </c>
      <c r="R23" s="83">
        <v>1.1554588147744561E-2</v>
      </c>
      <c r="S23" s="84">
        <f t="shared" si="6"/>
        <v>1.7261121026679069E-2</v>
      </c>
      <c r="T23" s="85">
        <f>分析係数表!F26</f>
        <v>0.33515162721893493</v>
      </c>
      <c r="U23" s="86">
        <f t="shared" si="7"/>
        <v>5.7850927997144625E-3</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投入係数表!AE24</f>
        <v>0</v>
      </c>
      <c r="E24" s="77">
        <f t="shared" si="0"/>
        <v>0</v>
      </c>
      <c r="F24" s="76">
        <f>分析係数表!C27</f>
        <v>1.5397419891801878E-2</v>
      </c>
      <c r="G24" s="77">
        <f t="shared" si="1"/>
        <v>0</v>
      </c>
      <c r="H24" s="77">
        <v>3.6714012972931419E-5</v>
      </c>
      <c r="I24" s="77">
        <f t="shared" si="2"/>
        <v>3.6714012972931419E-5</v>
      </c>
      <c r="J24" s="76">
        <f>分析係数表!G27</f>
        <v>0.17525773195876287</v>
      </c>
      <c r="K24" s="78">
        <f t="shared" si="3"/>
        <v>6.4344146447405575E-6</v>
      </c>
      <c r="L24" s="79"/>
      <c r="M24" s="80"/>
      <c r="N24" s="81">
        <f>分析係数表!H27</f>
        <v>1.0544595050889971E-2</v>
      </c>
      <c r="O24" s="82">
        <f t="shared" si="4"/>
        <v>2.1344584055282969E-2</v>
      </c>
      <c r="P24" s="76">
        <f>分析係数表!C27</f>
        <v>1.5397419891801878E-2</v>
      </c>
      <c r="Q24" s="82">
        <f t="shared" si="5"/>
        <v>3.2865152311505118E-4</v>
      </c>
      <c r="R24" s="83">
        <v>3.3160857237389492E-4</v>
      </c>
      <c r="S24" s="84">
        <f t="shared" si="6"/>
        <v>3.6832258534682632E-4</v>
      </c>
      <c r="T24" s="85">
        <f>分析係数表!F27</f>
        <v>0.32989690721649484</v>
      </c>
      <c r="U24" s="86">
        <f t="shared" si="7"/>
        <v>1.2150848176390147E-4</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投入係数表!AE25</f>
        <v>0</v>
      </c>
      <c r="E25" s="77">
        <f t="shared" si="0"/>
        <v>0</v>
      </c>
      <c r="F25" s="76">
        <f>分析係数表!C28</f>
        <v>9.0111373607829948E-2</v>
      </c>
      <c r="G25" s="77">
        <f t="shared" si="1"/>
        <v>0</v>
      </c>
      <c r="H25" s="77">
        <v>9.8551415202903048E-4</v>
      </c>
      <c r="I25" s="77">
        <f t="shared" si="2"/>
        <v>9.8551415202903048E-4</v>
      </c>
      <c r="J25" s="76">
        <f>分析係数表!G28</f>
        <v>0.1250338294993234</v>
      </c>
      <c r="K25" s="78">
        <f t="shared" si="3"/>
        <v>1.2322260845396807E-4</v>
      </c>
      <c r="L25" s="79"/>
      <c r="M25" s="80"/>
      <c r="N25" s="81">
        <f>分析係数表!H28</f>
        <v>1.9400897207081182E-2</v>
      </c>
      <c r="O25" s="82">
        <f t="shared" si="4"/>
        <v>3.9271691249015597E-2</v>
      </c>
      <c r="P25" s="76">
        <f>分析係数表!C28</f>
        <v>9.0111373607829948E-2</v>
      </c>
      <c r="Q25" s="82">
        <f t="shared" si="5"/>
        <v>3.5388260423513903E-3</v>
      </c>
      <c r="R25" s="83">
        <v>3.8255568864434112E-3</v>
      </c>
      <c r="S25" s="84">
        <f t="shared" si="6"/>
        <v>4.8110710384724415E-3</v>
      </c>
      <c r="T25" s="85">
        <f>分析係数表!F28</f>
        <v>0.21434370771312586</v>
      </c>
      <c r="U25" s="86">
        <f t="shared" si="7"/>
        <v>1.0312228044574219E-3</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投入係数表!AE26</f>
        <v>0</v>
      </c>
      <c r="E26" s="77">
        <f t="shared" si="0"/>
        <v>0</v>
      </c>
      <c r="F26" s="76">
        <f>分析係数表!C29</f>
        <v>0.6629566210045662</v>
      </c>
      <c r="G26" s="77">
        <f t="shared" si="1"/>
        <v>0</v>
      </c>
      <c r="H26" s="77">
        <v>3.4382984451700203E-2</v>
      </c>
      <c r="I26" s="77">
        <f t="shared" si="2"/>
        <v>3.4382984451700203E-2</v>
      </c>
      <c r="J26" s="76">
        <f>分析係数表!G29</f>
        <v>0.25902590967011185</v>
      </c>
      <c r="K26" s="78">
        <f t="shared" si="3"/>
        <v>8.9060838247749571E-3</v>
      </c>
      <c r="L26" s="79"/>
      <c r="M26" s="80"/>
      <c r="N26" s="81">
        <f>分析係数表!H29</f>
        <v>9.3869084945251077E-3</v>
      </c>
      <c r="O26" s="82">
        <f t="shared" si="4"/>
        <v>1.9001171350219882E-2</v>
      </c>
      <c r="P26" s="76">
        <f>分析係数表!C29</f>
        <v>0.6629566210045662</v>
      </c>
      <c r="Q26" s="82">
        <f t="shared" si="5"/>
        <v>1.2596952353470544E-2</v>
      </c>
      <c r="R26" s="83">
        <v>1.8978076109283228E-2</v>
      </c>
      <c r="S26" s="84">
        <f t="shared" si="6"/>
        <v>5.3361060560983428E-2</v>
      </c>
      <c r="T26" s="85">
        <f>分析係数表!F29</f>
        <v>0.37484071924111567</v>
      </c>
      <c r="U26" s="86">
        <f t="shared" si="7"/>
        <v>2.000189832014776E-2</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投入係数表!AE27</f>
        <v>9.8092643051771126E-3</v>
      </c>
      <c r="E27" s="77">
        <f t="shared" si="0"/>
        <v>0.98092643051771122</v>
      </c>
      <c r="F27" s="76">
        <f>分析係数表!C30</f>
        <v>1</v>
      </c>
      <c r="G27" s="77">
        <f t="shared" si="1"/>
        <v>0.98092643051771122</v>
      </c>
      <c r="H27" s="77">
        <v>1.0030859490899307</v>
      </c>
      <c r="I27" s="77">
        <f t="shared" si="2"/>
        <v>1.0030859490899307</v>
      </c>
      <c r="J27" s="76">
        <f>分析係数表!G30</f>
        <v>0.34461622907327782</v>
      </c>
      <c r="K27" s="78">
        <f t="shared" si="3"/>
        <v>0.34567969721176184</v>
      </c>
      <c r="L27" s="79"/>
      <c r="M27" s="80"/>
      <c r="N27" s="81">
        <f>分析係数表!H30</f>
        <v>0</v>
      </c>
      <c r="O27" s="82">
        <f t="shared" si="4"/>
        <v>0</v>
      </c>
      <c r="P27" s="76">
        <f>分析係数表!C30</f>
        <v>1</v>
      </c>
      <c r="Q27" s="82">
        <f t="shared" si="5"/>
        <v>0</v>
      </c>
      <c r="R27" s="83">
        <v>5.4282334411252632E-3</v>
      </c>
      <c r="S27" s="84">
        <f t="shared" si="6"/>
        <v>1.008514182531056</v>
      </c>
      <c r="T27" s="85">
        <f>分析係数表!F30</f>
        <v>0.44085628030372337</v>
      </c>
      <c r="U27" s="86">
        <f t="shared" si="7"/>
        <v>0.44460981114419162</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投入係数表!AE28</f>
        <v>1.0899182561307902E-3</v>
      </c>
      <c r="E28" s="77">
        <f t="shared" si="0"/>
        <v>0.10899182561307902</v>
      </c>
      <c r="F28" s="76">
        <f>分析係数表!C31</f>
        <v>0.28926065839179704</v>
      </c>
      <c r="G28" s="77">
        <f t="shared" si="1"/>
        <v>3.1527047236163168E-2</v>
      </c>
      <c r="H28" s="77">
        <v>3.7616832817445434E-2</v>
      </c>
      <c r="I28" s="77">
        <f t="shared" si="2"/>
        <v>3.7616832817445434E-2</v>
      </c>
      <c r="J28" s="76">
        <f>分析係数表!G31</f>
        <v>7.0113314447592071E-2</v>
      </c>
      <c r="K28" s="78">
        <f t="shared" si="3"/>
        <v>2.6374408278520525E-3</v>
      </c>
      <c r="L28" s="79"/>
      <c r="M28" s="80"/>
      <c r="N28" s="81">
        <f>分析係数表!H31</f>
        <v>2.2806425160387826E-2</v>
      </c>
      <c r="O28" s="82">
        <f t="shared" si="4"/>
        <v>4.6165230289742856E-2</v>
      </c>
      <c r="P28" s="76">
        <f>分析係数表!C31</f>
        <v>0.28926065839179704</v>
      </c>
      <c r="Q28" s="82">
        <f t="shared" si="5"/>
        <v>1.3353784908419949E-2</v>
      </c>
      <c r="R28" s="83">
        <v>1.6949685540725869E-2</v>
      </c>
      <c r="S28" s="84">
        <f t="shared" si="6"/>
        <v>5.4566518358171306E-2</v>
      </c>
      <c r="T28" s="85">
        <f>分析係数表!F31</f>
        <v>0.24929178470254956</v>
      </c>
      <c r="U28" s="86">
        <f t="shared" si="7"/>
        <v>1.3602984746512959E-2</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投入係数表!AE29</f>
        <v>6.0551014229488346E-5</v>
      </c>
      <c r="E29" s="77">
        <f t="shared" si="0"/>
        <v>6.0551014229488342E-3</v>
      </c>
      <c r="F29" s="76">
        <f>分析係数表!C32</f>
        <v>1</v>
      </c>
      <c r="G29" s="77">
        <f t="shared" si="1"/>
        <v>6.0551014229488342E-3</v>
      </c>
      <c r="H29" s="77">
        <v>1.1183412666318619E-2</v>
      </c>
      <c r="I29" s="77">
        <f t="shared" si="2"/>
        <v>1.1183412666318619E-2</v>
      </c>
      <c r="J29" s="76">
        <f>分析係数表!G32</f>
        <v>0.14014251781472684</v>
      </c>
      <c r="K29" s="78">
        <f t="shared" si="3"/>
        <v>1.5672716088189988E-3</v>
      </c>
      <c r="L29" s="79"/>
      <c r="M29" s="80"/>
      <c r="N29" s="81">
        <f>分析係数表!H32</f>
        <v>6.3576286720370464E-3</v>
      </c>
      <c r="O29" s="82">
        <f t="shared" si="4"/>
        <v>1.2869241438638131E-2</v>
      </c>
      <c r="P29" s="76">
        <f>分析係数表!C32</f>
        <v>1</v>
      </c>
      <c r="Q29" s="82">
        <f t="shared" si="5"/>
        <v>1.2869241438638131E-2</v>
      </c>
      <c r="R29" s="83">
        <v>1.6968644755406138E-2</v>
      </c>
      <c r="S29" s="84">
        <f t="shared" si="6"/>
        <v>2.8152057421724757E-2</v>
      </c>
      <c r="T29" s="85">
        <f>分析係数表!F32</f>
        <v>0.4833729216152019</v>
      </c>
      <c r="U29" s="86">
        <f t="shared" si="7"/>
        <v>1.3607942245418024E-2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投入係数表!AE30</f>
        <v>0</v>
      </c>
      <c r="E30" s="77">
        <f t="shared" si="0"/>
        <v>0</v>
      </c>
      <c r="F30" s="76">
        <f>分析係数表!C33</f>
        <v>0.49161290322580642</v>
      </c>
      <c r="G30" s="77">
        <f t="shared" si="1"/>
        <v>0</v>
      </c>
      <c r="H30" s="77">
        <v>4.6362209851227012E-3</v>
      </c>
      <c r="I30" s="77">
        <f t="shared" si="2"/>
        <v>4.6362209851227012E-3</v>
      </c>
      <c r="J30" s="76">
        <f>分析係数表!G33</f>
        <v>0.50851900393184801</v>
      </c>
      <c r="K30" s="78">
        <f t="shared" si="3"/>
        <v>2.357606477362527E-3</v>
      </c>
      <c r="L30" s="79"/>
      <c r="M30" s="80"/>
      <c r="N30" s="81">
        <f>分析係数表!H33</f>
        <v>9.3579663306159861E-4</v>
      </c>
      <c r="O30" s="82">
        <f t="shared" si="4"/>
        <v>1.8942586032593303E-3</v>
      </c>
      <c r="P30" s="76">
        <f>分析係数表!C33</f>
        <v>0.49161290322580642</v>
      </c>
      <c r="Q30" s="82">
        <f t="shared" si="5"/>
        <v>9.3124197140878042E-4</v>
      </c>
      <c r="R30" s="83">
        <v>3.5065429202577594E-3</v>
      </c>
      <c r="S30" s="84">
        <f t="shared" si="6"/>
        <v>8.1427639053804606E-3</v>
      </c>
      <c r="T30" s="85">
        <f>分析係数表!F33</f>
        <v>0.64744429882044563</v>
      </c>
      <c r="U30" s="86">
        <f t="shared" si="7"/>
        <v>5.2719860671794861E-3</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投入係数表!AE31</f>
        <v>9.6881622767181353E-4</v>
      </c>
      <c r="E31" s="77">
        <f t="shared" si="0"/>
        <v>9.6881622767181347E-2</v>
      </c>
      <c r="F31" s="76">
        <f>分析係数表!C34</f>
        <v>0.2705469644902635</v>
      </c>
      <c r="G31" s="77">
        <f t="shared" si="1"/>
        <v>2.6211028954551716E-2</v>
      </c>
      <c r="H31" s="77">
        <v>5.2234069457706353E-2</v>
      </c>
      <c r="I31" s="77">
        <f t="shared" si="2"/>
        <v>5.2234069457706353E-2</v>
      </c>
      <c r="J31" s="76">
        <f>分析係数表!G34</f>
        <v>0.42499396086641439</v>
      </c>
      <c r="K31" s="78">
        <f t="shared" si="3"/>
        <v>2.2199164071002024E-2</v>
      </c>
      <c r="L31" s="79"/>
      <c r="M31" s="80"/>
      <c r="N31" s="81">
        <f>分析係数表!H34</f>
        <v>0.15790844628816747</v>
      </c>
      <c r="O31" s="82">
        <f t="shared" si="4"/>
        <v>0.31964149297060535</v>
      </c>
      <c r="P31" s="76">
        <f>分析係数表!C34</f>
        <v>0.2705469644902635</v>
      </c>
      <c r="Q31" s="82">
        <f t="shared" si="5"/>
        <v>8.6478035648333174E-2</v>
      </c>
      <c r="R31" s="83">
        <v>9.5151634426676138E-2</v>
      </c>
      <c r="S31" s="84">
        <f t="shared" si="6"/>
        <v>0.14738570388438249</v>
      </c>
      <c r="T31" s="85">
        <f>分析係数表!F34</f>
        <v>0.70062001771479188</v>
      </c>
      <c r="U31" s="86">
        <f t="shared" si="7"/>
        <v>0.10326137446638313</v>
      </c>
      <c r="V31" s="87">
        <f>分析係数表!D34</f>
        <v>0.29060310814075208</v>
      </c>
      <c r="W31" s="88">
        <f t="shared" si="8"/>
        <v>0</v>
      </c>
      <c r="X31" s="76">
        <f>分析係数表!E34</f>
        <v>0.1754569611079797</v>
      </c>
      <c r="Y31" s="89">
        <f t="shared" si="9"/>
        <v>0</v>
      </c>
    </row>
    <row r="32" spans="1:25" x14ac:dyDescent="0.2">
      <c r="A32" s="6" t="s">
        <v>20</v>
      </c>
      <c r="B32" s="5" t="s">
        <v>37</v>
      </c>
      <c r="C32" s="90"/>
      <c r="D32" s="76">
        <f>投入係数表!AE32</f>
        <v>7.5264910687254008E-2</v>
      </c>
      <c r="E32" s="77">
        <f t="shared" si="0"/>
        <v>7.5264910687254005</v>
      </c>
      <c r="F32" s="76">
        <f>分析係数表!C35</f>
        <v>0.21972666596037715</v>
      </c>
      <c r="G32" s="77">
        <f t="shared" si="1"/>
        <v>1.6537707889115882</v>
      </c>
      <c r="H32" s="77">
        <v>1.7007341244164536</v>
      </c>
      <c r="I32" s="77">
        <f t="shared" si="2"/>
        <v>1.7007341244164536</v>
      </c>
      <c r="J32" s="76">
        <f>分析係数表!G35</f>
        <v>0.31464737793851716</v>
      </c>
      <c r="K32" s="78">
        <f t="shared" si="3"/>
        <v>0.53513153281819692</v>
      </c>
      <c r="L32" s="79"/>
      <c r="M32" s="80"/>
      <c r="N32" s="81">
        <f>分析係数表!H35</f>
        <v>5.9051661762577784E-2</v>
      </c>
      <c r="O32" s="82">
        <f t="shared" si="4"/>
        <v>0.1195335763974264</v>
      </c>
      <c r="P32" s="76">
        <f>分析係数表!C35</f>
        <v>0.21972666596037715</v>
      </c>
      <c r="Q32" s="82">
        <f t="shared" si="5"/>
        <v>2.6264714212126533E-2</v>
      </c>
      <c r="R32" s="83">
        <v>3.3027357292435361E-2</v>
      </c>
      <c r="S32" s="84">
        <f t="shared" si="6"/>
        <v>1.7337614817088889</v>
      </c>
      <c r="T32" s="85">
        <f>分析係数表!F35</f>
        <v>0.64647377938517181</v>
      </c>
      <c r="U32" s="86">
        <f t="shared" si="7"/>
        <v>1.1208313376327808</v>
      </c>
      <c r="V32" s="87">
        <f>分析係数表!D35</f>
        <v>0.15370705244122965</v>
      </c>
      <c r="W32" s="88">
        <f t="shared" si="8"/>
        <v>0</v>
      </c>
      <c r="X32" s="76">
        <f>分析係数表!E35</f>
        <v>0.14195298372513562</v>
      </c>
      <c r="Y32" s="89">
        <f t="shared" si="9"/>
        <v>0</v>
      </c>
    </row>
    <row r="33" spans="1:25" x14ac:dyDescent="0.2">
      <c r="A33" s="6" t="s">
        <v>21</v>
      </c>
      <c r="B33" s="5" t="s">
        <v>38</v>
      </c>
      <c r="C33" s="75">
        <f>最終需要_まとめ!C34</f>
        <v>100</v>
      </c>
      <c r="D33" s="76">
        <f>投入係数表!AE33</f>
        <v>1.7801998183469572E-2</v>
      </c>
      <c r="E33" s="77">
        <f t="shared" si="0"/>
        <v>1.7801998183469572</v>
      </c>
      <c r="F33" s="76">
        <f>分析係数表!C36</f>
        <v>0.80551211884284601</v>
      </c>
      <c r="G33" s="77">
        <f t="shared" si="1"/>
        <v>1.433972527640307</v>
      </c>
      <c r="H33" s="77">
        <v>1.4837360682890075</v>
      </c>
      <c r="I33" s="77">
        <f t="shared" si="2"/>
        <v>101.48373606828901</v>
      </c>
      <c r="J33" s="76">
        <f>分析係数表!G36</f>
        <v>2.1071752951861943E-2</v>
      </c>
      <c r="K33" s="78">
        <f t="shared" si="3"/>
        <v>2.1384402150629471</v>
      </c>
      <c r="L33" s="79"/>
      <c r="M33" s="80"/>
      <c r="N33" s="81">
        <f>分析係数表!H36</f>
        <v>0.17565964015242874</v>
      </c>
      <c r="O33" s="82">
        <f t="shared" si="4"/>
        <v>0.3555738211149061</v>
      </c>
      <c r="P33" s="76">
        <f>分析係数表!C36</f>
        <v>0.80551211884284601</v>
      </c>
      <c r="Q33" s="82">
        <f t="shared" si="5"/>
        <v>0.28641902205131509</v>
      </c>
      <c r="R33" s="83">
        <v>0.29852620832387933</v>
      </c>
      <c r="S33" s="84">
        <f t="shared" si="6"/>
        <v>101.78226227661288</v>
      </c>
      <c r="T33" s="85">
        <f>分析係数表!F36</f>
        <v>0.88071450196790801</v>
      </c>
      <c r="U33" s="86">
        <f t="shared" si="7"/>
        <v>89.641114430114101</v>
      </c>
      <c r="V33" s="87">
        <f>分析係数表!D36</f>
        <v>1.0838631547078413E-2</v>
      </c>
      <c r="W33" s="88">
        <f t="shared" si="8"/>
        <v>1</v>
      </c>
      <c r="X33" s="76">
        <f>分析係数表!E36</f>
        <v>2.6642446260974873E-3</v>
      </c>
      <c r="Y33" s="89">
        <f t="shared" si="9"/>
        <v>0</v>
      </c>
    </row>
    <row r="34" spans="1:25" x14ac:dyDescent="0.2">
      <c r="A34" s="6" t="s">
        <v>22</v>
      </c>
      <c r="B34" s="5" t="s">
        <v>377</v>
      </c>
      <c r="C34" s="90"/>
      <c r="D34" s="76">
        <f>投入係数表!AE34</f>
        <v>1.8165304268846503E-4</v>
      </c>
      <c r="E34" s="77">
        <f t="shared" si="0"/>
        <v>1.8165304268846504E-2</v>
      </c>
      <c r="F34" s="76">
        <f>分析係数表!C37</f>
        <v>0.2431087913880281</v>
      </c>
      <c r="G34" s="77">
        <f t="shared" si="1"/>
        <v>4.4161451659950612E-3</v>
      </c>
      <c r="H34" s="77">
        <v>2.8918417409151985E-2</v>
      </c>
      <c r="I34" s="77">
        <f t="shared" si="2"/>
        <v>2.8918417409151985E-2</v>
      </c>
      <c r="J34" s="76">
        <f>分析係数表!G37</f>
        <v>0.38193760262725779</v>
      </c>
      <c r="K34" s="78">
        <f t="shared" si="3"/>
        <v>1.1045031017025865E-2</v>
      </c>
      <c r="L34" s="79"/>
      <c r="M34" s="80"/>
      <c r="N34" s="81">
        <f>分析係数表!H37</f>
        <v>4.6944189860595245E-2</v>
      </c>
      <c r="O34" s="82">
        <f t="shared" si="4"/>
        <v>9.5025385190308259E-2</v>
      </c>
      <c r="P34" s="76">
        <f>分析係数表!C37</f>
        <v>0.2431087913880281</v>
      </c>
      <c r="Q34" s="82">
        <f t="shared" si="5"/>
        <v>2.3101506544797666E-2</v>
      </c>
      <c r="R34" s="83">
        <v>2.9887146470758411E-2</v>
      </c>
      <c r="S34" s="84">
        <f t="shared" si="6"/>
        <v>5.88055638799104E-2</v>
      </c>
      <c r="T34" s="85">
        <f>分析係数表!F37</f>
        <v>0.60410509031198689</v>
      </c>
      <c r="U34" s="86">
        <f t="shared" si="7"/>
        <v>3.5524740478520583E-2</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投入係数表!AE35</f>
        <v>8.4771419921283683E-4</v>
      </c>
      <c r="E35" s="77">
        <f t="shared" si="0"/>
        <v>8.4771419921283689E-2</v>
      </c>
      <c r="F35" s="76">
        <f>分析係数表!C38</f>
        <v>1.1157894736842144E-2</v>
      </c>
      <c r="G35" s="77">
        <f t="shared" si="1"/>
        <v>9.4587058017432657E-4</v>
      </c>
      <c r="H35" s="77">
        <v>2.388174002845168E-3</v>
      </c>
      <c r="I35" s="77">
        <f t="shared" si="2"/>
        <v>2.388174002845168E-3</v>
      </c>
      <c r="J35" s="76">
        <f>分析係数表!G38</f>
        <v>0.27611940298507465</v>
      </c>
      <c r="K35" s="78">
        <f t="shared" si="3"/>
        <v>6.5942117989008372E-4</v>
      </c>
      <c r="L35" s="79"/>
      <c r="M35" s="80"/>
      <c r="N35" s="81">
        <f>分析係数表!H38</f>
        <v>4.123293618252858E-2</v>
      </c>
      <c r="O35" s="82">
        <f t="shared" si="4"/>
        <v>8.3464549178663694E-2</v>
      </c>
      <c r="P35" s="76">
        <f>分析係数表!C38</f>
        <v>1.1157894736842144E-2</v>
      </c>
      <c r="Q35" s="82">
        <f t="shared" si="5"/>
        <v>9.3128865399351392E-4</v>
      </c>
      <c r="R35" s="83">
        <v>1.1599828592021503E-3</v>
      </c>
      <c r="S35" s="84">
        <f t="shared" si="6"/>
        <v>3.5481568620473183E-3</v>
      </c>
      <c r="T35" s="85">
        <f>分析係数表!F38</f>
        <v>0.61194029850746268</v>
      </c>
      <c r="U35" s="86">
        <f t="shared" si="7"/>
        <v>2.1712601693125379E-3</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投入係数表!AE36</f>
        <v>0</v>
      </c>
      <c r="E36" s="77">
        <f t="shared" si="0"/>
        <v>0</v>
      </c>
      <c r="F36" s="76">
        <f>分析係数表!C39</f>
        <v>1</v>
      </c>
      <c r="G36" s="77">
        <f t="shared" si="1"/>
        <v>0</v>
      </c>
      <c r="H36" s="77">
        <v>1.5788655763750624E-2</v>
      </c>
      <c r="I36" s="77">
        <f t="shared" si="2"/>
        <v>1.5788655763750624E-2</v>
      </c>
      <c r="J36" s="76">
        <f>分析係数表!G39</f>
        <v>0.35370879120879123</v>
      </c>
      <c r="K36" s="78">
        <f t="shared" si="3"/>
        <v>5.5845863450079474E-3</v>
      </c>
      <c r="L36" s="79"/>
      <c r="M36" s="80"/>
      <c r="N36" s="81">
        <f>分析係数表!H39</f>
        <v>3.7431865322463944E-3</v>
      </c>
      <c r="O36" s="82">
        <f t="shared" si="4"/>
        <v>7.5770344130373212E-3</v>
      </c>
      <c r="P36" s="76">
        <f>分析係数表!C39</f>
        <v>1</v>
      </c>
      <c r="Q36" s="82">
        <f t="shared" si="5"/>
        <v>7.5770344130373212E-3</v>
      </c>
      <c r="R36" s="83">
        <v>2.7602979798988812E-2</v>
      </c>
      <c r="S36" s="84">
        <f t="shared" si="6"/>
        <v>4.3391635562739436E-2</v>
      </c>
      <c r="T36" s="85">
        <f>分析係数表!F39</f>
        <v>0.70432692307692313</v>
      </c>
      <c r="U36" s="86">
        <f t="shared" si="7"/>
        <v>3.0561897163179461E-2</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投入係数表!AE37</f>
        <v>0</v>
      </c>
      <c r="E37" s="77">
        <f t="shared" si="0"/>
        <v>0</v>
      </c>
      <c r="F37" s="76">
        <f>分析係数表!C40</f>
        <v>0.83748410739660462</v>
      </c>
      <c r="G37" s="77">
        <f t="shared" si="1"/>
        <v>0</v>
      </c>
      <c r="H37" s="77">
        <v>2.6305338781903434E-4</v>
      </c>
      <c r="I37" s="77">
        <f t="shared" si="2"/>
        <v>2.6305338781903434E-4</v>
      </c>
      <c r="J37" s="76">
        <f>分析係数表!G40</f>
        <v>0.52098192071653671</v>
      </c>
      <c r="K37" s="78">
        <f t="shared" si="3"/>
        <v>1.3704605923695252E-4</v>
      </c>
      <c r="L37" s="79"/>
      <c r="M37" s="80"/>
      <c r="N37" s="81">
        <f>分析係数表!H40</f>
        <v>2.620230572572476E-2</v>
      </c>
      <c r="O37" s="82">
        <f t="shared" si="4"/>
        <v>5.3039240891261247E-2</v>
      </c>
      <c r="P37" s="76">
        <f>分析係数表!C40</f>
        <v>0.83748410739660462</v>
      </c>
      <c r="Q37" s="82">
        <f t="shared" si="5"/>
        <v>4.4419521314811417E-2</v>
      </c>
      <c r="R37" s="83">
        <v>4.4477702526332673E-2</v>
      </c>
      <c r="S37" s="84">
        <f t="shared" si="6"/>
        <v>4.4740755914151706E-2</v>
      </c>
      <c r="T37" s="85">
        <f>分析係数表!F40</f>
        <v>0.71877591640404714</v>
      </c>
      <c r="U37" s="86">
        <f t="shared" si="7"/>
        <v>3.2158577832804187E-2</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投入係数表!AE38</f>
        <v>0</v>
      </c>
      <c r="E38" s="77">
        <f t="shared" si="0"/>
        <v>0</v>
      </c>
      <c r="F38" s="76">
        <f>分析係数表!C41</f>
        <v>0.81365098605995612</v>
      </c>
      <c r="G38" s="77">
        <f t="shared" si="1"/>
        <v>0</v>
      </c>
      <c r="H38" s="77">
        <v>1.4728254850216539E-4</v>
      </c>
      <c r="I38" s="77">
        <f t="shared" si="2"/>
        <v>1.4728254850216539E-4</v>
      </c>
      <c r="J38" s="76">
        <f>分析係数表!G41</f>
        <v>0.45125858123569795</v>
      </c>
      <c r="K38" s="78">
        <f t="shared" si="3"/>
        <v>6.6462513877865026E-5</v>
      </c>
      <c r="L38" s="79"/>
      <c r="M38" s="80"/>
      <c r="N38" s="81">
        <f>分析係数表!H41</f>
        <v>4.9838406251507407E-2</v>
      </c>
      <c r="O38" s="82">
        <f t="shared" si="4"/>
        <v>0.10088391695296599</v>
      </c>
      <c r="P38" s="76">
        <f>分析係数表!C41</f>
        <v>0.81365098605995612</v>
      </c>
      <c r="Q38" s="82">
        <f t="shared" si="5"/>
        <v>8.20842985063715E-2</v>
      </c>
      <c r="R38" s="83">
        <v>8.3669023107107471E-2</v>
      </c>
      <c r="S38" s="84">
        <f t="shared" si="6"/>
        <v>8.381630565560963E-2</v>
      </c>
      <c r="T38" s="85">
        <f>分析係数表!F41</f>
        <v>0.55572082379862697</v>
      </c>
      <c r="U38" s="86">
        <f t="shared" si="7"/>
        <v>4.6578466426692902E-2</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投入係数表!AE39</f>
        <v>6.0551014229488346E-5</v>
      </c>
      <c r="E39" s="77">
        <f>$C$33*D39</f>
        <v>6.0551014229488342E-3</v>
      </c>
      <c r="F39" s="76">
        <f>分析係数表!C42</f>
        <v>0.2575498575498576</v>
      </c>
      <c r="G39" s="77">
        <f>E39*F39</f>
        <v>1.5594905089304123E-3</v>
      </c>
      <c r="H39" s="77">
        <v>3.2844434933102873E-3</v>
      </c>
      <c r="I39" s="77">
        <f>C39+H39</f>
        <v>3.2844434933102873E-3</v>
      </c>
      <c r="J39" s="76">
        <f>分析係数表!G42</f>
        <v>0.48351648351648352</v>
      </c>
      <c r="K39" s="78">
        <f>I39*J39</f>
        <v>1.5880825681939851E-3</v>
      </c>
      <c r="L39" s="79"/>
      <c r="M39" s="80"/>
      <c r="N39" s="81">
        <f>分析係数表!H42</f>
        <v>1.4085186435772515E-2</v>
      </c>
      <c r="O39" s="82">
        <f t="shared" si="4"/>
        <v>2.8511521244934251E-2</v>
      </c>
      <c r="P39" s="76">
        <f>分析係数表!C42</f>
        <v>0.2575498575498576</v>
      </c>
      <c r="Q39" s="82">
        <f>O39*P39</f>
        <v>7.3431382351625551E-3</v>
      </c>
      <c r="R39" s="83">
        <v>7.6818318165937588E-3</v>
      </c>
      <c r="S39" s="84">
        <f>I39+R39</f>
        <v>1.0966275309904046E-2</v>
      </c>
      <c r="T39" s="85">
        <f>分析係数表!F42</f>
        <v>0.55824175824175826</v>
      </c>
      <c r="U39" s="86">
        <f>S39*T39</f>
        <v>6.121832810364017E-3</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投入係数表!AE40</f>
        <v>9.4459582198001824E-3</v>
      </c>
      <c r="E40" s="77">
        <f>$C$33*D40</f>
        <v>0.94459582198001824</v>
      </c>
      <c r="F40" s="76">
        <f>分析係数表!C43</f>
        <v>0.29732567908148977</v>
      </c>
      <c r="G40" s="77">
        <f>E40*F40</f>
        <v>0.28085259422774694</v>
      </c>
      <c r="H40" s="77">
        <v>0.39512155856657982</v>
      </c>
      <c r="I40" s="77">
        <f>C40+H40</f>
        <v>0.39512155856657982</v>
      </c>
      <c r="J40" s="76">
        <f>分析係数表!G43</f>
        <v>0.35619328972357039</v>
      </c>
      <c r="K40" s="78">
        <f>I40*J40</f>
        <v>0.14073964778653444</v>
      </c>
      <c r="L40" s="79"/>
      <c r="M40" s="80"/>
      <c r="N40" s="81">
        <f>分析係数表!H43</f>
        <v>3.7451160098403359E-2</v>
      </c>
      <c r="O40" s="82">
        <f t="shared" si="4"/>
        <v>7.5809401008790939E-2</v>
      </c>
      <c r="P40" s="76">
        <f>分析係数表!C43</f>
        <v>0.29732567908148977</v>
      </c>
      <c r="Q40" s="82">
        <f>O40*P40</f>
        <v>2.2540081635699743E-2</v>
      </c>
      <c r="R40" s="83">
        <v>3.582143054838377E-2</v>
      </c>
      <c r="S40" s="84">
        <f>I40+R40</f>
        <v>0.43094298911496359</v>
      </c>
      <c r="T40" s="85">
        <f>分析係数表!F43</f>
        <v>0.64929309981008654</v>
      </c>
      <c r="U40" s="86">
        <f>S40*T40</f>
        <v>0.27980830924387912</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投入係数表!AE41</f>
        <v>4.2385709960641841E-4</v>
      </c>
      <c r="E41" s="77">
        <f>$C$33*D41</f>
        <v>4.2385709960641844E-2</v>
      </c>
      <c r="F41" s="76">
        <f>分析係数表!C44</f>
        <v>0.43971020730220212</v>
      </c>
      <c r="G41" s="77">
        <f>E41*F41</f>
        <v>1.863742931344484E-2</v>
      </c>
      <c r="H41" s="77">
        <v>1.9426871787729286E-2</v>
      </c>
      <c r="I41" s="77">
        <f>C41+H41</f>
        <v>1.9426871787729286E-2</v>
      </c>
      <c r="J41" s="76">
        <f>分析係数表!G44</f>
        <v>0.26333317697828229</v>
      </c>
      <c r="K41" s="78">
        <f>I41*J41</f>
        <v>5.1157398666125155E-3</v>
      </c>
      <c r="L41" s="79"/>
      <c r="M41" s="80"/>
      <c r="N41" s="81">
        <f>分析係数表!H44</f>
        <v>0.10921807920505523</v>
      </c>
      <c r="O41" s="82">
        <f t="shared" si="4"/>
        <v>0.2210814602834936</v>
      </c>
      <c r="P41" s="76">
        <f>分析係数表!C44</f>
        <v>0.43971020730220212</v>
      </c>
      <c r="Q41" s="82">
        <f>O41*P41</f>
        <v>9.7211774731928532E-2</v>
      </c>
      <c r="R41" s="83">
        <v>9.8736522308417729E-2</v>
      </c>
      <c r="S41" s="84">
        <f>I41+R41</f>
        <v>0.11816339409614701</v>
      </c>
      <c r="T41" s="85">
        <f>分析係数表!F44</f>
        <v>0.45991838266335194</v>
      </c>
      <c r="U41" s="86">
        <f>S41*T41</f>
        <v>5.4345517102712203E-2</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投入係数表!AE42</f>
        <v>1.2110202845897669E-4</v>
      </c>
      <c r="E42" s="77">
        <f>$C$33*D42</f>
        <v>1.2110202845897668E-2</v>
      </c>
      <c r="F42" s="76">
        <f>分析係数表!C45</f>
        <v>1</v>
      </c>
      <c r="G42" s="77">
        <f>E42*F42</f>
        <v>1.2110202845897668E-2</v>
      </c>
      <c r="H42" s="77">
        <v>1.8248115507684834E-2</v>
      </c>
      <c r="I42" s="77">
        <f>C42+H42</f>
        <v>1.8248115507684834E-2</v>
      </c>
      <c r="J42" s="76">
        <f>分析係数表!G45</f>
        <v>0</v>
      </c>
      <c r="K42" s="78">
        <f>I42*J42</f>
        <v>0</v>
      </c>
      <c r="L42" s="79"/>
      <c r="M42" s="80"/>
      <c r="N42" s="81">
        <f>分析係数表!H45</f>
        <v>0</v>
      </c>
      <c r="O42" s="82">
        <f t="shared" si="4"/>
        <v>0</v>
      </c>
      <c r="P42" s="76">
        <f>分析係数表!C45</f>
        <v>1</v>
      </c>
      <c r="Q42" s="82">
        <f>O42*P42</f>
        <v>0</v>
      </c>
      <c r="R42" s="83">
        <v>9.174134287011494E-4</v>
      </c>
      <c r="S42" s="84">
        <f>I42+R42</f>
        <v>1.9165528936385984E-2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4.8440811383590677E-4</v>
      </c>
      <c r="E43" s="77">
        <f>$C$33*D43</f>
        <v>4.8440811383590673E-2</v>
      </c>
      <c r="F43" s="76">
        <f>分析係数表!C46</f>
        <v>1</v>
      </c>
      <c r="G43" s="77">
        <f>E43*F43</f>
        <v>4.8440811383590673E-2</v>
      </c>
      <c r="H43" s="77">
        <v>8.3220993434547627E-2</v>
      </c>
      <c r="I43" s="77">
        <f>C43+H43</f>
        <v>8.3220993434547627E-2</v>
      </c>
      <c r="J43" s="76">
        <f>分析係数表!G46</f>
        <v>9.3457943925233638E-3</v>
      </c>
      <c r="K43" s="78">
        <f>I43*J43</f>
        <v>7.7776629378081884E-4</v>
      </c>
      <c r="L43" s="79"/>
      <c r="M43" s="80"/>
      <c r="N43" s="81">
        <f>分析係数表!H46</f>
        <v>5.0031354010901551E-2</v>
      </c>
      <c r="O43" s="82">
        <f t="shared" si="4"/>
        <v>0.10127448573714316</v>
      </c>
      <c r="P43" s="76">
        <f>分析係数表!C46</f>
        <v>1</v>
      </c>
      <c r="Q43" s="82">
        <f>O43*P43</f>
        <v>0.10127448573714316</v>
      </c>
      <c r="R43" s="83">
        <v>0.10555547567964581</v>
      </c>
      <c r="S43" s="84">
        <f>I43+R43</f>
        <v>0.18877646911419343</v>
      </c>
      <c r="T43" s="85">
        <f>分析係数表!F46</f>
        <v>0.31355140186915886</v>
      </c>
      <c r="U43" s="86">
        <f>S43*T43</f>
        <v>5.9191126530665321E-2</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投入係数表!AE44</f>
        <v>0.1179533757190433</v>
      </c>
      <c r="E44" s="91">
        <f>SUM(E5:E43)</f>
        <v>11.79533757190433</v>
      </c>
      <c r="F44" s="92">
        <f>分析係数表!C47</f>
        <v>0.44631798907903963</v>
      </c>
      <c r="G44" s="91">
        <f>SUM(G5:G43)</f>
        <v>4.5035726930718347</v>
      </c>
      <c r="H44" s="91">
        <f>SUM(H5:H43)</f>
        <v>4.9241774516081458</v>
      </c>
      <c r="I44" s="91">
        <f>SUM(I5:I43)</f>
        <v>104.92417745160817</v>
      </c>
      <c r="J44" s="92">
        <f>分析係数表!G47</f>
        <v>0.26122233306007958</v>
      </c>
      <c r="K44" s="93">
        <f>SUM(K5:K43)</f>
        <v>3.2284216366735046</v>
      </c>
      <c r="L44" s="94">
        <f>最終需要_まとめ!$L$33</f>
        <v>0.627</v>
      </c>
      <c r="M44" s="91">
        <f>K44*L44</f>
        <v>2.0242203661942875</v>
      </c>
      <c r="N44" s="95">
        <f>分析係数表!H47</f>
        <v>1</v>
      </c>
      <c r="O44" s="96">
        <f>SUM(O5:O43)</f>
        <v>2.024220366194287</v>
      </c>
      <c r="P44" s="92">
        <f>分析係数表!C47</f>
        <v>0.44631798907903963</v>
      </c>
      <c r="Q44" s="96">
        <f>SUM(Q5:Q43)</f>
        <v>0.87803969712520524</v>
      </c>
      <c r="R44" s="91">
        <f>SUM(R5:R43)</f>
        <v>0.99022622017084394</v>
      </c>
      <c r="S44" s="97">
        <f>SUM(S5:S43)</f>
        <v>105.91440367177897</v>
      </c>
      <c r="T44" s="98">
        <f>分析係数表!F47</f>
        <v>0.52393110055407954</v>
      </c>
      <c r="U44" s="99">
        <f>SUM(U5:U43)</f>
        <v>91.945574684231374</v>
      </c>
      <c r="V44" s="100">
        <f>分析係数表!D47</f>
        <v>0.10969491056701794</v>
      </c>
      <c r="W44" s="101">
        <f>SUM(W5:W43)</f>
        <v>1</v>
      </c>
      <c r="X44" s="92">
        <f>分析係数表!E47</f>
        <v>8.3823050104198563E-2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0</v>
      </c>
      <c r="E5" s="77">
        <f t="shared" ref="E5:E38" si="0">$C$34*D5</f>
        <v>0</v>
      </c>
      <c r="F5" s="76">
        <f>分析係数表!C8</f>
        <v>0.75107940679556973</v>
      </c>
      <c r="G5" s="77">
        <f t="shared" ref="G5:G38" si="1">E5*F5</f>
        <v>0</v>
      </c>
      <c r="H5" s="77">
        <f t="array" ref="H5:H43">MMULT(逆行列係数!C5:AO43,'30'!G5:G43)</f>
        <v>2.2120206279255057E-3</v>
      </c>
      <c r="I5" s="77">
        <f t="shared" ref="I5:I38" si="2">C5+H5</f>
        <v>2.2120206279255057E-3</v>
      </c>
      <c r="J5" s="76">
        <f>分析係数表!G8</f>
        <v>0.11972085188304657</v>
      </c>
      <c r="K5" s="78">
        <f t="shared" ref="K5:K38" si="3">I5*J5</f>
        <v>2.6482499395811312E-4</v>
      </c>
      <c r="L5" s="79" t="s">
        <v>186</v>
      </c>
      <c r="M5" s="80" t="s">
        <v>186</v>
      </c>
      <c r="N5" s="81">
        <f>分析係数表!H8</f>
        <v>1.1750518547103371E-2</v>
      </c>
      <c r="O5" s="82">
        <f t="shared" ref="O5:O43" si="4">$M$44*N5</f>
        <v>0.30406591839012104</v>
      </c>
      <c r="P5" s="76">
        <f>分析係数表!C8</f>
        <v>0.75107940679556973</v>
      </c>
      <c r="Q5" s="82">
        <f t="shared" ref="Q5:Q38" si="5">O5*P5</f>
        <v>0.22837764961120222</v>
      </c>
      <c r="R5" s="83">
        <f t="array" ref="R5:R43">MMULT(逆行列係数!C5:AO43,'30'!Q5:Q43)</f>
        <v>0.32244544434212102</v>
      </c>
      <c r="S5" s="84">
        <f t="shared" ref="S5:S38" si="6">I5+R5</f>
        <v>0.32465746497004655</v>
      </c>
      <c r="T5" s="85">
        <f>分析係数表!F8</f>
        <v>0.45193117555047529</v>
      </c>
      <c r="U5" s="86">
        <f t="shared" ref="U5:U38" si="7">S5*T5</f>
        <v>0.14672282979515039</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投入係数表!AF6</f>
        <v>0</v>
      </c>
      <c r="E6" s="77">
        <f t="shared" si="0"/>
        <v>0</v>
      </c>
      <c r="F6" s="76">
        <f>分析係数表!C9</f>
        <v>5.0420168067226934E-2</v>
      </c>
      <c r="G6" s="77">
        <f t="shared" si="1"/>
        <v>0</v>
      </c>
      <c r="H6" s="77">
        <v>1.4972665730906594E-5</v>
      </c>
      <c r="I6" s="77">
        <f t="shared" si="2"/>
        <v>1.4972665730906594E-5</v>
      </c>
      <c r="J6" s="76">
        <f>分析係数表!G9</f>
        <v>0.2857142857142857</v>
      </c>
      <c r="K6" s="78">
        <f t="shared" si="3"/>
        <v>4.277904494544741E-6</v>
      </c>
      <c r="L6" s="79"/>
      <c r="M6" s="80"/>
      <c r="N6" s="81">
        <f>分析係数表!H9</f>
        <v>6.077854420915537E-4</v>
      </c>
      <c r="O6" s="82">
        <f t="shared" si="4"/>
        <v>1.5727547502937297E-2</v>
      </c>
      <c r="P6" s="76">
        <f>分析係数表!C9</f>
        <v>5.0420168067226934E-2</v>
      </c>
      <c r="Q6" s="82">
        <f t="shared" si="5"/>
        <v>7.9298558838339383E-4</v>
      </c>
      <c r="R6" s="83">
        <v>9.1318645905256112E-4</v>
      </c>
      <c r="S6" s="84">
        <f t="shared" si="6"/>
        <v>9.2815912478346775E-4</v>
      </c>
      <c r="T6" s="85">
        <f>分析係数表!F9</f>
        <v>0.7142857142857143</v>
      </c>
      <c r="U6" s="86">
        <f t="shared" si="7"/>
        <v>6.6297080341676273E-4</v>
      </c>
      <c r="V6" s="87">
        <f>分析係数表!D9</f>
        <v>0.14285714285714285</v>
      </c>
      <c r="W6" s="88">
        <f t="shared" si="8"/>
        <v>0</v>
      </c>
      <c r="X6" s="76">
        <f>分析係数表!E9</f>
        <v>0</v>
      </c>
      <c r="Y6" s="89">
        <f t="shared" si="9"/>
        <v>0</v>
      </c>
    </row>
    <row r="7" spans="1:25" x14ac:dyDescent="0.2">
      <c r="A7" s="6" t="s">
        <v>220</v>
      </c>
      <c r="B7" s="5" t="s">
        <v>266</v>
      </c>
      <c r="C7" s="90"/>
      <c r="D7" s="76">
        <f>投入係数表!AF7</f>
        <v>0</v>
      </c>
      <c r="E7" s="77">
        <f t="shared" si="0"/>
        <v>0</v>
      </c>
      <c r="F7" s="76">
        <f>分析係数表!C10</f>
        <v>1</v>
      </c>
      <c r="G7" s="77">
        <f t="shared" si="1"/>
        <v>0</v>
      </c>
      <c r="H7" s="77">
        <v>3.8683619141347452E-3</v>
      </c>
      <c r="I7" s="77">
        <f t="shared" si="2"/>
        <v>3.8683619141347452E-3</v>
      </c>
      <c r="J7" s="76">
        <f>分析係数表!G10</f>
        <v>0.17928858290304073</v>
      </c>
      <c r="K7" s="78">
        <f t="shared" si="3"/>
        <v>6.9355312574131262E-4</v>
      </c>
      <c r="L7" s="79"/>
      <c r="M7" s="80"/>
      <c r="N7" s="81">
        <f>分析係数表!H10</f>
        <v>1.1866287202739858E-3</v>
      </c>
      <c r="O7" s="82">
        <f t="shared" si="4"/>
        <v>3.0706164172401389E-2</v>
      </c>
      <c r="P7" s="76">
        <f>分析係数表!C10</f>
        <v>1</v>
      </c>
      <c r="Q7" s="82">
        <f t="shared" si="5"/>
        <v>3.0706164172401389E-2</v>
      </c>
      <c r="R7" s="83">
        <v>5.1171364766327831E-2</v>
      </c>
      <c r="S7" s="84">
        <f t="shared" si="6"/>
        <v>5.5039726680462579E-2</v>
      </c>
      <c r="T7" s="85">
        <f>分析係数表!F10</f>
        <v>0.51912411550965765</v>
      </c>
      <c r="U7" s="86">
        <f t="shared" si="7"/>
        <v>2.8572449430888443E-2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投入係数表!AF8</f>
        <v>0</v>
      </c>
      <c r="E8" s="77">
        <f t="shared" si="0"/>
        <v>0</v>
      </c>
      <c r="F8" s="76">
        <f>分析係数表!C11</f>
        <v>1.2755102040816757E-3</v>
      </c>
      <c r="G8" s="77">
        <f t="shared" si="1"/>
        <v>0</v>
      </c>
      <c r="H8" s="77">
        <v>2.0702255817465793E-4</v>
      </c>
      <c r="I8" s="77">
        <f t="shared" si="2"/>
        <v>2.0702255817465793E-4</v>
      </c>
      <c r="J8" s="76">
        <f>分析係数表!G11</f>
        <v>0.5714285714285714</v>
      </c>
      <c r="K8" s="78">
        <f t="shared" si="3"/>
        <v>1.182986046712331E-4</v>
      </c>
      <c r="L8" s="79"/>
      <c r="M8" s="80"/>
      <c r="N8" s="81">
        <f>分析係数表!H11</f>
        <v>-1.9294775939414404E-5</v>
      </c>
      <c r="O8" s="82">
        <f t="shared" si="4"/>
        <v>-4.992872223154698E-4</v>
      </c>
      <c r="P8" s="76">
        <f>分析係数表!C11</f>
        <v>1.2755102040816757E-3</v>
      </c>
      <c r="Q8" s="82">
        <f t="shared" si="5"/>
        <v>-6.3684594683097786E-7</v>
      </c>
      <c r="R8" s="83">
        <v>1.3978000346176711E-4</v>
      </c>
      <c r="S8" s="84">
        <f t="shared" si="6"/>
        <v>3.4680256163642503E-4</v>
      </c>
      <c r="T8" s="85">
        <f>分析係数表!F11</f>
        <v>0.8571428571428571</v>
      </c>
      <c r="U8" s="86">
        <f t="shared" si="7"/>
        <v>2.9725933854550713E-4</v>
      </c>
      <c r="V8" s="87">
        <f>分析係数表!D11</f>
        <v>0.14285714285714285</v>
      </c>
      <c r="W8" s="88">
        <f t="shared" si="8"/>
        <v>0</v>
      </c>
      <c r="X8" s="76">
        <f>分析係数表!E11</f>
        <v>0</v>
      </c>
      <c r="Y8" s="89">
        <f t="shared" si="9"/>
        <v>0</v>
      </c>
    </row>
    <row r="9" spans="1:25" x14ac:dyDescent="0.2">
      <c r="A9" s="6" t="s">
        <v>222</v>
      </c>
      <c r="B9" s="5" t="s">
        <v>190</v>
      </c>
      <c r="C9" s="90"/>
      <c r="D9" s="76">
        <f>投入係数表!AF9</f>
        <v>3.2840722495894911E-4</v>
      </c>
      <c r="E9" s="77">
        <f t="shared" si="0"/>
        <v>3.2840722495894911E-2</v>
      </c>
      <c r="F9" s="76">
        <f>分析係数表!C12</f>
        <v>9.1502903081732923E-2</v>
      </c>
      <c r="G9" s="77">
        <f t="shared" si="1"/>
        <v>3.005021447675958E-3</v>
      </c>
      <c r="H9" s="77">
        <v>3.8616084034108172E-3</v>
      </c>
      <c r="I9" s="77">
        <f t="shared" si="2"/>
        <v>3.8616084034108172E-3</v>
      </c>
      <c r="J9" s="76">
        <f>分析係数表!G12</f>
        <v>0.14161426479455594</v>
      </c>
      <c r="K9" s="78">
        <f t="shared" si="3"/>
        <v>5.4685883497350191E-4</v>
      </c>
      <c r="L9" s="79"/>
      <c r="M9" s="80"/>
      <c r="N9" s="81">
        <f>分析係数表!H12</f>
        <v>9.0270609232550286E-2</v>
      </c>
      <c r="O9" s="82">
        <f t="shared" si="4"/>
        <v>2.3359152696029253</v>
      </c>
      <c r="P9" s="76">
        <f>分析係数表!C12</f>
        <v>9.1502903081732923E-2</v>
      </c>
      <c r="Q9" s="82">
        <f t="shared" si="5"/>
        <v>0.2137430285216165</v>
      </c>
      <c r="R9" s="83">
        <v>0.24305956104848561</v>
      </c>
      <c r="S9" s="84">
        <f t="shared" si="6"/>
        <v>0.24692116945189643</v>
      </c>
      <c r="T9" s="85">
        <f>分析係数表!F12</f>
        <v>0.30579722628994743</v>
      </c>
      <c r="U9" s="86">
        <f t="shared" si="7"/>
        <v>7.5507808730660028E-2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投入係数表!AF10</f>
        <v>2.2988505747126436E-3</v>
      </c>
      <c r="E10" s="77">
        <f t="shared" si="0"/>
        <v>0.22988505747126436</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0.35174784812124843</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投入係数表!AF11</f>
        <v>5.2545155993431857E-3</v>
      </c>
      <c r="E11" s="77">
        <f t="shared" si="0"/>
        <v>0.52545155993431858</v>
      </c>
      <c r="F11" s="76">
        <f>分析係数表!C14</f>
        <v>8.6714152988541793E-3</v>
      </c>
      <c r="G11" s="77">
        <f t="shared" si="1"/>
        <v>4.5564086956212434E-3</v>
      </c>
      <c r="H11" s="77">
        <v>6.6027270705770885E-3</v>
      </c>
      <c r="I11" s="77">
        <f t="shared" si="2"/>
        <v>6.6027270705770885E-3</v>
      </c>
      <c r="J11" s="76">
        <f>分析係数表!G14</f>
        <v>0.2</v>
      </c>
      <c r="K11" s="78">
        <f t="shared" si="3"/>
        <v>1.3205454141154177E-3</v>
      </c>
      <c r="L11" s="79"/>
      <c r="M11" s="80"/>
      <c r="N11" s="81">
        <f>分析係数表!H14</f>
        <v>1.1383917804254498E-3</v>
      </c>
      <c r="O11" s="82">
        <f t="shared" si="4"/>
        <v>2.9457946116612718E-2</v>
      </c>
      <c r="P11" s="76">
        <f>分析係数表!C14</f>
        <v>8.6714152988541793E-3</v>
      </c>
      <c r="Q11" s="82">
        <f t="shared" si="5"/>
        <v>2.5544208462841759E-4</v>
      </c>
      <c r="R11" s="83">
        <v>2.046310108307913E-3</v>
      </c>
      <c r="S11" s="84">
        <f t="shared" si="6"/>
        <v>8.6490371788850023E-3</v>
      </c>
      <c r="T11" s="85">
        <f>分析係数表!F14</f>
        <v>0.33888888888888891</v>
      </c>
      <c r="U11" s="86">
        <f t="shared" si="7"/>
        <v>2.9310625995110288E-3</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投入係数表!AF12</f>
        <v>3.2840722495894911E-4</v>
      </c>
      <c r="E12" s="77">
        <f t="shared" si="0"/>
        <v>3.2840722495894911E-2</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0.21644101087375614</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投入係数表!AF13</f>
        <v>5.0082101806239739E-2</v>
      </c>
      <c r="E13" s="77">
        <f t="shared" si="0"/>
        <v>5.0082101806239736</v>
      </c>
      <c r="F13" s="76">
        <f>分析係数表!C16</f>
        <v>2.5322997416020621E-2</v>
      </c>
      <c r="G13" s="77">
        <f t="shared" si="1"/>
        <v>0.12682289346282904</v>
      </c>
      <c r="H13" s="77">
        <v>0.13319297387020548</v>
      </c>
      <c r="I13" s="77">
        <f t="shared" si="2"/>
        <v>0.13319297387020548</v>
      </c>
      <c r="J13" s="76">
        <f>分析係数表!G16</f>
        <v>3.2710280373831772E-2</v>
      </c>
      <c r="K13" s="78">
        <f t="shared" si="3"/>
        <v>4.3567795191188701E-3</v>
      </c>
      <c r="L13" s="79"/>
      <c r="M13" s="80"/>
      <c r="N13" s="81">
        <f>分析係数表!H16</f>
        <v>1.6091843133471614E-2</v>
      </c>
      <c r="O13" s="82">
        <f t="shared" si="4"/>
        <v>0.41640554341110181</v>
      </c>
      <c r="P13" s="76">
        <f>分析係数表!C16</f>
        <v>2.5322997416020621E-2</v>
      </c>
      <c r="Q13" s="82">
        <f t="shared" si="5"/>
        <v>1.0544636499815994E-2</v>
      </c>
      <c r="R13" s="83">
        <v>1.249383275918642E-2</v>
      </c>
      <c r="S13" s="84">
        <f t="shared" si="6"/>
        <v>0.1456868066293919</v>
      </c>
      <c r="T13" s="85">
        <f>分析係数表!F16</f>
        <v>0.28504672897196259</v>
      </c>
      <c r="U13" s="86">
        <f t="shared" si="7"/>
        <v>4.1527547684079E-2</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投入係数表!AF14</f>
        <v>1.9704433497536944E-3</v>
      </c>
      <c r="E14" s="77">
        <f t="shared" si="0"/>
        <v>0.19704433497536944</v>
      </c>
      <c r="F14" s="76">
        <f>分析係数表!C17</f>
        <v>1.516108654453574E-2</v>
      </c>
      <c r="G14" s="77">
        <f t="shared" si="1"/>
        <v>2.9874062156720668E-3</v>
      </c>
      <c r="H14" s="77">
        <v>4.3981839763211263E-3</v>
      </c>
      <c r="I14" s="77">
        <f t="shared" si="2"/>
        <v>4.3981839763211263E-3</v>
      </c>
      <c r="J14" s="76">
        <f>分析係数表!G17</f>
        <v>0.22093023255813954</v>
      </c>
      <c r="K14" s="78">
        <f t="shared" si="3"/>
        <v>9.7169180872210936E-4</v>
      </c>
      <c r="L14" s="79"/>
      <c r="M14" s="80"/>
      <c r="N14" s="81">
        <f>分析係数表!H17</f>
        <v>2.7205634074574307E-3</v>
      </c>
      <c r="O14" s="82">
        <f t="shared" si="4"/>
        <v>7.0399498346481237E-2</v>
      </c>
      <c r="P14" s="76">
        <f>分析係数表!C17</f>
        <v>1.516108654453574E-2</v>
      </c>
      <c r="Q14" s="82">
        <f t="shared" si="5"/>
        <v>1.0673328871229027E-3</v>
      </c>
      <c r="R14" s="83">
        <v>2.3771131543148332E-3</v>
      </c>
      <c r="S14" s="84">
        <f t="shared" si="6"/>
        <v>6.77529713063596E-3</v>
      </c>
      <c r="T14" s="85">
        <f>分析係数表!F17</f>
        <v>0.34593023255813954</v>
      </c>
      <c r="U14" s="86">
        <f t="shared" si="7"/>
        <v>2.3437801120513931E-3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投入係数表!AF15</f>
        <v>0</v>
      </c>
      <c r="E15" s="77">
        <f t="shared" si="0"/>
        <v>0</v>
      </c>
      <c r="F15" s="76">
        <f>分析係数表!C18</f>
        <v>0.19618745035742657</v>
      </c>
      <c r="G15" s="77">
        <f t="shared" si="1"/>
        <v>0</v>
      </c>
      <c r="H15" s="77">
        <v>7.3413314642046161E-3</v>
      </c>
      <c r="I15" s="77">
        <f t="shared" si="2"/>
        <v>7.3413314642046161E-3</v>
      </c>
      <c r="J15" s="76">
        <f>分析係数表!G18</f>
        <v>0.21566025215660253</v>
      </c>
      <c r="K15" s="78">
        <f t="shared" si="3"/>
        <v>1.5832333947355677E-3</v>
      </c>
      <c r="L15" s="79"/>
      <c r="M15" s="80"/>
      <c r="N15" s="81">
        <f>分析係数表!H18</f>
        <v>4.341324586368241E-4</v>
      </c>
      <c r="O15" s="82">
        <f t="shared" si="4"/>
        <v>1.123396250209807E-2</v>
      </c>
      <c r="P15" s="76">
        <f>分析係数表!C18</f>
        <v>0.19618745035742657</v>
      </c>
      <c r="Q15" s="82">
        <f t="shared" si="5"/>
        <v>2.2039624606975568E-3</v>
      </c>
      <c r="R15" s="83">
        <v>6.6543420530278622E-3</v>
      </c>
      <c r="S15" s="84">
        <f t="shared" si="6"/>
        <v>1.3995673517232479E-2</v>
      </c>
      <c r="T15" s="85">
        <f>分析係数表!F18</f>
        <v>0.46051758460517583</v>
      </c>
      <c r="U15" s="86">
        <f t="shared" si="7"/>
        <v>6.4452537630785272E-3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投入係数表!AF16</f>
        <v>1.6420361247947455E-4</v>
      </c>
      <c r="E16" s="77">
        <f t="shared" si="0"/>
        <v>1.6420361247947456E-2</v>
      </c>
      <c r="F16" s="76">
        <f>分析係数表!C19</f>
        <v>5.4503729202524331E-2</v>
      </c>
      <c r="G16" s="77">
        <f t="shared" si="1"/>
        <v>8.949709228657526E-4</v>
      </c>
      <c r="H16" s="77">
        <v>2.1729006258512304E-3</v>
      </c>
      <c r="I16" s="77">
        <f t="shared" si="2"/>
        <v>2.1729006258512304E-3</v>
      </c>
      <c r="J16" s="76">
        <f>分析係数表!G19</f>
        <v>5.7142857142857141E-2</v>
      </c>
      <c r="K16" s="78">
        <f t="shared" si="3"/>
        <v>1.2416575004864174E-4</v>
      </c>
      <c r="L16" s="79"/>
      <c r="M16" s="80"/>
      <c r="N16" s="81">
        <f>分析係数表!H19</f>
        <v>-1.1576865563648642E-4</v>
      </c>
      <c r="O16" s="82">
        <f t="shared" si="4"/>
        <v>-2.9957233338928184E-3</v>
      </c>
      <c r="P16" s="76">
        <f>分析係数表!C19</f>
        <v>5.4503729202524331E-2</v>
      </c>
      <c r="Q16" s="82">
        <f t="shared" si="5"/>
        <v>-1.6327809335617754E-4</v>
      </c>
      <c r="R16" s="83">
        <v>8.7630996357919736E-4</v>
      </c>
      <c r="S16" s="84">
        <f t="shared" si="6"/>
        <v>3.0492105894304278E-3</v>
      </c>
      <c r="T16" s="85">
        <f>分析係数表!F19</f>
        <v>0.24047619047619048</v>
      </c>
      <c r="U16" s="86">
        <f t="shared" si="7"/>
        <v>7.3326254650588854E-4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投入係数表!AF17</f>
        <v>0</v>
      </c>
      <c r="E17" s="77">
        <f t="shared" si="0"/>
        <v>0</v>
      </c>
      <c r="F17" s="76">
        <f>分析係数表!C20</f>
        <v>8.1453634085213444E-3</v>
      </c>
      <c r="G17" s="77">
        <f t="shared" si="1"/>
        <v>0</v>
      </c>
      <c r="H17" s="77">
        <v>1.6661347824271889E-4</v>
      </c>
      <c r="I17" s="77">
        <f t="shared" si="2"/>
        <v>1.6661347824271889E-4</v>
      </c>
      <c r="J17" s="76">
        <f>分析係数表!G20</f>
        <v>0.10256410256410256</v>
      </c>
      <c r="K17" s="78">
        <f t="shared" si="3"/>
        <v>1.7088561871048091E-5</v>
      </c>
      <c r="L17" s="79"/>
      <c r="M17" s="80"/>
      <c r="N17" s="81">
        <f>分析係数表!H20</f>
        <v>5.4025372630360328E-4</v>
      </c>
      <c r="O17" s="82">
        <f t="shared" si="4"/>
        <v>1.3980042224833154E-2</v>
      </c>
      <c r="P17" s="76">
        <f>分析係数表!C20</f>
        <v>8.1453634085213444E-3</v>
      </c>
      <c r="Q17" s="82">
        <f t="shared" si="5"/>
        <v>1.138725243877393E-4</v>
      </c>
      <c r="R17" s="83">
        <v>3.2397336739056098E-4</v>
      </c>
      <c r="S17" s="84">
        <f t="shared" si="6"/>
        <v>4.9058684563327987E-4</v>
      </c>
      <c r="T17" s="85">
        <f>分析係数表!F20</f>
        <v>0.23076923076923078</v>
      </c>
      <c r="U17" s="86">
        <f t="shared" si="7"/>
        <v>1.1321234899229536E-4</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投入係数表!AF18</f>
        <v>1.6420361247947454E-3</v>
      </c>
      <c r="E18" s="77">
        <f t="shared" si="0"/>
        <v>0.16420361247947454</v>
      </c>
      <c r="F18" s="76">
        <f>分析係数表!C21</f>
        <v>1.4319809069212375E-2</v>
      </c>
      <c r="G18" s="77">
        <f t="shared" si="1"/>
        <v>2.3513643791810137E-3</v>
      </c>
      <c r="H18" s="77">
        <v>3.3127449498952782E-3</v>
      </c>
      <c r="I18" s="77">
        <f t="shared" si="2"/>
        <v>3.3127449498952782E-3</v>
      </c>
      <c r="J18" s="76">
        <f>分析係数表!G21</f>
        <v>0.28315412186379929</v>
      </c>
      <c r="K18" s="78">
        <f t="shared" si="3"/>
        <v>9.3801738724633328E-4</v>
      </c>
      <c r="L18" s="79"/>
      <c r="M18" s="80"/>
      <c r="N18" s="81">
        <f>分析係数表!H21</f>
        <v>8.9720708118276973E-4</v>
      </c>
      <c r="O18" s="82">
        <f t="shared" si="4"/>
        <v>2.3216855837669342E-2</v>
      </c>
      <c r="P18" s="76">
        <f>分析係数表!C21</f>
        <v>1.4319809069212375E-2</v>
      </c>
      <c r="Q18" s="82">
        <f t="shared" si="5"/>
        <v>3.3246094278285371E-4</v>
      </c>
      <c r="R18" s="83">
        <v>8.7736332908119907E-4</v>
      </c>
      <c r="S18" s="84">
        <f t="shared" si="6"/>
        <v>4.190108278976477E-3</v>
      </c>
      <c r="T18" s="85">
        <f>分析係数表!F21</f>
        <v>0.4265232974910394</v>
      </c>
      <c r="U18" s="86">
        <f t="shared" si="7"/>
        <v>1.7871787999935509E-3</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投入係数表!AF19</f>
        <v>0</v>
      </c>
      <c r="E19" s="77">
        <f t="shared" si="0"/>
        <v>0</v>
      </c>
      <c r="F19" s="76">
        <f>分析係数表!C22</f>
        <v>8.8888888888888351E-3</v>
      </c>
      <c r="G19" s="77">
        <f t="shared" si="1"/>
        <v>0</v>
      </c>
      <c r="H19" s="77">
        <v>1.8341427985033097E-4</v>
      </c>
      <c r="I19" s="77">
        <f t="shared" si="2"/>
        <v>1.8341427985033097E-4</v>
      </c>
      <c r="J19" s="76">
        <f>分析係数表!G22</f>
        <v>0.19767441860465115</v>
      </c>
      <c r="K19" s="78">
        <f t="shared" si="3"/>
        <v>3.6256311133204954E-5</v>
      </c>
      <c r="L19" s="79"/>
      <c r="M19" s="80"/>
      <c r="N19" s="81">
        <f>分析係数表!H22</f>
        <v>3.8589551878828809E-5</v>
      </c>
      <c r="O19" s="82">
        <f t="shared" si="4"/>
        <v>9.9857444463093961E-4</v>
      </c>
      <c r="P19" s="76">
        <f>分析係数表!C22</f>
        <v>8.8888888888888351E-3</v>
      </c>
      <c r="Q19" s="82">
        <f t="shared" si="5"/>
        <v>8.8762172856082981E-6</v>
      </c>
      <c r="R19" s="83">
        <v>8.9457364767756183E-5</v>
      </c>
      <c r="S19" s="84">
        <f t="shared" si="6"/>
        <v>2.7287164461808715E-4</v>
      </c>
      <c r="T19" s="85">
        <f>分析係数表!F22</f>
        <v>0.41860465116279072</v>
      </c>
      <c r="U19" s="86">
        <f t="shared" si="7"/>
        <v>1.1422533960757137E-4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7.489308334732046E-4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投入係数表!AF21</f>
        <v>0</v>
      </c>
      <c r="E21" s="77">
        <f t="shared" si="0"/>
        <v>0</v>
      </c>
      <c r="F21" s="76">
        <f>分析係数表!C24</f>
        <v>3.6742192284139663E-2</v>
      </c>
      <c r="G21" s="77">
        <f t="shared" si="1"/>
        <v>0</v>
      </c>
      <c r="H21" s="77">
        <v>7.4368219689230125E-4</v>
      </c>
      <c r="I21" s="77">
        <f t="shared" si="2"/>
        <v>7.4368219689230125E-4</v>
      </c>
      <c r="J21" s="76">
        <f>分析係数表!G24</f>
        <v>0.21568627450980393</v>
      </c>
      <c r="K21" s="78">
        <f t="shared" si="3"/>
        <v>1.6040204246696695E-4</v>
      </c>
      <c r="L21" s="79"/>
      <c r="M21" s="80"/>
      <c r="N21" s="81">
        <f>分析係数表!H24</f>
        <v>3.6660074284887369E-4</v>
      </c>
      <c r="O21" s="82">
        <f t="shared" si="4"/>
        <v>9.4864572239939261E-3</v>
      </c>
      <c r="P21" s="76">
        <f>分析係数表!C24</f>
        <v>3.6742192284139663E-2</v>
      </c>
      <c r="Q21" s="82">
        <f t="shared" si="5"/>
        <v>3.4855323541925059E-4</v>
      </c>
      <c r="R21" s="83">
        <v>1.3791731103232254E-3</v>
      </c>
      <c r="S21" s="84">
        <f t="shared" si="6"/>
        <v>2.1228553072155268E-3</v>
      </c>
      <c r="T21" s="85">
        <f>分析係数表!F24</f>
        <v>0.41176470588235292</v>
      </c>
      <c r="U21" s="86">
        <f t="shared" si="7"/>
        <v>8.7411689120639338E-4</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投入係数表!AF22</f>
        <v>0</v>
      </c>
      <c r="E22" s="77">
        <f t="shared" si="0"/>
        <v>0</v>
      </c>
      <c r="F22" s="76">
        <f>分析係数表!C25</f>
        <v>5.4298642533936459E-3</v>
      </c>
      <c r="G22" s="77">
        <f t="shared" si="1"/>
        <v>0</v>
      </c>
      <c r="H22" s="77">
        <v>2.42839322626758E-4</v>
      </c>
      <c r="I22" s="77">
        <f t="shared" si="2"/>
        <v>2.42839322626758E-4</v>
      </c>
      <c r="J22" s="76">
        <f>分析係数表!G25</f>
        <v>0.19285714285714287</v>
      </c>
      <c r="K22" s="78">
        <f t="shared" si="3"/>
        <v>4.6833297935160474E-5</v>
      </c>
      <c r="L22" s="79"/>
      <c r="M22" s="80"/>
      <c r="N22" s="81">
        <f>分析係数表!H25</f>
        <v>5.0166417442477451E-4</v>
      </c>
      <c r="O22" s="82">
        <f t="shared" si="4"/>
        <v>1.2981467780202214E-2</v>
      </c>
      <c r="P22" s="76">
        <f>分析係数表!C25</f>
        <v>5.4298642533936459E-3</v>
      </c>
      <c r="Q22" s="82">
        <f t="shared" si="5"/>
        <v>7.0487607856301363E-5</v>
      </c>
      <c r="R22" s="83">
        <v>3.2249327351339886E-4</v>
      </c>
      <c r="S22" s="84">
        <f t="shared" si="6"/>
        <v>5.6533259614015687E-4</v>
      </c>
      <c r="T22" s="85">
        <f>分析係数表!F25</f>
        <v>0.35</v>
      </c>
      <c r="U22" s="86">
        <f t="shared" si="7"/>
        <v>1.9786640864905488E-4</v>
      </c>
      <c r="V22" s="87">
        <f>分析係数表!D25</f>
        <v>1.4285714285714285E-2</v>
      </c>
      <c r="W22" s="88">
        <f t="shared" si="8"/>
        <v>0</v>
      </c>
      <c r="X22" s="76">
        <f>分析係数表!E25</f>
        <v>0</v>
      </c>
      <c r="Y22" s="89">
        <f t="shared" si="9"/>
        <v>0</v>
      </c>
    </row>
    <row r="23" spans="1:25" x14ac:dyDescent="0.2">
      <c r="A23" s="6" t="s">
        <v>11</v>
      </c>
      <c r="B23" s="5" t="s">
        <v>35</v>
      </c>
      <c r="C23" s="90"/>
      <c r="D23" s="76">
        <f>投入係数表!AF23</f>
        <v>1.6420361247947455E-4</v>
      </c>
      <c r="E23" s="77">
        <f t="shared" si="0"/>
        <v>1.6420361247947456E-2</v>
      </c>
      <c r="F23" s="76">
        <f>分析係数表!C26</f>
        <v>0.48330404217926182</v>
      </c>
      <c r="G23" s="77">
        <f t="shared" si="1"/>
        <v>7.9360269651767134E-3</v>
      </c>
      <c r="H23" s="77">
        <v>1.8847199350620906E-2</v>
      </c>
      <c r="I23" s="77">
        <f t="shared" si="2"/>
        <v>1.8847199350620906E-2</v>
      </c>
      <c r="J23" s="76">
        <f>分析係数表!G26</f>
        <v>0.1963757396449704</v>
      </c>
      <c r="K23" s="78">
        <f t="shared" si="3"/>
        <v>3.7011327127143864E-3</v>
      </c>
      <c r="L23" s="79"/>
      <c r="M23" s="80"/>
      <c r="N23" s="81">
        <f>分析係数表!H26</f>
        <v>1.0805074526072066E-2</v>
      </c>
      <c r="O23" s="82">
        <f t="shared" si="4"/>
        <v>0.27960084449666306</v>
      </c>
      <c r="P23" s="76">
        <f>分析係数表!C26</f>
        <v>0.48330404217926182</v>
      </c>
      <c r="Q23" s="82">
        <f t="shared" si="5"/>
        <v>0.13513221834197248</v>
      </c>
      <c r="R23" s="83">
        <v>0.14770914765859777</v>
      </c>
      <c r="S23" s="84">
        <f t="shared" si="6"/>
        <v>0.16655634700921867</v>
      </c>
      <c r="T23" s="85">
        <f>分析係数表!F26</f>
        <v>0.33515162721893493</v>
      </c>
      <c r="U23" s="86">
        <f t="shared" si="7"/>
        <v>5.5821630723781226E-2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投入係数表!AF24</f>
        <v>1.6420361247947455E-4</v>
      </c>
      <c r="E24" s="77">
        <f t="shared" si="0"/>
        <v>1.6420361247947456E-2</v>
      </c>
      <c r="F24" s="76">
        <f>分析係数表!C27</f>
        <v>1.5397419891801878E-2</v>
      </c>
      <c r="G24" s="77">
        <f t="shared" si="1"/>
        <v>2.5283119690971886E-4</v>
      </c>
      <c r="H24" s="77">
        <v>3.3328728030144962E-4</v>
      </c>
      <c r="I24" s="77">
        <f t="shared" si="2"/>
        <v>3.3328728030144962E-4</v>
      </c>
      <c r="J24" s="76">
        <f>分析係数表!G27</f>
        <v>0.17525773195876287</v>
      </c>
      <c r="K24" s="78">
        <f t="shared" si="3"/>
        <v>5.8411172836336525E-5</v>
      </c>
      <c r="L24" s="79"/>
      <c r="M24" s="80"/>
      <c r="N24" s="81">
        <f>分析係数表!H27</f>
        <v>1.0544595050889971E-2</v>
      </c>
      <c r="O24" s="82">
        <f t="shared" si="4"/>
        <v>0.27286046699540423</v>
      </c>
      <c r="P24" s="76">
        <f>分析係数表!C27</f>
        <v>1.5397419891801878E-2</v>
      </c>
      <c r="Q24" s="82">
        <f t="shared" si="5"/>
        <v>4.201347182201387E-3</v>
      </c>
      <c r="R24" s="83">
        <v>4.239148895254531E-3</v>
      </c>
      <c r="S24" s="84">
        <f t="shared" si="6"/>
        <v>4.5724361755559804E-3</v>
      </c>
      <c r="T24" s="85">
        <f>分析係数表!F27</f>
        <v>0.32989690721649484</v>
      </c>
      <c r="U24" s="86">
        <f t="shared" si="7"/>
        <v>1.5084325527607357E-3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投入係数表!AF25</f>
        <v>3.7766830870279147E-3</v>
      </c>
      <c r="E25" s="77">
        <f t="shared" si="0"/>
        <v>0.37766830870279144</v>
      </c>
      <c r="F25" s="76">
        <f>分析係数表!C28</f>
        <v>9.0111373607829948E-2</v>
      </c>
      <c r="G25" s="77">
        <f t="shared" si="1"/>
        <v>3.4032210065354493E-2</v>
      </c>
      <c r="H25" s="77">
        <v>4.2090325004401574E-2</v>
      </c>
      <c r="I25" s="77">
        <f t="shared" si="2"/>
        <v>4.2090325004401574E-2</v>
      </c>
      <c r="J25" s="76">
        <f>分析係数表!G28</f>
        <v>0.1250338294993234</v>
      </c>
      <c r="K25" s="78">
        <f t="shared" si="3"/>
        <v>5.2627145201714553E-3</v>
      </c>
      <c r="L25" s="79"/>
      <c r="M25" s="80"/>
      <c r="N25" s="81">
        <f>分析係数表!H28</f>
        <v>1.9400897207081182E-2</v>
      </c>
      <c r="O25" s="82">
        <f t="shared" si="4"/>
        <v>0.50203330203820484</v>
      </c>
      <c r="P25" s="76">
        <f>分析係数表!C28</f>
        <v>9.0111373607829948E-2</v>
      </c>
      <c r="Q25" s="82">
        <f t="shared" si="5"/>
        <v>4.5238910443537214E-2</v>
      </c>
      <c r="R25" s="83">
        <v>4.8904360743168174E-2</v>
      </c>
      <c r="S25" s="84">
        <f t="shared" si="6"/>
        <v>9.0994685747569748E-2</v>
      </c>
      <c r="T25" s="85">
        <f>分析係数表!F28</f>
        <v>0.21434370771312586</v>
      </c>
      <c r="U25" s="86">
        <f t="shared" si="7"/>
        <v>1.950413832532483E-2</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投入係数表!AF26</f>
        <v>2.6272577996715929E-3</v>
      </c>
      <c r="E26" s="77">
        <f t="shared" si="0"/>
        <v>0.26272577996715929</v>
      </c>
      <c r="F26" s="76">
        <f>分析係数表!C29</f>
        <v>0.6629566210045662</v>
      </c>
      <c r="G26" s="77">
        <f t="shared" si="1"/>
        <v>0.17417579533781707</v>
      </c>
      <c r="H26" s="77">
        <v>0.31999607792148616</v>
      </c>
      <c r="I26" s="77">
        <f t="shared" si="2"/>
        <v>0.31999607792148616</v>
      </c>
      <c r="J26" s="76">
        <f>分析係数表!G29</f>
        <v>0.25902590967011185</v>
      </c>
      <c r="K26" s="78">
        <f t="shared" si="3"/>
        <v>8.288727517448094E-2</v>
      </c>
      <c r="L26" s="79"/>
      <c r="M26" s="80"/>
      <c r="N26" s="81">
        <f>分析係数表!H29</f>
        <v>9.3869084945251077E-3</v>
      </c>
      <c r="O26" s="82">
        <f t="shared" si="4"/>
        <v>0.24290323365647604</v>
      </c>
      <c r="P26" s="76">
        <f>分析係数表!C29</f>
        <v>0.6629566210045662</v>
      </c>
      <c r="Q26" s="82">
        <f t="shared" si="5"/>
        <v>0.16103430701597998</v>
      </c>
      <c r="R26" s="83">
        <v>0.24260799350510903</v>
      </c>
      <c r="S26" s="84">
        <f t="shared" si="6"/>
        <v>0.56260407142659519</v>
      </c>
      <c r="T26" s="85">
        <f>分析係数表!F29</f>
        <v>0.37484071924111567</v>
      </c>
      <c r="U26" s="86">
        <f t="shared" si="7"/>
        <v>0.21088691478152496</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投入係数表!AF27</f>
        <v>3.2840722495894909E-3</v>
      </c>
      <c r="E27" s="77">
        <f t="shared" si="0"/>
        <v>0.32840722495894908</v>
      </c>
      <c r="F27" s="76">
        <f>分析係数表!C30</f>
        <v>1</v>
      </c>
      <c r="G27" s="77">
        <f t="shared" si="1"/>
        <v>0.32840722495894908</v>
      </c>
      <c r="H27" s="77">
        <v>0.3788151865994332</v>
      </c>
      <c r="I27" s="77">
        <f t="shared" si="2"/>
        <v>0.3788151865994332</v>
      </c>
      <c r="J27" s="76">
        <f>分析係数表!G30</f>
        <v>0.34461622907327782</v>
      </c>
      <c r="K27" s="78">
        <f t="shared" si="3"/>
        <v>0.13054586112158675</v>
      </c>
      <c r="L27" s="79"/>
      <c r="M27" s="80"/>
      <c r="N27" s="81">
        <f>分析係数表!H30</f>
        <v>0</v>
      </c>
      <c r="O27" s="82">
        <f t="shared" si="4"/>
        <v>0</v>
      </c>
      <c r="P27" s="76">
        <f>分析係数表!C30</f>
        <v>1</v>
      </c>
      <c r="Q27" s="82">
        <f t="shared" si="5"/>
        <v>0</v>
      </c>
      <c r="R27" s="83">
        <v>6.9392324904026956E-2</v>
      </c>
      <c r="S27" s="84">
        <f t="shared" si="6"/>
        <v>0.44820751150346017</v>
      </c>
      <c r="T27" s="85">
        <f>分析係数表!F30</f>
        <v>0.44085628030372337</v>
      </c>
      <c r="U27" s="86">
        <f t="shared" si="7"/>
        <v>0.19759509632560376</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投入係数表!AF28</f>
        <v>5.0903119868637107E-3</v>
      </c>
      <c r="E28" s="77">
        <f t="shared" si="0"/>
        <v>0.50903119868637103</v>
      </c>
      <c r="F28" s="76">
        <f>分析係数表!C31</f>
        <v>0.28926065839179704</v>
      </c>
      <c r="G28" s="77">
        <f t="shared" si="1"/>
        <v>0.14724269967398534</v>
      </c>
      <c r="H28" s="77">
        <v>0.17290864039052797</v>
      </c>
      <c r="I28" s="77">
        <f t="shared" si="2"/>
        <v>0.17290864039052797</v>
      </c>
      <c r="J28" s="76">
        <f>分析係数表!G31</f>
        <v>7.0113314447592071E-2</v>
      </c>
      <c r="K28" s="78">
        <f t="shared" si="3"/>
        <v>1.2123197874406707E-2</v>
      </c>
      <c r="L28" s="79"/>
      <c r="M28" s="80"/>
      <c r="N28" s="81">
        <f>分析係数表!H31</f>
        <v>2.2806425160387826E-2</v>
      </c>
      <c r="O28" s="82">
        <f t="shared" si="4"/>
        <v>0.59015749677688534</v>
      </c>
      <c r="P28" s="76">
        <f>分析係数表!C31</f>
        <v>0.28926065839179704</v>
      </c>
      <c r="Q28" s="82">
        <f t="shared" si="5"/>
        <v>0.17070934607253668</v>
      </c>
      <c r="R28" s="83">
        <v>0.21667787482244277</v>
      </c>
      <c r="S28" s="84">
        <f t="shared" si="6"/>
        <v>0.38958651521297072</v>
      </c>
      <c r="T28" s="85">
        <f>分析係数表!F31</f>
        <v>0.24929178470254956</v>
      </c>
      <c r="U28" s="86">
        <f t="shared" si="7"/>
        <v>9.7120717673488441E-2</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投入係数表!AF29</f>
        <v>1.3136288998357964E-3</v>
      </c>
      <c r="E29" s="77">
        <f t="shared" si="0"/>
        <v>0.13136288998357964</v>
      </c>
      <c r="F29" s="76">
        <f>分析係数表!C32</f>
        <v>1</v>
      </c>
      <c r="G29" s="77">
        <f t="shared" si="1"/>
        <v>0.13136288998357964</v>
      </c>
      <c r="H29" s="77">
        <v>0.16016094834006966</v>
      </c>
      <c r="I29" s="77">
        <f t="shared" si="2"/>
        <v>0.16016094834006966</v>
      </c>
      <c r="J29" s="76">
        <f>分析係数表!G32</f>
        <v>0.14014251781472684</v>
      </c>
      <c r="K29" s="78">
        <f t="shared" si="3"/>
        <v>2.2445358555971757E-2</v>
      </c>
      <c r="L29" s="79"/>
      <c r="M29" s="80"/>
      <c r="N29" s="81">
        <f>分析係数表!H32</f>
        <v>6.3576286720370464E-3</v>
      </c>
      <c r="O29" s="82">
        <f t="shared" si="4"/>
        <v>0.16451513975294729</v>
      </c>
      <c r="P29" s="76">
        <f>分析係数表!C32</f>
        <v>1</v>
      </c>
      <c r="Q29" s="82">
        <f t="shared" si="5"/>
        <v>0.16451513975294729</v>
      </c>
      <c r="R29" s="83">
        <v>0.21692024169912338</v>
      </c>
      <c r="S29" s="84">
        <f t="shared" si="6"/>
        <v>0.37708119003919305</v>
      </c>
      <c r="T29" s="85">
        <f>分析係数表!F32</f>
        <v>0.4833729216152019</v>
      </c>
      <c r="U29" s="86">
        <f t="shared" si="7"/>
        <v>0.18227083651538192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投入係数表!AF30</f>
        <v>2.9556650246305421E-3</v>
      </c>
      <c r="E30" s="77">
        <f t="shared" si="0"/>
        <v>0.29556650246305421</v>
      </c>
      <c r="F30" s="76">
        <f>分析係数表!C33</f>
        <v>0.49161290322580642</v>
      </c>
      <c r="G30" s="77">
        <f t="shared" si="1"/>
        <v>0.14530430637215955</v>
      </c>
      <c r="H30" s="77">
        <v>0.1648835900547852</v>
      </c>
      <c r="I30" s="77">
        <f t="shared" si="2"/>
        <v>0.1648835900547852</v>
      </c>
      <c r="J30" s="76">
        <f>分析係数表!G33</f>
        <v>0.50851900393184801</v>
      </c>
      <c r="K30" s="78">
        <f t="shared" si="3"/>
        <v>8.3846438979366528E-2</v>
      </c>
      <c r="L30" s="79"/>
      <c r="M30" s="80"/>
      <c r="N30" s="81">
        <f>分析係数表!H33</f>
        <v>9.3579663306159861E-4</v>
      </c>
      <c r="O30" s="82">
        <f t="shared" si="4"/>
        <v>2.4215430282300283E-2</v>
      </c>
      <c r="P30" s="76">
        <f>分析係数表!C33</f>
        <v>0.49161290322580642</v>
      </c>
      <c r="Q30" s="82">
        <f t="shared" si="5"/>
        <v>1.1904617983943752E-2</v>
      </c>
      <c r="R30" s="83">
        <v>4.4826216162509161E-2</v>
      </c>
      <c r="S30" s="84">
        <f t="shared" si="6"/>
        <v>0.20970980621729435</v>
      </c>
      <c r="T30" s="85">
        <f>分析係数表!F33</f>
        <v>0.64744429882044563</v>
      </c>
      <c r="U30" s="86">
        <f t="shared" si="7"/>
        <v>0.13577541844212768</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投入係数表!AF31</f>
        <v>1.1822660098522168E-2</v>
      </c>
      <c r="E31" s="77">
        <f t="shared" si="0"/>
        <v>1.1822660098522169</v>
      </c>
      <c r="F31" s="76">
        <f>分析係数表!C34</f>
        <v>0.2705469644902635</v>
      </c>
      <c r="G31" s="77">
        <f t="shared" si="1"/>
        <v>0.31985848018553326</v>
      </c>
      <c r="H31" s="77">
        <v>0.40127779158924626</v>
      </c>
      <c r="I31" s="77">
        <f t="shared" si="2"/>
        <v>0.40127779158924626</v>
      </c>
      <c r="J31" s="76">
        <f>分析係数表!G34</f>
        <v>0.42499396086641439</v>
      </c>
      <c r="K31" s="78">
        <f t="shared" si="3"/>
        <v>0.17054063805524131</v>
      </c>
      <c r="L31" s="79"/>
      <c r="M31" s="80"/>
      <c r="N31" s="81">
        <f>分析係数表!H34</f>
        <v>0.15790844628816747</v>
      </c>
      <c r="O31" s="82">
        <f t="shared" si="4"/>
        <v>4.0861666274298045</v>
      </c>
      <c r="P31" s="76">
        <f>分析係数表!C34</f>
        <v>0.2705469644902635</v>
      </c>
      <c r="Q31" s="82">
        <f t="shared" si="5"/>
        <v>1.1054999774525511</v>
      </c>
      <c r="R31" s="83">
        <v>1.2163797306986048</v>
      </c>
      <c r="S31" s="84">
        <f t="shared" si="6"/>
        <v>1.6176575222878511</v>
      </c>
      <c r="T31" s="85">
        <f>分析係数表!F34</f>
        <v>0.70062001771479188</v>
      </c>
      <c r="U31" s="86">
        <f t="shared" si="7"/>
        <v>1.1333632419217805</v>
      </c>
      <c r="V31" s="87">
        <f>分析係数表!D34</f>
        <v>0.29060310814075208</v>
      </c>
      <c r="W31" s="88">
        <f t="shared" si="8"/>
        <v>0</v>
      </c>
      <c r="X31" s="76">
        <f>分析係数表!E34</f>
        <v>0.1754569611079797</v>
      </c>
      <c r="Y31" s="89">
        <f t="shared" si="9"/>
        <v>0</v>
      </c>
    </row>
    <row r="32" spans="1:25" x14ac:dyDescent="0.2">
      <c r="A32" s="6" t="s">
        <v>20</v>
      </c>
      <c r="B32" s="5" t="s">
        <v>37</v>
      </c>
      <c r="C32" s="90"/>
      <c r="D32" s="76">
        <f>投入係数表!AF32</f>
        <v>1.4121510673234812E-2</v>
      </c>
      <c r="E32" s="77">
        <f t="shared" si="0"/>
        <v>1.4121510673234812</v>
      </c>
      <c r="F32" s="76">
        <f>分析係数表!C35</f>
        <v>0.21972666596037715</v>
      </c>
      <c r="G32" s="77">
        <f t="shared" si="1"/>
        <v>0.31028724585537659</v>
      </c>
      <c r="H32" s="77">
        <v>0.37351689676710303</v>
      </c>
      <c r="I32" s="77">
        <f t="shared" si="2"/>
        <v>0.37351689676710303</v>
      </c>
      <c r="J32" s="76">
        <f>分析係数表!G35</f>
        <v>0.31464737793851716</v>
      </c>
      <c r="K32" s="78">
        <f t="shared" si="3"/>
        <v>0.11752611218350077</v>
      </c>
      <c r="L32" s="79"/>
      <c r="M32" s="80"/>
      <c r="N32" s="81">
        <f>分析係数表!H35</f>
        <v>5.9051661762577784E-2</v>
      </c>
      <c r="O32" s="82">
        <f t="shared" si="4"/>
        <v>1.5280685438964952</v>
      </c>
      <c r="P32" s="76">
        <f>分析係数表!C35</f>
        <v>0.21972666596037715</v>
      </c>
      <c r="Q32" s="82">
        <f t="shared" si="5"/>
        <v>0.33575740650930508</v>
      </c>
      <c r="R32" s="83">
        <v>0.42220828061568466</v>
      </c>
      <c r="S32" s="84">
        <f t="shared" si="6"/>
        <v>0.7957251773827877</v>
      </c>
      <c r="T32" s="85">
        <f>分析係数表!F35</f>
        <v>0.64647377938517181</v>
      </c>
      <c r="U32" s="86">
        <f t="shared" si="7"/>
        <v>0.51441546277458705</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投入係数表!AF33</f>
        <v>2.3152709359605912E-2</v>
      </c>
      <c r="E33" s="77">
        <f t="shared" si="0"/>
        <v>2.3152709359605912</v>
      </c>
      <c r="F33" s="76">
        <f>分析係数表!C36</f>
        <v>0.80551211884284601</v>
      </c>
      <c r="G33" s="77">
        <f t="shared" si="1"/>
        <v>1.8649787973208751</v>
      </c>
      <c r="H33" s="77">
        <v>2.0244464067254779</v>
      </c>
      <c r="I33" s="77">
        <f t="shared" si="2"/>
        <v>2.0244464067254779</v>
      </c>
      <c r="J33" s="76">
        <f>分析係数表!G36</f>
        <v>2.1071752951861943E-2</v>
      </c>
      <c r="K33" s="78">
        <f t="shared" si="3"/>
        <v>4.2658634546803895E-2</v>
      </c>
      <c r="L33" s="79"/>
      <c r="M33" s="80"/>
      <c r="N33" s="81">
        <f>分析係数表!H36</f>
        <v>0.17565964015242874</v>
      </c>
      <c r="O33" s="82">
        <f t="shared" si="4"/>
        <v>4.5455108719600368</v>
      </c>
      <c r="P33" s="76">
        <f>分析係数表!C36</f>
        <v>0.80551211884284601</v>
      </c>
      <c r="Q33" s="82">
        <f t="shared" si="5"/>
        <v>3.6614640936957219</v>
      </c>
      <c r="R33" s="83">
        <v>3.8162374306591369</v>
      </c>
      <c r="S33" s="84">
        <f t="shared" si="6"/>
        <v>5.8406838373846153</v>
      </c>
      <c r="T33" s="85">
        <f>分析係数表!F36</f>
        <v>0.88071450196790801</v>
      </c>
      <c r="U33" s="86">
        <f t="shared" si="7"/>
        <v>5.1439749569942013</v>
      </c>
      <c r="V33" s="87">
        <f>分析係数表!D36</f>
        <v>1.0838631547078413E-2</v>
      </c>
      <c r="W33" s="88">
        <f t="shared" si="8"/>
        <v>0</v>
      </c>
      <c r="X33" s="76">
        <f>分析係数表!E36</f>
        <v>2.6642446260974873E-3</v>
      </c>
      <c r="Y33" s="89">
        <f t="shared" si="9"/>
        <v>0</v>
      </c>
    </row>
    <row r="34" spans="1:25" x14ac:dyDescent="0.2">
      <c r="A34" s="6" t="s">
        <v>22</v>
      </c>
      <c r="B34" s="5" t="s">
        <v>377</v>
      </c>
      <c r="C34" s="75">
        <f>最終需要_まとめ!C35</f>
        <v>100</v>
      </c>
      <c r="D34" s="76">
        <f>投入係数表!AF34</f>
        <v>0.15254515599343185</v>
      </c>
      <c r="E34" s="77">
        <f t="shared" si="0"/>
        <v>15.254515599343184</v>
      </c>
      <c r="F34" s="76">
        <f>分析係数表!C37</f>
        <v>0.2431087913880281</v>
      </c>
      <c r="G34" s="77">
        <f t="shared" si="1"/>
        <v>3.7085068505661427</v>
      </c>
      <c r="H34" s="77">
        <v>3.9146930606764352</v>
      </c>
      <c r="I34" s="77">
        <f t="shared" si="2"/>
        <v>103.91469306067644</v>
      </c>
      <c r="J34" s="76">
        <f>分析係数表!G37</f>
        <v>0.38193760262725779</v>
      </c>
      <c r="K34" s="78">
        <f t="shared" si="3"/>
        <v>39.688928745342103</v>
      </c>
      <c r="L34" s="79"/>
      <c r="M34" s="80"/>
      <c r="N34" s="81">
        <f>分析係数表!H37</f>
        <v>4.6944189860595245E-2</v>
      </c>
      <c r="O34" s="82">
        <f t="shared" si="4"/>
        <v>1.2147658118935381</v>
      </c>
      <c r="P34" s="76">
        <f>分析係数表!C37</f>
        <v>0.2431087913880281</v>
      </c>
      <c r="Q34" s="82">
        <f t="shared" si="5"/>
        <v>0.29532024834893472</v>
      </c>
      <c r="R34" s="83">
        <v>0.38206510476144645</v>
      </c>
      <c r="S34" s="84">
        <f t="shared" si="6"/>
        <v>104.29675816543789</v>
      </c>
      <c r="T34" s="85">
        <f>分析係数表!F37</f>
        <v>0.60410509031198689</v>
      </c>
      <c r="U34" s="86">
        <f t="shared" si="7"/>
        <v>63.006202510779318</v>
      </c>
      <c r="V34" s="87">
        <f>分析係数表!D37</f>
        <v>0.12627257799671593</v>
      </c>
      <c r="W34" s="88">
        <f t="shared" si="8"/>
        <v>13</v>
      </c>
      <c r="X34" s="76">
        <f>分析係数表!E37</f>
        <v>0.11362889983579638</v>
      </c>
      <c r="Y34" s="89">
        <f t="shared" si="9"/>
        <v>12</v>
      </c>
    </row>
    <row r="35" spans="1:25" x14ac:dyDescent="0.2">
      <c r="A35" s="6" t="s">
        <v>23</v>
      </c>
      <c r="B35" s="5" t="s">
        <v>193</v>
      </c>
      <c r="C35" s="90"/>
      <c r="D35" s="76">
        <f>投入係数表!AF35</f>
        <v>1.2479474548440065E-2</v>
      </c>
      <c r="E35" s="77">
        <f t="shared" si="0"/>
        <v>1.2479474548440066</v>
      </c>
      <c r="F35" s="76">
        <f>分析係数表!C38</f>
        <v>1.1157894736842144E-2</v>
      </c>
      <c r="G35" s="77">
        <f t="shared" si="1"/>
        <v>1.3924466338259492E-2</v>
      </c>
      <c r="H35" s="77">
        <v>1.6818203544500442E-2</v>
      </c>
      <c r="I35" s="77">
        <f t="shared" si="2"/>
        <v>1.6818203544500442E-2</v>
      </c>
      <c r="J35" s="76">
        <f>分析係数表!G38</f>
        <v>0.27611940298507465</v>
      </c>
      <c r="K35" s="78">
        <f t="shared" si="3"/>
        <v>4.6438323219889282E-3</v>
      </c>
      <c r="L35" s="79"/>
      <c r="M35" s="80"/>
      <c r="N35" s="81">
        <f>分析係数表!H38</f>
        <v>4.123293618252858E-2</v>
      </c>
      <c r="O35" s="82">
        <f t="shared" si="4"/>
        <v>1.0669767940881589</v>
      </c>
      <c r="P35" s="76">
        <f>分析係数表!C38</f>
        <v>1.1157894736842144E-2</v>
      </c>
      <c r="Q35" s="82">
        <f t="shared" si="5"/>
        <v>1.1905214755088973E-2</v>
      </c>
      <c r="R35" s="83">
        <v>1.4828748306773543E-2</v>
      </c>
      <c r="S35" s="84">
        <f t="shared" si="6"/>
        <v>3.1646951851273988E-2</v>
      </c>
      <c r="T35" s="85">
        <f>分析係数表!F38</f>
        <v>0.61194029850746268</v>
      </c>
      <c r="U35" s="86">
        <f t="shared" si="7"/>
        <v>1.9366045162719902E-2</v>
      </c>
      <c r="V35" s="87">
        <f>分析係数表!D38</f>
        <v>0.16417910447761194</v>
      </c>
      <c r="W35" s="88">
        <f t="shared" si="8"/>
        <v>0</v>
      </c>
      <c r="X35" s="76">
        <f>分析係数表!E38</f>
        <v>0.15671641791044777</v>
      </c>
      <c r="Y35" s="89">
        <f t="shared" si="9"/>
        <v>0</v>
      </c>
    </row>
    <row r="36" spans="1:25" x14ac:dyDescent="0.2">
      <c r="A36" s="6" t="s">
        <v>24</v>
      </c>
      <c r="B36" s="5" t="s">
        <v>39</v>
      </c>
      <c r="C36" s="90"/>
      <c r="D36" s="76">
        <f>投入係数表!AF36</f>
        <v>0</v>
      </c>
      <c r="E36" s="77">
        <f t="shared" si="0"/>
        <v>0</v>
      </c>
      <c r="F36" s="76">
        <f>分析係数表!C39</f>
        <v>1</v>
      </c>
      <c r="G36" s="77">
        <f t="shared" si="1"/>
        <v>0</v>
      </c>
      <c r="H36" s="77">
        <v>0.28508520496076256</v>
      </c>
      <c r="I36" s="77">
        <f t="shared" si="2"/>
        <v>0.28508520496076256</v>
      </c>
      <c r="J36" s="76">
        <f>分析係数表!G39</f>
        <v>0.35370879120879123</v>
      </c>
      <c r="K36" s="78">
        <f t="shared" si="3"/>
        <v>0.10083714323818181</v>
      </c>
      <c r="L36" s="79"/>
      <c r="M36" s="80"/>
      <c r="N36" s="81">
        <f>分析係数表!H39</f>
        <v>3.7431865322463944E-3</v>
      </c>
      <c r="O36" s="82">
        <f t="shared" si="4"/>
        <v>9.6861721129201134E-2</v>
      </c>
      <c r="P36" s="76">
        <f>分析係数表!C39</f>
        <v>1</v>
      </c>
      <c r="Q36" s="82">
        <f t="shared" si="5"/>
        <v>9.6861721129201134E-2</v>
      </c>
      <c r="R36" s="83">
        <v>0.35286524857590851</v>
      </c>
      <c r="S36" s="84">
        <f t="shared" si="6"/>
        <v>0.63795045353667112</v>
      </c>
      <c r="T36" s="85">
        <f>分析係数表!F39</f>
        <v>0.70432692307692313</v>
      </c>
      <c r="U36" s="86">
        <f t="shared" si="7"/>
        <v>0.44932568001501116</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投入係数表!AF37</f>
        <v>1.6420361247947455E-4</v>
      </c>
      <c r="E37" s="77">
        <f t="shared" si="0"/>
        <v>1.6420361247947456E-2</v>
      </c>
      <c r="F37" s="76">
        <f>分析係数表!C40</f>
        <v>0.83748410739660462</v>
      </c>
      <c r="G37" s="77">
        <f t="shared" si="1"/>
        <v>1.3751791582867072E-2</v>
      </c>
      <c r="H37" s="77">
        <v>1.5015034191836026E-2</v>
      </c>
      <c r="I37" s="77">
        <f t="shared" si="2"/>
        <v>1.5015034191836026E-2</v>
      </c>
      <c r="J37" s="76">
        <f>分析係数表!G40</f>
        <v>0.52098192071653671</v>
      </c>
      <c r="K37" s="78">
        <f t="shared" si="3"/>
        <v>7.8225613528872043E-3</v>
      </c>
      <c r="L37" s="79"/>
      <c r="M37" s="80"/>
      <c r="N37" s="81">
        <f>分析係数表!H40</f>
        <v>2.620230572572476E-2</v>
      </c>
      <c r="O37" s="82">
        <f t="shared" si="4"/>
        <v>0.67803204790440796</v>
      </c>
      <c r="P37" s="76">
        <f>分析係数表!C40</f>
        <v>0.83748410739660462</v>
      </c>
      <c r="Q37" s="82">
        <f t="shared" si="5"/>
        <v>0.56784106442551496</v>
      </c>
      <c r="R37" s="83">
        <v>0.56858482933116639</v>
      </c>
      <c r="S37" s="84">
        <f t="shared" si="6"/>
        <v>0.58359986352300242</v>
      </c>
      <c r="T37" s="85">
        <f>分析係数表!F40</f>
        <v>0.71877591640404714</v>
      </c>
      <c r="U37" s="86">
        <f t="shared" si="7"/>
        <v>0.41947752671702293</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投入係数表!AF38</f>
        <v>4.9261083743842361E-4</v>
      </c>
      <c r="E38" s="77">
        <f t="shared" si="0"/>
        <v>4.926108374384236E-2</v>
      </c>
      <c r="F38" s="76">
        <f>分析係数表!C41</f>
        <v>0.81365098605995612</v>
      </c>
      <c r="G38" s="77">
        <f t="shared" si="1"/>
        <v>4.0081329362559412E-2</v>
      </c>
      <c r="H38" s="77">
        <v>4.4758117299311978E-2</v>
      </c>
      <c r="I38" s="77">
        <f t="shared" si="2"/>
        <v>4.4758117299311978E-2</v>
      </c>
      <c r="J38" s="76">
        <f>分析係数表!G41</f>
        <v>0.45125858123569795</v>
      </c>
      <c r="K38" s="78">
        <f t="shared" si="3"/>
        <v>2.0197484511268474E-2</v>
      </c>
      <c r="L38" s="79"/>
      <c r="M38" s="80"/>
      <c r="N38" s="81">
        <f>分析係数表!H41</f>
        <v>4.9838406251507407E-2</v>
      </c>
      <c r="O38" s="82">
        <f t="shared" si="4"/>
        <v>1.2896588952408585</v>
      </c>
      <c r="P38" s="76">
        <f>分析係数表!C41</f>
        <v>0.81365098605995612</v>
      </c>
      <c r="Q38" s="82">
        <f t="shared" si="5"/>
        <v>1.0493322317937182</v>
      </c>
      <c r="R38" s="83">
        <v>1.0695907054887768</v>
      </c>
      <c r="S38" s="84">
        <f t="shared" si="6"/>
        <v>1.1143488227880887</v>
      </c>
      <c r="T38" s="85">
        <f>分析係数表!F41</f>
        <v>0.55572082379862697</v>
      </c>
      <c r="U38" s="86">
        <f t="shared" si="7"/>
        <v>0.61926684579882685</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投入係数表!AF39</f>
        <v>1.3136288998357964E-3</v>
      </c>
      <c r="E39" s="77">
        <f>$C$34*D39</f>
        <v>0.13136288998357964</v>
      </c>
      <c r="F39" s="76">
        <f>分析係数表!C42</f>
        <v>0.2575498575498576</v>
      </c>
      <c r="G39" s="77">
        <f>E39*F39</f>
        <v>3.3832493602608552E-2</v>
      </c>
      <c r="H39" s="77">
        <v>3.8569110703654513E-2</v>
      </c>
      <c r="I39" s="77">
        <f>C39+H39</f>
        <v>3.8569110703654513E-2</v>
      </c>
      <c r="J39" s="76">
        <f>分析係数表!G42</f>
        <v>0.48351648351648352</v>
      </c>
      <c r="K39" s="78">
        <f>I39*J39</f>
        <v>1.8648800779788994E-2</v>
      </c>
      <c r="L39" s="79"/>
      <c r="M39" s="80"/>
      <c r="N39" s="81">
        <f>分析係数表!H42</f>
        <v>1.4085186435772515E-2</v>
      </c>
      <c r="O39" s="82">
        <f t="shared" si="4"/>
        <v>0.36447967229029293</v>
      </c>
      <c r="P39" s="76">
        <f>分析係数表!C42</f>
        <v>0.2575498575498576</v>
      </c>
      <c r="Q39" s="82">
        <f>O39*P39</f>
        <v>9.3871687678183727E-2</v>
      </c>
      <c r="R39" s="83">
        <v>9.820140844286597E-2</v>
      </c>
      <c r="S39" s="84">
        <f>I39+R39</f>
        <v>0.1367705191465205</v>
      </c>
      <c r="T39" s="85">
        <f>分析係数表!F42</f>
        <v>0.55824175824175826</v>
      </c>
      <c r="U39" s="86">
        <f>S39*T39</f>
        <v>7.6351015083991669E-2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投入係数表!AF40</f>
        <v>6.0755336617405585E-2</v>
      </c>
      <c r="E40" s="77">
        <f>$C$34*D40</f>
        <v>6.0755336617405584</v>
      </c>
      <c r="F40" s="76">
        <f>分析係数表!C43</f>
        <v>0.29732567908148977</v>
      </c>
      <c r="G40" s="77">
        <f>E40*F40</f>
        <v>1.8064121717594617</v>
      </c>
      <c r="H40" s="77">
        <v>2.0500926644822925</v>
      </c>
      <c r="I40" s="77">
        <f>C40+H40</f>
        <v>2.0500926644822925</v>
      </c>
      <c r="J40" s="76">
        <f>分析係数表!G43</f>
        <v>0.35619328972357039</v>
      </c>
      <c r="K40" s="78">
        <f>I40*J40</f>
        <v>0.73022925040010767</v>
      </c>
      <c r="L40" s="79"/>
      <c r="M40" s="80"/>
      <c r="N40" s="81">
        <f>分析係数表!H43</f>
        <v>3.7451160098403359E-2</v>
      </c>
      <c r="O40" s="82">
        <f t="shared" si="4"/>
        <v>0.9691164985143268</v>
      </c>
      <c r="P40" s="76">
        <f>分析係数表!C43</f>
        <v>0.29732567908148977</v>
      </c>
      <c r="Q40" s="82">
        <f>O40*P40</f>
        <v>0.2881432210298478</v>
      </c>
      <c r="R40" s="83">
        <v>0.45792657484258736</v>
      </c>
      <c r="S40" s="84">
        <f>I40+R40</f>
        <v>2.5080192393248799</v>
      </c>
      <c r="T40" s="85">
        <f>分析係数表!F43</f>
        <v>0.64929309981008654</v>
      </c>
      <c r="U40" s="86">
        <f>S40*T40</f>
        <v>1.6284395862845866</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投入係数表!AF41</f>
        <v>1.6420361247947455E-4</v>
      </c>
      <c r="E41" s="77">
        <f>$C$34*D41</f>
        <v>1.6420361247947456E-2</v>
      </c>
      <c r="F41" s="76">
        <f>分析係数表!C44</f>
        <v>0.43971020730220212</v>
      </c>
      <c r="G41" s="77">
        <f>E41*F41</f>
        <v>7.2202004483120216E-3</v>
      </c>
      <c r="H41" s="77">
        <v>1.0241592200209424E-2</v>
      </c>
      <c r="I41" s="77">
        <f>C41+H41</f>
        <v>1.0241592200209424E-2</v>
      </c>
      <c r="J41" s="76">
        <f>分析係数表!G44</f>
        <v>0.26333317697828229</v>
      </c>
      <c r="K41" s="78">
        <f>I41*J41</f>
        <v>2.696951011397144E-3</v>
      </c>
      <c r="L41" s="79"/>
      <c r="M41" s="80"/>
      <c r="N41" s="81">
        <f>分析係数表!H44</f>
        <v>0.10921807920505523</v>
      </c>
      <c r="O41" s="82">
        <f t="shared" si="4"/>
        <v>2.8262153219167168</v>
      </c>
      <c r="P41" s="76">
        <f>分析係数表!C44</f>
        <v>0.43971020730220212</v>
      </c>
      <c r="Q41" s="82">
        <f>O41*P41</f>
        <v>1.2427157250806593</v>
      </c>
      <c r="R41" s="83">
        <v>1.2622074769317795</v>
      </c>
      <c r="S41" s="84">
        <f>I41+R41</f>
        <v>1.272449069131989</v>
      </c>
      <c r="T41" s="85">
        <f>分析係数表!F44</f>
        <v>0.45991838266335194</v>
      </c>
      <c r="U41" s="86">
        <f>S41*T41</f>
        <v>0.58522271789667202</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投入係数表!AF42</f>
        <v>1.6420361247947454E-3</v>
      </c>
      <c r="E42" s="77">
        <f>$C$34*D42</f>
        <v>0.16420361247947454</v>
      </c>
      <c r="F42" s="76">
        <f>分析係数表!C45</f>
        <v>1</v>
      </c>
      <c r="G42" s="77">
        <f>E42*F42</f>
        <v>0.16420361247947454</v>
      </c>
      <c r="H42" s="77">
        <v>0.17696076081758183</v>
      </c>
      <c r="I42" s="77">
        <f>C42+H42</f>
        <v>0.17696076081758183</v>
      </c>
      <c r="J42" s="76">
        <f>分析係数表!G45</f>
        <v>0</v>
      </c>
      <c r="K42" s="78">
        <f>I42*J42</f>
        <v>0</v>
      </c>
      <c r="L42" s="79"/>
      <c r="M42" s="80"/>
      <c r="N42" s="81">
        <f>分析係数表!H45</f>
        <v>0</v>
      </c>
      <c r="O42" s="82">
        <f t="shared" si="4"/>
        <v>0</v>
      </c>
      <c r="P42" s="76">
        <f>分析係数表!C45</f>
        <v>1</v>
      </c>
      <c r="Q42" s="82">
        <f>O42*P42</f>
        <v>0</v>
      </c>
      <c r="R42" s="83">
        <v>1.1727839527577617E-2</v>
      </c>
      <c r="S42" s="84">
        <f>I42+R42</f>
        <v>0.18868860034515944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1.4121510673234812E-2</v>
      </c>
      <c r="E43" s="77">
        <f>$C$34*D43</f>
        <v>1.4121510673234812</v>
      </c>
      <c r="F43" s="76">
        <f>分析係数表!C46</f>
        <v>1</v>
      </c>
      <c r="G43" s="77">
        <f>E43*F43</f>
        <v>1.4121510673234812</v>
      </c>
      <c r="H43" s="77">
        <v>1.5026658586601773</v>
      </c>
      <c r="I43" s="77">
        <f>C43+H43</f>
        <v>1.5026658586601773</v>
      </c>
      <c r="J43" s="76">
        <f>分析係数表!G46</f>
        <v>9.3457943925233638E-3</v>
      </c>
      <c r="K43" s="78">
        <f>I43*J43</f>
        <v>1.4043606155702592E-2</v>
      </c>
      <c r="L43" s="79"/>
      <c r="M43" s="80"/>
      <c r="N43" s="81">
        <f>分析係数表!H46</f>
        <v>5.0031354010901551E-2</v>
      </c>
      <c r="O43" s="82">
        <f t="shared" si="4"/>
        <v>1.2946517674640132</v>
      </c>
      <c r="P43" s="76">
        <f>分析係数表!C46</f>
        <v>1</v>
      </c>
      <c r="Q43" s="82">
        <f>O43*P43</f>
        <v>1.2946517674640132</v>
      </c>
      <c r="R43" s="83">
        <v>1.349378198857029</v>
      </c>
      <c r="S43" s="84">
        <f>I43+R43</f>
        <v>2.8520440575172064</v>
      </c>
      <c r="T43" s="85">
        <f>分析係数表!F46</f>
        <v>0.31355140186915886</v>
      </c>
      <c r="U43" s="86">
        <f>S43*T43</f>
        <v>0.89426241242712401</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投入係数表!AF44</f>
        <v>0.37422003284072247</v>
      </c>
      <c r="E44" s="91">
        <f>SUM(E5:E43)</f>
        <v>37.422003284072247</v>
      </c>
      <c r="F44" s="92">
        <f>分析係数表!C47</f>
        <v>0.44631798907903963</v>
      </c>
      <c r="G44" s="91">
        <f>SUM(G5:G43)</f>
        <v>10.804540556502728</v>
      </c>
      <c r="H44" s="91">
        <f>SUM(H5:H43)</f>
        <v>12.280697354964259</v>
      </c>
      <c r="I44" s="91">
        <f>SUM(I5:I43)</f>
        <v>112.28069735496425</v>
      </c>
      <c r="J44" s="92">
        <f>分析係数表!G47</f>
        <v>0.26122233306007958</v>
      </c>
      <c r="K44" s="93">
        <f>SUM(K5:K43)</f>
        <v>41.270826976961736</v>
      </c>
      <c r="L44" s="94">
        <f>最終需要_まとめ!$L$33</f>
        <v>0.627</v>
      </c>
      <c r="M44" s="91">
        <f>K44*L44</f>
        <v>25.876808514555009</v>
      </c>
      <c r="N44" s="95">
        <f>分析係数表!H47</f>
        <v>1</v>
      </c>
      <c r="O44" s="96">
        <f>SUM(O5:O43)</f>
        <v>25.876808514555016</v>
      </c>
      <c r="P44" s="92">
        <f>分析係数表!C47</f>
        <v>0.44631798907903963</v>
      </c>
      <c r="Q44" s="96">
        <f>SUM(Q5:Q43)</f>
        <v>11.224501783570155</v>
      </c>
      <c r="R44" s="91">
        <f>SUM(R5:R43)</f>
        <v>12.658648590532509</v>
      </c>
      <c r="S44" s="97">
        <f>SUM(S5:S43)</f>
        <v>124.9393459454968</v>
      </c>
      <c r="T44" s="98">
        <f>分析係数表!F47</f>
        <v>0.52393110055407954</v>
      </c>
      <c r="U44" s="99">
        <f>SUM(U5:U43)</f>
        <v>75.698982011788161</v>
      </c>
      <c r="V44" s="100">
        <f>分析係数表!D47</f>
        <v>0.10969491056701794</v>
      </c>
      <c r="W44" s="101">
        <f>SUM(W5:W43)</f>
        <v>13</v>
      </c>
      <c r="X44" s="92">
        <f>分析係数表!E47</f>
        <v>8.3823050104198563E-2</v>
      </c>
      <c r="Y44" s="102">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0.75107940679556973</v>
      </c>
      <c r="G5" s="77">
        <f t="shared" ref="G5:G38" si="1">E5*F5</f>
        <v>0</v>
      </c>
      <c r="H5" s="77">
        <f t="array" ref="H5:H43">MMULT(逆行列係数!C5:AO43,'31'!G5:G43)</f>
        <v>2.9762286276673207E-4</v>
      </c>
      <c r="I5" s="77">
        <f t="shared" ref="I5:I38" si="2">C5+H5</f>
        <v>2.9762286276673207E-4</v>
      </c>
      <c r="J5" s="76">
        <f>分析係数表!G8</f>
        <v>0.11972085188304657</v>
      </c>
      <c r="K5" s="78">
        <f t="shared" ref="K5:K38" si="3">I5*J5</f>
        <v>3.5631662670304228E-5</v>
      </c>
      <c r="L5" s="79" t="s">
        <v>187</v>
      </c>
      <c r="M5" s="80" t="s">
        <v>187</v>
      </c>
      <c r="N5" s="81">
        <f>分析係数表!H8</f>
        <v>1.1750518547103371E-2</v>
      </c>
      <c r="O5" s="82">
        <f t="shared" ref="O5:O43" si="4">$M$44*N5</f>
        <v>0.22128425942275545</v>
      </c>
      <c r="P5" s="76">
        <f>分析係数表!C8</f>
        <v>0.75107940679556973</v>
      </c>
      <c r="Q5" s="82">
        <f t="shared" ref="Q5:Q38" si="5">O5*P5</f>
        <v>0.16620205030044014</v>
      </c>
      <c r="R5" s="83">
        <f t="array" ref="R5:R43">MMULT(逆行列係数!C5:AO43,'31'!Q5:Q43)</f>
        <v>0.234659976801286</v>
      </c>
      <c r="S5" s="84">
        <f t="shared" ref="S5:S38" si="6">I5+R5</f>
        <v>0.23495759966405275</v>
      </c>
      <c r="T5" s="85">
        <f>分析係数表!F8</f>
        <v>0.45193117555047529</v>
      </c>
      <c r="U5" s="86">
        <f t="shared" ref="U5:U38" si="7">S5*T5</f>
        <v>0.10618466422069332</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投入係数表!AG6</f>
        <v>0</v>
      </c>
      <c r="E6" s="77">
        <f t="shared" si="0"/>
        <v>0</v>
      </c>
      <c r="F6" s="76">
        <f>分析係数表!C9</f>
        <v>5.0420168067226934E-2</v>
      </c>
      <c r="G6" s="77">
        <f t="shared" si="1"/>
        <v>0</v>
      </c>
      <c r="H6" s="77">
        <v>1.1436138723128616E-6</v>
      </c>
      <c r="I6" s="77">
        <f t="shared" si="2"/>
        <v>1.1436138723128616E-6</v>
      </c>
      <c r="J6" s="76">
        <f>分析係数表!G9</f>
        <v>0.2857142857142857</v>
      </c>
      <c r="K6" s="78">
        <f t="shared" si="3"/>
        <v>3.2674682066081761E-7</v>
      </c>
      <c r="L6" s="79"/>
      <c r="M6" s="80"/>
      <c r="N6" s="81">
        <f>分析係数表!H9</f>
        <v>6.077854420915537E-4</v>
      </c>
      <c r="O6" s="82">
        <f t="shared" si="4"/>
        <v>1.1445737556349421E-2</v>
      </c>
      <c r="P6" s="76">
        <f>分析係数表!C9</f>
        <v>5.0420168067226934E-2</v>
      </c>
      <c r="Q6" s="82">
        <f t="shared" si="5"/>
        <v>5.7709601124450905E-4</v>
      </c>
      <c r="R6" s="83">
        <v>6.6457230845277005E-4</v>
      </c>
      <c r="S6" s="84">
        <f t="shared" si="6"/>
        <v>6.6571592232508294E-4</v>
      </c>
      <c r="T6" s="85">
        <f>分析係数表!F9</f>
        <v>0.7142857142857143</v>
      </c>
      <c r="U6" s="86">
        <f t="shared" si="7"/>
        <v>4.7551137308934498E-4</v>
      </c>
      <c r="V6" s="87">
        <f>分析係数表!D9</f>
        <v>0.14285714285714285</v>
      </c>
      <c r="W6" s="88">
        <f t="shared" si="8"/>
        <v>0</v>
      </c>
      <c r="X6" s="76">
        <f>分析係数表!E9</f>
        <v>0</v>
      </c>
      <c r="Y6" s="89">
        <f t="shared" si="9"/>
        <v>0</v>
      </c>
    </row>
    <row r="7" spans="1:25" x14ac:dyDescent="0.2">
      <c r="A7" s="6" t="s">
        <v>220</v>
      </c>
      <c r="B7" s="5" t="s">
        <v>266</v>
      </c>
      <c r="C7" s="90"/>
      <c r="D7" s="76">
        <f>投入係数表!AG7</f>
        <v>0</v>
      </c>
      <c r="E7" s="77">
        <f t="shared" si="0"/>
        <v>0</v>
      </c>
      <c r="F7" s="76">
        <f>分析係数表!C10</f>
        <v>1</v>
      </c>
      <c r="G7" s="77">
        <f t="shared" si="1"/>
        <v>0</v>
      </c>
      <c r="H7" s="77">
        <v>4.2788765336591189E-4</v>
      </c>
      <c r="I7" s="77">
        <f t="shared" si="2"/>
        <v>4.2788765336591189E-4</v>
      </c>
      <c r="J7" s="76">
        <f>分析係数表!G10</f>
        <v>0.17928858290304073</v>
      </c>
      <c r="K7" s="78">
        <f t="shared" si="3"/>
        <v>7.6715371013681854E-5</v>
      </c>
      <c r="L7" s="79"/>
      <c r="M7" s="80"/>
      <c r="N7" s="81">
        <f>分析係数表!H10</f>
        <v>1.1866287202739858E-3</v>
      </c>
      <c r="O7" s="82">
        <f t="shared" si="4"/>
        <v>2.2346439990967915E-2</v>
      </c>
      <c r="P7" s="76">
        <f>分析係数表!C10</f>
        <v>1</v>
      </c>
      <c r="Q7" s="82">
        <f t="shared" si="5"/>
        <v>2.2346439990967915E-2</v>
      </c>
      <c r="R7" s="83">
        <v>3.7240009060931382E-2</v>
      </c>
      <c r="S7" s="84">
        <f t="shared" si="6"/>
        <v>3.7667896714297294E-2</v>
      </c>
      <c r="T7" s="85">
        <f>分析係数表!F10</f>
        <v>0.51912411550965765</v>
      </c>
      <c r="U7" s="86">
        <f t="shared" si="7"/>
        <v>1.9554313564918723E-2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投入係数表!AG8</f>
        <v>0</v>
      </c>
      <c r="E8" s="77">
        <f t="shared" si="0"/>
        <v>0</v>
      </c>
      <c r="F8" s="76">
        <f>分析係数表!C11</f>
        <v>1.2755102040816757E-3</v>
      </c>
      <c r="G8" s="77">
        <f t="shared" si="1"/>
        <v>0</v>
      </c>
      <c r="H8" s="77">
        <v>8.2518708395724362E-6</v>
      </c>
      <c r="I8" s="77">
        <f t="shared" si="2"/>
        <v>8.2518708395724362E-6</v>
      </c>
      <c r="J8" s="76">
        <f>分析係数表!G11</f>
        <v>0.5714285714285714</v>
      </c>
      <c r="K8" s="78">
        <f t="shared" si="3"/>
        <v>4.7153547654699634E-6</v>
      </c>
      <c r="L8" s="79"/>
      <c r="M8" s="80"/>
      <c r="N8" s="81">
        <f>分析係数表!H11</f>
        <v>-1.9294775939414404E-5</v>
      </c>
      <c r="O8" s="82">
        <f t="shared" si="4"/>
        <v>-3.6335674782061653E-4</v>
      </c>
      <c r="P8" s="76">
        <f>分析係数表!C11</f>
        <v>1.2755102040816757E-3</v>
      </c>
      <c r="Q8" s="82">
        <f t="shared" si="5"/>
        <v>-4.6346523956712858E-7</v>
      </c>
      <c r="R8" s="83">
        <v>1.0172502959855648E-4</v>
      </c>
      <c r="S8" s="84">
        <f t="shared" si="6"/>
        <v>1.0997690043812892E-4</v>
      </c>
      <c r="T8" s="85">
        <f>分析係数表!F11</f>
        <v>0.8571428571428571</v>
      </c>
      <c r="U8" s="86">
        <f t="shared" si="7"/>
        <v>9.4265914661253346E-5</v>
      </c>
      <c r="V8" s="87">
        <f>分析係数表!D11</f>
        <v>0.14285714285714285</v>
      </c>
      <c r="W8" s="88">
        <f t="shared" si="8"/>
        <v>0</v>
      </c>
      <c r="X8" s="76">
        <f>分析係数表!E11</f>
        <v>0</v>
      </c>
      <c r="Y8" s="89">
        <f t="shared" si="9"/>
        <v>0</v>
      </c>
    </row>
    <row r="9" spans="1:25" x14ac:dyDescent="0.2">
      <c r="A9" s="6" t="s">
        <v>222</v>
      </c>
      <c r="B9" s="5" t="s">
        <v>190</v>
      </c>
      <c r="C9" s="90"/>
      <c r="D9" s="76">
        <f>投入係数表!AG9</f>
        <v>0</v>
      </c>
      <c r="E9" s="77">
        <f t="shared" si="0"/>
        <v>0</v>
      </c>
      <c r="F9" s="76">
        <f>分析係数表!C12</f>
        <v>9.1502903081732923E-2</v>
      </c>
      <c r="G9" s="77">
        <f t="shared" si="1"/>
        <v>0</v>
      </c>
      <c r="H9" s="77">
        <v>7.3528697977043721E-5</v>
      </c>
      <c r="I9" s="77">
        <f t="shared" si="2"/>
        <v>7.3528697977043721E-5</v>
      </c>
      <c r="J9" s="76">
        <f>分析係数表!G12</f>
        <v>0.14161426479455594</v>
      </c>
      <c r="K9" s="78">
        <f t="shared" si="3"/>
        <v>1.0412712505319999E-5</v>
      </c>
      <c r="L9" s="79"/>
      <c r="M9" s="80"/>
      <c r="N9" s="81">
        <f>分析係数表!H12</f>
        <v>9.0270609232550286E-2</v>
      </c>
      <c r="O9" s="82">
        <f t="shared" si="4"/>
        <v>1.6999645446787544</v>
      </c>
      <c r="P9" s="76">
        <f>分析係数表!C12</f>
        <v>9.1502903081732923E-2</v>
      </c>
      <c r="Q9" s="82">
        <f t="shared" si="5"/>
        <v>0.1555516909741223</v>
      </c>
      <c r="R9" s="83">
        <v>0.17688682522197999</v>
      </c>
      <c r="S9" s="84">
        <f t="shared" si="6"/>
        <v>0.17696035391995704</v>
      </c>
      <c r="T9" s="85">
        <f>分析係数表!F12</f>
        <v>0.30579722628994743</v>
      </c>
      <c r="U9" s="86">
        <f t="shared" si="7"/>
        <v>5.4113985392010289E-2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0.25598482883962437</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投入係数表!AG11</f>
        <v>0</v>
      </c>
      <c r="E11" s="77">
        <f t="shared" si="0"/>
        <v>0</v>
      </c>
      <c r="F11" s="76">
        <f>分析係数表!C14</f>
        <v>8.6714152988541793E-3</v>
      </c>
      <c r="G11" s="77">
        <f t="shared" si="1"/>
        <v>0</v>
      </c>
      <c r="H11" s="77">
        <v>2.8315301042313649E-4</v>
      </c>
      <c r="I11" s="77">
        <f t="shared" si="2"/>
        <v>2.8315301042313649E-4</v>
      </c>
      <c r="J11" s="76">
        <f>分析係数表!G14</f>
        <v>0.2</v>
      </c>
      <c r="K11" s="78">
        <f t="shared" si="3"/>
        <v>5.6630602084627304E-5</v>
      </c>
      <c r="L11" s="79"/>
      <c r="M11" s="80"/>
      <c r="N11" s="81">
        <f>分析係数表!H14</f>
        <v>1.1383917804254498E-3</v>
      </c>
      <c r="O11" s="82">
        <f t="shared" si="4"/>
        <v>2.1438048121416375E-2</v>
      </c>
      <c r="P11" s="76">
        <f>分析係数表!C14</f>
        <v>8.6714152988541793E-3</v>
      </c>
      <c r="Q11" s="82">
        <f t="shared" si="5"/>
        <v>1.8589821845762204E-4</v>
      </c>
      <c r="R11" s="83">
        <v>1.4892041148960506E-3</v>
      </c>
      <c r="S11" s="84">
        <f t="shared" si="6"/>
        <v>1.7723571253191871E-3</v>
      </c>
      <c r="T11" s="85">
        <f>分析係数表!F14</f>
        <v>0.33888888888888891</v>
      </c>
      <c r="U11" s="86">
        <f t="shared" si="7"/>
        <v>6.0063213691372453E-4</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0.15751515018023726</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投入係数表!AG13</f>
        <v>0</v>
      </c>
      <c r="E13" s="77">
        <f t="shared" si="0"/>
        <v>0</v>
      </c>
      <c r="F13" s="76">
        <f>分析係数表!C16</f>
        <v>2.5322997416020621E-2</v>
      </c>
      <c r="G13" s="77">
        <f t="shared" si="1"/>
        <v>0</v>
      </c>
      <c r="H13" s="77">
        <v>4.0945534711627298E-4</v>
      </c>
      <c r="I13" s="77">
        <f t="shared" si="2"/>
        <v>4.0945534711627298E-4</v>
      </c>
      <c r="J13" s="76">
        <f>分析係数表!G16</f>
        <v>3.2710280373831772E-2</v>
      </c>
      <c r="K13" s="78">
        <f t="shared" si="3"/>
        <v>1.3393399204737899E-5</v>
      </c>
      <c r="L13" s="79"/>
      <c r="M13" s="80"/>
      <c r="N13" s="81">
        <f>分析係数表!H16</f>
        <v>1.6091843133471614E-2</v>
      </c>
      <c r="O13" s="82">
        <f t="shared" si="4"/>
        <v>0.30303952768239423</v>
      </c>
      <c r="P13" s="76">
        <f>分析係数表!C16</f>
        <v>2.5322997416020621E-2</v>
      </c>
      <c r="Q13" s="82">
        <f t="shared" si="5"/>
        <v>7.6738691764533786E-3</v>
      </c>
      <c r="R13" s="83">
        <v>9.0923985960215132E-3</v>
      </c>
      <c r="S13" s="84">
        <f t="shared" si="6"/>
        <v>9.501853943137786E-3</v>
      </c>
      <c r="T13" s="85">
        <f>分析係数表!F16</f>
        <v>0.28504672897196259</v>
      </c>
      <c r="U13" s="86">
        <f t="shared" si="7"/>
        <v>2.7084723856607706E-3</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投入係数表!AG14</f>
        <v>7.462686567164179E-3</v>
      </c>
      <c r="E14" s="77">
        <f t="shared" si="0"/>
        <v>0.74626865671641784</v>
      </c>
      <c r="F14" s="76">
        <f>分析係数表!C17</f>
        <v>1.516108654453574E-2</v>
      </c>
      <c r="G14" s="77">
        <f t="shared" si="1"/>
        <v>1.1314243689952043E-2</v>
      </c>
      <c r="H14" s="77">
        <v>1.2329488860023189E-2</v>
      </c>
      <c r="I14" s="77">
        <f t="shared" si="2"/>
        <v>1.2329488860023189E-2</v>
      </c>
      <c r="J14" s="76">
        <f>分析係数表!G17</f>
        <v>0.22093023255813954</v>
      </c>
      <c r="K14" s="78">
        <f t="shared" si="3"/>
        <v>2.723956841167914E-3</v>
      </c>
      <c r="L14" s="79"/>
      <c r="M14" s="80"/>
      <c r="N14" s="81">
        <f>分析係数表!H17</f>
        <v>2.7205634074574307E-3</v>
      </c>
      <c r="O14" s="82">
        <f t="shared" si="4"/>
        <v>5.1233301442706929E-2</v>
      </c>
      <c r="P14" s="76">
        <f>分析係数表!C17</f>
        <v>1.516108654453574E-2</v>
      </c>
      <c r="Q14" s="82">
        <f t="shared" si="5"/>
        <v>7.767525171351675E-4</v>
      </c>
      <c r="R14" s="83">
        <v>1.7299463442060599E-3</v>
      </c>
      <c r="S14" s="84">
        <f t="shared" si="6"/>
        <v>1.405943520422925E-2</v>
      </c>
      <c r="T14" s="85">
        <f>分析係数表!F17</f>
        <v>0.34593023255813954</v>
      </c>
      <c r="U14" s="86">
        <f t="shared" si="7"/>
        <v>4.8635836898351182E-3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投入係数表!AG15</f>
        <v>0</v>
      </c>
      <c r="E15" s="77">
        <f t="shared" si="0"/>
        <v>0</v>
      </c>
      <c r="F15" s="76">
        <f>分析係数表!C18</f>
        <v>0.19618745035742657</v>
      </c>
      <c r="G15" s="77">
        <f t="shared" si="1"/>
        <v>0</v>
      </c>
      <c r="H15" s="77">
        <v>1.4010004021957675E-3</v>
      </c>
      <c r="I15" s="77">
        <f t="shared" si="2"/>
        <v>1.4010004021957675E-3</v>
      </c>
      <c r="J15" s="76">
        <f>分析係数表!G18</f>
        <v>0.21566025215660253</v>
      </c>
      <c r="K15" s="78">
        <f t="shared" si="3"/>
        <v>3.0214010000904077E-4</v>
      </c>
      <c r="L15" s="79"/>
      <c r="M15" s="80"/>
      <c r="N15" s="81">
        <f>分析係数表!H18</f>
        <v>4.341324586368241E-4</v>
      </c>
      <c r="O15" s="82">
        <f t="shared" si="4"/>
        <v>8.1755268259638726E-3</v>
      </c>
      <c r="P15" s="76">
        <f>分析係数表!C18</f>
        <v>0.19618745035742657</v>
      </c>
      <c r="Q15" s="82">
        <f t="shared" si="5"/>
        <v>1.6039357633145966E-3</v>
      </c>
      <c r="R15" s="83">
        <v>4.8427037168326369E-3</v>
      </c>
      <c r="S15" s="84">
        <f t="shared" si="6"/>
        <v>6.2437041190284044E-3</v>
      </c>
      <c r="T15" s="85">
        <f>分析係数表!F18</f>
        <v>0.46051758460517583</v>
      </c>
      <c r="U15" s="86">
        <f t="shared" si="7"/>
        <v>2.8753355398843479E-3</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投入係数表!AG16</f>
        <v>0</v>
      </c>
      <c r="E16" s="77">
        <f t="shared" si="0"/>
        <v>0</v>
      </c>
      <c r="F16" s="76">
        <f>分析係数表!C19</f>
        <v>5.4503729202524331E-2</v>
      </c>
      <c r="G16" s="77">
        <f t="shared" si="1"/>
        <v>0</v>
      </c>
      <c r="H16" s="77">
        <v>1.7103626428034227E-4</v>
      </c>
      <c r="I16" s="77">
        <f t="shared" si="2"/>
        <v>1.7103626428034227E-4</v>
      </c>
      <c r="J16" s="76">
        <f>分析係数表!G19</f>
        <v>5.7142857142857141E-2</v>
      </c>
      <c r="K16" s="78">
        <f t="shared" si="3"/>
        <v>9.7735008160195581E-6</v>
      </c>
      <c r="L16" s="79"/>
      <c r="M16" s="80"/>
      <c r="N16" s="81">
        <f>分析係数表!H19</f>
        <v>-1.1576865563648642E-4</v>
      </c>
      <c r="O16" s="82">
        <f t="shared" si="4"/>
        <v>-2.1801404869236994E-3</v>
      </c>
      <c r="P16" s="76">
        <f>分析係数表!C19</f>
        <v>5.4503729202524331E-2</v>
      </c>
      <c r="Q16" s="82">
        <f t="shared" si="5"/>
        <v>-1.1882578672274885E-4</v>
      </c>
      <c r="R16" s="83">
        <v>6.3773540402713093E-4</v>
      </c>
      <c r="S16" s="84">
        <f t="shared" si="6"/>
        <v>8.0877166830747318E-4</v>
      </c>
      <c r="T16" s="85">
        <f>分析係数表!F19</f>
        <v>0.24047619047619048</v>
      </c>
      <c r="U16" s="86">
        <f t="shared" si="7"/>
        <v>1.9449032975965428E-4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投入係数表!AG17</f>
        <v>0</v>
      </c>
      <c r="E17" s="77">
        <f t="shared" si="0"/>
        <v>0</v>
      </c>
      <c r="F17" s="76">
        <f>分析係数表!C20</f>
        <v>8.1453634085213444E-3</v>
      </c>
      <c r="G17" s="77">
        <f t="shared" si="1"/>
        <v>0</v>
      </c>
      <c r="H17" s="77">
        <v>4.6604839497236507E-5</v>
      </c>
      <c r="I17" s="77">
        <f t="shared" si="2"/>
        <v>4.6604839497236507E-5</v>
      </c>
      <c r="J17" s="76">
        <f>分析係数表!G20</f>
        <v>0.10256410256410256</v>
      </c>
      <c r="K17" s="78">
        <f t="shared" si="3"/>
        <v>4.7799835381781033E-6</v>
      </c>
      <c r="L17" s="79"/>
      <c r="M17" s="80"/>
      <c r="N17" s="81">
        <f>分析係数表!H20</f>
        <v>5.4025372630360328E-4</v>
      </c>
      <c r="O17" s="82">
        <f t="shared" si="4"/>
        <v>1.0173988938977262E-2</v>
      </c>
      <c r="P17" s="76">
        <f>分析係数表!C20</f>
        <v>8.1453634085213444E-3</v>
      </c>
      <c r="Q17" s="82">
        <f t="shared" si="5"/>
        <v>8.2870837222246294E-5</v>
      </c>
      <c r="R17" s="83">
        <v>2.3577192424353507E-4</v>
      </c>
      <c r="S17" s="84">
        <f t="shared" si="6"/>
        <v>2.8237676374077156E-4</v>
      </c>
      <c r="T17" s="85">
        <f>分析係数表!F20</f>
        <v>0.23076923076923078</v>
      </c>
      <c r="U17" s="86">
        <f t="shared" si="7"/>
        <v>6.5163868555562676E-5</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投入係数表!AG18</f>
        <v>0</v>
      </c>
      <c r="E18" s="77">
        <f t="shared" si="0"/>
        <v>0</v>
      </c>
      <c r="F18" s="76">
        <f>分析係数表!C21</f>
        <v>1.4319809069212375E-2</v>
      </c>
      <c r="G18" s="77">
        <f t="shared" si="1"/>
        <v>0</v>
      </c>
      <c r="H18" s="77">
        <v>1.9093707932081041E-4</v>
      </c>
      <c r="I18" s="77">
        <f t="shared" si="2"/>
        <v>1.9093707932081041E-4</v>
      </c>
      <c r="J18" s="76">
        <f>分析係数表!G21</f>
        <v>0.28315412186379929</v>
      </c>
      <c r="K18" s="78">
        <f t="shared" si="3"/>
        <v>5.4064621026322662E-5</v>
      </c>
      <c r="L18" s="79"/>
      <c r="M18" s="80"/>
      <c r="N18" s="81">
        <f>分析係数表!H21</f>
        <v>8.9720708118276973E-4</v>
      </c>
      <c r="O18" s="82">
        <f t="shared" si="4"/>
        <v>1.6896088773658668E-2</v>
      </c>
      <c r="P18" s="76">
        <f>分析係数表!C21</f>
        <v>1.4319809069212375E-2</v>
      </c>
      <c r="Q18" s="82">
        <f t="shared" si="5"/>
        <v>2.419487652552548E-4</v>
      </c>
      <c r="R18" s="83">
        <v>6.3850199176654625E-4</v>
      </c>
      <c r="S18" s="84">
        <f t="shared" si="6"/>
        <v>8.2943907108735666E-4</v>
      </c>
      <c r="T18" s="85">
        <f>分析係数表!F21</f>
        <v>0.4265232974910394</v>
      </c>
      <c r="U18" s="86">
        <f t="shared" si="7"/>
        <v>3.5377508766808402E-4</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投入係数表!AG19</f>
        <v>0</v>
      </c>
      <c r="E19" s="77">
        <f t="shared" si="0"/>
        <v>0</v>
      </c>
      <c r="F19" s="76">
        <f>分析係数表!C22</f>
        <v>8.8888888888888351E-3</v>
      </c>
      <c r="G19" s="77">
        <f t="shared" si="1"/>
        <v>0</v>
      </c>
      <c r="H19" s="77">
        <v>4.056938409295365E-4</v>
      </c>
      <c r="I19" s="77">
        <f t="shared" si="2"/>
        <v>4.056938409295365E-4</v>
      </c>
      <c r="J19" s="76">
        <f>分析係数表!G22</f>
        <v>0.19767441860465115</v>
      </c>
      <c r="K19" s="78">
        <f t="shared" si="3"/>
        <v>8.0195294137233952E-5</v>
      </c>
      <c r="L19" s="79"/>
      <c r="M19" s="80"/>
      <c r="N19" s="81">
        <f>分析係数表!H22</f>
        <v>3.8589551878828809E-5</v>
      </c>
      <c r="O19" s="82">
        <f t="shared" si="4"/>
        <v>7.2671349564123306E-4</v>
      </c>
      <c r="P19" s="76">
        <f>分析係数表!C22</f>
        <v>8.8888888888888351E-3</v>
      </c>
      <c r="Q19" s="82">
        <f t="shared" si="5"/>
        <v>6.4596755168109213E-6</v>
      </c>
      <c r="R19" s="83">
        <v>6.5102681738721873E-5</v>
      </c>
      <c r="S19" s="84">
        <f t="shared" si="6"/>
        <v>4.7079652266825839E-4</v>
      </c>
      <c r="T19" s="85">
        <f>分析係数表!F22</f>
        <v>0.41860465116279072</v>
      </c>
      <c r="U19" s="86">
        <f t="shared" si="7"/>
        <v>1.9707761414020119E-4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5.4503512173092485E-4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投入係数表!AG21</f>
        <v>0</v>
      </c>
      <c r="E21" s="77">
        <f t="shared" si="0"/>
        <v>0</v>
      </c>
      <c r="F21" s="76">
        <f>分析係数表!C24</f>
        <v>3.6742192284139663E-2</v>
      </c>
      <c r="G21" s="77">
        <f t="shared" si="1"/>
        <v>0</v>
      </c>
      <c r="H21" s="77">
        <v>9.203757908326811E-4</v>
      </c>
      <c r="I21" s="77">
        <f t="shared" si="2"/>
        <v>9.203757908326811E-4</v>
      </c>
      <c r="J21" s="76">
        <f>分析係数表!G24</f>
        <v>0.21568627450980393</v>
      </c>
      <c r="K21" s="78">
        <f t="shared" si="3"/>
        <v>1.9851242547371553E-4</v>
      </c>
      <c r="L21" s="79"/>
      <c r="M21" s="80"/>
      <c r="N21" s="81">
        <f>分析係数表!H24</f>
        <v>3.6660074284887369E-4</v>
      </c>
      <c r="O21" s="82">
        <f t="shared" si="4"/>
        <v>6.9037782085917144E-3</v>
      </c>
      <c r="P21" s="76">
        <f>分析係数表!C24</f>
        <v>3.6742192284139663E-2</v>
      </c>
      <c r="Q21" s="82">
        <f t="shared" si="5"/>
        <v>2.5365994642713002E-4</v>
      </c>
      <c r="R21" s="83">
        <v>1.0036945342295506E-3</v>
      </c>
      <c r="S21" s="84">
        <f t="shared" si="6"/>
        <v>1.9240703250622319E-3</v>
      </c>
      <c r="T21" s="85">
        <f>分析係数表!F24</f>
        <v>0.41176470588235292</v>
      </c>
      <c r="U21" s="86">
        <f t="shared" si="7"/>
        <v>7.9226425149621306E-4</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投入係数表!AG22</f>
        <v>0</v>
      </c>
      <c r="E22" s="77">
        <f t="shared" si="0"/>
        <v>0</v>
      </c>
      <c r="F22" s="76">
        <f>分析係数表!C25</f>
        <v>5.4298642533936459E-3</v>
      </c>
      <c r="G22" s="77">
        <f t="shared" si="1"/>
        <v>0</v>
      </c>
      <c r="H22" s="77">
        <v>3.7076407216376654E-4</v>
      </c>
      <c r="I22" s="77">
        <f t="shared" si="2"/>
        <v>3.7076407216376654E-4</v>
      </c>
      <c r="J22" s="76">
        <f>分析係数表!G25</f>
        <v>0.19285714285714287</v>
      </c>
      <c r="K22" s="78">
        <f t="shared" si="3"/>
        <v>7.1504499631583554E-5</v>
      </c>
      <c r="L22" s="79"/>
      <c r="M22" s="80"/>
      <c r="N22" s="81">
        <f>分析係数表!H25</f>
        <v>5.0166417442477451E-4</v>
      </c>
      <c r="O22" s="82">
        <f t="shared" si="4"/>
        <v>9.4472754433360309E-3</v>
      </c>
      <c r="P22" s="76">
        <f>分析係数表!C25</f>
        <v>5.4298642533936459E-3</v>
      </c>
      <c r="Q22" s="82">
        <f t="shared" si="5"/>
        <v>5.1297423221733924E-5</v>
      </c>
      <c r="R22" s="83">
        <v>2.3469478452587783E-4</v>
      </c>
      <c r="S22" s="84">
        <f t="shared" si="6"/>
        <v>6.0545885668964437E-4</v>
      </c>
      <c r="T22" s="85">
        <f>分析係数表!F25</f>
        <v>0.35</v>
      </c>
      <c r="U22" s="86">
        <f t="shared" si="7"/>
        <v>2.1191059984137551E-4</v>
      </c>
      <c r="V22" s="87">
        <f>分析係数表!D25</f>
        <v>1.4285714285714285E-2</v>
      </c>
      <c r="W22" s="88">
        <f t="shared" si="8"/>
        <v>0</v>
      </c>
      <c r="X22" s="76">
        <f>分析係数表!E25</f>
        <v>0</v>
      </c>
      <c r="Y22" s="89">
        <f t="shared" si="9"/>
        <v>0</v>
      </c>
    </row>
    <row r="23" spans="1:25" x14ac:dyDescent="0.2">
      <c r="A23" s="6" t="s">
        <v>11</v>
      </c>
      <c r="B23" s="5" t="s">
        <v>35</v>
      </c>
      <c r="C23" s="90"/>
      <c r="D23" s="76">
        <f>投入係数表!AG23</f>
        <v>0</v>
      </c>
      <c r="E23" s="77">
        <f t="shared" si="0"/>
        <v>0</v>
      </c>
      <c r="F23" s="76">
        <f>分析係数表!C26</f>
        <v>0.48330404217926182</v>
      </c>
      <c r="G23" s="77">
        <f t="shared" si="1"/>
        <v>0</v>
      </c>
      <c r="H23" s="77">
        <v>1.8907971841440687E-2</v>
      </c>
      <c r="I23" s="77">
        <f t="shared" si="2"/>
        <v>1.8907971841440687E-2</v>
      </c>
      <c r="J23" s="76">
        <f>分析係数表!G26</f>
        <v>0.1963757396449704</v>
      </c>
      <c r="K23" s="78">
        <f t="shared" si="3"/>
        <v>3.7130669555491881E-3</v>
      </c>
      <c r="L23" s="79"/>
      <c r="M23" s="80"/>
      <c r="N23" s="81">
        <f>分析係数表!H26</f>
        <v>1.0805074526072066E-2</v>
      </c>
      <c r="O23" s="82">
        <f t="shared" si="4"/>
        <v>0.20347977877954526</v>
      </c>
      <c r="P23" s="76">
        <f>分析係数表!C26</f>
        <v>0.48330404217926182</v>
      </c>
      <c r="Q23" s="82">
        <f t="shared" si="5"/>
        <v>9.8342599585896209E-2</v>
      </c>
      <c r="R23" s="83">
        <v>0.10749547178011246</v>
      </c>
      <c r="S23" s="84">
        <f t="shared" si="6"/>
        <v>0.12640344362155315</v>
      </c>
      <c r="T23" s="85">
        <f>分析係数表!F26</f>
        <v>0.33515162721893493</v>
      </c>
      <c r="U23" s="86">
        <f t="shared" si="7"/>
        <v>4.2364319815840441E-2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投入係数表!AG24</f>
        <v>0</v>
      </c>
      <c r="E24" s="77">
        <f t="shared" si="0"/>
        <v>0</v>
      </c>
      <c r="F24" s="76">
        <f>分析係数表!C27</f>
        <v>1.5397419891801878E-2</v>
      </c>
      <c r="G24" s="77">
        <f t="shared" si="1"/>
        <v>0</v>
      </c>
      <c r="H24" s="77">
        <v>1.4169089769591758E-4</v>
      </c>
      <c r="I24" s="77">
        <f t="shared" si="2"/>
        <v>1.4169089769591758E-4</v>
      </c>
      <c r="J24" s="76">
        <f>分析係数表!G27</f>
        <v>0.17525773195876287</v>
      </c>
      <c r="K24" s="78">
        <f t="shared" si="3"/>
        <v>2.4832425369387617E-5</v>
      </c>
      <c r="L24" s="79"/>
      <c r="M24" s="80"/>
      <c r="N24" s="81">
        <f>分析係数表!H27</f>
        <v>1.0544595050889971E-2</v>
      </c>
      <c r="O24" s="82">
        <f t="shared" si="4"/>
        <v>0.19857446268396695</v>
      </c>
      <c r="P24" s="76">
        <f>分析係数表!C27</f>
        <v>1.5397419891801878E-2</v>
      </c>
      <c r="Q24" s="82">
        <f t="shared" si="5"/>
        <v>3.0575343817339823E-3</v>
      </c>
      <c r="R24" s="83">
        <v>3.0850446141275517E-3</v>
      </c>
      <c r="S24" s="84">
        <f t="shared" si="6"/>
        <v>3.2267355118234691E-3</v>
      </c>
      <c r="T24" s="85">
        <f>分析係数表!F27</f>
        <v>0.32989690721649484</v>
      </c>
      <c r="U24" s="86">
        <f t="shared" si="7"/>
        <v>1.064490065756196E-3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投入係数表!AG25</f>
        <v>0</v>
      </c>
      <c r="E25" s="77">
        <f t="shared" si="0"/>
        <v>0</v>
      </c>
      <c r="F25" s="76">
        <f>分析係数表!C28</f>
        <v>9.0111373607829948E-2</v>
      </c>
      <c r="G25" s="77">
        <f t="shared" si="1"/>
        <v>0</v>
      </c>
      <c r="H25" s="77">
        <v>1.4837682775664069E-2</v>
      </c>
      <c r="I25" s="77">
        <f t="shared" si="2"/>
        <v>1.4837682775664069E-2</v>
      </c>
      <c r="J25" s="76">
        <f>分析係数表!G28</f>
        <v>0.1250338294993234</v>
      </c>
      <c r="K25" s="78">
        <f t="shared" si="3"/>
        <v>1.8552122983374287E-3</v>
      </c>
      <c r="L25" s="79"/>
      <c r="M25" s="80"/>
      <c r="N25" s="81">
        <f>分析係数表!H28</f>
        <v>1.9400897207081182E-2</v>
      </c>
      <c r="O25" s="82">
        <f t="shared" si="4"/>
        <v>0.36535520993362991</v>
      </c>
      <c r="P25" s="76">
        <f>分析係数表!C28</f>
        <v>9.0111373607829948E-2</v>
      </c>
      <c r="Q25" s="82">
        <f t="shared" si="5"/>
        <v>3.2922659821896468E-2</v>
      </c>
      <c r="R25" s="83">
        <v>3.5590194740966523E-2</v>
      </c>
      <c r="S25" s="84">
        <f t="shared" si="6"/>
        <v>5.0427877516630595E-2</v>
      </c>
      <c r="T25" s="85">
        <f>分析係数表!F28</f>
        <v>0.21434370771312586</v>
      </c>
      <c r="U25" s="86">
        <f t="shared" si="7"/>
        <v>1.080889823901798E-2</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投入係数表!AG26</f>
        <v>0</v>
      </c>
      <c r="E26" s="77">
        <f t="shared" si="0"/>
        <v>0</v>
      </c>
      <c r="F26" s="76">
        <f>分析係数表!C29</f>
        <v>0.6629566210045662</v>
      </c>
      <c r="G26" s="77">
        <f t="shared" si="1"/>
        <v>0</v>
      </c>
      <c r="H26" s="77">
        <v>3.5993963025329229E-2</v>
      </c>
      <c r="I26" s="77">
        <f t="shared" si="2"/>
        <v>3.5993963025329229E-2</v>
      </c>
      <c r="J26" s="76">
        <f>分析係数表!G29</f>
        <v>0.25902590967011185</v>
      </c>
      <c r="K26" s="78">
        <f t="shared" si="3"/>
        <v>9.3233690152682742E-3</v>
      </c>
      <c r="L26" s="79"/>
      <c r="M26" s="80"/>
      <c r="N26" s="81">
        <f>分析係数表!H29</f>
        <v>9.3869084945251077E-3</v>
      </c>
      <c r="O26" s="82">
        <f t="shared" si="4"/>
        <v>0.17677305781472996</v>
      </c>
      <c r="P26" s="76">
        <f>分析係数表!C29</f>
        <v>0.6629566210045662</v>
      </c>
      <c r="Q26" s="82">
        <f t="shared" si="5"/>
        <v>0.1171928690934982</v>
      </c>
      <c r="R26" s="83">
        <v>0.17655819651559776</v>
      </c>
      <c r="S26" s="84">
        <f t="shared" si="6"/>
        <v>0.21255215954092699</v>
      </c>
      <c r="T26" s="85">
        <f>分析係数表!F29</f>
        <v>0.37484071924111567</v>
      </c>
      <c r="U26" s="86">
        <f t="shared" si="7"/>
        <v>7.9673204358573432E-2</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投入係数表!AG27</f>
        <v>0</v>
      </c>
      <c r="E27" s="77">
        <f t="shared" si="0"/>
        <v>0</v>
      </c>
      <c r="F27" s="76">
        <f>分析係数表!C30</f>
        <v>1</v>
      </c>
      <c r="G27" s="77">
        <f t="shared" si="1"/>
        <v>0</v>
      </c>
      <c r="H27" s="77">
        <v>3.2426006318058989E-2</v>
      </c>
      <c r="I27" s="77">
        <f t="shared" si="2"/>
        <v>3.2426006318058989E-2</v>
      </c>
      <c r="J27" s="76">
        <f>分析係数表!G30</f>
        <v>0.34461622907327782</v>
      </c>
      <c r="K27" s="78">
        <f t="shared" si="3"/>
        <v>1.1174528021235771E-2</v>
      </c>
      <c r="L27" s="79"/>
      <c r="M27" s="80"/>
      <c r="N27" s="81">
        <f>分析係数表!H30</f>
        <v>0</v>
      </c>
      <c r="O27" s="82">
        <f t="shared" si="4"/>
        <v>0</v>
      </c>
      <c r="P27" s="76">
        <f>分析係数表!C30</f>
        <v>1</v>
      </c>
      <c r="Q27" s="82">
        <f t="shared" si="5"/>
        <v>0</v>
      </c>
      <c r="R27" s="83">
        <v>5.0500330018274496E-2</v>
      </c>
      <c r="S27" s="84">
        <f t="shared" si="6"/>
        <v>8.2926336336333478E-2</v>
      </c>
      <c r="T27" s="85">
        <f>分析係数表!F30</f>
        <v>0.44085628030372337</v>
      </c>
      <c r="U27" s="86">
        <f t="shared" si="7"/>
        <v>3.655859617645147E-2</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投入係数表!AG28</f>
        <v>0</v>
      </c>
      <c r="E28" s="77">
        <f t="shared" si="0"/>
        <v>0</v>
      </c>
      <c r="F28" s="76">
        <f>分析係数表!C31</f>
        <v>0.28926065839179704</v>
      </c>
      <c r="G28" s="77">
        <f t="shared" si="1"/>
        <v>0</v>
      </c>
      <c r="H28" s="77">
        <v>1.2544777335976023E-2</v>
      </c>
      <c r="I28" s="77">
        <f t="shared" si="2"/>
        <v>1.2544777335976023E-2</v>
      </c>
      <c r="J28" s="76">
        <f>分析係数表!G31</f>
        <v>7.0113314447592071E-2</v>
      </c>
      <c r="K28" s="78">
        <f t="shared" si="3"/>
        <v>8.7955591803231322E-4</v>
      </c>
      <c r="L28" s="79"/>
      <c r="M28" s="80"/>
      <c r="N28" s="81">
        <f>分析係数表!H31</f>
        <v>2.2806425160387826E-2</v>
      </c>
      <c r="O28" s="82">
        <f t="shared" si="4"/>
        <v>0.42948767592396875</v>
      </c>
      <c r="P28" s="76">
        <f>分析係数表!C31</f>
        <v>0.28926065839179704</v>
      </c>
      <c r="Q28" s="82">
        <f t="shared" si="5"/>
        <v>0.12423388790892996</v>
      </c>
      <c r="R28" s="83">
        <v>0.15768752814270867</v>
      </c>
      <c r="S28" s="84">
        <f t="shared" si="6"/>
        <v>0.1702323054786847</v>
      </c>
      <c r="T28" s="85">
        <f>分析係数表!F31</f>
        <v>0.24929178470254956</v>
      </c>
      <c r="U28" s="86">
        <f t="shared" si="7"/>
        <v>4.2437515246810914E-2</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投入係数表!AG29</f>
        <v>0</v>
      </c>
      <c r="E29" s="77">
        <f t="shared" si="0"/>
        <v>0</v>
      </c>
      <c r="F29" s="76">
        <f>分析係数表!C32</f>
        <v>1</v>
      </c>
      <c r="G29" s="77">
        <f t="shared" si="1"/>
        <v>0</v>
      </c>
      <c r="H29" s="77">
        <v>5.3881524062817602E-3</v>
      </c>
      <c r="I29" s="77">
        <f t="shared" si="2"/>
        <v>5.3881524062817602E-3</v>
      </c>
      <c r="J29" s="76">
        <f>分析係数表!G32</f>
        <v>0.14014251781472684</v>
      </c>
      <c r="K29" s="78">
        <f t="shared" si="3"/>
        <v>7.5510924458580485E-4</v>
      </c>
      <c r="L29" s="79"/>
      <c r="M29" s="80"/>
      <c r="N29" s="81">
        <f>分析係数表!H32</f>
        <v>6.3576286720370464E-3</v>
      </c>
      <c r="O29" s="82">
        <f t="shared" si="4"/>
        <v>0.11972604840689316</v>
      </c>
      <c r="P29" s="76">
        <f>分析係数表!C32</f>
        <v>1</v>
      </c>
      <c r="Q29" s="82">
        <f t="shared" si="5"/>
        <v>0.11972604840689316</v>
      </c>
      <c r="R29" s="83">
        <v>0.15786391086622739</v>
      </c>
      <c r="S29" s="84">
        <f t="shared" si="6"/>
        <v>0.16325206327250916</v>
      </c>
      <c r="T29" s="85">
        <f>分析係数表!F32</f>
        <v>0.4833729216152019</v>
      </c>
      <c r="U29" s="86">
        <f t="shared" si="7"/>
        <v>7.8911626783742556E-2</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投入係数表!AG30</f>
        <v>0</v>
      </c>
      <c r="E30" s="77">
        <f t="shared" si="0"/>
        <v>0</v>
      </c>
      <c r="F30" s="76">
        <f>分析係数表!C33</f>
        <v>0.49161290322580642</v>
      </c>
      <c r="G30" s="77">
        <f t="shared" si="1"/>
        <v>0</v>
      </c>
      <c r="H30" s="77">
        <v>6.6575592344198496E-4</v>
      </c>
      <c r="I30" s="77">
        <f t="shared" si="2"/>
        <v>6.6575592344198496E-4</v>
      </c>
      <c r="J30" s="76">
        <f>分析係数表!G33</f>
        <v>0.50851900393184801</v>
      </c>
      <c r="K30" s="78">
        <f t="shared" si="3"/>
        <v>3.3854953905044583E-4</v>
      </c>
      <c r="L30" s="79"/>
      <c r="M30" s="80"/>
      <c r="N30" s="81">
        <f>分析係数表!H33</f>
        <v>9.3579663306159861E-4</v>
      </c>
      <c r="O30" s="82">
        <f t="shared" si="4"/>
        <v>1.7622802269299902E-2</v>
      </c>
      <c r="P30" s="76">
        <f>分析係数表!C33</f>
        <v>0.49161290322580642</v>
      </c>
      <c r="Q30" s="82">
        <f t="shared" si="5"/>
        <v>8.6635969865848546E-3</v>
      </c>
      <c r="R30" s="83">
        <v>3.2622321168920144E-2</v>
      </c>
      <c r="S30" s="84">
        <f t="shared" si="6"/>
        <v>3.3288077092362131E-2</v>
      </c>
      <c r="T30" s="85">
        <f>分析係数表!F33</f>
        <v>0.64744429882044563</v>
      </c>
      <c r="U30" s="86">
        <f t="shared" si="7"/>
        <v>2.1552175732145337E-2</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投入係数表!AG31</f>
        <v>7.462686567164179E-3</v>
      </c>
      <c r="E31" s="77">
        <f t="shared" si="0"/>
        <v>0.74626865671641784</v>
      </c>
      <c r="F31" s="76">
        <f>分析係数表!C34</f>
        <v>0.2705469644902635</v>
      </c>
      <c r="G31" s="77">
        <f t="shared" si="1"/>
        <v>0.20190071976885335</v>
      </c>
      <c r="H31" s="77">
        <v>0.23994990423678614</v>
      </c>
      <c r="I31" s="77">
        <f t="shared" si="2"/>
        <v>0.23994990423678614</v>
      </c>
      <c r="J31" s="76">
        <f>分析係数表!G34</f>
        <v>0.42499396086641439</v>
      </c>
      <c r="K31" s="78">
        <f t="shared" si="3"/>
        <v>0.10197726021110856</v>
      </c>
      <c r="L31" s="79"/>
      <c r="M31" s="80"/>
      <c r="N31" s="81">
        <f>分析係数表!H34</f>
        <v>0.15790844628816747</v>
      </c>
      <c r="O31" s="82">
        <f t="shared" si="4"/>
        <v>2.9737116241639256</v>
      </c>
      <c r="P31" s="76">
        <f>分析係数表!C34</f>
        <v>0.2705469644902635</v>
      </c>
      <c r="Q31" s="82">
        <f t="shared" si="5"/>
        <v>0.80452865318696143</v>
      </c>
      <c r="R31" s="83">
        <v>0.88522149838295228</v>
      </c>
      <c r="S31" s="84">
        <f t="shared" si="6"/>
        <v>1.1251714026197384</v>
      </c>
      <c r="T31" s="85">
        <f>分析係数表!F34</f>
        <v>0.70062001771479188</v>
      </c>
      <c r="U31" s="86">
        <f t="shared" si="7"/>
        <v>0.78831760803561834</v>
      </c>
      <c r="V31" s="87">
        <f>分析係数表!D34</f>
        <v>0.29060310814075208</v>
      </c>
      <c r="W31" s="88">
        <f t="shared" si="8"/>
        <v>0</v>
      </c>
      <c r="X31" s="76">
        <f>分析係数表!E34</f>
        <v>0.1754569611079797</v>
      </c>
      <c r="Y31" s="89">
        <f t="shared" si="9"/>
        <v>0</v>
      </c>
    </row>
    <row r="32" spans="1:25" x14ac:dyDescent="0.2">
      <c r="A32" s="6" t="s">
        <v>20</v>
      </c>
      <c r="B32" s="5" t="s">
        <v>37</v>
      </c>
      <c r="C32" s="90"/>
      <c r="D32" s="76">
        <f>投入係数表!AG32</f>
        <v>0</v>
      </c>
      <c r="E32" s="77">
        <f t="shared" si="0"/>
        <v>0</v>
      </c>
      <c r="F32" s="76">
        <f>分析係数表!C35</f>
        <v>0.21972666596037715</v>
      </c>
      <c r="G32" s="77">
        <f t="shared" si="1"/>
        <v>0</v>
      </c>
      <c r="H32" s="77">
        <v>5.7434202346512142E-2</v>
      </c>
      <c r="I32" s="77">
        <f t="shared" si="2"/>
        <v>5.7434202346512142E-2</v>
      </c>
      <c r="J32" s="76">
        <f>分析係数表!G35</f>
        <v>0.31464737793851716</v>
      </c>
      <c r="K32" s="78">
        <f t="shared" si="3"/>
        <v>1.8071521172320276E-2</v>
      </c>
      <c r="L32" s="79"/>
      <c r="M32" s="80"/>
      <c r="N32" s="81">
        <f>分析係数表!H35</f>
        <v>5.9051661762577784E-2</v>
      </c>
      <c r="O32" s="82">
        <f t="shared" si="4"/>
        <v>1.112053326704997</v>
      </c>
      <c r="P32" s="76">
        <f>分析係数表!C35</f>
        <v>0.21972666596037715</v>
      </c>
      <c r="Q32" s="82">
        <f t="shared" si="5"/>
        <v>0.24434776984703505</v>
      </c>
      <c r="R32" s="83">
        <v>0.30726247516608274</v>
      </c>
      <c r="S32" s="84">
        <f t="shared" si="6"/>
        <v>0.36469667751259488</v>
      </c>
      <c r="T32" s="85">
        <f>分析係数表!F35</f>
        <v>0.64647377938517181</v>
      </c>
      <c r="U32" s="86">
        <f t="shared" si="7"/>
        <v>0.23576683944078242</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投入係数表!AG33</f>
        <v>2.9850746268656716E-2</v>
      </c>
      <c r="E33" s="77">
        <f t="shared" si="0"/>
        <v>2.9850746268656714</v>
      </c>
      <c r="F33" s="76">
        <f>分析係数表!C36</f>
        <v>0.80551211884284601</v>
      </c>
      <c r="G33" s="77">
        <f t="shared" si="1"/>
        <v>2.4045137875905849</v>
      </c>
      <c r="H33" s="77">
        <v>2.4821907626577118</v>
      </c>
      <c r="I33" s="77">
        <f t="shared" si="2"/>
        <v>2.4821907626577118</v>
      </c>
      <c r="J33" s="76">
        <f>分析係数表!G36</f>
        <v>2.1071752951861943E-2</v>
      </c>
      <c r="K33" s="78">
        <f t="shared" si="3"/>
        <v>5.2304110530117083E-2</v>
      </c>
      <c r="L33" s="79"/>
      <c r="M33" s="80"/>
      <c r="N33" s="81">
        <f>分析係数表!H36</f>
        <v>0.17565964015242874</v>
      </c>
      <c r="O33" s="82">
        <f t="shared" si="4"/>
        <v>3.307999832158893</v>
      </c>
      <c r="P33" s="76">
        <f>分析係数表!C36</f>
        <v>0.80551211884284601</v>
      </c>
      <c r="Q33" s="82">
        <f t="shared" si="5"/>
        <v>2.6646339539340889</v>
      </c>
      <c r="R33" s="83">
        <v>2.7772703961557914</v>
      </c>
      <c r="S33" s="84">
        <f t="shared" si="6"/>
        <v>5.2594611588135027</v>
      </c>
      <c r="T33" s="85">
        <f>分析係数表!F36</f>
        <v>0.88071450196790801</v>
      </c>
      <c r="U33" s="86">
        <f t="shared" si="7"/>
        <v>4.6320837151039909</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投入係数表!AG34</f>
        <v>0</v>
      </c>
      <c r="E34" s="77">
        <f t="shared" si="0"/>
        <v>0</v>
      </c>
      <c r="F34" s="76">
        <f>分析係数表!C37</f>
        <v>0.2431087913880281</v>
      </c>
      <c r="G34" s="77">
        <f t="shared" si="1"/>
        <v>0</v>
      </c>
      <c r="H34" s="77">
        <v>1.5989263450546718E-2</v>
      </c>
      <c r="I34" s="77">
        <f t="shared" si="2"/>
        <v>1.5989263450546718E-2</v>
      </c>
      <c r="J34" s="76">
        <f>分析係数表!G37</f>
        <v>0.38193760262725779</v>
      </c>
      <c r="K34" s="78">
        <f t="shared" si="3"/>
        <v>6.1069009500774492E-3</v>
      </c>
      <c r="L34" s="79"/>
      <c r="M34" s="80"/>
      <c r="N34" s="81">
        <f>分析係数表!H37</f>
        <v>4.6944189860595245E-2</v>
      </c>
      <c r="O34" s="82">
        <f t="shared" si="4"/>
        <v>0.88404696744756006</v>
      </c>
      <c r="P34" s="76">
        <f>分析係数表!C37</f>
        <v>0.2431087913880281</v>
      </c>
      <c r="Q34" s="82">
        <f t="shared" si="5"/>
        <v>0.21491958978642775</v>
      </c>
      <c r="R34" s="83">
        <v>0.27804824100654935</v>
      </c>
      <c r="S34" s="84">
        <f t="shared" si="6"/>
        <v>0.29403750445709609</v>
      </c>
      <c r="T34" s="85">
        <f>分析係数表!F37</f>
        <v>0.60410509031198689</v>
      </c>
      <c r="U34" s="86">
        <f t="shared" si="7"/>
        <v>0.17762955318516527</v>
      </c>
      <c r="V34" s="87">
        <f>分析係数表!D37</f>
        <v>0.12627257799671593</v>
      </c>
      <c r="W34" s="88">
        <f t="shared" si="8"/>
        <v>0</v>
      </c>
      <c r="X34" s="76">
        <f>分析係数表!E37</f>
        <v>0.11362889983579638</v>
      </c>
      <c r="Y34" s="89">
        <f t="shared" si="9"/>
        <v>0</v>
      </c>
    </row>
    <row r="35" spans="1:25" x14ac:dyDescent="0.2">
      <c r="A35" s="6" t="s">
        <v>23</v>
      </c>
      <c r="B35" s="5" t="s">
        <v>193</v>
      </c>
      <c r="C35" s="75">
        <f>最終需要_まとめ!C36</f>
        <v>100</v>
      </c>
      <c r="D35" s="76">
        <f>投入係数表!AG35</f>
        <v>0.1417910447761194</v>
      </c>
      <c r="E35" s="77">
        <f t="shared" si="0"/>
        <v>14.17910447761194</v>
      </c>
      <c r="F35" s="76">
        <f>分析係数表!C38</f>
        <v>1.1157894736842144E-2</v>
      </c>
      <c r="G35" s="77">
        <f t="shared" si="1"/>
        <v>0.15820895522388115</v>
      </c>
      <c r="H35" s="77">
        <v>0.16047288717818775</v>
      </c>
      <c r="I35" s="77">
        <f t="shared" si="2"/>
        <v>100.16047288717819</v>
      </c>
      <c r="J35" s="76">
        <f>分析係数表!G38</f>
        <v>0.27611940298507465</v>
      </c>
      <c r="K35" s="78">
        <f t="shared" si="3"/>
        <v>27.656249976310399</v>
      </c>
      <c r="L35" s="79"/>
      <c r="M35" s="80"/>
      <c r="N35" s="81">
        <f>分析係数表!H38</f>
        <v>4.123293618252858E-2</v>
      </c>
      <c r="O35" s="82">
        <f t="shared" si="4"/>
        <v>0.77649337009265751</v>
      </c>
      <c r="P35" s="76">
        <f>分析係数表!C38</f>
        <v>1.1157894736842144E-2</v>
      </c>
      <c r="Q35" s="82">
        <f t="shared" si="5"/>
        <v>8.6640312873496831E-3</v>
      </c>
      <c r="R35" s="83">
        <v>1.079163559205862E-2</v>
      </c>
      <c r="S35" s="84">
        <f t="shared" si="6"/>
        <v>100.17126452277024</v>
      </c>
      <c r="T35" s="85">
        <f>分析係数表!F38</f>
        <v>0.61194029850746268</v>
      </c>
      <c r="U35" s="86">
        <f t="shared" si="7"/>
        <v>61.298833513934028</v>
      </c>
      <c r="V35" s="87">
        <f>分析係数表!D38</f>
        <v>0.16417910447761194</v>
      </c>
      <c r="W35" s="88">
        <f t="shared" si="8"/>
        <v>16</v>
      </c>
      <c r="X35" s="76">
        <f>分析係数表!E38</f>
        <v>0.15671641791044777</v>
      </c>
      <c r="Y35" s="89">
        <f t="shared" si="9"/>
        <v>16</v>
      </c>
    </row>
    <row r="36" spans="1:25" x14ac:dyDescent="0.2">
      <c r="A36" s="6" t="s">
        <v>24</v>
      </c>
      <c r="B36" s="5" t="s">
        <v>39</v>
      </c>
      <c r="C36" s="90"/>
      <c r="D36" s="76">
        <f>投入係数表!AG36</f>
        <v>0</v>
      </c>
      <c r="E36" s="77">
        <f t="shared" si="0"/>
        <v>0</v>
      </c>
      <c r="F36" s="76">
        <f>分析係数表!C39</f>
        <v>1</v>
      </c>
      <c r="G36" s="77">
        <f t="shared" si="1"/>
        <v>0</v>
      </c>
      <c r="H36" s="77">
        <v>7.0519832116347388E-3</v>
      </c>
      <c r="I36" s="77">
        <f t="shared" si="2"/>
        <v>7.0519832116347388E-3</v>
      </c>
      <c r="J36" s="76">
        <f>分析係数表!G39</f>
        <v>0.35370879120879123</v>
      </c>
      <c r="K36" s="78">
        <f t="shared" si="3"/>
        <v>2.4943484574120127E-3</v>
      </c>
      <c r="L36" s="79"/>
      <c r="M36" s="80"/>
      <c r="N36" s="81">
        <f>分析係数表!H39</f>
        <v>3.7431865322463944E-3</v>
      </c>
      <c r="O36" s="82">
        <f t="shared" si="4"/>
        <v>7.0491209077199607E-2</v>
      </c>
      <c r="P36" s="76">
        <f>分析係数表!C39</f>
        <v>1</v>
      </c>
      <c r="Q36" s="82">
        <f t="shared" si="5"/>
        <v>7.0491209077199607E-2</v>
      </c>
      <c r="R36" s="83">
        <v>0.25679801807634389</v>
      </c>
      <c r="S36" s="84">
        <f t="shared" si="6"/>
        <v>0.26385000128797864</v>
      </c>
      <c r="T36" s="85">
        <f>分析係数表!F39</f>
        <v>0.70432692307692313</v>
      </c>
      <c r="U36" s="86">
        <f t="shared" si="7"/>
        <v>0.1858366595610042</v>
      </c>
      <c r="V36" s="87">
        <f>分析係数表!D39</f>
        <v>3.9285714285714285E-2</v>
      </c>
      <c r="W36" s="88">
        <f t="shared" si="8"/>
        <v>0</v>
      </c>
      <c r="X36" s="76">
        <f>分析係数表!E39</f>
        <v>4.7939560439560443E-2</v>
      </c>
      <c r="Y36" s="89">
        <f t="shared" si="9"/>
        <v>0</v>
      </c>
    </row>
    <row r="37" spans="1:25" x14ac:dyDescent="0.2">
      <c r="A37" s="6" t="s">
        <v>25</v>
      </c>
      <c r="B37" s="5" t="s">
        <v>40</v>
      </c>
      <c r="C37" s="90"/>
      <c r="D37" s="76">
        <f>投入係数表!AG37</f>
        <v>0</v>
      </c>
      <c r="E37" s="77">
        <f t="shared" si="0"/>
        <v>0</v>
      </c>
      <c r="F37" s="76">
        <f>分析係数表!C40</f>
        <v>0.83748410739660462</v>
      </c>
      <c r="G37" s="77">
        <f t="shared" si="1"/>
        <v>0</v>
      </c>
      <c r="H37" s="77">
        <v>1.1047325493933986E-3</v>
      </c>
      <c r="I37" s="77">
        <f t="shared" si="2"/>
        <v>1.1047325493933986E-3</v>
      </c>
      <c r="J37" s="76">
        <f>分析係数表!G40</f>
        <v>0.52098192071653671</v>
      </c>
      <c r="K37" s="78">
        <f t="shared" si="3"/>
        <v>5.7554568546104904E-4</v>
      </c>
      <c r="L37" s="79"/>
      <c r="M37" s="80"/>
      <c r="N37" s="81">
        <f>分析係数表!H40</f>
        <v>2.620230572572476E-2</v>
      </c>
      <c r="O37" s="82">
        <f t="shared" si="4"/>
        <v>0.49343846354039728</v>
      </c>
      <c r="P37" s="76">
        <f>分析係数表!C40</f>
        <v>0.83748410739660462</v>
      </c>
      <c r="Q37" s="82">
        <f t="shared" si="5"/>
        <v>0.41324687119328163</v>
      </c>
      <c r="R37" s="83">
        <v>0.41378814680615889</v>
      </c>
      <c r="S37" s="84">
        <f t="shared" si="6"/>
        <v>0.4148928793555523</v>
      </c>
      <c r="T37" s="85">
        <f>分析係数表!F40</f>
        <v>0.71877591640404714</v>
      </c>
      <c r="U37" s="86">
        <f t="shared" si="7"/>
        <v>0.29821500956830088</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投入係数表!AG38</f>
        <v>0</v>
      </c>
      <c r="E38" s="77">
        <f t="shared" si="0"/>
        <v>0</v>
      </c>
      <c r="F38" s="76">
        <f>分析係数表!C41</f>
        <v>0.81365098605995612</v>
      </c>
      <c r="G38" s="77">
        <f t="shared" si="1"/>
        <v>0</v>
      </c>
      <c r="H38" s="77">
        <v>6.6880429434053391E-5</v>
      </c>
      <c r="I38" s="77">
        <f t="shared" si="2"/>
        <v>6.6880429434053391E-5</v>
      </c>
      <c r="J38" s="76">
        <f>分析係数表!G41</f>
        <v>0.45125858123569795</v>
      </c>
      <c r="K38" s="78">
        <f t="shared" si="3"/>
        <v>3.0180367698845146E-5</v>
      </c>
      <c r="L38" s="79"/>
      <c r="M38" s="80"/>
      <c r="N38" s="81">
        <f>分析係数表!H41</f>
        <v>4.9838406251507407E-2</v>
      </c>
      <c r="O38" s="82">
        <f t="shared" si="4"/>
        <v>0.93855047962065252</v>
      </c>
      <c r="P38" s="76">
        <f>分析係数表!C41</f>
        <v>0.81365098605995612</v>
      </c>
      <c r="Q38" s="82">
        <f t="shared" si="5"/>
        <v>0.76365252321038868</v>
      </c>
      <c r="R38" s="83">
        <v>0.77839564658436311</v>
      </c>
      <c r="S38" s="84">
        <f t="shared" si="6"/>
        <v>0.77846252701379715</v>
      </c>
      <c r="T38" s="85">
        <f>分析係数表!F41</f>
        <v>0.55572082379862697</v>
      </c>
      <c r="U38" s="86">
        <f t="shared" si="7"/>
        <v>0.43260783680846826</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投入係数表!AG39</f>
        <v>0</v>
      </c>
      <c r="E39" s="77">
        <f>$C$35*D39</f>
        <v>0</v>
      </c>
      <c r="F39" s="76">
        <f>分析係数表!C42</f>
        <v>0.2575498575498576</v>
      </c>
      <c r="G39" s="77">
        <f>E39*F39</f>
        <v>0</v>
      </c>
      <c r="H39" s="77">
        <v>2.8276133763929282E-3</v>
      </c>
      <c r="I39" s="77">
        <f>C39+H39</f>
        <v>2.8276133763929282E-3</v>
      </c>
      <c r="J39" s="76">
        <f>分析係数表!G42</f>
        <v>0.48351648351648352</v>
      </c>
      <c r="K39" s="78">
        <f>I39*J39</f>
        <v>1.3671976764976796E-3</v>
      </c>
      <c r="L39" s="79"/>
      <c r="M39" s="80"/>
      <c r="N39" s="81">
        <f>分析係数表!H42</f>
        <v>1.4085186435772515E-2</v>
      </c>
      <c r="O39" s="82">
        <f t="shared" si="4"/>
        <v>0.26525042590905007</v>
      </c>
      <c r="P39" s="76">
        <f>分析係数表!C42</f>
        <v>0.2575498575498576</v>
      </c>
      <c r="Q39" s="82">
        <f>O39*P39</f>
        <v>6.8315209407914898E-2</v>
      </c>
      <c r="R39" s="83">
        <v>7.1466167785600554E-2</v>
      </c>
      <c r="S39" s="84">
        <f>I39+R39</f>
        <v>7.4293781161993477E-2</v>
      </c>
      <c r="T39" s="85">
        <f>分析係数表!F42</f>
        <v>0.55824175824175826</v>
      </c>
      <c r="U39" s="86">
        <f>S39*T39</f>
        <v>4.1473891022299654E-2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投入係数表!AG40</f>
        <v>0.19402985074626866</v>
      </c>
      <c r="E40" s="77">
        <f>$C$35*D40</f>
        <v>19.402985074626866</v>
      </c>
      <c r="F40" s="76">
        <f>分析係数表!C43</f>
        <v>0.29732567908148977</v>
      </c>
      <c r="G40" s="77">
        <f>E40*F40</f>
        <v>5.7690057135214436</v>
      </c>
      <c r="H40" s="77">
        <v>6.0722480941812398</v>
      </c>
      <c r="I40" s="77">
        <f>C40+H40</f>
        <v>6.0722480941812398</v>
      </c>
      <c r="J40" s="76">
        <f>分析係数表!G43</f>
        <v>0.35619328972357039</v>
      </c>
      <c r="K40" s="78">
        <f>I40*J40</f>
        <v>2.1628940246840966</v>
      </c>
      <c r="L40" s="79"/>
      <c r="M40" s="80"/>
      <c r="N40" s="81">
        <f>分析係数表!H43</f>
        <v>3.7451160098403359E-2</v>
      </c>
      <c r="O40" s="82">
        <f t="shared" si="4"/>
        <v>0.70527544751981674</v>
      </c>
      <c r="P40" s="76">
        <f>分析係数表!C43</f>
        <v>0.29732567908148977</v>
      </c>
      <c r="Q40" s="82">
        <f>O40*P40</f>
        <v>0.20969650137333112</v>
      </c>
      <c r="R40" s="83">
        <v>0.33325649754021619</v>
      </c>
      <c r="S40" s="84">
        <f>I40+R40</f>
        <v>6.4055045917214564</v>
      </c>
      <c r="T40" s="85">
        <f>分析係数表!F43</f>
        <v>0.64929309981008654</v>
      </c>
      <c r="U40" s="86">
        <f>S40*T40</f>
        <v>4.1590499322065675</v>
      </c>
      <c r="V40" s="87">
        <f>分析係数表!D43</f>
        <v>0.15741717661953999</v>
      </c>
      <c r="W40" s="88">
        <f>ROUND(S40*V40,0)</f>
        <v>1</v>
      </c>
      <c r="X40" s="76">
        <f>分析係数表!E43</f>
        <v>0.1249208693817261</v>
      </c>
      <c r="Y40" s="89">
        <f>ROUND(S40*X40,0)</f>
        <v>1</v>
      </c>
    </row>
    <row r="41" spans="1:25" x14ac:dyDescent="0.2">
      <c r="A41" s="6" t="s">
        <v>340</v>
      </c>
      <c r="B41" s="5" t="s">
        <v>42</v>
      </c>
      <c r="C41" s="90"/>
      <c r="D41" s="76">
        <f>投入係数表!AG41</f>
        <v>0</v>
      </c>
      <c r="E41" s="77">
        <f>$C$35*D41</f>
        <v>0</v>
      </c>
      <c r="F41" s="76">
        <f>分析係数表!C44</f>
        <v>0.43971020730220212</v>
      </c>
      <c r="G41" s="77">
        <f>E41*F41</f>
        <v>0</v>
      </c>
      <c r="H41" s="77">
        <v>2.8780980721262272E-3</v>
      </c>
      <c r="I41" s="77">
        <f>C41+H41</f>
        <v>2.8780980721262272E-3</v>
      </c>
      <c r="J41" s="76">
        <f>分析係数表!G44</f>
        <v>0.26333317697828229</v>
      </c>
      <c r="K41" s="78">
        <f>I41*J41</f>
        <v>7.578987089880689E-4</v>
      </c>
      <c r="L41" s="79"/>
      <c r="M41" s="80"/>
      <c r="N41" s="81">
        <f>分析係数表!H44</f>
        <v>0.10921807920505523</v>
      </c>
      <c r="O41" s="82">
        <f t="shared" si="4"/>
        <v>2.0567808710385997</v>
      </c>
      <c r="P41" s="76">
        <f>分析係数表!C44</f>
        <v>0.43971020730220212</v>
      </c>
      <c r="Q41" s="82">
        <f>O41*P41</f>
        <v>0.90438754317958658</v>
      </c>
      <c r="R41" s="83">
        <v>0.91857268400715331</v>
      </c>
      <c r="S41" s="84">
        <f>I41+R41</f>
        <v>0.92145078207927955</v>
      </c>
      <c r="T41" s="85">
        <f>分析係数表!F44</f>
        <v>0.45991838266335194</v>
      </c>
      <c r="U41" s="86">
        <f>S41*T41</f>
        <v>0.42379215339778303</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投入係数表!AG42</f>
        <v>0</v>
      </c>
      <c r="E42" s="77">
        <f>$C$35*D42</f>
        <v>0</v>
      </c>
      <c r="F42" s="76">
        <f>分析係数表!C45</f>
        <v>1</v>
      </c>
      <c r="G42" s="77">
        <f>E42*F42</f>
        <v>0</v>
      </c>
      <c r="H42" s="77">
        <v>7.4007420420878914E-3</v>
      </c>
      <c r="I42" s="77">
        <f>C42+H42</f>
        <v>7.4007420420878914E-3</v>
      </c>
      <c r="J42" s="76">
        <f>分析係数表!G45</f>
        <v>0</v>
      </c>
      <c r="K42" s="78">
        <f>I42*J42</f>
        <v>0</v>
      </c>
      <c r="L42" s="79"/>
      <c r="M42" s="80"/>
      <c r="N42" s="81">
        <f>分析係数表!H45</f>
        <v>0</v>
      </c>
      <c r="O42" s="82">
        <f t="shared" si="4"/>
        <v>0</v>
      </c>
      <c r="P42" s="76">
        <f>分析係数表!C45</f>
        <v>1</v>
      </c>
      <c r="Q42" s="82">
        <f>O42*P42</f>
        <v>0</v>
      </c>
      <c r="R42" s="83">
        <v>8.5349462979250074E-3</v>
      </c>
      <c r="S42" s="84">
        <f>I42+R42</f>
        <v>1.59356883400129E-2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0</v>
      </c>
      <c r="E43" s="77">
        <f>$C$35*D43</f>
        <v>0</v>
      </c>
      <c r="F43" s="76">
        <f>分析係数表!C46</f>
        <v>1</v>
      </c>
      <c r="G43" s="77">
        <f>E43*F43</f>
        <v>0</v>
      </c>
      <c r="H43" s="77">
        <v>3.7170551903690494E-2</v>
      </c>
      <c r="I43" s="77">
        <f>C43+H43</f>
        <v>3.7170551903690494E-2</v>
      </c>
      <c r="J43" s="76">
        <f>分析係数表!G46</f>
        <v>9.3457943925233638E-3</v>
      </c>
      <c r="K43" s="78">
        <f>I43*J43</f>
        <v>3.4738833554850924E-4</v>
      </c>
      <c r="L43" s="79"/>
      <c r="M43" s="80"/>
      <c r="N43" s="81">
        <f>分析係数表!H46</f>
        <v>5.0031354010901551E-2</v>
      </c>
      <c r="O43" s="82">
        <f t="shared" si="4"/>
        <v>0.94218404709885872</v>
      </c>
      <c r="P43" s="76">
        <f>分析係数表!C46</f>
        <v>1</v>
      </c>
      <c r="Q43" s="82">
        <f>O43*P43</f>
        <v>0.94218404709885872</v>
      </c>
      <c r="R43" s="83">
        <v>0.98201125925657351</v>
      </c>
      <c r="S43" s="84">
        <f>I43+R43</f>
        <v>1.019181811160264</v>
      </c>
      <c r="T43" s="85">
        <f>分析係数表!F46</f>
        <v>0.31355140186915886</v>
      </c>
      <c r="U43" s="86">
        <f>S43*T43</f>
        <v>0.31956588564884908</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投入係数表!AG44</f>
        <v>0.38059701492537312</v>
      </c>
      <c r="E44" s="91">
        <f>SUM(E5:E43)</f>
        <v>38.059701492537314</v>
      </c>
      <c r="F44" s="92">
        <f>分析係数表!C47</f>
        <v>0.44631798907903963</v>
      </c>
      <c r="G44" s="91">
        <f>SUM(G5:G43)</f>
        <v>8.5449434197947145</v>
      </c>
      <c r="H44" s="91">
        <f>SUM(H5:H43)</f>
        <v>9.2250286603652381</v>
      </c>
      <c r="I44" s="91">
        <f>SUM(I5:I43)</f>
        <v>109.22502866036524</v>
      </c>
      <c r="J44" s="92">
        <f>分析係数表!G47</f>
        <v>0.26122233306007958</v>
      </c>
      <c r="K44" s="93">
        <f>SUM(K5:K43)</f>
        <v>30.034883329622012</v>
      </c>
      <c r="L44" s="94">
        <f>最終需要_まとめ!$L$33</f>
        <v>0.627</v>
      </c>
      <c r="M44" s="91">
        <f>K44*L44</f>
        <v>18.831871847673003</v>
      </c>
      <c r="N44" s="95">
        <f>分析係数表!H47</f>
        <v>1</v>
      </c>
      <c r="O44" s="96">
        <f>SUM(O5:O43)</f>
        <v>18.831871847673003</v>
      </c>
      <c r="P44" s="92">
        <f>分析係数表!C47</f>
        <v>0.44631798907903963</v>
      </c>
      <c r="Q44" s="96">
        <f>SUM(Q5:Q43)</f>
        <v>8.1686417791156742</v>
      </c>
      <c r="R44" s="91">
        <f>SUM(R5:R43)</f>
        <v>9.2123434730194376</v>
      </c>
      <c r="S44" s="97">
        <f>SUM(S5:S43)</f>
        <v>118.43737213338467</v>
      </c>
      <c r="T44" s="98">
        <f>分析係数表!F47</f>
        <v>0.52393110055407954</v>
      </c>
      <c r="U44" s="99">
        <f>SUM(U5:U43)</f>
        <v>73.499828870300334</v>
      </c>
      <c r="V44" s="100">
        <f>分析係数表!D47</f>
        <v>0.10969491056701794</v>
      </c>
      <c r="W44" s="101">
        <f>SUM(W5:W43)</f>
        <v>17</v>
      </c>
      <c r="X44" s="92">
        <f>分析係数表!E47</f>
        <v>8.3823050104198563E-2</v>
      </c>
      <c r="Y44" s="102">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6.8681318681318681E-5</v>
      </c>
      <c r="E5" s="77">
        <f t="shared" ref="E5:E38" si="0">$C$36*D5</f>
        <v>6.868131868131868E-3</v>
      </c>
      <c r="F5" s="76">
        <f>分析係数表!C8</f>
        <v>0.75107940679556973</v>
      </c>
      <c r="G5" s="77">
        <f t="shared" ref="G5:G38" si="1">E5*F5</f>
        <v>5.1585124093102312E-3</v>
      </c>
      <c r="H5" s="77">
        <f t="array" ref="H5:H43">MMULT(逆行列係数!C5:AO43,'32'!G5:G43)</f>
        <v>9.6718050244980411E-3</v>
      </c>
      <c r="I5" s="77">
        <f t="shared" ref="I5:I38" si="2">C5+H5</f>
        <v>9.6718050244980411E-3</v>
      </c>
      <c r="J5" s="76">
        <f>分析係数表!G8</f>
        <v>0.11972085188304657</v>
      </c>
      <c r="K5" s="78">
        <f t="shared" ref="K5:K38" si="3">I5*J5</f>
        <v>1.1579167367796355E-3</v>
      </c>
      <c r="L5" s="79" t="s">
        <v>187</v>
      </c>
      <c r="M5" s="80" t="s">
        <v>187</v>
      </c>
      <c r="N5" s="81">
        <f>分析係数表!H8</f>
        <v>1.1750518547103371E-2</v>
      </c>
      <c r="O5" s="82">
        <f t="shared" ref="O5:O43" si="4">$M$44*N5</f>
        <v>0.28291640194428946</v>
      </c>
      <c r="P5" s="76">
        <f>分析係数表!C8</f>
        <v>0.75107940679556973</v>
      </c>
      <c r="Q5" s="82">
        <f t="shared" ref="Q5:Q38" si="5">O5*P5</f>
        <v>0.21249268334505389</v>
      </c>
      <c r="R5" s="83">
        <f t="array" ref="R5:R43">MMULT(逆行列係数!C5:AO43,'32'!Q5:Q43)</f>
        <v>0.30001752718486963</v>
      </c>
      <c r="S5" s="84">
        <f t="shared" ref="S5:S38" si="6">I5+R5</f>
        <v>0.30968933220936767</v>
      </c>
      <c r="T5" s="85">
        <f>分析係数表!F8</f>
        <v>0.45193117555047529</v>
      </c>
      <c r="U5" s="86">
        <f t="shared" ref="U5:U38" si="7">S5*T5</f>
        <v>0.1399582639608212</v>
      </c>
      <c r="V5" s="87">
        <f>分析係数表!D8</f>
        <v>0.30718325111298278</v>
      </c>
      <c r="W5" s="88">
        <f t="shared" ref="W5:W38" si="8">ROUND(S5*V5,0)</f>
        <v>0</v>
      </c>
      <c r="X5" s="76">
        <f>分析係数表!E8</f>
        <v>0.19756948622307785</v>
      </c>
      <c r="Y5" s="89">
        <f t="shared" ref="Y5:Y38" si="9">ROUND(S5*X5,0)</f>
        <v>0</v>
      </c>
    </row>
    <row r="6" spans="1:25" x14ac:dyDescent="0.2">
      <c r="A6" s="6" t="s">
        <v>219</v>
      </c>
      <c r="B6" s="5" t="s">
        <v>265</v>
      </c>
      <c r="C6" s="90"/>
      <c r="D6" s="76">
        <f>投入係数表!AH6</f>
        <v>0</v>
      </c>
      <c r="E6" s="77">
        <f t="shared" si="0"/>
        <v>0</v>
      </c>
      <c r="F6" s="76">
        <f>分析係数表!C9</f>
        <v>5.0420168067226934E-2</v>
      </c>
      <c r="G6" s="77">
        <f t="shared" si="1"/>
        <v>0</v>
      </c>
      <c r="H6" s="77">
        <v>1.6658790378634447E-5</v>
      </c>
      <c r="I6" s="77">
        <f t="shared" si="2"/>
        <v>1.6658790378634447E-5</v>
      </c>
      <c r="J6" s="76">
        <f>分析係数表!G9</f>
        <v>0.2857142857142857</v>
      </c>
      <c r="K6" s="78">
        <f t="shared" si="3"/>
        <v>4.7596543938955565E-6</v>
      </c>
      <c r="L6" s="79"/>
      <c r="M6" s="80"/>
      <c r="N6" s="81">
        <f>分析係数表!H9</f>
        <v>6.077854420915537E-4</v>
      </c>
      <c r="O6" s="82">
        <f t="shared" si="4"/>
        <v>1.4633606997118421E-2</v>
      </c>
      <c r="P6" s="76">
        <f>分析係数表!C9</f>
        <v>5.0420168067226934E-2</v>
      </c>
      <c r="Q6" s="82">
        <f t="shared" si="5"/>
        <v>7.3782892422445884E-4</v>
      </c>
      <c r="R6" s="83">
        <v>8.4966913972884942E-4</v>
      </c>
      <c r="S6" s="84">
        <f t="shared" si="6"/>
        <v>8.6632793010748383E-4</v>
      </c>
      <c r="T6" s="85">
        <f>分析係数表!F9</f>
        <v>0.7142857142857143</v>
      </c>
      <c r="U6" s="86">
        <f t="shared" si="7"/>
        <v>6.1880566436248847E-4</v>
      </c>
      <c r="V6" s="87">
        <f>分析係数表!D9</f>
        <v>0.14285714285714285</v>
      </c>
      <c r="W6" s="88">
        <f t="shared" si="8"/>
        <v>0</v>
      </c>
      <c r="X6" s="76">
        <f>分析係数表!E9</f>
        <v>0</v>
      </c>
      <c r="Y6" s="89">
        <f t="shared" si="9"/>
        <v>0</v>
      </c>
    </row>
    <row r="7" spans="1:25" x14ac:dyDescent="0.2">
      <c r="A7" s="6" t="s">
        <v>220</v>
      </c>
      <c r="B7" s="5" t="s">
        <v>266</v>
      </c>
      <c r="C7" s="90"/>
      <c r="D7" s="76">
        <f>投入係数表!AH7</f>
        <v>0</v>
      </c>
      <c r="E7" s="77">
        <f t="shared" si="0"/>
        <v>0</v>
      </c>
      <c r="F7" s="76">
        <f>分析係数表!C10</f>
        <v>1</v>
      </c>
      <c r="G7" s="77">
        <f t="shared" si="1"/>
        <v>0</v>
      </c>
      <c r="H7" s="77">
        <v>8.7983289481149436E-3</v>
      </c>
      <c r="I7" s="77">
        <f t="shared" si="2"/>
        <v>8.7983289481149436E-3</v>
      </c>
      <c r="J7" s="76">
        <f>分析係数表!G10</f>
        <v>0.17928858290304073</v>
      </c>
      <c r="K7" s="78">
        <f t="shared" si="3"/>
        <v>1.5774399290223293E-3</v>
      </c>
      <c r="L7" s="79"/>
      <c r="M7" s="80"/>
      <c r="N7" s="81">
        <f>分析係数表!H10</f>
        <v>1.1866287202739858E-3</v>
      </c>
      <c r="O7" s="82">
        <f t="shared" si="4"/>
        <v>2.8570375565802632E-2</v>
      </c>
      <c r="P7" s="76">
        <f>分析係数表!C10</f>
        <v>1</v>
      </c>
      <c r="Q7" s="82">
        <f t="shared" si="5"/>
        <v>2.8570375565802632E-2</v>
      </c>
      <c r="R7" s="83">
        <v>4.7612104897904982E-2</v>
      </c>
      <c r="S7" s="84">
        <f t="shared" si="6"/>
        <v>5.6410433846019924E-2</v>
      </c>
      <c r="T7" s="85">
        <f>分析係数表!F10</f>
        <v>0.51912411550965765</v>
      </c>
      <c r="U7" s="86">
        <f t="shared" si="7"/>
        <v>2.928401657583115E-2</v>
      </c>
      <c r="V7" s="87">
        <f>分析係数表!D10</f>
        <v>0.10594759992350354</v>
      </c>
      <c r="W7" s="88">
        <f t="shared" si="8"/>
        <v>0</v>
      </c>
      <c r="X7" s="76">
        <f>分析係数表!E10</f>
        <v>0.11550965767833238</v>
      </c>
      <c r="Y7" s="89">
        <f t="shared" si="9"/>
        <v>0</v>
      </c>
    </row>
    <row r="8" spans="1:25" x14ac:dyDescent="0.2">
      <c r="A8" s="6" t="s">
        <v>221</v>
      </c>
      <c r="B8" s="5" t="s">
        <v>27</v>
      </c>
      <c r="C8" s="90"/>
      <c r="D8" s="76">
        <f>投入係数表!AH8</f>
        <v>0</v>
      </c>
      <c r="E8" s="77">
        <f t="shared" si="0"/>
        <v>0</v>
      </c>
      <c r="F8" s="76">
        <f>分析係数表!C11</f>
        <v>1.2755102040816757E-3</v>
      </c>
      <c r="G8" s="77">
        <f t="shared" si="1"/>
        <v>0</v>
      </c>
      <c r="H8" s="77">
        <v>2.7368201009064666E-4</v>
      </c>
      <c r="I8" s="77">
        <f t="shared" si="2"/>
        <v>2.7368201009064666E-4</v>
      </c>
      <c r="J8" s="76">
        <f>分析係数表!G11</f>
        <v>0.5714285714285714</v>
      </c>
      <c r="K8" s="78">
        <f t="shared" si="3"/>
        <v>1.5638972005179808E-4</v>
      </c>
      <c r="L8" s="79"/>
      <c r="M8" s="80"/>
      <c r="N8" s="81">
        <f>分析係数表!H11</f>
        <v>-1.9294775939414404E-5</v>
      </c>
      <c r="O8" s="82">
        <f t="shared" si="4"/>
        <v>-4.6455895228947374E-4</v>
      </c>
      <c r="P8" s="76">
        <f>分析係数表!C11</f>
        <v>1.2755102040816757E-3</v>
      </c>
      <c r="Q8" s="82">
        <f t="shared" si="5"/>
        <v>-5.9254968404271604E-7</v>
      </c>
      <c r="R8" s="83">
        <v>1.3005750809738995E-4</v>
      </c>
      <c r="S8" s="84">
        <f t="shared" si="6"/>
        <v>4.0373951818803661E-4</v>
      </c>
      <c r="T8" s="85">
        <f>分析係数表!F11</f>
        <v>0.8571428571428571</v>
      </c>
      <c r="U8" s="86">
        <f t="shared" si="7"/>
        <v>3.4606244416117421E-4</v>
      </c>
      <c r="V8" s="87">
        <f>分析係数表!D11</f>
        <v>0.14285714285714285</v>
      </c>
      <c r="W8" s="88">
        <f t="shared" si="8"/>
        <v>0</v>
      </c>
      <c r="X8" s="76">
        <f>分析係数表!E11</f>
        <v>0</v>
      </c>
      <c r="Y8" s="89">
        <f t="shared" si="9"/>
        <v>0</v>
      </c>
    </row>
    <row r="9" spans="1:25" x14ac:dyDescent="0.2">
      <c r="A9" s="6" t="s">
        <v>222</v>
      </c>
      <c r="B9" s="5" t="s">
        <v>190</v>
      </c>
      <c r="C9" s="90"/>
      <c r="D9" s="76">
        <f>投入係数表!AH9</f>
        <v>3.4340659340659343E-4</v>
      </c>
      <c r="E9" s="77">
        <f t="shared" si="0"/>
        <v>3.4340659340659344E-2</v>
      </c>
      <c r="F9" s="76">
        <f>分析係数表!C12</f>
        <v>9.1502903081732923E-2</v>
      </c>
      <c r="G9" s="77">
        <f t="shared" si="1"/>
        <v>3.1422700234111584E-3</v>
      </c>
      <c r="H9" s="77">
        <v>4.1174251018642263E-3</v>
      </c>
      <c r="I9" s="77">
        <f t="shared" si="2"/>
        <v>4.1174251018642263E-3</v>
      </c>
      <c r="J9" s="76">
        <f>分析係数表!G12</f>
        <v>0.14161426479455594</v>
      </c>
      <c r="K9" s="78">
        <f t="shared" si="3"/>
        <v>5.8308612864715198E-4</v>
      </c>
      <c r="L9" s="79"/>
      <c r="M9" s="80"/>
      <c r="N9" s="81">
        <f>分析係数表!H12</f>
        <v>9.0270609232550286E-2</v>
      </c>
      <c r="O9" s="82">
        <f t="shared" si="4"/>
        <v>2.1734390582863026</v>
      </c>
      <c r="P9" s="76">
        <f>分析係数表!C12</f>
        <v>9.1502903081732923E-2</v>
      </c>
      <c r="Q9" s="82">
        <f t="shared" si="5"/>
        <v>0.19887598350442443</v>
      </c>
      <c r="R9" s="83">
        <v>0.22615338422035425</v>
      </c>
      <c r="S9" s="84">
        <f t="shared" si="6"/>
        <v>0.23027080932221847</v>
      </c>
      <c r="T9" s="85">
        <f>分析係数表!F12</f>
        <v>0.30579722628994743</v>
      </c>
      <c r="U9" s="86">
        <f t="shared" si="7"/>
        <v>7.0416174786275779E-2</v>
      </c>
      <c r="V9" s="87">
        <f>分析係数表!D12</f>
        <v>8.803514514600741E-2</v>
      </c>
      <c r="W9" s="88">
        <f t="shared" si="8"/>
        <v>0</v>
      </c>
      <c r="X9" s="76">
        <f>分析係数表!E12</f>
        <v>7.1754673098458094E-2</v>
      </c>
      <c r="Y9" s="89">
        <f t="shared" si="9"/>
        <v>0</v>
      </c>
    </row>
    <row r="10" spans="1:25" x14ac:dyDescent="0.2">
      <c r="A10" s="6" t="s">
        <v>223</v>
      </c>
      <c r="B10" s="5" t="s">
        <v>28</v>
      </c>
      <c r="C10" s="90"/>
      <c r="D10" s="76">
        <f>投入係数表!AH10</f>
        <v>3.3653846153846156E-3</v>
      </c>
      <c r="E10" s="77">
        <f t="shared" si="0"/>
        <v>0.33653846153846156</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0.32728178188793422</v>
      </c>
      <c r="P10" s="76">
        <f>分析係数表!C13</f>
        <v>0</v>
      </c>
      <c r="Q10" s="82">
        <f t="shared" si="5"/>
        <v>0</v>
      </c>
      <c r="R10" s="83">
        <v>0</v>
      </c>
      <c r="S10" s="84">
        <f t="shared" si="6"/>
        <v>0</v>
      </c>
      <c r="T10" s="85">
        <f>分析係数表!F13</f>
        <v>0.38613861386138615</v>
      </c>
      <c r="U10" s="86">
        <f t="shared" si="7"/>
        <v>0</v>
      </c>
      <c r="V10" s="87">
        <f>分析係数表!D13</f>
        <v>0.74257425742574257</v>
      </c>
      <c r="W10" s="88">
        <f t="shared" si="8"/>
        <v>0</v>
      </c>
      <c r="X10" s="76">
        <f>分析係数表!E13</f>
        <v>0.65346534653465349</v>
      </c>
      <c r="Y10" s="89">
        <f t="shared" si="9"/>
        <v>0</v>
      </c>
    </row>
    <row r="11" spans="1:25" x14ac:dyDescent="0.2">
      <c r="A11" s="6" t="s">
        <v>224</v>
      </c>
      <c r="B11" s="5" t="s">
        <v>267</v>
      </c>
      <c r="C11" s="90"/>
      <c r="D11" s="76">
        <f>投入係数表!AH11</f>
        <v>1.3049450549450549E-3</v>
      </c>
      <c r="E11" s="77">
        <f t="shared" si="0"/>
        <v>0.13049450549450547</v>
      </c>
      <c r="F11" s="76">
        <f>分析係数表!C14</f>
        <v>8.6714152988541793E-3</v>
      </c>
      <c r="G11" s="77">
        <f t="shared" si="1"/>
        <v>1.1315720513614656E-3</v>
      </c>
      <c r="H11" s="77">
        <v>2.5640810424330533E-3</v>
      </c>
      <c r="I11" s="77">
        <f t="shared" si="2"/>
        <v>2.5640810424330533E-3</v>
      </c>
      <c r="J11" s="76">
        <f>分析係数表!G14</f>
        <v>0.2</v>
      </c>
      <c r="K11" s="78">
        <f t="shared" si="3"/>
        <v>5.1281620848661071E-4</v>
      </c>
      <c r="L11" s="79"/>
      <c r="M11" s="80"/>
      <c r="N11" s="81">
        <f>分析係数表!H14</f>
        <v>1.1383917804254498E-3</v>
      </c>
      <c r="O11" s="82">
        <f t="shared" si="4"/>
        <v>2.7408978185078949E-2</v>
      </c>
      <c r="P11" s="76">
        <f>分析係数表!C14</f>
        <v>8.6714152988541793E-3</v>
      </c>
      <c r="Q11" s="82">
        <f t="shared" si="5"/>
        <v>2.3767463276005404E-4</v>
      </c>
      <c r="R11" s="83">
        <v>1.9039775854192325E-3</v>
      </c>
      <c r="S11" s="84">
        <f t="shared" si="6"/>
        <v>4.4680586278522862E-3</v>
      </c>
      <c r="T11" s="85">
        <f>分析係数表!F14</f>
        <v>0.33888888888888891</v>
      </c>
      <c r="U11" s="86">
        <f t="shared" si="7"/>
        <v>1.5141754238832748E-3</v>
      </c>
      <c r="V11" s="87">
        <f>分析係数表!D14</f>
        <v>0.15</v>
      </c>
      <c r="W11" s="88">
        <f t="shared" si="8"/>
        <v>0</v>
      </c>
      <c r="X11" s="76">
        <f>分析係数表!E14</f>
        <v>7.2222222222222215E-2</v>
      </c>
      <c r="Y11" s="89">
        <f t="shared" si="9"/>
        <v>0</v>
      </c>
    </row>
    <row r="12" spans="1:25" x14ac:dyDescent="0.2">
      <c r="A12" s="6" t="s">
        <v>225</v>
      </c>
      <c r="B12" s="5" t="s">
        <v>29</v>
      </c>
      <c r="C12" s="90"/>
      <c r="D12" s="76">
        <f>投入係数表!AH12</f>
        <v>9.6153846153846159E-4</v>
      </c>
      <c r="E12" s="77">
        <f t="shared" si="0"/>
        <v>9.6153846153846159E-2</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0.20138630581748684</v>
      </c>
      <c r="P12" s="76">
        <f>分析係数表!C15</f>
        <v>0</v>
      </c>
      <c r="Q12" s="82">
        <f t="shared" si="5"/>
        <v>0</v>
      </c>
      <c r="R12" s="83">
        <v>0</v>
      </c>
      <c r="S12" s="84">
        <f t="shared" si="6"/>
        <v>0</v>
      </c>
      <c r="T12" s="85">
        <f>分析係数表!F15</f>
        <v>0.30426813301911493</v>
      </c>
      <c r="U12" s="86">
        <f t="shared" si="7"/>
        <v>0</v>
      </c>
      <c r="V12" s="87">
        <f>分析係数表!D15</f>
        <v>2.9065200314218383E-2</v>
      </c>
      <c r="W12" s="88">
        <f t="shared" si="8"/>
        <v>0</v>
      </c>
      <c r="X12" s="76">
        <f>分析係数表!E15</f>
        <v>2.5923016496465043E-2</v>
      </c>
      <c r="Y12" s="89">
        <f t="shared" si="9"/>
        <v>0</v>
      </c>
    </row>
    <row r="13" spans="1:25" x14ac:dyDescent="0.2">
      <c r="A13" s="6" t="s">
        <v>226</v>
      </c>
      <c r="B13" s="5" t="s">
        <v>30</v>
      </c>
      <c r="C13" s="90"/>
      <c r="D13" s="76">
        <f>投入係数表!AH13</f>
        <v>1.0851648351648351E-2</v>
      </c>
      <c r="E13" s="77">
        <f t="shared" si="0"/>
        <v>1.0851648351648351</v>
      </c>
      <c r="F13" s="76">
        <f>分析係数表!C16</f>
        <v>2.5322997416020621E-2</v>
      </c>
      <c r="G13" s="77">
        <f t="shared" si="1"/>
        <v>2.7479626316835561E-2</v>
      </c>
      <c r="H13" s="77">
        <v>3.0035163451965673E-2</v>
      </c>
      <c r="I13" s="77">
        <f t="shared" si="2"/>
        <v>3.0035163451965673E-2</v>
      </c>
      <c r="J13" s="76">
        <f>分析係数表!G16</f>
        <v>3.2710280373831772E-2</v>
      </c>
      <c r="K13" s="78">
        <f t="shared" si="3"/>
        <v>9.8245861758766207E-4</v>
      </c>
      <c r="L13" s="79"/>
      <c r="M13" s="80"/>
      <c r="N13" s="81">
        <f>分析係数表!H16</f>
        <v>1.6091843133471614E-2</v>
      </c>
      <c r="O13" s="82">
        <f t="shared" si="4"/>
        <v>0.38744216620942112</v>
      </c>
      <c r="P13" s="76">
        <f>分析係数表!C16</f>
        <v>2.5322997416020621E-2</v>
      </c>
      <c r="Q13" s="82">
        <f t="shared" si="5"/>
        <v>9.8111969737786024E-3</v>
      </c>
      <c r="R13" s="83">
        <v>1.1624815531570465E-2</v>
      </c>
      <c r="S13" s="84">
        <f t="shared" si="6"/>
        <v>4.1659978983536142E-2</v>
      </c>
      <c r="T13" s="85">
        <f>分析係数表!F16</f>
        <v>0.28504672897196259</v>
      </c>
      <c r="U13" s="86">
        <f t="shared" si="7"/>
        <v>1.1875040738297685E-2</v>
      </c>
      <c r="V13" s="87">
        <f>分析係数表!D16</f>
        <v>2.8037383177570093E-2</v>
      </c>
      <c r="W13" s="88">
        <f t="shared" si="8"/>
        <v>0</v>
      </c>
      <c r="X13" s="76">
        <f>分析係数表!E16</f>
        <v>1.8691588785046728E-2</v>
      </c>
      <c r="Y13" s="89">
        <f t="shared" si="9"/>
        <v>0</v>
      </c>
    </row>
    <row r="14" spans="1:25" x14ac:dyDescent="0.2">
      <c r="A14" s="6" t="s">
        <v>2</v>
      </c>
      <c r="B14" s="5" t="s">
        <v>364</v>
      </c>
      <c r="C14" s="90"/>
      <c r="D14" s="76">
        <f>投入係数表!AH14</f>
        <v>1.8543956043956043E-3</v>
      </c>
      <c r="E14" s="77">
        <f t="shared" si="0"/>
        <v>0.18543956043956042</v>
      </c>
      <c r="F14" s="76">
        <f>分析係数表!C17</f>
        <v>1.516108654453574E-2</v>
      </c>
      <c r="G14" s="77">
        <f t="shared" si="1"/>
        <v>2.8114652246048416E-3</v>
      </c>
      <c r="H14" s="77">
        <v>5.0528458247047579E-3</v>
      </c>
      <c r="I14" s="77">
        <f t="shared" si="2"/>
        <v>5.0528458247047579E-3</v>
      </c>
      <c r="J14" s="76">
        <f>分析係数表!G17</f>
        <v>0.22093023255813954</v>
      </c>
      <c r="K14" s="78">
        <f t="shared" si="3"/>
        <v>1.1163264031324464E-3</v>
      </c>
      <c r="L14" s="79"/>
      <c r="M14" s="80"/>
      <c r="N14" s="81">
        <f>分析係数表!H17</f>
        <v>2.7205634074574307E-3</v>
      </c>
      <c r="O14" s="82">
        <f t="shared" si="4"/>
        <v>6.5502812272815791E-2</v>
      </c>
      <c r="P14" s="76">
        <f>分析係数表!C17</f>
        <v>1.516108654453574E-2</v>
      </c>
      <c r="Q14" s="82">
        <f t="shared" si="5"/>
        <v>9.9309380577863805E-4</v>
      </c>
      <c r="R14" s="83">
        <v>2.2117713954719997E-3</v>
      </c>
      <c r="S14" s="84">
        <f t="shared" si="6"/>
        <v>7.264617220176758E-3</v>
      </c>
      <c r="T14" s="85">
        <f>分析係数表!F17</f>
        <v>0.34593023255813954</v>
      </c>
      <c r="U14" s="86">
        <f t="shared" si="7"/>
        <v>2.513050724421611E-3</v>
      </c>
      <c r="V14" s="87">
        <f>分析係数表!D17</f>
        <v>0.13372093023255813</v>
      </c>
      <c r="W14" s="88">
        <f t="shared" si="8"/>
        <v>0</v>
      </c>
      <c r="X14" s="76">
        <f>分析係数表!E17</f>
        <v>0.10174418604651163</v>
      </c>
      <c r="Y14" s="89">
        <f t="shared" si="9"/>
        <v>0</v>
      </c>
    </row>
    <row r="15" spans="1:25" x14ac:dyDescent="0.2">
      <c r="A15" s="6" t="s">
        <v>3</v>
      </c>
      <c r="B15" s="5" t="s">
        <v>31</v>
      </c>
      <c r="C15" s="90"/>
      <c r="D15" s="76">
        <f>投入係数表!AH15</f>
        <v>2.0604395604395604E-4</v>
      </c>
      <c r="E15" s="77">
        <f t="shared" si="0"/>
        <v>2.0604395604395604E-2</v>
      </c>
      <c r="F15" s="76">
        <f>分析係数表!C18</f>
        <v>0.19618745035742657</v>
      </c>
      <c r="G15" s="77">
        <f t="shared" si="1"/>
        <v>4.042323839782141E-3</v>
      </c>
      <c r="H15" s="77">
        <v>1.7565856360443041E-2</v>
      </c>
      <c r="I15" s="77">
        <f t="shared" si="2"/>
        <v>1.7565856360443041E-2</v>
      </c>
      <c r="J15" s="76">
        <f>分析係数表!G18</f>
        <v>0.21566025215660253</v>
      </c>
      <c r="K15" s="78">
        <f t="shared" si="3"/>
        <v>3.7882570120398068E-3</v>
      </c>
      <c r="L15" s="79"/>
      <c r="M15" s="80"/>
      <c r="N15" s="81">
        <f>分析係数表!H18</f>
        <v>4.341324586368241E-4</v>
      </c>
      <c r="O15" s="82">
        <f t="shared" si="4"/>
        <v>1.045257642651316E-2</v>
      </c>
      <c r="P15" s="76">
        <f>分析係数表!C18</f>
        <v>0.19618745035742657</v>
      </c>
      <c r="Q15" s="82">
        <f t="shared" si="5"/>
        <v>2.0506643187837579E-3</v>
      </c>
      <c r="R15" s="83">
        <v>6.1914946631203395E-3</v>
      </c>
      <c r="S15" s="84">
        <f t="shared" si="6"/>
        <v>2.375735102356338E-2</v>
      </c>
      <c r="T15" s="85">
        <f>分析係数表!F18</f>
        <v>0.46051758460517583</v>
      </c>
      <c r="U15" s="86">
        <f t="shared" si="7"/>
        <v>1.0940677909988709E-2</v>
      </c>
      <c r="V15" s="87">
        <f>分析係数表!D18</f>
        <v>0.10152621101526212</v>
      </c>
      <c r="W15" s="88">
        <f t="shared" si="8"/>
        <v>0</v>
      </c>
      <c r="X15" s="76">
        <f>分析係数表!E18</f>
        <v>9.0245520902455204E-2</v>
      </c>
      <c r="Y15" s="89">
        <f t="shared" si="9"/>
        <v>0</v>
      </c>
    </row>
    <row r="16" spans="1:25" x14ac:dyDescent="0.2">
      <c r="A16" s="6" t="s">
        <v>4</v>
      </c>
      <c r="B16" s="5" t="s">
        <v>32</v>
      </c>
      <c r="C16" s="90"/>
      <c r="D16" s="76">
        <f>投入係数表!AH16</f>
        <v>6.8681318681318681E-5</v>
      </c>
      <c r="E16" s="77">
        <f t="shared" si="0"/>
        <v>6.868131868131868E-3</v>
      </c>
      <c r="F16" s="76">
        <f>分析係数表!C19</f>
        <v>5.4503729202524331E-2</v>
      </c>
      <c r="G16" s="77">
        <f t="shared" si="1"/>
        <v>3.743387994678869E-4</v>
      </c>
      <c r="H16" s="77">
        <v>2.6249195949088013E-3</v>
      </c>
      <c r="I16" s="77">
        <f t="shared" si="2"/>
        <v>2.6249195949088013E-3</v>
      </c>
      <c r="J16" s="76">
        <f>分析係数表!G19</f>
        <v>5.7142857142857141E-2</v>
      </c>
      <c r="K16" s="78">
        <f t="shared" si="3"/>
        <v>1.4999540542336007E-4</v>
      </c>
      <c r="L16" s="79"/>
      <c r="M16" s="80"/>
      <c r="N16" s="81">
        <f>分析係数表!H19</f>
        <v>-1.1576865563648642E-4</v>
      </c>
      <c r="O16" s="82">
        <f t="shared" si="4"/>
        <v>-2.7873537137368424E-3</v>
      </c>
      <c r="P16" s="76">
        <f>分析係数表!C19</f>
        <v>5.4503729202524331E-2</v>
      </c>
      <c r="Q16" s="82">
        <f t="shared" si="5"/>
        <v>-1.5192117200516338E-4</v>
      </c>
      <c r="R16" s="83">
        <v>8.1535761454748002E-4</v>
      </c>
      <c r="S16" s="84">
        <f t="shared" si="6"/>
        <v>3.4402772094562816E-3</v>
      </c>
      <c r="T16" s="85">
        <f>分析係数表!F19</f>
        <v>0.24047619047619048</v>
      </c>
      <c r="U16" s="86">
        <f t="shared" si="7"/>
        <v>8.2730475751210584E-4</v>
      </c>
      <c r="V16" s="87">
        <f>分析係数表!D19</f>
        <v>7.3809523809523811E-2</v>
      </c>
      <c r="W16" s="88">
        <f t="shared" si="8"/>
        <v>0</v>
      </c>
      <c r="X16" s="76">
        <f>分析係数表!E19</f>
        <v>0.05</v>
      </c>
      <c r="Y16" s="89">
        <f t="shared" si="9"/>
        <v>0</v>
      </c>
    </row>
    <row r="17" spans="1:25" x14ac:dyDescent="0.2">
      <c r="A17" s="6" t="s">
        <v>5</v>
      </c>
      <c r="B17" s="5" t="s">
        <v>33</v>
      </c>
      <c r="C17" s="90"/>
      <c r="D17" s="76">
        <f>投入係数表!AH17</f>
        <v>2.0604395604395604E-4</v>
      </c>
      <c r="E17" s="77">
        <f t="shared" si="0"/>
        <v>2.0604395604395604E-2</v>
      </c>
      <c r="F17" s="76">
        <f>分析係数表!C20</f>
        <v>8.1453634085213444E-3</v>
      </c>
      <c r="G17" s="77">
        <f t="shared" si="1"/>
        <v>1.6783029001074198E-4</v>
      </c>
      <c r="H17" s="77">
        <v>5.0241817020574883E-4</v>
      </c>
      <c r="I17" s="77">
        <f t="shared" si="2"/>
        <v>5.0241817020574883E-4</v>
      </c>
      <c r="J17" s="76">
        <f>分析係数表!G20</f>
        <v>0.10256410256410256</v>
      </c>
      <c r="K17" s="78">
        <f t="shared" si="3"/>
        <v>5.1530068739051163E-5</v>
      </c>
      <c r="L17" s="79"/>
      <c r="M17" s="80"/>
      <c r="N17" s="81">
        <f>分析係数表!H20</f>
        <v>5.4025372630360328E-4</v>
      </c>
      <c r="O17" s="82">
        <f t="shared" si="4"/>
        <v>1.3007650664105265E-2</v>
      </c>
      <c r="P17" s="76">
        <f>分析係数表!C20</f>
        <v>8.1453634085213444E-3</v>
      </c>
      <c r="Q17" s="82">
        <f t="shared" si="5"/>
        <v>1.0595204175023138E-4</v>
      </c>
      <c r="R17" s="83">
        <v>3.0143917448293279E-4</v>
      </c>
      <c r="S17" s="84">
        <f t="shared" si="6"/>
        <v>8.0385734468868162E-4</v>
      </c>
      <c r="T17" s="85">
        <f>分析係数表!F20</f>
        <v>0.23076923076923078</v>
      </c>
      <c r="U17" s="86">
        <f t="shared" si="7"/>
        <v>1.8550554108200346E-4</v>
      </c>
      <c r="V17" s="87">
        <f>分析係数表!D20</f>
        <v>8.9743589743589744E-2</v>
      </c>
      <c r="W17" s="88">
        <f t="shared" si="8"/>
        <v>0</v>
      </c>
      <c r="X17" s="76">
        <f>分析係数表!E20</f>
        <v>6.4102564102564097E-2</v>
      </c>
      <c r="Y17" s="89">
        <f t="shared" si="9"/>
        <v>0</v>
      </c>
    </row>
    <row r="18" spans="1:25" x14ac:dyDescent="0.2">
      <c r="A18" s="6" t="s">
        <v>6</v>
      </c>
      <c r="B18" s="5" t="s">
        <v>34</v>
      </c>
      <c r="C18" s="90"/>
      <c r="D18" s="76">
        <f>投入係数表!AH18</f>
        <v>4.464285714285714E-3</v>
      </c>
      <c r="E18" s="77">
        <f t="shared" si="0"/>
        <v>0.4464285714285714</v>
      </c>
      <c r="F18" s="76">
        <f>分析係数表!C21</f>
        <v>1.4319809069212375E-2</v>
      </c>
      <c r="G18" s="77">
        <f t="shared" si="1"/>
        <v>6.3927719058983808E-3</v>
      </c>
      <c r="H18" s="77">
        <v>8.1160216463699499E-3</v>
      </c>
      <c r="I18" s="77">
        <f t="shared" si="2"/>
        <v>8.1160216463699499E-3</v>
      </c>
      <c r="J18" s="76">
        <f>分析係数表!G21</f>
        <v>0.28315412186379929</v>
      </c>
      <c r="K18" s="78">
        <f t="shared" si="3"/>
        <v>2.2980849823054698E-3</v>
      </c>
      <c r="L18" s="79"/>
      <c r="M18" s="80"/>
      <c r="N18" s="81">
        <f>分析係数表!H21</f>
        <v>8.9720708118276973E-4</v>
      </c>
      <c r="O18" s="82">
        <f t="shared" si="4"/>
        <v>2.1601991281460526E-2</v>
      </c>
      <c r="P18" s="76">
        <f>分析係数表!C21</f>
        <v>1.4319809069212375E-2</v>
      </c>
      <c r="Q18" s="82">
        <f t="shared" si="5"/>
        <v>3.0933639066530507E-4</v>
      </c>
      <c r="R18" s="83">
        <v>8.1633771247932444E-4</v>
      </c>
      <c r="S18" s="84">
        <f t="shared" si="6"/>
        <v>8.932359358849274E-3</v>
      </c>
      <c r="T18" s="85">
        <f>分析係数表!F21</f>
        <v>0.4265232974910394</v>
      </c>
      <c r="U18" s="86">
        <f t="shared" si="7"/>
        <v>3.8098593681113388E-3</v>
      </c>
      <c r="V18" s="87">
        <f>分析係数表!D21</f>
        <v>0.22580645161290322</v>
      </c>
      <c r="W18" s="88">
        <f t="shared" si="8"/>
        <v>0</v>
      </c>
      <c r="X18" s="76">
        <f>分析係数表!E21</f>
        <v>0.13261648745519714</v>
      </c>
      <c r="Y18" s="89">
        <f t="shared" si="9"/>
        <v>0</v>
      </c>
    </row>
    <row r="19" spans="1:25" x14ac:dyDescent="0.2">
      <c r="A19" s="6" t="s">
        <v>7</v>
      </c>
      <c r="B19" s="5" t="s">
        <v>268</v>
      </c>
      <c r="C19" s="90"/>
      <c r="D19" s="76">
        <f>投入係数表!AH19</f>
        <v>3.4340659340659343E-4</v>
      </c>
      <c r="E19" s="77">
        <f t="shared" si="0"/>
        <v>3.4340659340659344E-2</v>
      </c>
      <c r="F19" s="76">
        <f>分析係数表!C22</f>
        <v>8.8888888888888351E-3</v>
      </c>
      <c r="G19" s="77">
        <f t="shared" si="1"/>
        <v>3.0525030525030341E-4</v>
      </c>
      <c r="H19" s="77">
        <v>6.2972852574285179E-4</v>
      </c>
      <c r="I19" s="77">
        <f t="shared" si="2"/>
        <v>6.2972852574285179E-4</v>
      </c>
      <c r="J19" s="76">
        <f>分析係数表!G22</f>
        <v>0.19767441860465115</v>
      </c>
      <c r="K19" s="78">
        <f t="shared" si="3"/>
        <v>1.2448122020498233E-4</v>
      </c>
      <c r="L19" s="79"/>
      <c r="M19" s="80"/>
      <c r="N19" s="81">
        <f>分析係数表!H22</f>
        <v>3.8589551878828809E-5</v>
      </c>
      <c r="O19" s="82">
        <f t="shared" si="4"/>
        <v>9.2911790457894747E-4</v>
      </c>
      <c r="P19" s="76">
        <f>分析係数表!C22</f>
        <v>8.8888888888888351E-3</v>
      </c>
      <c r="Q19" s="82">
        <f t="shared" si="5"/>
        <v>8.2588258184794832E-6</v>
      </c>
      <c r="R19" s="83">
        <v>8.3235095539512809E-5</v>
      </c>
      <c r="S19" s="84">
        <f t="shared" si="6"/>
        <v>7.1296362128236458E-4</v>
      </c>
      <c r="T19" s="85">
        <f>分析係数表!F22</f>
        <v>0.41860465116279072</v>
      </c>
      <c r="U19" s="86">
        <f t="shared" si="7"/>
        <v>2.9844988797866423E-4</v>
      </c>
      <c r="V19" s="87">
        <f>分析係数表!D22</f>
        <v>6.1046511627906974E-2</v>
      </c>
      <c r="W19" s="88">
        <f t="shared" si="8"/>
        <v>0</v>
      </c>
      <c r="X19" s="76">
        <f>分析係数表!E22</f>
        <v>3.7790697674418602E-2</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6.9683842843421061E-4</v>
      </c>
      <c r="P20" s="76">
        <f>分析係数表!C23</f>
        <v>0</v>
      </c>
      <c r="Q20" s="82">
        <f t="shared" si="5"/>
        <v>0</v>
      </c>
      <c r="R20" s="83">
        <v>0</v>
      </c>
      <c r="S20" s="84">
        <f t="shared" si="6"/>
        <v>0</v>
      </c>
      <c r="T20" s="85">
        <f>分析係数表!F23</f>
        <v>0.44096452328159647</v>
      </c>
      <c r="U20" s="86">
        <f t="shared" si="7"/>
        <v>0</v>
      </c>
      <c r="V20" s="87">
        <f>分析係数表!D23</f>
        <v>2.8547671840354769E-2</v>
      </c>
      <c r="W20" s="88">
        <f t="shared" si="8"/>
        <v>0</v>
      </c>
      <c r="X20" s="76">
        <f>分析係数表!E23</f>
        <v>2.5221729490022174E-2</v>
      </c>
      <c r="Y20" s="89">
        <f t="shared" si="9"/>
        <v>0</v>
      </c>
    </row>
    <row r="21" spans="1:25" x14ac:dyDescent="0.2">
      <c r="A21" s="6" t="s">
        <v>9</v>
      </c>
      <c r="B21" s="5" t="s">
        <v>270</v>
      </c>
      <c r="C21" s="90"/>
      <c r="D21" s="76">
        <f>投入係数表!AH21</f>
        <v>3.2280219780219778E-3</v>
      </c>
      <c r="E21" s="77">
        <f t="shared" si="0"/>
        <v>0.32280219780219777</v>
      </c>
      <c r="F21" s="76">
        <f>分析係数表!C24</f>
        <v>3.6742192284139663E-2</v>
      </c>
      <c r="G21" s="77">
        <f t="shared" si="1"/>
        <v>1.1860460421391236E-2</v>
      </c>
      <c r="H21" s="77">
        <v>1.2539687728245036E-2</v>
      </c>
      <c r="I21" s="77">
        <f t="shared" si="2"/>
        <v>1.2539687728245036E-2</v>
      </c>
      <c r="J21" s="76">
        <f>分析係数表!G24</f>
        <v>0.21568627450980393</v>
      </c>
      <c r="K21" s="78">
        <f t="shared" si="3"/>
        <v>2.7046385296214787E-3</v>
      </c>
      <c r="L21" s="79"/>
      <c r="M21" s="80"/>
      <c r="N21" s="81">
        <f>分析係数表!H24</f>
        <v>3.6660074284887369E-4</v>
      </c>
      <c r="O21" s="82">
        <f t="shared" si="4"/>
        <v>8.8266200935000014E-3</v>
      </c>
      <c r="P21" s="76">
        <f>分析係数表!C24</f>
        <v>3.6742192284139663E-2</v>
      </c>
      <c r="Q21" s="82">
        <f t="shared" si="5"/>
        <v>3.2430937269442784E-4</v>
      </c>
      <c r="R21" s="83">
        <v>1.2832437653546597E-3</v>
      </c>
      <c r="S21" s="84">
        <f t="shared" si="6"/>
        <v>1.3822931493599696E-2</v>
      </c>
      <c r="T21" s="85">
        <f>分析係数表!F24</f>
        <v>0.41176470588235292</v>
      </c>
      <c r="U21" s="86">
        <f t="shared" si="7"/>
        <v>5.6917953208939923E-3</v>
      </c>
      <c r="V21" s="87">
        <f>分析係数表!D24</f>
        <v>8.8235294117647065E-2</v>
      </c>
      <c r="W21" s="88">
        <f t="shared" si="8"/>
        <v>0</v>
      </c>
      <c r="X21" s="76">
        <f>分析係数表!E24</f>
        <v>6.8627450980392163E-2</v>
      </c>
      <c r="Y21" s="89">
        <f t="shared" si="9"/>
        <v>0</v>
      </c>
    </row>
    <row r="22" spans="1:25" x14ac:dyDescent="0.2">
      <c r="A22" s="6" t="s">
        <v>10</v>
      </c>
      <c r="B22" s="5" t="s">
        <v>271</v>
      </c>
      <c r="C22" s="90"/>
      <c r="D22" s="76">
        <f>投入係数表!AH22</f>
        <v>2.1978021978021978E-3</v>
      </c>
      <c r="E22" s="77">
        <f t="shared" si="0"/>
        <v>0.21978021978021978</v>
      </c>
      <c r="F22" s="76">
        <f>分析係数表!C25</f>
        <v>5.4298642533936459E-3</v>
      </c>
      <c r="G22" s="77">
        <f t="shared" si="1"/>
        <v>1.1933767589876144E-3</v>
      </c>
      <c r="H22" s="77">
        <v>1.5682889696232354E-3</v>
      </c>
      <c r="I22" s="77">
        <f t="shared" si="2"/>
        <v>1.5682889696232354E-3</v>
      </c>
      <c r="J22" s="76">
        <f>分析係数表!G25</f>
        <v>0.19285714285714287</v>
      </c>
      <c r="K22" s="78">
        <f t="shared" si="3"/>
        <v>3.0245572985590968E-4</v>
      </c>
      <c r="L22" s="79"/>
      <c r="M22" s="80"/>
      <c r="N22" s="81">
        <f>分析係数表!H25</f>
        <v>5.0166417442477451E-4</v>
      </c>
      <c r="O22" s="82">
        <f t="shared" si="4"/>
        <v>1.2078532759526316E-2</v>
      </c>
      <c r="P22" s="76">
        <f>分析係数表!C25</f>
        <v>5.4298642533936459E-3</v>
      </c>
      <c r="Q22" s="82">
        <f t="shared" si="5"/>
        <v>6.5584793264396053E-5</v>
      </c>
      <c r="R22" s="83">
        <v>3.0006202956487195E-4</v>
      </c>
      <c r="S22" s="84">
        <f t="shared" si="6"/>
        <v>1.8683509991881072E-3</v>
      </c>
      <c r="T22" s="85">
        <f>分析係数表!F25</f>
        <v>0.35</v>
      </c>
      <c r="U22" s="86">
        <f t="shared" si="7"/>
        <v>6.5392284971583744E-4</v>
      </c>
      <c r="V22" s="87">
        <f>分析係数表!D25</f>
        <v>1.4285714285714285E-2</v>
      </c>
      <c r="W22" s="88">
        <f t="shared" si="8"/>
        <v>0</v>
      </c>
      <c r="X22" s="76">
        <f>分析係数表!E25</f>
        <v>0</v>
      </c>
      <c r="Y22" s="89">
        <f t="shared" si="9"/>
        <v>0</v>
      </c>
    </row>
    <row r="23" spans="1:25" x14ac:dyDescent="0.2">
      <c r="A23" s="6" t="s">
        <v>11</v>
      </c>
      <c r="B23" s="5" t="s">
        <v>35</v>
      </c>
      <c r="C23" s="90"/>
      <c r="D23" s="76">
        <f>投入係数表!AH23</f>
        <v>1.8543956043956043E-3</v>
      </c>
      <c r="E23" s="77">
        <f t="shared" si="0"/>
        <v>0.18543956043956042</v>
      </c>
      <c r="F23" s="76">
        <f>分析係数表!C26</f>
        <v>0.48330404217926182</v>
      </c>
      <c r="G23" s="77">
        <f t="shared" si="1"/>
        <v>8.9623689140385085E-2</v>
      </c>
      <c r="H23" s="77">
        <v>0.1106823981379579</v>
      </c>
      <c r="I23" s="77">
        <f t="shared" si="2"/>
        <v>0.1106823981379579</v>
      </c>
      <c r="J23" s="76">
        <f>分析係数表!G26</f>
        <v>0.1963757396449704</v>
      </c>
      <c r="K23" s="78">
        <f t="shared" si="3"/>
        <v>2.1735337800020578E-2</v>
      </c>
      <c r="L23" s="79"/>
      <c r="M23" s="80"/>
      <c r="N23" s="81">
        <f>分析係数表!H26</f>
        <v>1.0805074526072066E-2</v>
      </c>
      <c r="O23" s="82">
        <f t="shared" si="4"/>
        <v>0.26015301328210527</v>
      </c>
      <c r="P23" s="76">
        <f>分析係数表!C26</f>
        <v>0.48330404217926182</v>
      </c>
      <c r="Q23" s="82">
        <f t="shared" si="5"/>
        <v>0.12573300290435666</v>
      </c>
      <c r="R23" s="83">
        <v>0.1374351351545158</v>
      </c>
      <c r="S23" s="84">
        <f t="shared" si="6"/>
        <v>0.24811753329247371</v>
      </c>
      <c r="T23" s="85">
        <f>分析係数表!F26</f>
        <v>0.33515162721893493</v>
      </c>
      <c r="U23" s="86">
        <f t="shared" si="7"/>
        <v>8.3156995024520827E-2</v>
      </c>
      <c r="V23" s="87">
        <f>分析係数表!D26</f>
        <v>3.2359467455621301E-2</v>
      </c>
      <c r="W23" s="88">
        <f t="shared" si="8"/>
        <v>0</v>
      </c>
      <c r="X23" s="76">
        <f>分析係数表!E26</f>
        <v>3.5133136094674555E-2</v>
      </c>
      <c r="Y23" s="89">
        <f t="shared" si="9"/>
        <v>0</v>
      </c>
    </row>
    <row r="24" spans="1:25" x14ac:dyDescent="0.2">
      <c r="A24" s="6" t="s">
        <v>12</v>
      </c>
      <c r="B24" s="5" t="s">
        <v>365</v>
      </c>
      <c r="C24" s="90"/>
      <c r="D24" s="76">
        <f>投入係数表!AH24</f>
        <v>1.717032967032967E-3</v>
      </c>
      <c r="E24" s="77">
        <f t="shared" si="0"/>
        <v>0.1717032967032967</v>
      </c>
      <c r="F24" s="76">
        <f>分析係数表!C27</f>
        <v>1.5397419891801878E-2</v>
      </c>
      <c r="G24" s="77">
        <f t="shared" si="1"/>
        <v>2.6437877561473005E-3</v>
      </c>
      <c r="H24" s="77">
        <v>2.7489427914393141E-3</v>
      </c>
      <c r="I24" s="77">
        <f t="shared" si="2"/>
        <v>2.7489427914393141E-3</v>
      </c>
      <c r="J24" s="76">
        <f>分析係数表!G27</f>
        <v>0.17525773195876287</v>
      </c>
      <c r="K24" s="78">
        <f t="shared" si="3"/>
        <v>4.8177347891204469E-4</v>
      </c>
      <c r="L24" s="79"/>
      <c r="M24" s="80"/>
      <c r="N24" s="81">
        <f>分析係数表!H27</f>
        <v>1.0544595050889971E-2</v>
      </c>
      <c r="O24" s="82">
        <f t="shared" si="4"/>
        <v>0.25388146742619738</v>
      </c>
      <c r="P24" s="76">
        <f>分析係数表!C27</f>
        <v>1.5397419891801878E-2</v>
      </c>
      <c r="Q24" s="82">
        <f t="shared" si="5"/>
        <v>3.9091195567079818E-3</v>
      </c>
      <c r="R24" s="83">
        <v>3.9442919453168369E-3</v>
      </c>
      <c r="S24" s="84">
        <f t="shared" si="6"/>
        <v>6.693234736756151E-3</v>
      </c>
      <c r="T24" s="85">
        <f>分析係数表!F27</f>
        <v>0.32989690721649484</v>
      </c>
      <c r="U24" s="86">
        <f t="shared" si="7"/>
        <v>2.2080774389298644E-3</v>
      </c>
      <c r="V24" s="87">
        <f>分析係数表!D27</f>
        <v>0.91752577319587625</v>
      </c>
      <c r="W24" s="88">
        <f t="shared" si="8"/>
        <v>0</v>
      </c>
      <c r="X24" s="76">
        <f>分析係数表!E27</f>
        <v>1.0412371134020619</v>
      </c>
      <c r="Y24" s="89">
        <f t="shared" si="9"/>
        <v>0</v>
      </c>
    </row>
    <row r="25" spans="1:25" x14ac:dyDescent="0.2">
      <c r="A25" s="6" t="s">
        <v>13</v>
      </c>
      <c r="B25" s="5" t="s">
        <v>191</v>
      </c>
      <c r="C25" s="90"/>
      <c r="D25" s="76">
        <f>投入係数表!AH25</f>
        <v>5.4945054945054949E-3</v>
      </c>
      <c r="E25" s="77">
        <f t="shared" si="0"/>
        <v>0.5494505494505495</v>
      </c>
      <c r="F25" s="76">
        <f>分析係数表!C28</f>
        <v>9.0111373607829948E-2</v>
      </c>
      <c r="G25" s="77">
        <f t="shared" si="1"/>
        <v>4.9511743740565911E-2</v>
      </c>
      <c r="H25" s="77">
        <v>5.936292535907163E-2</v>
      </c>
      <c r="I25" s="77">
        <f t="shared" si="2"/>
        <v>5.936292535907163E-2</v>
      </c>
      <c r="J25" s="76">
        <f>分析係数表!G28</f>
        <v>0.1250338294993234</v>
      </c>
      <c r="K25" s="78">
        <f t="shared" si="3"/>
        <v>7.4223738879272234E-3</v>
      </c>
      <c r="L25" s="79"/>
      <c r="M25" s="80"/>
      <c r="N25" s="81">
        <f>分析係数表!H28</f>
        <v>1.9400897207081182E-2</v>
      </c>
      <c r="O25" s="82">
        <f t="shared" si="4"/>
        <v>0.4671140265270658</v>
      </c>
      <c r="P25" s="76">
        <f>分析係数表!C28</f>
        <v>9.0111373607829948E-2</v>
      </c>
      <c r="Q25" s="82">
        <f t="shared" si="5"/>
        <v>4.2092286561838214E-2</v>
      </c>
      <c r="R25" s="83">
        <v>4.5502783916384543E-2</v>
      </c>
      <c r="S25" s="84">
        <f t="shared" si="6"/>
        <v>0.10486570927545617</v>
      </c>
      <c r="T25" s="85">
        <f>分析係数表!F28</f>
        <v>0.21434370771312586</v>
      </c>
      <c r="U25" s="86">
        <f t="shared" si="7"/>
        <v>2.2477304938068009E-2</v>
      </c>
      <c r="V25" s="87">
        <f>分析係数表!D28</f>
        <v>6.0081190798376184E-2</v>
      </c>
      <c r="W25" s="88">
        <f t="shared" si="8"/>
        <v>0</v>
      </c>
      <c r="X25" s="76">
        <f>分析係数表!E28</f>
        <v>5.0067658998646819E-2</v>
      </c>
      <c r="Y25" s="89">
        <f t="shared" si="9"/>
        <v>0</v>
      </c>
    </row>
    <row r="26" spans="1:25" x14ac:dyDescent="0.2">
      <c r="A26" s="6" t="s">
        <v>14</v>
      </c>
      <c r="B26" s="5" t="s">
        <v>50</v>
      </c>
      <c r="C26" s="90"/>
      <c r="D26" s="76">
        <f>投入係数表!AH26</f>
        <v>8.8598901098901096E-3</v>
      </c>
      <c r="E26" s="77">
        <f t="shared" si="0"/>
        <v>0.88598901098901095</v>
      </c>
      <c r="F26" s="76">
        <f>分析係数表!C29</f>
        <v>0.6629566210045662</v>
      </c>
      <c r="G26" s="77">
        <f t="shared" si="1"/>
        <v>0.5873722809724522</v>
      </c>
      <c r="H26" s="77">
        <v>0.7460579670490799</v>
      </c>
      <c r="I26" s="77">
        <f t="shared" si="2"/>
        <v>0.7460579670490799</v>
      </c>
      <c r="J26" s="76">
        <f>分析係数表!G29</f>
        <v>0.25902590967011185</v>
      </c>
      <c r="K26" s="78">
        <f t="shared" si="3"/>
        <v>0.19324834358152226</v>
      </c>
      <c r="L26" s="79"/>
      <c r="M26" s="80"/>
      <c r="N26" s="81">
        <f>分析係数表!H29</f>
        <v>9.3869084945251077E-3</v>
      </c>
      <c r="O26" s="82">
        <f t="shared" si="4"/>
        <v>0.22600793028882898</v>
      </c>
      <c r="P26" s="76">
        <f>分析係数表!C29</f>
        <v>0.6629566210045662</v>
      </c>
      <c r="Q26" s="82">
        <f t="shared" si="5"/>
        <v>0.14983345378451762</v>
      </c>
      <c r="R26" s="83">
        <v>0.22573322577154373</v>
      </c>
      <c r="S26" s="84">
        <f t="shared" si="6"/>
        <v>0.97179119282062365</v>
      </c>
      <c r="T26" s="85">
        <f>分析係数表!F29</f>
        <v>0.37484071924111567</v>
      </c>
      <c r="U26" s="86">
        <f t="shared" si="7"/>
        <v>0.36426690966906428</v>
      </c>
      <c r="V26" s="87">
        <f>分析係数表!D29</f>
        <v>5.6137618575676056E-2</v>
      </c>
      <c r="W26" s="88">
        <f t="shared" si="8"/>
        <v>0</v>
      </c>
      <c r="X26" s="76">
        <f>分析係数表!E29</f>
        <v>4.1412997309924961E-2</v>
      </c>
      <c r="Y26" s="89">
        <f t="shared" si="9"/>
        <v>0</v>
      </c>
    </row>
    <row r="27" spans="1:25" x14ac:dyDescent="0.2">
      <c r="A27" s="6" t="s">
        <v>15</v>
      </c>
      <c r="B27" s="5" t="s">
        <v>36</v>
      </c>
      <c r="C27" s="90"/>
      <c r="D27" s="76">
        <f>投入係数表!AH27</f>
        <v>8.241758241758242E-3</v>
      </c>
      <c r="E27" s="77">
        <f t="shared" si="0"/>
        <v>0.82417582417582425</v>
      </c>
      <c r="F27" s="76">
        <f>分析係数表!C30</f>
        <v>1</v>
      </c>
      <c r="G27" s="77">
        <f t="shared" si="1"/>
        <v>0.82417582417582425</v>
      </c>
      <c r="H27" s="77">
        <v>0.86514673969591671</v>
      </c>
      <c r="I27" s="77">
        <f t="shared" si="2"/>
        <v>0.86514673969591671</v>
      </c>
      <c r="J27" s="76">
        <f>分析係数表!G30</f>
        <v>0.34461622907327782</v>
      </c>
      <c r="K27" s="78">
        <f t="shared" si="3"/>
        <v>0.29814360702904752</v>
      </c>
      <c r="L27" s="79"/>
      <c r="M27" s="80"/>
      <c r="N27" s="81">
        <f>分析係数表!H30</f>
        <v>0</v>
      </c>
      <c r="O27" s="82">
        <f t="shared" si="4"/>
        <v>0</v>
      </c>
      <c r="P27" s="76">
        <f>分析係数表!C30</f>
        <v>1</v>
      </c>
      <c r="Q27" s="82">
        <f t="shared" si="5"/>
        <v>0</v>
      </c>
      <c r="R27" s="83">
        <v>6.456569347968813E-2</v>
      </c>
      <c r="S27" s="84">
        <f t="shared" si="6"/>
        <v>0.92971243317560481</v>
      </c>
      <c r="T27" s="85">
        <f>分析係数表!F30</f>
        <v>0.44085628030372337</v>
      </c>
      <c r="U27" s="86">
        <f t="shared" si="7"/>
        <v>0.40986956504192112</v>
      </c>
      <c r="V27" s="87">
        <f>分析係数表!D30</f>
        <v>0.13612661238678986</v>
      </c>
      <c r="W27" s="88">
        <f t="shared" si="8"/>
        <v>0</v>
      </c>
      <c r="X27" s="76">
        <f>分析係数表!E30</f>
        <v>8.9744762601774775E-2</v>
      </c>
      <c r="Y27" s="89">
        <f t="shared" si="9"/>
        <v>0</v>
      </c>
    </row>
    <row r="28" spans="1:25" x14ac:dyDescent="0.2">
      <c r="A28" s="6" t="s">
        <v>16</v>
      </c>
      <c r="B28" s="5" t="s">
        <v>192</v>
      </c>
      <c r="C28" s="90"/>
      <c r="D28" s="76">
        <f>投入係数表!AH28</f>
        <v>1.2087912087912088E-2</v>
      </c>
      <c r="E28" s="77">
        <f t="shared" si="0"/>
        <v>1.2087912087912089</v>
      </c>
      <c r="F28" s="76">
        <f>分析係数表!C31</f>
        <v>0.28926065839179704</v>
      </c>
      <c r="G28" s="77">
        <f t="shared" si="1"/>
        <v>0.34965574091316132</v>
      </c>
      <c r="H28" s="77">
        <v>0.40472831100766749</v>
      </c>
      <c r="I28" s="77">
        <f t="shared" si="2"/>
        <v>0.40472831100766749</v>
      </c>
      <c r="J28" s="76">
        <f>分析係数表!G31</f>
        <v>7.0113314447592071E-2</v>
      </c>
      <c r="K28" s="78">
        <f t="shared" si="3"/>
        <v>2.8376843335523431E-2</v>
      </c>
      <c r="L28" s="79"/>
      <c r="M28" s="80"/>
      <c r="N28" s="81">
        <f>分析係数表!H31</f>
        <v>2.2806425160387826E-2</v>
      </c>
      <c r="O28" s="82">
        <f t="shared" si="4"/>
        <v>0.549108681606158</v>
      </c>
      <c r="P28" s="76">
        <f>分析係数表!C31</f>
        <v>0.28926065839179704</v>
      </c>
      <c r="Q28" s="82">
        <f t="shared" si="5"/>
        <v>0.15883553877004891</v>
      </c>
      <c r="R28" s="83">
        <v>0.20160669452947258</v>
      </c>
      <c r="S28" s="84">
        <f t="shared" si="6"/>
        <v>0.60633500553714004</v>
      </c>
      <c r="T28" s="85">
        <f>分析係数表!F31</f>
        <v>0.24929178470254956</v>
      </c>
      <c r="U28" s="86">
        <f t="shared" si="7"/>
        <v>0.15115433565798392</v>
      </c>
      <c r="V28" s="87">
        <f>分析係数表!D31</f>
        <v>2.124645892351275E-3</v>
      </c>
      <c r="W28" s="88">
        <f t="shared" si="8"/>
        <v>0</v>
      </c>
      <c r="X28" s="76">
        <f>分析係数表!E31</f>
        <v>9.4428706326723328E-4</v>
      </c>
      <c r="Y28" s="89">
        <f t="shared" si="9"/>
        <v>0</v>
      </c>
    </row>
    <row r="29" spans="1:25" x14ac:dyDescent="0.2">
      <c r="A29" s="6" t="s">
        <v>17</v>
      </c>
      <c r="B29" s="5" t="s">
        <v>272</v>
      </c>
      <c r="C29" s="90"/>
      <c r="D29" s="76">
        <f>投入係数表!AH29</f>
        <v>4.0521978021978025E-3</v>
      </c>
      <c r="E29" s="77">
        <f t="shared" si="0"/>
        <v>0.40521978021978028</v>
      </c>
      <c r="F29" s="76">
        <f>分析係数表!C32</f>
        <v>1</v>
      </c>
      <c r="G29" s="77">
        <f t="shared" si="1"/>
        <v>0.40521978021978028</v>
      </c>
      <c r="H29" s="77">
        <v>0.46940645521997876</v>
      </c>
      <c r="I29" s="77">
        <f t="shared" si="2"/>
        <v>0.46940645521997876</v>
      </c>
      <c r="J29" s="76">
        <f>分析係数表!G32</f>
        <v>0.14014251781472684</v>
      </c>
      <c r="K29" s="78">
        <f t="shared" si="3"/>
        <v>6.5783802513013648E-2</v>
      </c>
      <c r="L29" s="79"/>
      <c r="M29" s="80"/>
      <c r="N29" s="81">
        <f>分析係数表!H32</f>
        <v>6.3576286720370464E-3</v>
      </c>
      <c r="O29" s="82">
        <f t="shared" si="4"/>
        <v>0.15307217477938159</v>
      </c>
      <c r="P29" s="76">
        <f>分析係数表!C32</f>
        <v>1</v>
      </c>
      <c r="Q29" s="82">
        <f t="shared" si="5"/>
        <v>0.15307217477938159</v>
      </c>
      <c r="R29" s="83">
        <v>0.20183220340946803</v>
      </c>
      <c r="S29" s="84">
        <f t="shared" si="6"/>
        <v>0.67123865862944676</v>
      </c>
      <c r="T29" s="85">
        <f>分析係数表!F32</f>
        <v>0.4833729216152019</v>
      </c>
      <c r="U29" s="86">
        <f t="shared" si="7"/>
        <v>0.32445859152278483</v>
      </c>
      <c r="V29" s="87">
        <f>分析係数表!D32</f>
        <v>1.3657957244655582E-2</v>
      </c>
      <c r="W29" s="88">
        <f t="shared" si="8"/>
        <v>0</v>
      </c>
      <c r="X29" s="76">
        <f>分析係数表!E32</f>
        <v>2.0783847980997625E-2</v>
      </c>
      <c r="Y29" s="89">
        <f t="shared" si="9"/>
        <v>0</v>
      </c>
    </row>
    <row r="30" spans="1:25" x14ac:dyDescent="0.2">
      <c r="A30" s="6" t="s">
        <v>18</v>
      </c>
      <c r="B30" s="5" t="s">
        <v>273</v>
      </c>
      <c r="C30" s="90"/>
      <c r="D30" s="76">
        <f>投入係数表!AH30</f>
        <v>2.7541208791208791E-2</v>
      </c>
      <c r="E30" s="77">
        <f t="shared" si="0"/>
        <v>2.7541208791208791</v>
      </c>
      <c r="F30" s="76">
        <f>分析係数表!C33</f>
        <v>0.49161290322580642</v>
      </c>
      <c r="G30" s="77">
        <f t="shared" si="1"/>
        <v>1.3539613612194257</v>
      </c>
      <c r="H30" s="77">
        <v>1.3620125074126024</v>
      </c>
      <c r="I30" s="77">
        <f t="shared" si="2"/>
        <v>1.3620125074126024</v>
      </c>
      <c r="J30" s="76">
        <f>分析係数表!G33</f>
        <v>0.50851900393184801</v>
      </c>
      <c r="K30" s="78">
        <f t="shared" si="3"/>
        <v>0.69260924361217535</v>
      </c>
      <c r="L30" s="79"/>
      <c r="M30" s="80"/>
      <c r="N30" s="81">
        <f>分析係数表!H33</f>
        <v>9.3579663306159861E-4</v>
      </c>
      <c r="O30" s="82">
        <f t="shared" si="4"/>
        <v>2.2531109186039476E-2</v>
      </c>
      <c r="P30" s="76">
        <f>分析係数表!C33</f>
        <v>0.49161290322580642</v>
      </c>
      <c r="Q30" s="82">
        <f t="shared" si="5"/>
        <v>1.1076583999846503E-2</v>
      </c>
      <c r="R30" s="83">
        <v>4.1708297518575438E-2</v>
      </c>
      <c r="S30" s="84">
        <f t="shared" si="6"/>
        <v>1.4037208049311778</v>
      </c>
      <c r="T30" s="85">
        <f>分析係数表!F33</f>
        <v>0.64744429882044563</v>
      </c>
      <c r="U30" s="86">
        <f t="shared" si="7"/>
        <v>0.90883103228833795</v>
      </c>
      <c r="V30" s="87">
        <f>分析係数表!D33</f>
        <v>9.6985583224115338E-2</v>
      </c>
      <c r="W30" s="88">
        <f t="shared" si="8"/>
        <v>0</v>
      </c>
      <c r="X30" s="76">
        <f>分析係数表!E33</f>
        <v>7.7326343381389259E-2</v>
      </c>
      <c r="Y30" s="89">
        <f t="shared" si="9"/>
        <v>0</v>
      </c>
    </row>
    <row r="31" spans="1:25" x14ac:dyDescent="0.2">
      <c r="A31" s="6" t="s">
        <v>19</v>
      </c>
      <c r="B31" s="5" t="s">
        <v>274</v>
      </c>
      <c r="C31" s="90"/>
      <c r="D31" s="76">
        <f>投入係数表!AH31</f>
        <v>9.9587912087912081E-3</v>
      </c>
      <c r="E31" s="77">
        <f t="shared" si="0"/>
        <v>0.99587912087912078</v>
      </c>
      <c r="F31" s="76">
        <f>分析係数表!C34</f>
        <v>0.2705469644902635</v>
      </c>
      <c r="G31" s="77">
        <f t="shared" si="1"/>
        <v>0.26943207315307832</v>
      </c>
      <c r="H31" s="77">
        <v>0.35616298996416845</v>
      </c>
      <c r="I31" s="77">
        <f t="shared" si="2"/>
        <v>0.35616298996416845</v>
      </c>
      <c r="J31" s="76">
        <f>分析係数表!G34</f>
        <v>0.42499396086641439</v>
      </c>
      <c r="K31" s="78">
        <f t="shared" si="3"/>
        <v>0.15136711981889694</v>
      </c>
      <c r="L31" s="79"/>
      <c r="M31" s="80"/>
      <c r="N31" s="81">
        <f>分析係数表!H34</f>
        <v>0.15790844628816747</v>
      </c>
      <c r="O31" s="82">
        <f t="shared" si="4"/>
        <v>3.8019504655370526</v>
      </c>
      <c r="P31" s="76">
        <f>分析係数表!C34</f>
        <v>0.2705469644902635</v>
      </c>
      <c r="Q31" s="82">
        <f t="shared" si="5"/>
        <v>1.0286061575933938</v>
      </c>
      <c r="R31" s="83">
        <v>1.131773592480313</v>
      </c>
      <c r="S31" s="84">
        <f t="shared" si="6"/>
        <v>1.4879365824444815</v>
      </c>
      <c r="T31" s="85">
        <f>分析係数表!F34</f>
        <v>0.70062001771479188</v>
      </c>
      <c r="U31" s="86">
        <f t="shared" si="7"/>
        <v>1.0424781547507396</v>
      </c>
      <c r="V31" s="87">
        <f>分析係数表!D34</f>
        <v>0.29060310814075208</v>
      </c>
      <c r="W31" s="88">
        <f t="shared" si="8"/>
        <v>0</v>
      </c>
      <c r="X31" s="76">
        <f>分析係数表!E34</f>
        <v>0.1754569611079797</v>
      </c>
      <c r="Y31" s="89">
        <f t="shared" si="9"/>
        <v>0</v>
      </c>
    </row>
    <row r="32" spans="1:25" x14ac:dyDescent="0.2">
      <c r="A32" s="6" t="s">
        <v>20</v>
      </c>
      <c r="B32" s="5" t="s">
        <v>37</v>
      </c>
      <c r="C32" s="90"/>
      <c r="D32" s="76">
        <f>投入係数表!AH32</f>
        <v>2.1222527472527473E-2</v>
      </c>
      <c r="E32" s="77">
        <f t="shared" si="0"/>
        <v>2.1222527472527473</v>
      </c>
      <c r="F32" s="76">
        <f>分析係数表!C35</f>
        <v>0.21972666596037715</v>
      </c>
      <c r="G32" s="77">
        <f t="shared" si="1"/>
        <v>0.46631552047909713</v>
      </c>
      <c r="H32" s="77">
        <v>0.50338271798014378</v>
      </c>
      <c r="I32" s="77">
        <f t="shared" si="2"/>
        <v>0.50338271798014378</v>
      </c>
      <c r="J32" s="76">
        <f>分析係数表!G35</f>
        <v>0.31464737793851716</v>
      </c>
      <c r="K32" s="78">
        <f t="shared" si="3"/>
        <v>0.1583880523120163</v>
      </c>
      <c r="L32" s="79"/>
      <c r="M32" s="80"/>
      <c r="N32" s="81">
        <f>分析係数表!H35</f>
        <v>5.9051661762577784E-2</v>
      </c>
      <c r="O32" s="82">
        <f t="shared" si="4"/>
        <v>1.4217826734819343</v>
      </c>
      <c r="P32" s="76">
        <f>分析係数表!C35</f>
        <v>0.21972666596037715</v>
      </c>
      <c r="Q32" s="82">
        <f t="shared" si="5"/>
        <v>0.31240356656441698</v>
      </c>
      <c r="R32" s="83">
        <v>0.39284128999166146</v>
      </c>
      <c r="S32" s="84">
        <f t="shared" si="6"/>
        <v>0.89622400797180524</v>
      </c>
      <c r="T32" s="85">
        <f>分析係数表!F35</f>
        <v>0.64647377938517181</v>
      </c>
      <c r="U32" s="86">
        <f t="shared" si="7"/>
        <v>0.57938532160925926</v>
      </c>
      <c r="V32" s="87">
        <f>分析係数表!D35</f>
        <v>0.15370705244122965</v>
      </c>
      <c r="W32" s="88">
        <f t="shared" si="8"/>
        <v>0</v>
      </c>
      <c r="X32" s="76">
        <f>分析係数表!E35</f>
        <v>0.14195298372513562</v>
      </c>
      <c r="Y32" s="89">
        <f t="shared" si="9"/>
        <v>0</v>
      </c>
    </row>
    <row r="33" spans="1:25" x14ac:dyDescent="0.2">
      <c r="A33" s="6" t="s">
        <v>21</v>
      </c>
      <c r="B33" s="5" t="s">
        <v>38</v>
      </c>
      <c r="C33" s="90"/>
      <c r="D33" s="76">
        <f>投入係数表!AH33</f>
        <v>1.6483516483516484E-3</v>
      </c>
      <c r="E33" s="77">
        <f t="shared" si="0"/>
        <v>0.16483516483516483</v>
      </c>
      <c r="F33" s="76">
        <f>分析係数表!C36</f>
        <v>0.80551211884284601</v>
      </c>
      <c r="G33" s="77">
        <f t="shared" si="1"/>
        <v>0.13277672288618342</v>
      </c>
      <c r="H33" s="77">
        <v>0.19463832190635263</v>
      </c>
      <c r="I33" s="77">
        <f t="shared" si="2"/>
        <v>0.19463832190635263</v>
      </c>
      <c r="J33" s="76">
        <f>分析係数表!G36</f>
        <v>2.1071752951861943E-2</v>
      </c>
      <c r="K33" s="78">
        <f t="shared" si="3"/>
        <v>4.1013706341756408E-3</v>
      </c>
      <c r="L33" s="79"/>
      <c r="M33" s="80"/>
      <c r="N33" s="81">
        <f>分析係数表!H36</f>
        <v>0.17565964015242874</v>
      </c>
      <c r="O33" s="82">
        <f t="shared" si="4"/>
        <v>4.2293447016433694</v>
      </c>
      <c r="P33" s="76">
        <f>分析係数表!C36</f>
        <v>0.80551211884284601</v>
      </c>
      <c r="Q33" s="82">
        <f t="shared" si="5"/>
        <v>3.4067884119375149</v>
      </c>
      <c r="R33" s="83">
        <v>3.5507963817962733</v>
      </c>
      <c r="S33" s="84">
        <f t="shared" si="6"/>
        <v>3.7454347037026259</v>
      </c>
      <c r="T33" s="85">
        <f>分析係数表!F36</f>
        <v>0.88071450196790801</v>
      </c>
      <c r="U33" s="86">
        <f t="shared" si="7"/>
        <v>3.2986586597247771</v>
      </c>
      <c r="V33" s="87">
        <f>分析係数表!D36</f>
        <v>1.0838631547078413E-2</v>
      </c>
      <c r="W33" s="88">
        <f t="shared" si="8"/>
        <v>0</v>
      </c>
      <c r="X33" s="76">
        <f>分析係数表!E36</f>
        <v>2.6642446260974873E-3</v>
      </c>
      <c r="Y33" s="89">
        <f t="shared" si="9"/>
        <v>0</v>
      </c>
    </row>
    <row r="34" spans="1:25" x14ac:dyDescent="0.2">
      <c r="A34" s="6" t="s">
        <v>22</v>
      </c>
      <c r="B34" s="5" t="s">
        <v>377</v>
      </c>
      <c r="C34" s="90"/>
      <c r="D34" s="76">
        <f>投入係数表!AH34</f>
        <v>2.3489010989010989E-2</v>
      </c>
      <c r="E34" s="77">
        <f t="shared" si="0"/>
        <v>2.348901098901099</v>
      </c>
      <c r="F34" s="76">
        <f>分析係数表!C37</f>
        <v>0.2431087913880281</v>
      </c>
      <c r="G34" s="77">
        <f t="shared" si="1"/>
        <v>0.57103850724385719</v>
      </c>
      <c r="H34" s="77">
        <v>0.67430569926943151</v>
      </c>
      <c r="I34" s="77">
        <f t="shared" si="2"/>
        <v>0.67430569926943151</v>
      </c>
      <c r="J34" s="76">
        <f>分析係数表!G37</f>
        <v>0.38193760262725779</v>
      </c>
      <c r="K34" s="78">
        <f t="shared" si="3"/>
        <v>0.25754270221686332</v>
      </c>
      <c r="L34" s="79"/>
      <c r="M34" s="80"/>
      <c r="N34" s="81">
        <f>分析係数表!H37</f>
        <v>4.6944189860595245E-2</v>
      </c>
      <c r="O34" s="82">
        <f t="shared" si="4"/>
        <v>1.1302719309202895</v>
      </c>
      <c r="P34" s="76">
        <f>分析係数表!C37</f>
        <v>0.2431087913880281</v>
      </c>
      <c r="Q34" s="82">
        <f t="shared" si="5"/>
        <v>0.27477904306584439</v>
      </c>
      <c r="R34" s="83">
        <v>0.35549030065543941</v>
      </c>
      <c r="S34" s="84">
        <f t="shared" si="6"/>
        <v>1.0297959999248709</v>
      </c>
      <c r="T34" s="85">
        <f>分析係数表!F37</f>
        <v>0.60410509031198689</v>
      </c>
      <c r="U34" s="86">
        <f t="shared" si="7"/>
        <v>0.622105005537537</v>
      </c>
      <c r="V34" s="87">
        <f>分析係数表!D37</f>
        <v>0.12627257799671593</v>
      </c>
      <c r="W34" s="88">
        <f t="shared" si="8"/>
        <v>0</v>
      </c>
      <c r="X34" s="76">
        <f>分析係数表!E37</f>
        <v>0.11362889983579638</v>
      </c>
      <c r="Y34" s="89">
        <f t="shared" si="9"/>
        <v>0</v>
      </c>
    </row>
    <row r="35" spans="1:25" x14ac:dyDescent="0.2">
      <c r="A35" s="6" t="s">
        <v>23</v>
      </c>
      <c r="B35" s="5" t="s">
        <v>193</v>
      </c>
      <c r="C35" s="90"/>
      <c r="D35" s="76">
        <f>投入係数表!AH35</f>
        <v>3.0631868131868131E-2</v>
      </c>
      <c r="E35" s="77">
        <f t="shared" si="0"/>
        <v>3.063186813186813</v>
      </c>
      <c r="F35" s="76">
        <f>分析係数表!C38</f>
        <v>1.1157894736842144E-2</v>
      </c>
      <c r="G35" s="77">
        <f t="shared" si="1"/>
        <v>3.4178716020821398E-2</v>
      </c>
      <c r="H35" s="77">
        <v>3.6605314842095685E-2</v>
      </c>
      <c r="I35" s="77">
        <f t="shared" si="2"/>
        <v>3.6605314842095685E-2</v>
      </c>
      <c r="J35" s="76">
        <f>分析係数表!G38</f>
        <v>0.27611940298507465</v>
      </c>
      <c r="K35" s="78">
        <f t="shared" si="3"/>
        <v>1.0107437680280152E-2</v>
      </c>
      <c r="L35" s="79"/>
      <c r="M35" s="80"/>
      <c r="N35" s="81">
        <f>分析係数表!H38</f>
        <v>4.123293618252858E-2</v>
      </c>
      <c r="O35" s="82">
        <f t="shared" si="4"/>
        <v>0.99276248104260534</v>
      </c>
      <c r="P35" s="76">
        <f>分析係数表!C38</f>
        <v>1.1157894736842144E-2</v>
      </c>
      <c r="Q35" s="82">
        <f t="shared" si="5"/>
        <v>1.1077139262159636E-2</v>
      </c>
      <c r="R35" s="83">
        <v>1.3797324404201125E-2</v>
      </c>
      <c r="S35" s="84">
        <f t="shared" si="6"/>
        <v>5.0402639246296808E-2</v>
      </c>
      <c r="T35" s="85">
        <f>分析係数表!F38</f>
        <v>0.61194029850746268</v>
      </c>
      <c r="U35" s="86">
        <f t="shared" si="7"/>
        <v>3.0843406105942824E-2</v>
      </c>
      <c r="V35" s="87">
        <f>分析係数表!D38</f>
        <v>0.16417910447761194</v>
      </c>
      <c r="W35" s="88">
        <f t="shared" si="8"/>
        <v>0</v>
      </c>
      <c r="X35" s="76">
        <f>分析係数表!E38</f>
        <v>0.15671641791044777</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9.0272763453096913E-2</v>
      </c>
      <c r="I36" s="77">
        <f t="shared" si="2"/>
        <v>100.0902727634531</v>
      </c>
      <c r="J36" s="76">
        <f>分析係数表!G39</f>
        <v>0.35370879120879123</v>
      </c>
      <c r="K36" s="78">
        <f t="shared" si="3"/>
        <v>35.402809390919195</v>
      </c>
      <c r="L36" s="79"/>
      <c r="M36" s="80"/>
      <c r="N36" s="81">
        <f>分析係数表!H39</f>
        <v>3.7431865322463944E-3</v>
      </c>
      <c r="O36" s="82">
        <f t="shared" si="4"/>
        <v>9.0124436744157904E-2</v>
      </c>
      <c r="P36" s="76">
        <f>分析係数表!C39</f>
        <v>1</v>
      </c>
      <c r="Q36" s="82">
        <f t="shared" si="5"/>
        <v>9.0124436744157904E-2</v>
      </c>
      <c r="R36" s="83">
        <v>0.32832146077676561</v>
      </c>
      <c r="S36" s="84">
        <f t="shared" si="6"/>
        <v>100.41859422422986</v>
      </c>
      <c r="T36" s="85">
        <f>分析係数表!F39</f>
        <v>0.70432692307692313</v>
      </c>
      <c r="U36" s="86">
        <f t="shared" si="7"/>
        <v>70.727519489661901</v>
      </c>
      <c r="V36" s="87">
        <f>分析係数表!D39</f>
        <v>3.9285714285714285E-2</v>
      </c>
      <c r="W36" s="88">
        <f t="shared" si="8"/>
        <v>4</v>
      </c>
      <c r="X36" s="76">
        <f>分析係数表!E39</f>
        <v>4.7939560439560443E-2</v>
      </c>
      <c r="Y36" s="89">
        <f t="shared" si="9"/>
        <v>5</v>
      </c>
    </row>
    <row r="37" spans="1:25" x14ac:dyDescent="0.2">
      <c r="A37" s="6" t="s">
        <v>25</v>
      </c>
      <c r="B37" s="5" t="s">
        <v>40</v>
      </c>
      <c r="C37" s="90"/>
      <c r="D37" s="76">
        <f>投入係数表!AH37</f>
        <v>1.3736263736263736E-4</v>
      </c>
      <c r="E37" s="77">
        <f t="shared" si="0"/>
        <v>1.3736263736263736E-2</v>
      </c>
      <c r="F37" s="76">
        <f>分析係数表!C40</f>
        <v>0.83748410739660462</v>
      </c>
      <c r="G37" s="77">
        <f t="shared" si="1"/>
        <v>1.1503902574129183E-2</v>
      </c>
      <c r="H37" s="77">
        <v>1.254707073558451E-2</v>
      </c>
      <c r="I37" s="77">
        <f t="shared" si="2"/>
        <v>1.254707073558451E-2</v>
      </c>
      <c r="J37" s="76">
        <f>分析係数表!G40</f>
        <v>0.52098192071653671</v>
      </c>
      <c r="K37" s="78">
        <f t="shared" si="3"/>
        <v>6.5367970111910676E-3</v>
      </c>
      <c r="L37" s="79"/>
      <c r="M37" s="80"/>
      <c r="N37" s="81">
        <f>分析係数表!H40</f>
        <v>2.620230572572476E-2</v>
      </c>
      <c r="O37" s="82">
        <f t="shared" si="4"/>
        <v>0.6308710572091053</v>
      </c>
      <c r="P37" s="76">
        <f>分析係数表!C40</f>
        <v>0.83748410739660462</v>
      </c>
      <c r="Q37" s="82">
        <f t="shared" si="5"/>
        <v>0.52834448422911984</v>
      </c>
      <c r="R37" s="83">
        <v>0.52903651604943502</v>
      </c>
      <c r="S37" s="84">
        <f t="shared" si="6"/>
        <v>0.5415835867850195</v>
      </c>
      <c r="T37" s="85">
        <f>分析係数表!F40</f>
        <v>0.71877591640404714</v>
      </c>
      <c r="U37" s="86">
        <f t="shared" si="7"/>
        <v>0.38927723890079319</v>
      </c>
      <c r="V37" s="87">
        <f>分析係数表!D40</f>
        <v>8.666445513352132E-2</v>
      </c>
      <c r="W37" s="88">
        <f t="shared" si="8"/>
        <v>0</v>
      </c>
      <c r="X37" s="76">
        <f>分析係数表!E40</f>
        <v>5.191574058716205E-2</v>
      </c>
      <c r="Y37" s="89">
        <f t="shared" si="9"/>
        <v>0</v>
      </c>
    </row>
    <row r="38" spans="1:25" x14ac:dyDescent="0.2">
      <c r="A38" s="6" t="s">
        <v>26</v>
      </c>
      <c r="B38" s="5" t="s">
        <v>276</v>
      </c>
      <c r="C38" s="90"/>
      <c r="D38" s="76">
        <f>投入係数表!AH38</f>
        <v>0</v>
      </c>
      <c r="E38" s="77">
        <f t="shared" si="0"/>
        <v>0</v>
      </c>
      <c r="F38" s="76">
        <f>分析係数表!C41</f>
        <v>0.81365098605995612</v>
      </c>
      <c r="G38" s="77">
        <f t="shared" si="1"/>
        <v>0</v>
      </c>
      <c r="H38" s="77">
        <v>1.2462262304379777E-3</v>
      </c>
      <c r="I38" s="77">
        <f t="shared" si="2"/>
        <v>1.2462262304379777E-3</v>
      </c>
      <c r="J38" s="76">
        <f>分析係数表!G41</f>
        <v>0.45125858123569795</v>
      </c>
      <c r="K38" s="78">
        <f t="shared" si="3"/>
        <v>5.6237028064615386E-4</v>
      </c>
      <c r="L38" s="79"/>
      <c r="M38" s="80"/>
      <c r="N38" s="81">
        <f>分析係数表!H41</f>
        <v>4.9838406251507407E-2</v>
      </c>
      <c r="O38" s="82">
        <f t="shared" si="4"/>
        <v>1.1999557737637108</v>
      </c>
      <c r="P38" s="76">
        <f>分析係数表!C41</f>
        <v>0.81365098605995612</v>
      </c>
      <c r="Q38" s="82">
        <f t="shared" si="5"/>
        <v>0.97634519855118085</v>
      </c>
      <c r="R38" s="83">
        <v>0.9951945800176546</v>
      </c>
      <c r="S38" s="84">
        <f t="shared" si="6"/>
        <v>0.99644080624809261</v>
      </c>
      <c r="T38" s="85">
        <f>分析係数表!F41</f>
        <v>0.55572082379862697</v>
      </c>
      <c r="U38" s="86">
        <f t="shared" si="7"/>
        <v>0.55374290571475804</v>
      </c>
      <c r="V38" s="87">
        <f>分析係数表!D41</f>
        <v>0.14645308924485126</v>
      </c>
      <c r="W38" s="88">
        <f t="shared" si="8"/>
        <v>0</v>
      </c>
      <c r="X38" s="76">
        <f>分析係数表!E41</f>
        <v>0.13695652173913042</v>
      </c>
      <c r="Y38" s="89">
        <f t="shared" si="9"/>
        <v>0</v>
      </c>
    </row>
    <row r="39" spans="1:25" x14ac:dyDescent="0.2">
      <c r="A39" s="6" t="s">
        <v>51</v>
      </c>
      <c r="B39" s="5" t="s">
        <v>367</v>
      </c>
      <c r="C39" s="90"/>
      <c r="D39" s="76">
        <f>投入係数表!AH39</f>
        <v>0</v>
      </c>
      <c r="E39" s="77">
        <f>$C$36*D39</f>
        <v>0</v>
      </c>
      <c r="F39" s="76">
        <f>分析係数表!C42</f>
        <v>0.2575498575498576</v>
      </c>
      <c r="G39" s="77">
        <f>E39*F39</f>
        <v>0</v>
      </c>
      <c r="H39" s="77">
        <v>4.6286457749918188E-3</v>
      </c>
      <c r="I39" s="77">
        <f>C39+H39</f>
        <v>4.6286457749918188E-3</v>
      </c>
      <c r="J39" s="76">
        <f>分析係数表!G42</f>
        <v>0.48351648351648352</v>
      </c>
      <c r="K39" s="78">
        <f>I39*J39</f>
        <v>2.2380265285674729E-3</v>
      </c>
      <c r="L39" s="79"/>
      <c r="M39" s="80"/>
      <c r="N39" s="81">
        <f>分析係数表!H42</f>
        <v>1.4085186435772515E-2</v>
      </c>
      <c r="O39" s="82">
        <f t="shared" si="4"/>
        <v>0.33912803517131584</v>
      </c>
      <c r="P39" s="76">
        <f>分析係数表!C42</f>
        <v>0.2575498575498576</v>
      </c>
      <c r="Q39" s="82">
        <f>O39*P39</f>
        <v>8.7342377149535494E-2</v>
      </c>
      <c r="R39" s="83">
        <v>9.1370941174905004E-2</v>
      </c>
      <c r="S39" s="84">
        <f>I39+R39</f>
        <v>9.5999586949896826E-2</v>
      </c>
      <c r="T39" s="85">
        <f>分析係数表!F42</f>
        <v>0.55824175824175826</v>
      </c>
      <c r="U39" s="86">
        <f>S39*T39</f>
        <v>5.3590978209392952E-2</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投入係数表!AH40</f>
        <v>9.2170329670329676E-2</v>
      </c>
      <c r="E40" s="77">
        <f>$C$36*D40</f>
        <v>9.2170329670329672</v>
      </c>
      <c r="F40" s="76">
        <f>分析係数表!C43</f>
        <v>0.29732567908148977</v>
      </c>
      <c r="G40" s="77">
        <f>E40*F40</f>
        <v>2.7404605860395557</v>
      </c>
      <c r="H40" s="77">
        <v>3.0091616845532552</v>
      </c>
      <c r="I40" s="77">
        <f>C40+H40</f>
        <v>3.0091616845532552</v>
      </c>
      <c r="J40" s="76">
        <f>分析係数表!G43</f>
        <v>0.35619328972357039</v>
      </c>
      <c r="K40" s="78">
        <f>I40*J40</f>
        <v>1.0718431997311448</v>
      </c>
      <c r="L40" s="79"/>
      <c r="M40" s="80"/>
      <c r="N40" s="81">
        <f>分析係数表!H43</f>
        <v>3.7451160098403359E-2</v>
      </c>
      <c r="O40" s="82">
        <f t="shared" si="4"/>
        <v>0.90170892639386857</v>
      </c>
      <c r="P40" s="76">
        <f>分析係数表!C43</f>
        <v>0.29732567908148977</v>
      </c>
      <c r="Q40" s="82">
        <f>O40*P40</f>
        <v>0.26810121887389804</v>
      </c>
      <c r="R40" s="83">
        <v>0.42607517341985135</v>
      </c>
      <c r="S40" s="84">
        <f>I40+R40</f>
        <v>3.4352368579731065</v>
      </c>
      <c r="T40" s="85">
        <f>分析係数表!F43</f>
        <v>0.64929309981008654</v>
      </c>
      <c r="U40" s="86">
        <f>S40*T40</f>
        <v>2.2304755880952203</v>
      </c>
      <c r="V40" s="87">
        <f>分析係数表!D43</f>
        <v>0.15741717661953999</v>
      </c>
      <c r="W40" s="88">
        <f>ROUND(S40*V40,0)</f>
        <v>1</v>
      </c>
      <c r="X40" s="76">
        <f>分析係数表!E43</f>
        <v>0.1249208693817261</v>
      </c>
      <c r="Y40" s="89">
        <f>ROUND(S40*X40,0)</f>
        <v>0</v>
      </c>
    </row>
    <row r="41" spans="1:25" x14ac:dyDescent="0.2">
      <c r="A41" s="6" t="s">
        <v>340</v>
      </c>
      <c r="B41" s="5" t="s">
        <v>42</v>
      </c>
      <c r="C41" s="90"/>
      <c r="D41" s="76">
        <f>投入係数表!AH41</f>
        <v>5.4945054945054945E-4</v>
      </c>
      <c r="E41" s="77">
        <f>$C$36*D41</f>
        <v>5.4945054945054944E-2</v>
      </c>
      <c r="F41" s="76">
        <f>分析係数表!C44</f>
        <v>0.43971020730220212</v>
      </c>
      <c r="G41" s="77">
        <f>E41*F41</f>
        <v>2.4159901500120994E-2</v>
      </c>
      <c r="H41" s="77">
        <v>2.6394463363670573E-2</v>
      </c>
      <c r="I41" s="77">
        <f>C41+H41</f>
        <v>2.6394463363670573E-2</v>
      </c>
      <c r="J41" s="76">
        <f>分析係数表!G44</f>
        <v>0.26333317697828229</v>
      </c>
      <c r="K41" s="78">
        <f>I41*J41</f>
        <v>6.9505378921922512E-3</v>
      </c>
      <c r="L41" s="79"/>
      <c r="M41" s="80"/>
      <c r="N41" s="81">
        <f>分析係数表!H44</f>
        <v>0.10921807920505523</v>
      </c>
      <c r="O41" s="82">
        <f t="shared" si="4"/>
        <v>2.629635949434566</v>
      </c>
      <c r="P41" s="76">
        <f>分析係数表!C44</f>
        <v>0.43971020730220212</v>
      </c>
      <c r="Q41" s="82">
        <f>O41*P41</f>
        <v>1.1562777684551961</v>
      </c>
      <c r="R41" s="83">
        <v>1.1744137579488778</v>
      </c>
      <c r="S41" s="84">
        <f>I41+R41</f>
        <v>1.2008082213125484</v>
      </c>
      <c r="T41" s="85">
        <f>分析係数表!F44</f>
        <v>0.45991838266335194</v>
      </c>
      <c r="U41" s="86">
        <f>S41*T41</f>
        <v>0.55227377503492359</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投入係数表!AH42</f>
        <v>2.1291208791208789E-3</v>
      </c>
      <c r="E42" s="77">
        <f>$C$36*D42</f>
        <v>0.21291208791208791</v>
      </c>
      <c r="F42" s="76">
        <f>分析係数表!C45</f>
        <v>1</v>
      </c>
      <c r="G42" s="77">
        <f>E42*F42</f>
        <v>0.21291208791208791</v>
      </c>
      <c r="H42" s="77">
        <v>0.22479837819147996</v>
      </c>
      <c r="I42" s="77">
        <f>C42+H42</f>
        <v>0.22479837819147996</v>
      </c>
      <c r="J42" s="76">
        <f>分析係数表!G45</f>
        <v>0</v>
      </c>
      <c r="K42" s="78">
        <f>I42*J42</f>
        <v>0</v>
      </c>
      <c r="L42" s="79"/>
      <c r="M42" s="80"/>
      <c r="N42" s="81">
        <f>分析係数表!H45</f>
        <v>0</v>
      </c>
      <c r="O42" s="82">
        <f t="shared" si="4"/>
        <v>0</v>
      </c>
      <c r="P42" s="76">
        <f>分析係数表!C45</f>
        <v>1</v>
      </c>
      <c r="Q42" s="82">
        <f>O42*P42</f>
        <v>0</v>
      </c>
      <c r="R42" s="83">
        <v>1.091210149197068E-2</v>
      </c>
      <c r="S42" s="84">
        <f>I42+R42</f>
        <v>0.23571047968345066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3.8461538461538464E-3</v>
      </c>
      <c r="E43" s="77">
        <f>$C$36*D43</f>
        <v>0.38461538461538464</v>
      </c>
      <c r="F43" s="76">
        <f>分析係数表!C46</f>
        <v>1</v>
      </c>
      <c r="G43" s="77">
        <f>E43*F43</f>
        <v>0.38461538461538464</v>
      </c>
      <c r="H43" s="77">
        <v>0.47582195514686559</v>
      </c>
      <c r="I43" s="77">
        <f>C43+H43</f>
        <v>0.47582195514686559</v>
      </c>
      <c r="J43" s="76">
        <f>分析係数表!G46</f>
        <v>9.3457943925233638E-3</v>
      </c>
      <c r="K43" s="78">
        <f>I43*J43</f>
        <v>4.4469341602510802E-3</v>
      </c>
      <c r="L43" s="79"/>
      <c r="M43" s="80"/>
      <c r="N43" s="81">
        <f>分析係数表!H46</f>
        <v>5.0031354010901551E-2</v>
      </c>
      <c r="O43" s="82">
        <f t="shared" si="4"/>
        <v>1.2046013632866055</v>
      </c>
      <c r="P43" s="76">
        <f>分析係数表!C46</f>
        <v>1</v>
      </c>
      <c r="Q43" s="82">
        <f>O43*P43</f>
        <v>1.2046013632866055</v>
      </c>
      <c r="R43" s="83">
        <v>1.2555212596792624</v>
      </c>
      <c r="S43" s="84">
        <f>I43+R43</f>
        <v>1.7313432148261281</v>
      </c>
      <c r="T43" s="85">
        <f>分析係数表!F46</f>
        <v>0.31355140186915886</v>
      </c>
      <c r="U43" s="86">
        <f>S43*T43</f>
        <v>0.54286509212538869</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投入係数表!AH44</f>
        <v>0.28509615384615383</v>
      </c>
      <c r="E44" s="91">
        <f>SUM(E5:E43)</f>
        <v>28.50961538461538</v>
      </c>
      <c r="F44" s="92">
        <f>分析係数表!C47</f>
        <v>0.44631798907903963</v>
      </c>
      <c r="G44" s="91">
        <f>SUM(G5:G43)</f>
        <v>8.5736174089083708</v>
      </c>
      <c r="H44" s="91">
        <f>SUM(H5:H43)</f>
        <v>9.7341893892748779</v>
      </c>
      <c r="I44" s="91">
        <f>SUM(I5:I43)</f>
        <v>109.73418938927486</v>
      </c>
      <c r="J44" s="92">
        <f>分析係数表!G47</f>
        <v>0.26122233306007958</v>
      </c>
      <c r="K44" s="93">
        <f>SUM(K5:K43)</f>
        <v>38.400205900769855</v>
      </c>
      <c r="L44" s="94">
        <f>最終需要_まとめ!$L$33</f>
        <v>0.627</v>
      </c>
      <c r="M44" s="91">
        <f>K44*L44</f>
        <v>24.076929099782699</v>
      </c>
      <c r="N44" s="95">
        <f>分析係数表!H47</f>
        <v>1</v>
      </c>
      <c r="O44" s="96">
        <f>SUM(O5:O43)</f>
        <v>24.076929099782703</v>
      </c>
      <c r="P44" s="92">
        <f>分析係数表!C47</f>
        <v>0.44631798907903963</v>
      </c>
      <c r="Q44" s="96">
        <f>SUM(Q5:Q43)</f>
        <v>10.44377375484283</v>
      </c>
      <c r="R44" s="91">
        <f>SUM(R5:R43)</f>
        <v>11.778167483130085</v>
      </c>
      <c r="S44" s="97">
        <f>SUM(S5:S43)</f>
        <v>121.51235687240495</v>
      </c>
      <c r="T44" s="98">
        <f>分析係数表!F47</f>
        <v>0.52393110055407954</v>
      </c>
      <c r="U44" s="99">
        <f>SUM(U5:U43)</f>
        <v>83.168571533005561</v>
      </c>
      <c r="V44" s="100">
        <f>分析係数表!D47</f>
        <v>0.10969491056701794</v>
      </c>
      <c r="W44" s="101">
        <f>SUM(W5:W43)</f>
        <v>5</v>
      </c>
      <c r="X44" s="92">
        <f>分析係数表!E47</f>
        <v>8.3823050104198563E-2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2.2391773096699288E-3</v>
      </c>
      <c r="E5" s="77">
        <f>$C$37*D5</f>
        <v>0.22391773096699288</v>
      </c>
      <c r="F5" s="76">
        <f>分析係数表!C8</f>
        <v>0.75107940679556973</v>
      </c>
      <c r="G5" s="77">
        <f t="shared" ref="G5:G38" si="0">E5*F5</f>
        <v>0.16817999654569898</v>
      </c>
      <c r="H5" s="77">
        <f t="array" ref="H5:H43">MMULT(逆行列係数!C5:AO43,'33'!G5:G43)</f>
        <v>0.20573242662915656</v>
      </c>
      <c r="I5" s="77">
        <f t="shared" ref="I5:I38" si="1">C5+H5</f>
        <v>0.20573242662915656</v>
      </c>
      <c r="J5" s="76">
        <f>分析係数表!G8</f>
        <v>0.11972085188304657</v>
      </c>
      <c r="K5" s="78">
        <f t="shared" ref="K5:K38" si="2">I5*J5</f>
        <v>2.4630461376008998E-2</v>
      </c>
      <c r="L5" s="79" t="s">
        <v>187</v>
      </c>
      <c r="M5" s="80" t="s">
        <v>187</v>
      </c>
      <c r="N5" s="81">
        <f>分析係数表!H8</f>
        <v>1.1750518547103371E-2</v>
      </c>
      <c r="O5" s="82">
        <f t="shared" ref="O5:O43" si="3">$M$44*N5</f>
        <v>0.4031366379445841</v>
      </c>
      <c r="P5" s="76">
        <f>分析係数表!C8</f>
        <v>0.75107940679556973</v>
      </c>
      <c r="Q5" s="82">
        <f t="shared" ref="Q5:Q38" si="4">O5*P5</f>
        <v>0.30278762688497857</v>
      </c>
      <c r="R5" s="83">
        <f t="array" ref="R5:R43">MMULT(逆行列係数!C5:AO43,'33'!Q5:Q43)</f>
        <v>0.42750457874680836</v>
      </c>
      <c r="S5" s="84">
        <f t="shared" ref="S5:S38" si="5">I5+R5</f>
        <v>0.63323700537596495</v>
      </c>
      <c r="T5" s="85">
        <f>分析係数表!F8</f>
        <v>0.45193117555047529</v>
      </c>
      <c r="U5" s="86">
        <f t="shared" ref="U5:U38" si="6">S5*T5</f>
        <v>0.28617954424162251</v>
      </c>
      <c r="V5" s="87">
        <f>分析係数表!D8</f>
        <v>0.30718325111298278</v>
      </c>
      <c r="W5" s="88">
        <f t="shared" ref="W5:W38" si="7">ROUND(S5*V5,0)</f>
        <v>0</v>
      </c>
      <c r="X5" s="76">
        <f>分析係数表!E8</f>
        <v>0.19756948622307785</v>
      </c>
      <c r="Y5" s="89">
        <f t="shared" ref="Y5:Y38" si="8">ROUND(S5*X5,0)</f>
        <v>0</v>
      </c>
    </row>
    <row r="6" spans="1:25" x14ac:dyDescent="0.2">
      <c r="A6" s="6" t="s">
        <v>219</v>
      </c>
      <c r="B6" s="5" t="s">
        <v>265</v>
      </c>
      <c r="C6" s="90"/>
      <c r="D6" s="76">
        <f>投入係数表!AI6</f>
        <v>8.2932492950738102E-5</v>
      </c>
      <c r="E6" s="77">
        <f t="shared" ref="E6:E43" si="9">$C$37*D6</f>
        <v>8.2932492950738099E-3</v>
      </c>
      <c r="F6" s="76">
        <f>分析係数表!C9</f>
        <v>5.0420168067226934E-2</v>
      </c>
      <c r="G6" s="77">
        <f t="shared" si="0"/>
        <v>4.1814702328103282E-4</v>
      </c>
      <c r="H6" s="77">
        <v>4.7186424259884044E-4</v>
      </c>
      <c r="I6" s="77">
        <f t="shared" si="1"/>
        <v>4.7186424259884044E-4</v>
      </c>
      <c r="J6" s="76">
        <f>分析係数表!G9</f>
        <v>0.2857142857142857</v>
      </c>
      <c r="K6" s="78">
        <f t="shared" si="2"/>
        <v>1.3481835502824011E-4</v>
      </c>
      <c r="L6" s="79"/>
      <c r="M6" s="80"/>
      <c r="N6" s="81">
        <f>分析係数表!H9</f>
        <v>6.077854420915537E-4</v>
      </c>
      <c r="O6" s="82">
        <f t="shared" si="3"/>
        <v>2.085189506609918E-2</v>
      </c>
      <c r="P6" s="76">
        <f>分析係数表!C9</f>
        <v>5.0420168067226934E-2</v>
      </c>
      <c r="Q6" s="82">
        <f t="shared" si="4"/>
        <v>1.0513560537529008E-3</v>
      </c>
      <c r="R6" s="83">
        <v>1.2107207570913661E-3</v>
      </c>
      <c r="S6" s="84">
        <f t="shared" si="5"/>
        <v>1.6825849996902065E-3</v>
      </c>
      <c r="T6" s="85">
        <f>分析係数表!F9</f>
        <v>0.7142857142857143</v>
      </c>
      <c r="U6" s="86">
        <f t="shared" si="6"/>
        <v>1.2018464283501476E-3</v>
      </c>
      <c r="V6" s="87">
        <f>分析係数表!D9</f>
        <v>0.14285714285714285</v>
      </c>
      <c r="W6" s="88">
        <f t="shared" si="7"/>
        <v>0</v>
      </c>
      <c r="X6" s="76">
        <f>分析係数表!E9</f>
        <v>0</v>
      </c>
      <c r="Y6" s="89">
        <f t="shared" si="8"/>
        <v>0</v>
      </c>
    </row>
    <row r="7" spans="1:25" x14ac:dyDescent="0.2">
      <c r="A7" s="6" t="s">
        <v>220</v>
      </c>
      <c r="B7" s="5" t="s">
        <v>266</v>
      </c>
      <c r="C7" s="90"/>
      <c r="D7" s="76">
        <f>投入係数表!AI7</f>
        <v>8.2932492950738102E-5</v>
      </c>
      <c r="E7" s="77">
        <f t="shared" si="9"/>
        <v>8.2932492950738099E-3</v>
      </c>
      <c r="F7" s="76">
        <f>分析係数表!C10</f>
        <v>1</v>
      </c>
      <c r="G7" s="77">
        <f t="shared" si="0"/>
        <v>8.2932492950738099E-3</v>
      </c>
      <c r="H7" s="77">
        <v>2.8427458027949826E-2</v>
      </c>
      <c r="I7" s="77">
        <f t="shared" si="1"/>
        <v>2.8427458027949826E-2</v>
      </c>
      <c r="J7" s="76">
        <f>分析係数表!G10</f>
        <v>0.17928858290304073</v>
      </c>
      <c r="K7" s="78">
        <f t="shared" si="2"/>
        <v>5.096718665366793E-3</v>
      </c>
      <c r="L7" s="79"/>
      <c r="M7" s="80"/>
      <c r="N7" s="81">
        <f>分析係数表!H10</f>
        <v>1.1866287202739858E-3</v>
      </c>
      <c r="O7" s="82">
        <f t="shared" si="3"/>
        <v>4.0710842748098393E-2</v>
      </c>
      <c r="P7" s="76">
        <f>分析係数表!C10</f>
        <v>1</v>
      </c>
      <c r="Q7" s="82">
        <f t="shared" si="4"/>
        <v>4.0710842748098393E-2</v>
      </c>
      <c r="R7" s="83">
        <v>6.7844012443597709E-2</v>
      </c>
      <c r="S7" s="84">
        <f t="shared" si="5"/>
        <v>9.6271470471547535E-2</v>
      </c>
      <c r="T7" s="85">
        <f>分析係数表!F10</f>
        <v>0.51912411550965765</v>
      </c>
      <c r="U7" s="86">
        <f t="shared" si="6"/>
        <v>4.9976841957356237E-2</v>
      </c>
      <c r="V7" s="87">
        <f>分析係数表!D10</f>
        <v>0.10594759992350354</v>
      </c>
      <c r="W7" s="88">
        <f t="shared" si="7"/>
        <v>0</v>
      </c>
      <c r="X7" s="76">
        <f>分析係数表!E10</f>
        <v>0.11550965767833238</v>
      </c>
      <c r="Y7" s="89">
        <f t="shared" si="8"/>
        <v>0</v>
      </c>
    </row>
    <row r="8" spans="1:25" x14ac:dyDescent="0.2">
      <c r="A8" s="6" t="s">
        <v>221</v>
      </c>
      <c r="B8" s="5" t="s">
        <v>27</v>
      </c>
      <c r="C8" s="90"/>
      <c r="D8" s="76">
        <f>投入係数表!AI8</f>
        <v>8.2932492950738102E-5</v>
      </c>
      <c r="E8" s="77">
        <f t="shared" si="9"/>
        <v>8.2932492950738099E-3</v>
      </c>
      <c r="F8" s="76">
        <f>分析係数表!C11</f>
        <v>1.2755102040816757E-3</v>
      </c>
      <c r="G8" s="77">
        <f t="shared" si="0"/>
        <v>1.0578124100859808E-5</v>
      </c>
      <c r="H8" s="77">
        <v>4.0548632108776921E-4</v>
      </c>
      <c r="I8" s="77">
        <f t="shared" si="1"/>
        <v>4.0548632108776921E-4</v>
      </c>
      <c r="J8" s="76">
        <f>分析係数表!G11</f>
        <v>0.5714285714285714</v>
      </c>
      <c r="K8" s="78">
        <f t="shared" si="2"/>
        <v>2.3170646919301098E-4</v>
      </c>
      <c r="L8" s="79"/>
      <c r="M8" s="80"/>
      <c r="N8" s="81">
        <f>分析係数表!H11</f>
        <v>-1.9294775939414404E-5</v>
      </c>
      <c r="O8" s="82">
        <f t="shared" si="3"/>
        <v>-6.6196492273330732E-4</v>
      </c>
      <c r="P8" s="76">
        <f>分析係数表!C11</f>
        <v>1.2755102040816757E-3</v>
      </c>
      <c r="Q8" s="82">
        <f t="shared" si="4"/>
        <v>-8.4434301369047148E-7</v>
      </c>
      <c r="R8" s="83">
        <v>1.8532310673227329E-4</v>
      </c>
      <c r="S8" s="84">
        <f t="shared" si="5"/>
        <v>5.908094278200425E-4</v>
      </c>
      <c r="T8" s="85">
        <f>分析係数表!F11</f>
        <v>0.8571428571428571</v>
      </c>
      <c r="U8" s="86">
        <f t="shared" si="6"/>
        <v>5.0640808098860782E-4</v>
      </c>
      <c r="V8" s="87">
        <f>分析係数表!D11</f>
        <v>0.14285714285714285</v>
      </c>
      <c r="W8" s="88">
        <f t="shared" si="7"/>
        <v>0</v>
      </c>
      <c r="X8" s="76">
        <f>分析係数表!E11</f>
        <v>0</v>
      </c>
      <c r="Y8" s="89">
        <f t="shared" si="8"/>
        <v>0</v>
      </c>
    </row>
    <row r="9" spans="1:25" x14ac:dyDescent="0.2">
      <c r="A9" s="6" t="s">
        <v>222</v>
      </c>
      <c r="B9" s="5" t="s">
        <v>190</v>
      </c>
      <c r="C9" s="90"/>
      <c r="D9" s="76">
        <f>投入係数表!AI9</f>
        <v>6.0540719854038812E-3</v>
      </c>
      <c r="E9" s="77">
        <f t="shared" si="9"/>
        <v>0.60540719854038816</v>
      </c>
      <c r="F9" s="76">
        <f>分析係数表!C12</f>
        <v>9.1502903081732923E-2</v>
      </c>
      <c r="G9" s="77">
        <f t="shared" si="0"/>
        <v>5.5396516213024577E-2</v>
      </c>
      <c r="H9" s="77">
        <v>6.2274553404828382E-2</v>
      </c>
      <c r="I9" s="77">
        <f t="shared" si="1"/>
        <v>6.2274553404828382E-2</v>
      </c>
      <c r="J9" s="76">
        <f>分析係数表!G12</f>
        <v>0.14161426479455594</v>
      </c>
      <c r="K9" s="78">
        <f t="shared" si="2"/>
        <v>8.8189650958340818E-3</v>
      </c>
      <c r="L9" s="79"/>
      <c r="M9" s="80"/>
      <c r="N9" s="81">
        <f>分析係数表!H12</f>
        <v>9.0270609232550286E-2</v>
      </c>
      <c r="O9" s="82">
        <f t="shared" si="3"/>
        <v>3.097002891007778</v>
      </c>
      <c r="P9" s="76">
        <f>分析係数表!C12</f>
        <v>9.1502903081732923E-2</v>
      </c>
      <c r="Q9" s="82">
        <f t="shared" si="4"/>
        <v>0.2833847553797314</v>
      </c>
      <c r="R9" s="83">
        <v>0.32225319687310411</v>
      </c>
      <c r="S9" s="84">
        <f t="shared" si="5"/>
        <v>0.38452775027793251</v>
      </c>
      <c r="T9" s="85">
        <f>分析係数表!F12</f>
        <v>0.30579722628994743</v>
      </c>
      <c r="U9" s="86">
        <f t="shared" si="6"/>
        <v>0.11758751946650532</v>
      </c>
      <c r="V9" s="87">
        <f>分析係数表!D12</f>
        <v>8.803514514600741E-2</v>
      </c>
      <c r="W9" s="88">
        <f t="shared" si="7"/>
        <v>0</v>
      </c>
      <c r="X9" s="76">
        <f>分析係数表!E12</f>
        <v>7.1754673098458094E-2</v>
      </c>
      <c r="Y9" s="89">
        <f t="shared" si="8"/>
        <v>0</v>
      </c>
    </row>
    <row r="10" spans="1:25" x14ac:dyDescent="0.2">
      <c r="A10" s="6" t="s">
        <v>223</v>
      </c>
      <c r="B10" s="5" t="s">
        <v>28</v>
      </c>
      <c r="C10" s="90"/>
      <c r="D10" s="76">
        <f>投入係数表!AI10</f>
        <v>5.8052745065516667E-4</v>
      </c>
      <c r="E10" s="77">
        <f t="shared" si="9"/>
        <v>5.8052745065516664E-2</v>
      </c>
      <c r="F10" s="76">
        <f>分析係数表!C13</f>
        <v>0</v>
      </c>
      <c r="G10" s="77">
        <f t="shared" si="0"/>
        <v>0</v>
      </c>
      <c r="H10" s="77">
        <v>0</v>
      </c>
      <c r="I10" s="77">
        <f t="shared" si="1"/>
        <v>0</v>
      </c>
      <c r="J10" s="76">
        <f>分析係数表!G13</f>
        <v>0.24752475247524752</v>
      </c>
      <c r="K10" s="78">
        <f t="shared" si="2"/>
        <v>0</v>
      </c>
      <c r="L10" s="79"/>
      <c r="M10" s="80"/>
      <c r="N10" s="81">
        <f>分析係数表!H13</f>
        <v>1.3593169649317447E-2</v>
      </c>
      <c r="O10" s="82">
        <f t="shared" si="3"/>
        <v>0.46635428806561496</v>
      </c>
      <c r="P10" s="76">
        <f>分析係数表!C13</f>
        <v>0</v>
      </c>
      <c r="Q10" s="82">
        <f t="shared" si="4"/>
        <v>0</v>
      </c>
      <c r="R10" s="83">
        <v>0</v>
      </c>
      <c r="S10" s="84">
        <f t="shared" si="5"/>
        <v>0</v>
      </c>
      <c r="T10" s="85">
        <f>分析係数表!F13</f>
        <v>0.38613861386138615</v>
      </c>
      <c r="U10" s="86">
        <f t="shared" si="6"/>
        <v>0</v>
      </c>
      <c r="V10" s="87">
        <f>分析係数表!D13</f>
        <v>0.74257425742574257</v>
      </c>
      <c r="W10" s="88">
        <f t="shared" si="7"/>
        <v>0</v>
      </c>
      <c r="X10" s="76">
        <f>分析係数表!E13</f>
        <v>0.65346534653465349</v>
      </c>
      <c r="Y10" s="89">
        <f t="shared" si="8"/>
        <v>0</v>
      </c>
    </row>
    <row r="11" spans="1:25" x14ac:dyDescent="0.2">
      <c r="A11" s="6" t="s">
        <v>224</v>
      </c>
      <c r="B11" s="5" t="s">
        <v>267</v>
      </c>
      <c r="C11" s="90"/>
      <c r="D11" s="76">
        <f>投入係数表!AI11</f>
        <v>7.1321943937634764E-3</v>
      </c>
      <c r="E11" s="77">
        <f t="shared" si="9"/>
        <v>0.71321943937634769</v>
      </c>
      <c r="F11" s="76">
        <f>分析係数表!C14</f>
        <v>8.6714152988541793E-3</v>
      </c>
      <c r="G11" s="77">
        <f t="shared" si="0"/>
        <v>6.1846219580482618E-3</v>
      </c>
      <c r="H11" s="77">
        <v>8.8171196691323658E-3</v>
      </c>
      <c r="I11" s="77">
        <f t="shared" si="1"/>
        <v>8.8171196691323658E-3</v>
      </c>
      <c r="J11" s="76">
        <f>分析係数表!G14</f>
        <v>0.2</v>
      </c>
      <c r="K11" s="78">
        <f t="shared" si="2"/>
        <v>1.7634239338264733E-3</v>
      </c>
      <c r="L11" s="79"/>
      <c r="M11" s="80"/>
      <c r="N11" s="81">
        <f>分析係数表!H14</f>
        <v>1.1383917804254498E-3</v>
      </c>
      <c r="O11" s="82">
        <f t="shared" si="3"/>
        <v>3.9055930441265131E-2</v>
      </c>
      <c r="P11" s="76">
        <f>分析係数表!C14</f>
        <v>8.6714152988541793E-3</v>
      </c>
      <c r="Q11" s="82">
        <f t="shared" si="4"/>
        <v>3.3867019273937113E-4</v>
      </c>
      <c r="R11" s="83">
        <v>2.7130386122289976E-3</v>
      </c>
      <c r="S11" s="84">
        <f t="shared" si="5"/>
        <v>1.1530158281361363E-2</v>
      </c>
      <c r="T11" s="85">
        <f>分析係数表!F14</f>
        <v>0.33888888888888891</v>
      </c>
      <c r="U11" s="86">
        <f t="shared" si="6"/>
        <v>3.9074425286835732E-3</v>
      </c>
      <c r="V11" s="87">
        <f>分析係数表!D14</f>
        <v>0.15</v>
      </c>
      <c r="W11" s="88">
        <f t="shared" si="7"/>
        <v>0</v>
      </c>
      <c r="X11" s="76">
        <f>分析係数表!E14</f>
        <v>7.2222222222222215E-2</v>
      </c>
      <c r="Y11" s="89">
        <f t="shared" si="8"/>
        <v>0</v>
      </c>
    </row>
    <row r="12" spans="1:25" x14ac:dyDescent="0.2">
      <c r="A12" s="6" t="s">
        <v>225</v>
      </c>
      <c r="B12" s="5" t="s">
        <v>29</v>
      </c>
      <c r="C12" s="90"/>
      <c r="D12" s="76">
        <f>投入係数表!AI12</f>
        <v>8.4591142809752867E-3</v>
      </c>
      <c r="E12" s="77">
        <f t="shared" si="9"/>
        <v>0.84591142809752862</v>
      </c>
      <c r="F12" s="76">
        <f>分析係数表!C15</f>
        <v>0</v>
      </c>
      <c r="G12" s="77">
        <f t="shared" si="0"/>
        <v>0</v>
      </c>
      <c r="H12" s="77">
        <v>0</v>
      </c>
      <c r="I12" s="77">
        <f t="shared" si="1"/>
        <v>0</v>
      </c>
      <c r="J12" s="76">
        <f>分析係数表!G15</f>
        <v>9.5574757789997383E-2</v>
      </c>
      <c r="K12" s="78">
        <f t="shared" si="2"/>
        <v>0</v>
      </c>
      <c r="L12" s="79"/>
      <c r="M12" s="80"/>
      <c r="N12" s="81">
        <f>分析係数表!H15</f>
        <v>8.3642853697361436E-3</v>
      </c>
      <c r="O12" s="82">
        <f t="shared" si="3"/>
        <v>0.28696179400488869</v>
      </c>
      <c r="P12" s="76">
        <f>分析係数表!C15</f>
        <v>0</v>
      </c>
      <c r="Q12" s="82">
        <f t="shared" si="4"/>
        <v>0</v>
      </c>
      <c r="R12" s="83">
        <v>0</v>
      </c>
      <c r="S12" s="84">
        <f t="shared" si="5"/>
        <v>0</v>
      </c>
      <c r="T12" s="85">
        <f>分析係数表!F15</f>
        <v>0.30426813301911493</v>
      </c>
      <c r="U12" s="86">
        <f t="shared" si="6"/>
        <v>0</v>
      </c>
      <c r="V12" s="87">
        <f>分析係数表!D15</f>
        <v>2.9065200314218383E-2</v>
      </c>
      <c r="W12" s="88">
        <f t="shared" si="7"/>
        <v>0</v>
      </c>
      <c r="X12" s="76">
        <f>分析係数表!E15</f>
        <v>2.5923016496465043E-2</v>
      </c>
      <c r="Y12" s="89">
        <f t="shared" si="8"/>
        <v>0</v>
      </c>
    </row>
    <row r="13" spans="1:25" x14ac:dyDescent="0.2">
      <c r="A13" s="6" t="s">
        <v>226</v>
      </c>
      <c r="B13" s="5" t="s">
        <v>30</v>
      </c>
      <c r="C13" s="90"/>
      <c r="D13" s="76">
        <f>投入係数表!AI13</f>
        <v>3.6490296898324765E-3</v>
      </c>
      <c r="E13" s="77">
        <f t="shared" si="9"/>
        <v>0.36490296898324764</v>
      </c>
      <c r="F13" s="76">
        <f>分析係数表!C16</f>
        <v>2.5322997416020621E-2</v>
      </c>
      <c r="G13" s="77">
        <f t="shared" si="0"/>
        <v>9.2404369406610329E-3</v>
      </c>
      <c r="H13" s="77">
        <v>1.2210411521378682E-2</v>
      </c>
      <c r="I13" s="77">
        <f t="shared" si="1"/>
        <v>1.2210411521378682E-2</v>
      </c>
      <c r="J13" s="76">
        <f>分析係数表!G16</f>
        <v>3.2710280373831772E-2</v>
      </c>
      <c r="K13" s="78">
        <f t="shared" si="2"/>
        <v>3.9940598434416247E-4</v>
      </c>
      <c r="L13" s="79"/>
      <c r="M13" s="80"/>
      <c r="N13" s="81">
        <f>分析係数表!H16</f>
        <v>1.6091843133471614E-2</v>
      </c>
      <c r="O13" s="82">
        <f t="shared" si="3"/>
        <v>0.55207874555957837</v>
      </c>
      <c r="P13" s="76">
        <f>分析係数表!C16</f>
        <v>2.5322997416020621E-2</v>
      </c>
      <c r="Q13" s="82">
        <f t="shared" si="4"/>
        <v>1.3980288647245109E-2</v>
      </c>
      <c r="R13" s="83">
        <v>1.656457178840455E-2</v>
      </c>
      <c r="S13" s="84">
        <f t="shared" si="5"/>
        <v>2.8774983309783231E-2</v>
      </c>
      <c r="T13" s="85">
        <f>分析係数表!F16</f>
        <v>0.28504672897196259</v>
      </c>
      <c r="U13" s="86">
        <f t="shared" si="6"/>
        <v>8.2022148686765276E-3</v>
      </c>
      <c r="V13" s="87">
        <f>分析係数表!D16</f>
        <v>2.8037383177570093E-2</v>
      </c>
      <c r="W13" s="88">
        <f t="shared" si="7"/>
        <v>0</v>
      </c>
      <c r="X13" s="76">
        <f>分析係数表!E16</f>
        <v>1.8691588785046728E-2</v>
      </c>
      <c r="Y13" s="89">
        <f t="shared" si="8"/>
        <v>0</v>
      </c>
    </row>
    <row r="14" spans="1:25" x14ac:dyDescent="0.2">
      <c r="A14" s="6" t="s">
        <v>2</v>
      </c>
      <c r="B14" s="5" t="s">
        <v>364</v>
      </c>
      <c r="C14" s="90"/>
      <c r="D14" s="76">
        <f>投入係数表!AI14</f>
        <v>4.0636921545861666E-3</v>
      </c>
      <c r="E14" s="77">
        <f t="shared" si="9"/>
        <v>0.40636921545861665</v>
      </c>
      <c r="F14" s="76">
        <f>分析係数表!C17</f>
        <v>1.516108654453574E-2</v>
      </c>
      <c r="G14" s="77">
        <f t="shared" si="0"/>
        <v>6.1609988446031782E-3</v>
      </c>
      <c r="H14" s="77">
        <v>9.3564564480095747E-3</v>
      </c>
      <c r="I14" s="77">
        <f t="shared" si="1"/>
        <v>9.3564564480095747E-3</v>
      </c>
      <c r="J14" s="76">
        <f>分析係数表!G17</f>
        <v>0.22093023255813954</v>
      </c>
      <c r="K14" s="78">
        <f t="shared" si="2"/>
        <v>2.0671240989788594E-3</v>
      </c>
      <c r="L14" s="79"/>
      <c r="M14" s="80"/>
      <c r="N14" s="81">
        <f>分析係数表!H17</f>
        <v>2.7205634074574307E-3</v>
      </c>
      <c r="O14" s="82">
        <f t="shared" si="3"/>
        <v>9.3337054105396319E-2</v>
      </c>
      <c r="P14" s="76">
        <f>分析係数表!C17</f>
        <v>1.516108654453574E-2</v>
      </c>
      <c r="Q14" s="82">
        <f t="shared" si="4"/>
        <v>1.4150911551039284E-3</v>
      </c>
      <c r="R14" s="83">
        <v>3.151623865371234E-3</v>
      </c>
      <c r="S14" s="84">
        <f t="shared" si="5"/>
        <v>1.2508080313380809E-2</v>
      </c>
      <c r="T14" s="85">
        <f>分析係数表!F17</f>
        <v>0.34593023255813954</v>
      </c>
      <c r="U14" s="86">
        <f t="shared" si="6"/>
        <v>4.3269231316637102E-3</v>
      </c>
      <c r="V14" s="87">
        <f>分析係数表!D17</f>
        <v>0.13372093023255813</v>
      </c>
      <c r="W14" s="88">
        <f t="shared" si="7"/>
        <v>0</v>
      </c>
      <c r="X14" s="76">
        <f>分析係数表!E17</f>
        <v>0.10174418604651163</v>
      </c>
      <c r="Y14" s="89">
        <f t="shared" si="8"/>
        <v>0</v>
      </c>
    </row>
    <row r="15" spans="1:25" x14ac:dyDescent="0.2">
      <c r="A15" s="6" t="s">
        <v>3</v>
      </c>
      <c r="B15" s="5" t="s">
        <v>31</v>
      </c>
      <c r="C15" s="90"/>
      <c r="D15" s="76">
        <f>投入係数表!AI15</f>
        <v>1.9903798308177146E-3</v>
      </c>
      <c r="E15" s="77">
        <f t="shared" si="9"/>
        <v>0.19903798308177145</v>
      </c>
      <c r="F15" s="76">
        <f>分析係数表!C18</f>
        <v>0.19618745035742657</v>
      </c>
      <c r="G15" s="77">
        <f t="shared" si="0"/>
        <v>3.9048754425097344E-2</v>
      </c>
      <c r="H15" s="77">
        <v>5.3656467169054985E-2</v>
      </c>
      <c r="I15" s="77">
        <f t="shared" si="1"/>
        <v>5.3656467169054985E-2</v>
      </c>
      <c r="J15" s="76">
        <f>分析係数表!G18</f>
        <v>0.21566025215660253</v>
      </c>
      <c r="K15" s="78">
        <f t="shared" si="2"/>
        <v>1.1571567239510864E-2</v>
      </c>
      <c r="L15" s="79"/>
      <c r="M15" s="80"/>
      <c r="N15" s="81">
        <f>分析係数表!H18</f>
        <v>4.341324586368241E-4</v>
      </c>
      <c r="O15" s="82">
        <f t="shared" si="3"/>
        <v>1.4894210761499414E-2</v>
      </c>
      <c r="P15" s="76">
        <f>分析係数表!C18</f>
        <v>0.19618745035742657</v>
      </c>
      <c r="Q15" s="82">
        <f t="shared" si="4"/>
        <v>2.9220572343847148E-3</v>
      </c>
      <c r="R15" s="83">
        <v>8.8224589496711907E-3</v>
      </c>
      <c r="S15" s="84">
        <f t="shared" si="5"/>
        <v>6.2478926118726172E-2</v>
      </c>
      <c r="T15" s="85">
        <f>分析係数表!F18</f>
        <v>0.46051758460517583</v>
      </c>
      <c r="U15" s="86">
        <f t="shared" si="6"/>
        <v>2.8772644144921009E-2</v>
      </c>
      <c r="V15" s="87">
        <f>分析係数表!D18</f>
        <v>0.10152621101526212</v>
      </c>
      <c r="W15" s="88">
        <f t="shared" si="7"/>
        <v>0</v>
      </c>
      <c r="X15" s="76">
        <f>分析係数表!E18</f>
        <v>9.0245520902455204E-2</v>
      </c>
      <c r="Y15" s="89">
        <f t="shared" si="8"/>
        <v>0</v>
      </c>
    </row>
    <row r="16" spans="1:25" x14ac:dyDescent="0.2">
      <c r="A16" s="6" t="s">
        <v>4</v>
      </c>
      <c r="B16" s="5" t="s">
        <v>32</v>
      </c>
      <c r="C16" s="90"/>
      <c r="D16" s="76">
        <f>投入係数表!AI16</f>
        <v>0</v>
      </c>
      <c r="E16" s="77">
        <f t="shared" si="9"/>
        <v>0</v>
      </c>
      <c r="F16" s="76">
        <f>分析係数表!C19</f>
        <v>5.4503729202524331E-2</v>
      </c>
      <c r="G16" s="77">
        <f t="shared" si="0"/>
        <v>0</v>
      </c>
      <c r="H16" s="77">
        <v>2.0113607374745717E-3</v>
      </c>
      <c r="I16" s="77">
        <f t="shared" si="1"/>
        <v>2.0113607374745717E-3</v>
      </c>
      <c r="J16" s="76">
        <f>分析係数表!G19</f>
        <v>5.7142857142857141E-2</v>
      </c>
      <c r="K16" s="78">
        <f t="shared" si="2"/>
        <v>1.1493489928426123E-4</v>
      </c>
      <c r="L16" s="79"/>
      <c r="M16" s="80"/>
      <c r="N16" s="81">
        <f>分析係数表!H19</f>
        <v>-1.1576865563648642E-4</v>
      </c>
      <c r="O16" s="82">
        <f t="shared" si="3"/>
        <v>-3.9717895363998437E-3</v>
      </c>
      <c r="P16" s="76">
        <f>分析係数表!C19</f>
        <v>5.4503729202524331E-2</v>
      </c>
      <c r="Q16" s="82">
        <f t="shared" si="4"/>
        <v>-2.1647734134135673E-4</v>
      </c>
      <c r="R16" s="83">
        <v>1.1618291664684515E-3</v>
      </c>
      <c r="S16" s="84">
        <f t="shared" si="5"/>
        <v>3.1731899039430232E-3</v>
      </c>
      <c r="T16" s="85">
        <f>分析係数表!F19</f>
        <v>0.24047619047619048</v>
      </c>
      <c r="U16" s="86">
        <f t="shared" si="6"/>
        <v>7.6307661975772703E-4</v>
      </c>
      <c r="V16" s="87">
        <f>分析係数表!D19</f>
        <v>7.3809523809523811E-2</v>
      </c>
      <c r="W16" s="88">
        <f t="shared" si="7"/>
        <v>0</v>
      </c>
      <c r="X16" s="76">
        <f>分析係数表!E19</f>
        <v>0.05</v>
      </c>
      <c r="Y16" s="89">
        <f t="shared" si="8"/>
        <v>0</v>
      </c>
    </row>
    <row r="17" spans="1:25" x14ac:dyDescent="0.2">
      <c r="A17" s="6" t="s">
        <v>5</v>
      </c>
      <c r="B17" s="5" t="s">
        <v>33</v>
      </c>
      <c r="C17" s="90"/>
      <c r="D17" s="76">
        <f>投入係数表!AI17</f>
        <v>8.2932492950738102E-5</v>
      </c>
      <c r="E17" s="77">
        <f t="shared" si="9"/>
        <v>8.2932492950738099E-3</v>
      </c>
      <c r="F17" s="76">
        <f>分析係数表!C20</f>
        <v>8.1453634085213444E-3</v>
      </c>
      <c r="G17" s="77">
        <f t="shared" si="0"/>
        <v>6.755152934583964E-5</v>
      </c>
      <c r="H17" s="77">
        <v>5.0555688159417168E-4</v>
      </c>
      <c r="I17" s="77">
        <f t="shared" si="1"/>
        <v>5.0555688159417168E-4</v>
      </c>
      <c r="J17" s="76">
        <f>分析係数表!G20</f>
        <v>0.10256410256410256</v>
      </c>
      <c r="K17" s="78">
        <f t="shared" si="2"/>
        <v>5.185198785581248E-5</v>
      </c>
      <c r="L17" s="79"/>
      <c r="M17" s="80"/>
      <c r="N17" s="81">
        <f>分析係数表!H20</f>
        <v>5.4025372630360328E-4</v>
      </c>
      <c r="O17" s="82">
        <f t="shared" si="3"/>
        <v>1.8535017836532604E-2</v>
      </c>
      <c r="P17" s="76">
        <f>分析係数表!C20</f>
        <v>8.1453634085213444E-3</v>
      </c>
      <c r="Q17" s="82">
        <f t="shared" si="4"/>
        <v>1.5097445606198314E-4</v>
      </c>
      <c r="R17" s="83">
        <v>4.2953032949206603E-4</v>
      </c>
      <c r="S17" s="84">
        <f t="shared" si="5"/>
        <v>9.3508721108623771E-4</v>
      </c>
      <c r="T17" s="85">
        <f>分析係数表!F20</f>
        <v>0.23076923076923078</v>
      </c>
      <c r="U17" s="86">
        <f t="shared" si="6"/>
        <v>2.1578935640451642E-4</v>
      </c>
      <c r="V17" s="87">
        <f>分析係数表!D20</f>
        <v>8.9743589743589744E-2</v>
      </c>
      <c r="W17" s="88">
        <f t="shared" si="7"/>
        <v>0</v>
      </c>
      <c r="X17" s="76">
        <f>分析係数表!E20</f>
        <v>6.4102564102564097E-2</v>
      </c>
      <c r="Y17" s="89">
        <f t="shared" si="8"/>
        <v>0</v>
      </c>
    </row>
    <row r="18" spans="1:25" x14ac:dyDescent="0.2">
      <c r="A18" s="6" t="s">
        <v>6</v>
      </c>
      <c r="B18" s="5" t="s">
        <v>34</v>
      </c>
      <c r="C18" s="90"/>
      <c r="D18" s="76">
        <f>投入係数表!AI18</f>
        <v>1.658649859014762E-4</v>
      </c>
      <c r="E18" s="77">
        <f t="shared" si="9"/>
        <v>1.658649859014762E-2</v>
      </c>
      <c r="F18" s="76">
        <f>分析係数表!C21</f>
        <v>1.4319809069212375E-2</v>
      </c>
      <c r="G18" s="77">
        <f t="shared" si="0"/>
        <v>2.3751549293767415E-4</v>
      </c>
      <c r="H18" s="77">
        <v>1.945931236860028E-3</v>
      </c>
      <c r="I18" s="77">
        <f t="shared" si="1"/>
        <v>1.945931236860028E-3</v>
      </c>
      <c r="J18" s="76">
        <f>分析係数表!G21</f>
        <v>0.28315412186379929</v>
      </c>
      <c r="K18" s="78">
        <f t="shared" si="2"/>
        <v>5.5099845058043811E-4</v>
      </c>
      <c r="L18" s="79"/>
      <c r="M18" s="80"/>
      <c r="N18" s="81">
        <f>分析係数表!H21</f>
        <v>8.9720708118276973E-4</v>
      </c>
      <c r="O18" s="82">
        <f t="shared" si="3"/>
        <v>3.0781368907098788E-2</v>
      </c>
      <c r="P18" s="76">
        <f>分析係数表!C21</f>
        <v>1.4319809069212375E-2</v>
      </c>
      <c r="Q18" s="82">
        <f t="shared" si="4"/>
        <v>4.4078332563864505E-4</v>
      </c>
      <c r="R18" s="83">
        <v>1.1632257393867584E-3</v>
      </c>
      <c r="S18" s="84">
        <f t="shared" si="5"/>
        <v>3.1091569762467866E-3</v>
      </c>
      <c r="T18" s="85">
        <f>分析係数表!F21</f>
        <v>0.4265232974910394</v>
      </c>
      <c r="U18" s="86">
        <f t="shared" si="6"/>
        <v>1.3261278859260487E-3</v>
      </c>
      <c r="V18" s="87">
        <f>分析係数表!D21</f>
        <v>0.22580645161290322</v>
      </c>
      <c r="W18" s="88">
        <f t="shared" si="7"/>
        <v>0</v>
      </c>
      <c r="X18" s="76">
        <f>分析係数表!E21</f>
        <v>0.13261648745519714</v>
      </c>
      <c r="Y18" s="89">
        <f t="shared" si="8"/>
        <v>0</v>
      </c>
    </row>
    <row r="19" spans="1:25" x14ac:dyDescent="0.2">
      <c r="A19" s="6" t="s">
        <v>7</v>
      </c>
      <c r="B19" s="5" t="s">
        <v>268</v>
      </c>
      <c r="C19" s="90"/>
      <c r="D19" s="76">
        <f>投入係数表!AI19</f>
        <v>0</v>
      </c>
      <c r="E19" s="77">
        <f t="shared" si="9"/>
        <v>0</v>
      </c>
      <c r="F19" s="76">
        <f>分析係数表!C22</f>
        <v>8.8888888888888351E-3</v>
      </c>
      <c r="G19" s="77">
        <f t="shared" si="0"/>
        <v>0</v>
      </c>
      <c r="H19" s="77">
        <v>3.2025268469108262E-4</v>
      </c>
      <c r="I19" s="77">
        <f t="shared" si="1"/>
        <v>3.2025268469108262E-4</v>
      </c>
      <c r="J19" s="76">
        <f>分析係数表!G22</f>
        <v>0.19767441860465115</v>
      </c>
      <c r="K19" s="78">
        <f t="shared" si="2"/>
        <v>6.3305763252888427E-5</v>
      </c>
      <c r="L19" s="79"/>
      <c r="M19" s="80"/>
      <c r="N19" s="81">
        <f>分析係数表!H22</f>
        <v>3.8589551878828809E-5</v>
      </c>
      <c r="O19" s="82">
        <f t="shared" si="3"/>
        <v>1.3239298454666146E-3</v>
      </c>
      <c r="P19" s="76">
        <f>分析係数表!C22</f>
        <v>8.8888888888888351E-3</v>
      </c>
      <c r="Q19" s="82">
        <f t="shared" si="4"/>
        <v>1.1768265293036503E-5</v>
      </c>
      <c r="R19" s="83">
        <v>1.1860435218387571E-4</v>
      </c>
      <c r="S19" s="84">
        <f t="shared" si="5"/>
        <v>4.3885703687495834E-4</v>
      </c>
      <c r="T19" s="85">
        <f>分析係数表!F22</f>
        <v>0.41860465116279072</v>
      </c>
      <c r="U19" s="86">
        <f t="shared" si="6"/>
        <v>1.8370759683137793E-4</v>
      </c>
      <c r="V19" s="87">
        <f>分析係数表!D22</f>
        <v>6.1046511627906974E-2</v>
      </c>
      <c r="W19" s="88">
        <f t="shared" si="7"/>
        <v>0</v>
      </c>
      <c r="X19" s="76">
        <f>分析係数表!E22</f>
        <v>3.7790697674418602E-2</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0.2156319290465632</v>
      </c>
      <c r="K20" s="78">
        <f t="shared" si="2"/>
        <v>0</v>
      </c>
      <c r="L20" s="79"/>
      <c r="M20" s="80"/>
      <c r="N20" s="81">
        <f>分析係数表!H23</f>
        <v>2.8942163909121605E-5</v>
      </c>
      <c r="O20" s="82">
        <f t="shared" si="3"/>
        <v>9.9294738409996092E-4</v>
      </c>
      <c r="P20" s="76">
        <f>分析係数表!C23</f>
        <v>0</v>
      </c>
      <c r="Q20" s="82">
        <f t="shared" si="4"/>
        <v>0</v>
      </c>
      <c r="R20" s="83">
        <v>0</v>
      </c>
      <c r="S20" s="84">
        <f t="shared" si="5"/>
        <v>0</v>
      </c>
      <c r="T20" s="85">
        <f>分析係数表!F23</f>
        <v>0.44096452328159647</v>
      </c>
      <c r="U20" s="86">
        <f t="shared" si="6"/>
        <v>0</v>
      </c>
      <c r="V20" s="87">
        <f>分析係数表!D23</f>
        <v>2.8547671840354769E-2</v>
      </c>
      <c r="W20" s="88">
        <f t="shared" si="7"/>
        <v>0</v>
      </c>
      <c r="X20" s="76">
        <f>分析係数表!E23</f>
        <v>2.5221729490022174E-2</v>
      </c>
      <c r="Y20" s="89">
        <f t="shared" si="8"/>
        <v>0</v>
      </c>
    </row>
    <row r="21" spans="1:25" x14ac:dyDescent="0.2">
      <c r="A21" s="6" t="s">
        <v>9</v>
      </c>
      <c r="B21" s="5" t="s">
        <v>270</v>
      </c>
      <c r="C21" s="90"/>
      <c r="D21" s="76">
        <f>投入係数表!AI21</f>
        <v>0</v>
      </c>
      <c r="E21" s="77">
        <f t="shared" si="9"/>
        <v>0</v>
      </c>
      <c r="F21" s="76">
        <f>分析係数表!C24</f>
        <v>3.6742192284139663E-2</v>
      </c>
      <c r="G21" s="77">
        <f t="shared" si="0"/>
        <v>0</v>
      </c>
      <c r="H21" s="77">
        <v>8.3040262616080728E-4</v>
      </c>
      <c r="I21" s="77">
        <f t="shared" si="1"/>
        <v>8.3040262616080728E-4</v>
      </c>
      <c r="J21" s="76">
        <f>分析係数表!G24</f>
        <v>0.21568627450980393</v>
      </c>
      <c r="K21" s="78">
        <f t="shared" si="2"/>
        <v>1.7910644877978198E-4</v>
      </c>
      <c r="L21" s="79"/>
      <c r="M21" s="80"/>
      <c r="N21" s="81">
        <f>分析係数表!H24</f>
        <v>3.6660074284887369E-4</v>
      </c>
      <c r="O21" s="82">
        <f t="shared" si="3"/>
        <v>1.2577333531932839E-2</v>
      </c>
      <c r="P21" s="76">
        <f>分析係数表!C24</f>
        <v>3.6742192284139663E-2</v>
      </c>
      <c r="Q21" s="82">
        <f t="shared" si="4"/>
        <v>4.6211880705203384E-4</v>
      </c>
      <c r="R21" s="83">
        <v>1.8285351208810255E-3</v>
      </c>
      <c r="S21" s="84">
        <f t="shared" si="5"/>
        <v>2.658937747041833E-3</v>
      </c>
      <c r="T21" s="85">
        <f>分析係数表!F24</f>
        <v>0.41176470588235292</v>
      </c>
      <c r="U21" s="86">
        <f t="shared" si="6"/>
        <v>1.0948567193701665E-3</v>
      </c>
      <c r="V21" s="87">
        <f>分析係数表!D24</f>
        <v>8.8235294117647065E-2</v>
      </c>
      <c r="W21" s="88">
        <f t="shared" si="7"/>
        <v>0</v>
      </c>
      <c r="X21" s="76">
        <f>分析係数表!E24</f>
        <v>6.8627450980392163E-2</v>
      </c>
      <c r="Y21" s="89">
        <f t="shared" si="8"/>
        <v>0</v>
      </c>
    </row>
    <row r="22" spans="1:25" x14ac:dyDescent="0.2">
      <c r="A22" s="6" t="s">
        <v>10</v>
      </c>
      <c r="B22" s="5" t="s">
        <v>271</v>
      </c>
      <c r="C22" s="90"/>
      <c r="D22" s="76">
        <f>投入係数表!AI22</f>
        <v>1.5757173660640238E-3</v>
      </c>
      <c r="E22" s="77">
        <f t="shared" si="9"/>
        <v>0.15757173660640239</v>
      </c>
      <c r="F22" s="76">
        <f>分析係数表!C25</f>
        <v>5.4298642533936459E-3</v>
      </c>
      <c r="G22" s="77">
        <f t="shared" si="0"/>
        <v>8.555931399442633E-4</v>
      </c>
      <c r="H22" s="77">
        <v>1.2289581199505899E-3</v>
      </c>
      <c r="I22" s="77">
        <f t="shared" si="1"/>
        <v>1.2289581199505899E-3</v>
      </c>
      <c r="J22" s="76">
        <f>分析係数表!G25</f>
        <v>0.19285714285714287</v>
      </c>
      <c r="K22" s="78">
        <f t="shared" si="2"/>
        <v>2.3701335170475663E-4</v>
      </c>
      <c r="L22" s="79"/>
      <c r="M22" s="80"/>
      <c r="N22" s="81">
        <f>分析係数表!H25</f>
        <v>5.0166417442477451E-4</v>
      </c>
      <c r="O22" s="82">
        <f t="shared" si="3"/>
        <v>1.721108799106599E-2</v>
      </c>
      <c r="P22" s="76">
        <f>分析係数表!C25</f>
        <v>5.4298642533936459E-3</v>
      </c>
      <c r="Q22" s="82">
        <f t="shared" si="4"/>
        <v>9.3453871444701869E-5</v>
      </c>
      <c r="R22" s="83">
        <v>4.2756799161269886E-4</v>
      </c>
      <c r="S22" s="84">
        <f t="shared" si="5"/>
        <v>1.6565261115632887E-3</v>
      </c>
      <c r="T22" s="85">
        <f>分析係数表!F25</f>
        <v>0.35</v>
      </c>
      <c r="U22" s="86">
        <f t="shared" si="6"/>
        <v>5.7978413904715104E-4</v>
      </c>
      <c r="V22" s="87">
        <f>分析係数表!D25</f>
        <v>1.4285714285714285E-2</v>
      </c>
      <c r="W22" s="88">
        <f t="shared" si="7"/>
        <v>0</v>
      </c>
      <c r="X22" s="76">
        <f>分析係数表!E25</f>
        <v>0</v>
      </c>
      <c r="Y22" s="89">
        <f t="shared" si="8"/>
        <v>0</v>
      </c>
    </row>
    <row r="23" spans="1:25" x14ac:dyDescent="0.2">
      <c r="A23" s="6" t="s">
        <v>11</v>
      </c>
      <c r="B23" s="5" t="s">
        <v>35</v>
      </c>
      <c r="C23" s="90"/>
      <c r="D23" s="76">
        <f>投入係数表!AI23</f>
        <v>4.9759495770442864E-4</v>
      </c>
      <c r="E23" s="77">
        <f t="shared" si="9"/>
        <v>4.9759495770442863E-2</v>
      </c>
      <c r="F23" s="76">
        <f>分析係数表!C26</f>
        <v>0.48330404217926182</v>
      </c>
      <c r="G23" s="77">
        <f t="shared" si="0"/>
        <v>2.4048965442656917E-2</v>
      </c>
      <c r="H23" s="77">
        <v>3.8944380215533654E-2</v>
      </c>
      <c r="I23" s="77">
        <f t="shared" si="1"/>
        <v>3.8944380215533654E-2</v>
      </c>
      <c r="J23" s="76">
        <f>分析係数表!G26</f>
        <v>0.1963757396449704</v>
      </c>
      <c r="K23" s="78">
        <f t="shared" si="2"/>
        <v>7.6477314698403728E-3</v>
      </c>
      <c r="L23" s="79"/>
      <c r="M23" s="80"/>
      <c r="N23" s="81">
        <f>分析係数表!H26</f>
        <v>1.0805074526072066E-2</v>
      </c>
      <c r="O23" s="82">
        <f t="shared" si="3"/>
        <v>0.37070035673065205</v>
      </c>
      <c r="P23" s="76">
        <f>分析係数表!C26</f>
        <v>0.48330404217926182</v>
      </c>
      <c r="Q23" s="82">
        <f t="shared" si="4"/>
        <v>0.17916098084521845</v>
      </c>
      <c r="R23" s="83">
        <v>0.19583572370102847</v>
      </c>
      <c r="S23" s="84">
        <f t="shared" si="5"/>
        <v>0.23478010391656212</v>
      </c>
      <c r="T23" s="85">
        <f>分析係数表!F26</f>
        <v>0.33515162721893493</v>
      </c>
      <c r="U23" s="86">
        <f t="shared" si="6"/>
        <v>7.8686933866266434E-2</v>
      </c>
      <c r="V23" s="87">
        <f>分析係数表!D26</f>
        <v>3.2359467455621301E-2</v>
      </c>
      <c r="W23" s="88">
        <f t="shared" si="7"/>
        <v>0</v>
      </c>
      <c r="X23" s="76">
        <f>分析係数表!E26</f>
        <v>3.5133136094674555E-2</v>
      </c>
      <c r="Y23" s="89">
        <f t="shared" si="8"/>
        <v>0</v>
      </c>
    </row>
    <row r="24" spans="1:25" x14ac:dyDescent="0.2">
      <c r="A24" s="6" t="s">
        <v>12</v>
      </c>
      <c r="B24" s="5" t="s">
        <v>365</v>
      </c>
      <c r="C24" s="90"/>
      <c r="D24" s="76">
        <f>投入係数表!AI24</f>
        <v>8.2932492950738102E-5</v>
      </c>
      <c r="E24" s="77">
        <f t="shared" si="9"/>
        <v>8.2932492950738099E-3</v>
      </c>
      <c r="F24" s="76">
        <f>分析係数表!C27</f>
        <v>1.5397419891801878E-2</v>
      </c>
      <c r="G24" s="77">
        <f t="shared" si="0"/>
        <v>1.2769464166364138E-4</v>
      </c>
      <c r="H24" s="77">
        <v>2.1317000803934094E-4</v>
      </c>
      <c r="I24" s="77">
        <f t="shared" si="1"/>
        <v>2.1317000803934094E-4</v>
      </c>
      <c r="J24" s="76">
        <f>分析係数表!G27</f>
        <v>0.17525773195876287</v>
      </c>
      <c r="K24" s="78">
        <f t="shared" si="2"/>
        <v>3.7359692130606144E-5</v>
      </c>
      <c r="L24" s="79"/>
      <c r="M24" s="80"/>
      <c r="N24" s="81">
        <f>分析係数表!H27</f>
        <v>1.0544595050889971E-2</v>
      </c>
      <c r="O24" s="82">
        <f t="shared" si="3"/>
        <v>0.36176383027375242</v>
      </c>
      <c r="P24" s="76">
        <f>分析係数表!C27</f>
        <v>1.5397419891801878E-2</v>
      </c>
      <c r="Q24" s="82">
        <f t="shared" si="4"/>
        <v>5.5702295963915138E-3</v>
      </c>
      <c r="R24" s="83">
        <v>5.6203478588704985E-3</v>
      </c>
      <c r="S24" s="84">
        <f t="shared" si="5"/>
        <v>5.8335178669098398E-3</v>
      </c>
      <c r="T24" s="85">
        <f>分析係数表!F27</f>
        <v>0.32989690721649484</v>
      </c>
      <c r="U24" s="86">
        <f t="shared" si="6"/>
        <v>1.9244595024857202E-3</v>
      </c>
      <c r="V24" s="87">
        <f>分析係数表!D27</f>
        <v>0.91752577319587625</v>
      </c>
      <c r="W24" s="88">
        <f t="shared" si="7"/>
        <v>0</v>
      </c>
      <c r="X24" s="76">
        <f>分析係数表!E27</f>
        <v>1.0412371134020619</v>
      </c>
      <c r="Y24" s="89">
        <f t="shared" si="8"/>
        <v>0</v>
      </c>
    </row>
    <row r="25" spans="1:25" x14ac:dyDescent="0.2">
      <c r="A25" s="6" t="s">
        <v>13</v>
      </c>
      <c r="B25" s="5" t="s">
        <v>191</v>
      </c>
      <c r="C25" s="90"/>
      <c r="D25" s="76">
        <f>投入係数表!AI25</f>
        <v>8.2932492950738102E-5</v>
      </c>
      <c r="E25" s="77">
        <f t="shared" si="9"/>
        <v>8.2932492950738099E-3</v>
      </c>
      <c r="F25" s="76">
        <f>分析係数表!C28</f>
        <v>9.0111373607829948E-2</v>
      </c>
      <c r="G25" s="77">
        <f t="shared" si="0"/>
        <v>7.4731608565126845E-4</v>
      </c>
      <c r="H25" s="77">
        <v>7.063310805226237E-3</v>
      </c>
      <c r="I25" s="77">
        <f t="shared" si="1"/>
        <v>7.063310805226237E-3</v>
      </c>
      <c r="J25" s="76">
        <f>分析係数表!G28</f>
        <v>0.1250338294993234</v>
      </c>
      <c r="K25" s="78">
        <f t="shared" si="2"/>
        <v>8.8315279892138597E-4</v>
      </c>
      <c r="L25" s="79"/>
      <c r="M25" s="80"/>
      <c r="N25" s="81">
        <f>分析係数表!H28</f>
        <v>1.9400897207081182E-2</v>
      </c>
      <c r="O25" s="82">
        <f t="shared" si="3"/>
        <v>0.66560572980834043</v>
      </c>
      <c r="P25" s="76">
        <f>分析係数表!C28</f>
        <v>9.0111373607829948E-2</v>
      </c>
      <c r="Q25" s="82">
        <f t="shared" si="4"/>
        <v>5.9978646594271677E-2</v>
      </c>
      <c r="R25" s="83">
        <v>6.4838373452742931E-2</v>
      </c>
      <c r="S25" s="84">
        <f t="shared" si="5"/>
        <v>7.1901684257969167E-2</v>
      </c>
      <c r="T25" s="85">
        <f>分析係数表!F28</f>
        <v>0.21434370771312586</v>
      </c>
      <c r="U25" s="86">
        <f t="shared" si="6"/>
        <v>1.5411673594671606E-2</v>
      </c>
      <c r="V25" s="87">
        <f>分析係数表!D28</f>
        <v>6.0081190798376184E-2</v>
      </c>
      <c r="W25" s="88">
        <f t="shared" si="7"/>
        <v>0</v>
      </c>
      <c r="X25" s="76">
        <f>分析係数表!E28</f>
        <v>5.0067658998646819E-2</v>
      </c>
      <c r="Y25" s="89">
        <f t="shared" si="8"/>
        <v>0</v>
      </c>
    </row>
    <row r="26" spans="1:25" x14ac:dyDescent="0.2">
      <c r="A26" s="6" t="s">
        <v>14</v>
      </c>
      <c r="B26" s="5" t="s">
        <v>50</v>
      </c>
      <c r="C26" s="90"/>
      <c r="D26" s="76">
        <f>投入係数表!AI26</f>
        <v>1.8411013435063857E-2</v>
      </c>
      <c r="E26" s="77">
        <f t="shared" si="9"/>
        <v>1.8411013435063857</v>
      </c>
      <c r="F26" s="76">
        <f>分析係数表!C29</f>
        <v>0.6629566210045662</v>
      </c>
      <c r="G26" s="77">
        <f t="shared" si="0"/>
        <v>1.2205703256179605</v>
      </c>
      <c r="H26" s="77">
        <v>1.4555822430360421</v>
      </c>
      <c r="I26" s="77">
        <f t="shared" si="1"/>
        <v>1.4555822430360421</v>
      </c>
      <c r="J26" s="76">
        <f>分析係数表!G29</f>
        <v>0.25902590967011185</v>
      </c>
      <c r="K26" s="78">
        <f t="shared" si="2"/>
        <v>0.37703351460207263</v>
      </c>
      <c r="L26" s="79"/>
      <c r="M26" s="80"/>
      <c r="N26" s="81">
        <f>分析係数表!H29</f>
        <v>9.3869084945251077E-3</v>
      </c>
      <c r="O26" s="82">
        <f t="shared" si="3"/>
        <v>0.32204593490975403</v>
      </c>
      <c r="P26" s="76">
        <f>分析係数表!C29</f>
        <v>0.6629566210045662</v>
      </c>
      <c r="Q26" s="82">
        <f t="shared" si="4"/>
        <v>0.21350248481602699</v>
      </c>
      <c r="R26" s="83">
        <v>0.32165449964914167</v>
      </c>
      <c r="S26" s="84">
        <f t="shared" si="5"/>
        <v>1.7772367426851838</v>
      </c>
      <c r="T26" s="85">
        <f>分析係数表!F29</f>
        <v>0.37484071924111567</v>
      </c>
      <c r="U26" s="86">
        <f t="shared" si="6"/>
        <v>0.66618069888985199</v>
      </c>
      <c r="V26" s="87">
        <f>分析係数表!D29</f>
        <v>5.6137618575676056E-2</v>
      </c>
      <c r="W26" s="88">
        <f t="shared" si="7"/>
        <v>0</v>
      </c>
      <c r="X26" s="76">
        <f>分析係数表!E29</f>
        <v>4.1412997309924961E-2</v>
      </c>
      <c r="Y26" s="89">
        <f t="shared" si="8"/>
        <v>0</v>
      </c>
    </row>
    <row r="27" spans="1:25" x14ac:dyDescent="0.2">
      <c r="A27" s="6" t="s">
        <v>15</v>
      </c>
      <c r="B27" s="5" t="s">
        <v>36</v>
      </c>
      <c r="C27" s="90"/>
      <c r="D27" s="76">
        <f>投入係数表!AI27</f>
        <v>5.7223420136009286E-3</v>
      </c>
      <c r="E27" s="77">
        <f t="shared" si="9"/>
        <v>0.57223420136009284</v>
      </c>
      <c r="F27" s="76">
        <f>分析係数表!C30</f>
        <v>1</v>
      </c>
      <c r="G27" s="77">
        <f t="shared" si="0"/>
        <v>0.57223420136009284</v>
      </c>
      <c r="H27" s="77">
        <v>0.64092118353053495</v>
      </c>
      <c r="I27" s="77">
        <f t="shared" si="1"/>
        <v>0.64092118353053495</v>
      </c>
      <c r="J27" s="76">
        <f>分析係数表!G30</f>
        <v>0.34461622907327782</v>
      </c>
      <c r="K27" s="78">
        <f t="shared" si="2"/>
        <v>0.22087184140147517</v>
      </c>
      <c r="L27" s="79"/>
      <c r="M27" s="80"/>
      <c r="N27" s="81">
        <f>分析係数表!H30</f>
        <v>0</v>
      </c>
      <c r="O27" s="82">
        <f t="shared" si="3"/>
        <v>0</v>
      </c>
      <c r="P27" s="76">
        <f>分析係数表!C30</f>
        <v>1</v>
      </c>
      <c r="Q27" s="82">
        <f t="shared" si="4"/>
        <v>0</v>
      </c>
      <c r="R27" s="83">
        <v>9.2001723537709523E-2</v>
      </c>
      <c r="S27" s="84">
        <f t="shared" si="5"/>
        <v>0.73292290706824448</v>
      </c>
      <c r="T27" s="85">
        <f>分析係数表!F30</f>
        <v>0.44085628030372337</v>
      </c>
      <c r="U27" s="86">
        <f t="shared" si="6"/>
        <v>0.3231136665594978</v>
      </c>
      <c r="V27" s="87">
        <f>分析係数表!D30</f>
        <v>0.13612661238678986</v>
      </c>
      <c r="W27" s="88">
        <f t="shared" si="7"/>
        <v>0</v>
      </c>
      <c r="X27" s="76">
        <f>分析係数表!E30</f>
        <v>8.9744762601774775E-2</v>
      </c>
      <c r="Y27" s="89">
        <f t="shared" si="8"/>
        <v>0</v>
      </c>
    </row>
    <row r="28" spans="1:25" x14ac:dyDescent="0.2">
      <c r="A28" s="6" t="s">
        <v>16</v>
      </c>
      <c r="B28" s="5" t="s">
        <v>192</v>
      </c>
      <c r="C28" s="90"/>
      <c r="D28" s="76">
        <f>投入係数表!AI28</f>
        <v>1.998673080112788E-2</v>
      </c>
      <c r="E28" s="77">
        <f t="shared" si="9"/>
        <v>1.9986730801127881</v>
      </c>
      <c r="F28" s="76">
        <f>分析係数表!C31</f>
        <v>0.28926065839179704</v>
      </c>
      <c r="G28" s="77">
        <f t="shared" si="0"/>
        <v>0.57813749106338597</v>
      </c>
      <c r="H28" s="77">
        <v>0.62653588627761025</v>
      </c>
      <c r="I28" s="77">
        <f t="shared" si="1"/>
        <v>0.62653588627761025</v>
      </c>
      <c r="J28" s="76">
        <f>分析係数表!G31</f>
        <v>7.0113314447592071E-2</v>
      </c>
      <c r="K28" s="78">
        <f t="shared" si="2"/>
        <v>4.3928507607282875E-2</v>
      </c>
      <c r="L28" s="79"/>
      <c r="M28" s="80"/>
      <c r="N28" s="81">
        <f>分析係数表!H31</f>
        <v>2.2806425160387826E-2</v>
      </c>
      <c r="O28" s="82">
        <f t="shared" si="3"/>
        <v>0.78244253867076929</v>
      </c>
      <c r="P28" s="76">
        <f>分析係数表!C31</f>
        <v>0.28926065839179704</v>
      </c>
      <c r="Q28" s="82">
        <f t="shared" si="4"/>
        <v>0.22632984388965585</v>
      </c>
      <c r="R28" s="83">
        <v>0.28727583293575409</v>
      </c>
      <c r="S28" s="84">
        <f t="shared" si="5"/>
        <v>0.91381171921336435</v>
      </c>
      <c r="T28" s="85">
        <f>分析係数表!F31</f>
        <v>0.24929178470254956</v>
      </c>
      <c r="U28" s="86">
        <f t="shared" si="6"/>
        <v>0.22780575436480469</v>
      </c>
      <c r="V28" s="87">
        <f>分析係数表!D31</f>
        <v>2.124645892351275E-3</v>
      </c>
      <c r="W28" s="88">
        <f t="shared" si="7"/>
        <v>0</v>
      </c>
      <c r="X28" s="76">
        <f>分析係数表!E31</f>
        <v>9.4428706326723328E-4</v>
      </c>
      <c r="Y28" s="89">
        <f t="shared" si="8"/>
        <v>0</v>
      </c>
    </row>
    <row r="29" spans="1:25" x14ac:dyDescent="0.2">
      <c r="A29" s="6" t="s">
        <v>17</v>
      </c>
      <c r="B29" s="5" t="s">
        <v>272</v>
      </c>
      <c r="C29" s="90"/>
      <c r="D29" s="76">
        <f>投入係数表!AI29</f>
        <v>9.5372366893348819E-3</v>
      </c>
      <c r="E29" s="77">
        <f t="shared" si="9"/>
        <v>0.95372366893348814</v>
      </c>
      <c r="F29" s="76">
        <f>分析係数表!C32</f>
        <v>1</v>
      </c>
      <c r="G29" s="77">
        <f t="shared" si="0"/>
        <v>0.95372366893348814</v>
      </c>
      <c r="H29" s="77">
        <v>1.0676529818030234</v>
      </c>
      <c r="I29" s="77">
        <f t="shared" si="1"/>
        <v>1.0676529818030234</v>
      </c>
      <c r="J29" s="76">
        <f>分析係数表!G32</f>
        <v>0.14014251781472684</v>
      </c>
      <c r="K29" s="78">
        <f t="shared" si="2"/>
        <v>0.14962357702227644</v>
      </c>
      <c r="L29" s="79"/>
      <c r="M29" s="80"/>
      <c r="N29" s="81">
        <f>分析係数表!H32</f>
        <v>6.3576286720370464E-3</v>
      </c>
      <c r="O29" s="82">
        <f t="shared" si="3"/>
        <v>0.21811744204062478</v>
      </c>
      <c r="P29" s="76">
        <f>分析係数表!C32</f>
        <v>1</v>
      </c>
      <c r="Q29" s="82">
        <f t="shared" si="4"/>
        <v>0.21811744204062478</v>
      </c>
      <c r="R29" s="83">
        <v>0.28759716775792493</v>
      </c>
      <c r="S29" s="84">
        <f t="shared" si="5"/>
        <v>1.3552501495609484</v>
      </c>
      <c r="T29" s="85">
        <f>分析係数表!F32</f>
        <v>0.4833729216152019</v>
      </c>
      <c r="U29" s="86">
        <f t="shared" si="6"/>
        <v>0.65509122431271494</v>
      </c>
      <c r="V29" s="87">
        <f>分析係数表!D32</f>
        <v>1.3657957244655582E-2</v>
      </c>
      <c r="W29" s="88">
        <f t="shared" si="7"/>
        <v>0</v>
      </c>
      <c r="X29" s="76">
        <f>分析係数表!E32</f>
        <v>2.0783847980997625E-2</v>
      </c>
      <c r="Y29" s="89">
        <f t="shared" si="8"/>
        <v>0</v>
      </c>
    </row>
    <row r="30" spans="1:25" x14ac:dyDescent="0.2">
      <c r="A30" s="6" t="s">
        <v>18</v>
      </c>
      <c r="B30" s="5" t="s">
        <v>273</v>
      </c>
      <c r="C30" s="90"/>
      <c r="D30" s="76">
        <f>投入係数表!AI30</f>
        <v>4.8930170840935476E-3</v>
      </c>
      <c r="E30" s="77">
        <f t="shared" si="9"/>
        <v>0.48930170840935477</v>
      </c>
      <c r="F30" s="76">
        <f>分析係数表!C33</f>
        <v>0.49161290322580642</v>
      </c>
      <c r="G30" s="77">
        <f t="shared" si="0"/>
        <v>0.24054703342446987</v>
      </c>
      <c r="H30" s="77">
        <v>0.25880024217731601</v>
      </c>
      <c r="I30" s="77">
        <f t="shared" si="1"/>
        <v>0.25880024217731601</v>
      </c>
      <c r="J30" s="76">
        <f>分析係数表!G33</f>
        <v>0.50851900393184801</v>
      </c>
      <c r="K30" s="78">
        <f t="shared" si="2"/>
        <v>0.13160484136932979</v>
      </c>
      <c r="L30" s="79"/>
      <c r="M30" s="80"/>
      <c r="N30" s="81">
        <f>分析係数表!H33</f>
        <v>9.3579663306159861E-4</v>
      </c>
      <c r="O30" s="82">
        <f t="shared" si="3"/>
        <v>3.2105298752565403E-2</v>
      </c>
      <c r="P30" s="76">
        <f>分析係数表!C33</f>
        <v>0.49161290322580642</v>
      </c>
      <c r="Q30" s="82">
        <f t="shared" si="4"/>
        <v>1.5783379128680539E-2</v>
      </c>
      <c r="R30" s="83">
        <v>5.9431488314141301E-2</v>
      </c>
      <c r="S30" s="84">
        <f t="shared" si="5"/>
        <v>0.31823173049145731</v>
      </c>
      <c r="T30" s="85">
        <f>分析係数表!F33</f>
        <v>0.64744429882044563</v>
      </c>
      <c r="U30" s="86">
        <f t="shared" si="6"/>
        <v>0.2060373196104586</v>
      </c>
      <c r="V30" s="87">
        <f>分析係数表!D33</f>
        <v>9.6985583224115338E-2</v>
      </c>
      <c r="W30" s="88">
        <f t="shared" si="7"/>
        <v>0</v>
      </c>
      <c r="X30" s="76">
        <f>分析係数表!E33</f>
        <v>7.7326343381389259E-2</v>
      </c>
      <c r="Y30" s="89">
        <f t="shared" si="8"/>
        <v>0</v>
      </c>
    </row>
    <row r="31" spans="1:25" x14ac:dyDescent="0.2">
      <c r="A31" s="6" t="s">
        <v>19</v>
      </c>
      <c r="B31" s="5" t="s">
        <v>274</v>
      </c>
      <c r="C31" s="90"/>
      <c r="D31" s="76">
        <f>投入係数表!AI31</f>
        <v>2.0401393265881574E-2</v>
      </c>
      <c r="E31" s="77">
        <f t="shared" si="9"/>
        <v>2.0401393265881573</v>
      </c>
      <c r="F31" s="76">
        <f>分析係数表!C34</f>
        <v>0.2705469644902635</v>
      </c>
      <c r="G31" s="77">
        <f t="shared" si="0"/>
        <v>0.5519535019456363</v>
      </c>
      <c r="H31" s="77">
        <v>0.67644161497448263</v>
      </c>
      <c r="I31" s="77">
        <f t="shared" si="1"/>
        <v>0.67644161497448263</v>
      </c>
      <c r="J31" s="76">
        <f>分析係数表!G34</f>
        <v>0.42499396086641439</v>
      </c>
      <c r="K31" s="78">
        <f t="shared" si="2"/>
        <v>0.28748360124287942</v>
      </c>
      <c r="L31" s="79"/>
      <c r="M31" s="80"/>
      <c r="N31" s="81">
        <f>分析係数表!H34</f>
        <v>0.15790844628816747</v>
      </c>
      <c r="O31" s="82">
        <f t="shared" si="3"/>
        <v>5.4175209276493863</v>
      </c>
      <c r="P31" s="76">
        <f>分析係数表!C34</f>
        <v>0.2705469644902635</v>
      </c>
      <c r="Q31" s="82">
        <f t="shared" si="4"/>
        <v>1.4656938420380179</v>
      </c>
      <c r="R31" s="83">
        <v>1.6127004226387041</v>
      </c>
      <c r="S31" s="84">
        <f t="shared" si="5"/>
        <v>2.2891420376131868</v>
      </c>
      <c r="T31" s="85">
        <f>分析係数表!F34</f>
        <v>0.70062001771479188</v>
      </c>
      <c r="U31" s="86">
        <f t="shared" si="6"/>
        <v>1.6038187349442257</v>
      </c>
      <c r="V31" s="87">
        <f>分析係数表!D34</f>
        <v>0.29060310814075208</v>
      </c>
      <c r="W31" s="88">
        <f t="shared" si="7"/>
        <v>1</v>
      </c>
      <c r="X31" s="76">
        <f>分析係数表!E34</f>
        <v>0.1754569611079797</v>
      </c>
      <c r="Y31" s="89">
        <f t="shared" si="8"/>
        <v>0</v>
      </c>
    </row>
    <row r="32" spans="1:25" x14ac:dyDescent="0.2">
      <c r="A32" s="6" t="s">
        <v>20</v>
      </c>
      <c r="B32" s="5" t="s">
        <v>37</v>
      </c>
      <c r="C32" s="90"/>
      <c r="D32" s="76">
        <f>投入係数表!AI32</f>
        <v>7.3809918726156906E-3</v>
      </c>
      <c r="E32" s="77">
        <f t="shared" si="9"/>
        <v>0.73809918726156909</v>
      </c>
      <c r="F32" s="76">
        <f>分析係数表!C35</f>
        <v>0.21972666596037715</v>
      </c>
      <c r="G32" s="77">
        <f t="shared" si="0"/>
        <v>0.16218007356504865</v>
      </c>
      <c r="H32" s="77">
        <v>0.20449549567907399</v>
      </c>
      <c r="I32" s="77">
        <f t="shared" si="1"/>
        <v>0.20449549567907399</v>
      </c>
      <c r="J32" s="76">
        <f>分析係数表!G35</f>
        <v>0.31464737793851716</v>
      </c>
      <c r="K32" s="78">
        <f t="shared" si="2"/>
        <v>6.4343971515658002E-2</v>
      </c>
      <c r="L32" s="79"/>
      <c r="M32" s="80"/>
      <c r="N32" s="81">
        <f>分析係数表!H35</f>
        <v>5.9051661762577784E-2</v>
      </c>
      <c r="O32" s="82">
        <f t="shared" si="3"/>
        <v>2.0259436460252869</v>
      </c>
      <c r="P32" s="76">
        <f>分析係数表!C35</f>
        <v>0.21972666596037715</v>
      </c>
      <c r="Q32" s="82">
        <f t="shared" si="4"/>
        <v>0.44515384276474679</v>
      </c>
      <c r="R32" s="83">
        <v>0.55977212987544256</v>
      </c>
      <c r="S32" s="84">
        <f t="shared" si="5"/>
        <v>0.76426762555451655</v>
      </c>
      <c r="T32" s="85">
        <f>分析係数表!F35</f>
        <v>0.64647377938517181</v>
      </c>
      <c r="U32" s="86">
        <f t="shared" si="6"/>
        <v>0.49407898035395964</v>
      </c>
      <c r="V32" s="87">
        <f>分析係数表!D35</f>
        <v>0.15370705244122965</v>
      </c>
      <c r="W32" s="88">
        <f t="shared" si="7"/>
        <v>0</v>
      </c>
      <c r="X32" s="76">
        <f>分析係数表!E35</f>
        <v>0.14195298372513562</v>
      </c>
      <c r="Y32" s="89">
        <f t="shared" si="8"/>
        <v>0</v>
      </c>
    </row>
    <row r="33" spans="1:25" x14ac:dyDescent="0.2">
      <c r="A33" s="6" t="s">
        <v>21</v>
      </c>
      <c r="B33" s="5" t="s">
        <v>38</v>
      </c>
      <c r="C33" s="90"/>
      <c r="D33" s="76">
        <f>投入係数表!AI33</f>
        <v>6.4687344501575721E-3</v>
      </c>
      <c r="E33" s="77">
        <f t="shared" si="9"/>
        <v>0.64687344501575716</v>
      </c>
      <c r="F33" s="76">
        <f>分析係数表!C36</f>
        <v>0.80551211884284601</v>
      </c>
      <c r="G33" s="77">
        <f t="shared" si="0"/>
        <v>0.52106439931781379</v>
      </c>
      <c r="H33" s="77">
        <v>0.60985413744223904</v>
      </c>
      <c r="I33" s="77">
        <f t="shared" si="1"/>
        <v>0.60985413744223904</v>
      </c>
      <c r="J33" s="76">
        <f>分析係数表!G36</f>
        <v>2.1071752951861943E-2</v>
      </c>
      <c r="K33" s="78">
        <f t="shared" si="2"/>
        <v>1.2850695720853719E-2</v>
      </c>
      <c r="L33" s="79"/>
      <c r="M33" s="80"/>
      <c r="N33" s="81">
        <f>分析係数表!H36</f>
        <v>0.17565964015242874</v>
      </c>
      <c r="O33" s="82">
        <f t="shared" si="3"/>
        <v>6.0265286565640297</v>
      </c>
      <c r="P33" s="76">
        <f>分析係数表!C36</f>
        <v>0.80551211884284601</v>
      </c>
      <c r="Q33" s="82">
        <f t="shared" si="4"/>
        <v>4.8544418674160221</v>
      </c>
      <c r="R33" s="83">
        <v>5.0596434336989029</v>
      </c>
      <c r="S33" s="84">
        <f t="shared" si="5"/>
        <v>5.6694975711411422</v>
      </c>
      <c r="T33" s="85">
        <f>分析係数表!F36</f>
        <v>0.88071450196790801</v>
      </c>
      <c r="U33" s="86">
        <f t="shared" si="6"/>
        <v>4.9932087297758354</v>
      </c>
      <c r="V33" s="87">
        <f>分析係数表!D36</f>
        <v>1.0838631547078413E-2</v>
      </c>
      <c r="W33" s="88">
        <f t="shared" si="7"/>
        <v>0</v>
      </c>
      <c r="X33" s="76">
        <f>分析係数表!E36</f>
        <v>2.6642446260974873E-3</v>
      </c>
      <c r="Y33" s="89">
        <f t="shared" si="8"/>
        <v>0</v>
      </c>
    </row>
    <row r="34" spans="1:25" x14ac:dyDescent="0.2">
      <c r="A34" s="6" t="s">
        <v>22</v>
      </c>
      <c r="B34" s="5" t="s">
        <v>377</v>
      </c>
      <c r="C34" s="90"/>
      <c r="D34" s="76">
        <f>投入係数表!AI34</f>
        <v>1.874274340686681E-2</v>
      </c>
      <c r="E34" s="77">
        <f t="shared" si="9"/>
        <v>1.8742743406866811</v>
      </c>
      <c r="F34" s="76">
        <f>分析係数表!C37</f>
        <v>0.2431087913880281</v>
      </c>
      <c r="G34" s="77">
        <f t="shared" si="0"/>
        <v>0.45565256969393225</v>
      </c>
      <c r="H34" s="77">
        <v>0.59495761676028791</v>
      </c>
      <c r="I34" s="77">
        <f t="shared" si="1"/>
        <v>0.59495761676028791</v>
      </c>
      <c r="J34" s="76">
        <f>分析係数表!G37</f>
        <v>0.38193760262725779</v>
      </c>
      <c r="K34" s="78">
        <f t="shared" si="2"/>
        <v>0.22723668581025117</v>
      </c>
      <c r="L34" s="79"/>
      <c r="M34" s="80"/>
      <c r="N34" s="81">
        <f>分析係数表!H37</f>
        <v>4.6944189860595245E-2</v>
      </c>
      <c r="O34" s="82">
        <f t="shared" si="3"/>
        <v>1.6105606570101367</v>
      </c>
      <c r="P34" s="76">
        <f>分析係数表!C37</f>
        <v>0.2431087913880281</v>
      </c>
      <c r="Q34" s="82">
        <f t="shared" si="4"/>
        <v>0.3915414547828428</v>
      </c>
      <c r="R34" s="83">
        <v>0.50654950947793898</v>
      </c>
      <c r="S34" s="84">
        <f t="shared" si="5"/>
        <v>1.1015071262382268</v>
      </c>
      <c r="T34" s="85">
        <f>分析係数表!F37</f>
        <v>0.60410509031198689</v>
      </c>
      <c r="U34" s="86">
        <f t="shared" si="6"/>
        <v>0.66542606197544119</v>
      </c>
      <c r="V34" s="87">
        <f>分析係数表!D37</f>
        <v>0.12627257799671593</v>
      </c>
      <c r="W34" s="88">
        <f t="shared" si="7"/>
        <v>0</v>
      </c>
      <c r="X34" s="76">
        <f>分析係数表!E37</f>
        <v>0.11362889983579638</v>
      </c>
      <c r="Y34" s="89">
        <f t="shared" si="8"/>
        <v>0</v>
      </c>
    </row>
    <row r="35" spans="1:25" x14ac:dyDescent="0.2">
      <c r="A35" s="6" t="s">
        <v>23</v>
      </c>
      <c r="B35" s="5" t="s">
        <v>193</v>
      </c>
      <c r="C35" s="90"/>
      <c r="D35" s="76">
        <f>投入係数表!AI35</f>
        <v>2.9523967490462762E-2</v>
      </c>
      <c r="E35" s="77">
        <f t="shared" si="9"/>
        <v>2.9523967490462764</v>
      </c>
      <c r="F35" s="76">
        <f>分析係数表!C38</f>
        <v>1.1157894736842144E-2</v>
      </c>
      <c r="G35" s="77">
        <f t="shared" si="0"/>
        <v>3.2942532147253303E-2</v>
      </c>
      <c r="H35" s="77">
        <v>3.6098831015595245E-2</v>
      </c>
      <c r="I35" s="77">
        <f t="shared" si="1"/>
        <v>3.6098831015595245E-2</v>
      </c>
      <c r="J35" s="76">
        <f>分析係数表!G38</f>
        <v>0.27611940298507465</v>
      </c>
      <c r="K35" s="78">
        <f t="shared" si="2"/>
        <v>9.967587668485255E-3</v>
      </c>
      <c r="L35" s="79"/>
      <c r="M35" s="80"/>
      <c r="N35" s="81">
        <f>分析係数表!H38</f>
        <v>4.123293618252858E-2</v>
      </c>
      <c r="O35" s="82">
        <f t="shared" si="3"/>
        <v>1.4146190398810776</v>
      </c>
      <c r="P35" s="76">
        <f>分析係数表!C38</f>
        <v>1.1157894736842144E-2</v>
      </c>
      <c r="Q35" s="82">
        <f t="shared" si="4"/>
        <v>1.5784170339725765E-2</v>
      </c>
      <c r="R35" s="83">
        <v>1.9660249228094194E-2</v>
      </c>
      <c r="S35" s="84">
        <f t="shared" si="5"/>
        <v>5.5759080243689439E-2</v>
      </c>
      <c r="T35" s="85">
        <f>分析係数表!F38</f>
        <v>0.61194029850746268</v>
      </c>
      <c r="U35" s="86">
        <f t="shared" si="6"/>
        <v>3.4121228208824878E-2</v>
      </c>
      <c r="V35" s="87">
        <f>分析係数表!D38</f>
        <v>0.16417910447761194</v>
      </c>
      <c r="W35" s="88">
        <f t="shared" si="7"/>
        <v>0</v>
      </c>
      <c r="X35" s="76">
        <f>分析係数表!E38</f>
        <v>0.15671641791044777</v>
      </c>
      <c r="Y35" s="89">
        <f t="shared" si="8"/>
        <v>0</v>
      </c>
    </row>
    <row r="36" spans="1:25" x14ac:dyDescent="0.2">
      <c r="A36" s="6" t="s">
        <v>24</v>
      </c>
      <c r="B36" s="5" t="s">
        <v>39</v>
      </c>
      <c r="C36" s="90"/>
      <c r="D36" s="76">
        <f>投入係数表!AI36</f>
        <v>0</v>
      </c>
      <c r="E36" s="77">
        <f t="shared" si="9"/>
        <v>0</v>
      </c>
      <c r="F36" s="76">
        <f>分析係数表!C39</f>
        <v>1</v>
      </c>
      <c r="G36" s="77">
        <f t="shared" si="0"/>
        <v>0</v>
      </c>
      <c r="H36" s="77">
        <v>0.28680297656846049</v>
      </c>
      <c r="I36" s="77">
        <f t="shared" si="1"/>
        <v>0.28680297656846049</v>
      </c>
      <c r="J36" s="76">
        <f>分析係数表!G39</f>
        <v>0.35370879120879123</v>
      </c>
      <c r="K36" s="78">
        <f t="shared" si="2"/>
        <v>0.10144473415711343</v>
      </c>
      <c r="L36" s="79"/>
      <c r="M36" s="80"/>
      <c r="N36" s="81">
        <f>分析係数表!H39</f>
        <v>3.7431865322463944E-3</v>
      </c>
      <c r="O36" s="82">
        <f t="shared" si="3"/>
        <v>0.12842119501026161</v>
      </c>
      <c r="P36" s="76">
        <f>分析係数表!C39</f>
        <v>1</v>
      </c>
      <c r="Q36" s="82">
        <f t="shared" si="4"/>
        <v>0.12842119501026161</v>
      </c>
      <c r="R36" s="83">
        <v>0.46783575979685799</v>
      </c>
      <c r="S36" s="84">
        <f t="shared" si="5"/>
        <v>0.75463873636531842</v>
      </c>
      <c r="T36" s="85">
        <f>分析係数表!F39</f>
        <v>0.70432692307692313</v>
      </c>
      <c r="U36" s="86">
        <f t="shared" si="6"/>
        <v>0.53151237921884209</v>
      </c>
      <c r="V36" s="87">
        <f>分析係数表!D39</f>
        <v>3.9285714285714285E-2</v>
      </c>
      <c r="W36" s="88">
        <f t="shared" si="7"/>
        <v>0</v>
      </c>
      <c r="X36" s="76">
        <f>分析係数表!E39</f>
        <v>4.7939560439560443E-2</v>
      </c>
      <c r="Y36" s="89">
        <f t="shared" si="8"/>
        <v>0</v>
      </c>
    </row>
    <row r="37" spans="1:25" x14ac:dyDescent="0.2">
      <c r="A37" s="6" t="s">
        <v>25</v>
      </c>
      <c r="B37" s="5" t="s">
        <v>40</v>
      </c>
      <c r="C37" s="75">
        <f>最終需要_まとめ!C38</f>
        <v>100</v>
      </c>
      <c r="D37" s="76">
        <f>投入係数表!AI37</f>
        <v>0</v>
      </c>
      <c r="E37" s="77">
        <f t="shared" si="9"/>
        <v>0</v>
      </c>
      <c r="F37" s="76">
        <f>分析係数表!C40</f>
        <v>0.83748410739660462</v>
      </c>
      <c r="G37" s="77">
        <f t="shared" si="0"/>
        <v>0</v>
      </c>
      <c r="H37" s="77">
        <v>1.1131798379784912E-3</v>
      </c>
      <c r="I37" s="77">
        <f t="shared" si="1"/>
        <v>100.00111317983797</v>
      </c>
      <c r="J37" s="76">
        <f>分析係数表!G40</f>
        <v>0.52098192071653671</v>
      </c>
      <c r="K37" s="78">
        <f t="shared" si="2"/>
        <v>52.098772018223762</v>
      </c>
      <c r="L37" s="79"/>
      <c r="M37" s="80"/>
      <c r="N37" s="81">
        <f>分析係数表!H40</f>
        <v>2.620230572572476E-2</v>
      </c>
      <c r="O37" s="82">
        <f t="shared" si="3"/>
        <v>0.89894836507183129</v>
      </c>
      <c r="P37" s="76">
        <f>分析係数表!C40</f>
        <v>0.83748410739660462</v>
      </c>
      <c r="Q37" s="82">
        <f t="shared" si="4"/>
        <v>0.75285496911781968</v>
      </c>
      <c r="R37" s="83">
        <v>0.75384106741214019</v>
      </c>
      <c r="S37" s="84">
        <f t="shared" si="5"/>
        <v>100.75495424725011</v>
      </c>
      <c r="T37" s="85">
        <f>分析係数表!F40</f>
        <v>0.71877591640404714</v>
      </c>
      <c r="U37" s="86">
        <f t="shared" si="6"/>
        <v>72.420234571315035</v>
      </c>
      <c r="V37" s="87">
        <f>分析係数表!D40</f>
        <v>8.666445513352132E-2</v>
      </c>
      <c r="W37" s="88">
        <f t="shared" si="7"/>
        <v>9</v>
      </c>
      <c r="X37" s="76">
        <f>分析係数表!E40</f>
        <v>5.191574058716205E-2</v>
      </c>
      <c r="Y37" s="89">
        <f t="shared" si="8"/>
        <v>5</v>
      </c>
    </row>
    <row r="38" spans="1:25" x14ac:dyDescent="0.2">
      <c r="A38" s="6" t="s">
        <v>26</v>
      </c>
      <c r="B38" s="5" t="s">
        <v>276</v>
      </c>
      <c r="C38" s="90"/>
      <c r="D38" s="76">
        <f>投入係数表!AI38</f>
        <v>0</v>
      </c>
      <c r="E38" s="77">
        <f t="shared" si="9"/>
        <v>0</v>
      </c>
      <c r="F38" s="76">
        <f>分析係数表!C41</f>
        <v>0.81365098605995612</v>
      </c>
      <c r="G38" s="77">
        <f t="shared" si="0"/>
        <v>0</v>
      </c>
      <c r="H38" s="77">
        <v>3.1927528357393042E-3</v>
      </c>
      <c r="I38" s="77">
        <f t="shared" si="1"/>
        <v>3.1927528357393042E-3</v>
      </c>
      <c r="J38" s="76">
        <f>分析係数表!G41</f>
        <v>0.45125858123569795</v>
      </c>
      <c r="K38" s="78">
        <f t="shared" si="2"/>
        <v>1.4407571148919698E-3</v>
      </c>
      <c r="L38" s="79"/>
      <c r="M38" s="80"/>
      <c r="N38" s="81">
        <f>分析係数表!H41</f>
        <v>4.9838406251507407E-2</v>
      </c>
      <c r="O38" s="82">
        <f t="shared" si="3"/>
        <v>1.7098553954201328</v>
      </c>
      <c r="P38" s="76">
        <f>分析係数表!C41</f>
        <v>0.81365098605995612</v>
      </c>
      <c r="Q38" s="82">
        <f t="shared" si="4"/>
        <v>1.3912255285035271</v>
      </c>
      <c r="R38" s="83">
        <v>1.418084615567788</v>
      </c>
      <c r="S38" s="84">
        <f t="shared" si="5"/>
        <v>1.4212773684035274</v>
      </c>
      <c r="T38" s="85">
        <f>分析係数表!F41</f>
        <v>0.55572082379862697</v>
      </c>
      <c r="U38" s="86">
        <f t="shared" si="6"/>
        <v>0.78983343001555284</v>
      </c>
      <c r="V38" s="87">
        <f>分析係数表!D41</f>
        <v>0.14645308924485126</v>
      </c>
      <c r="W38" s="88">
        <f t="shared" si="7"/>
        <v>0</v>
      </c>
      <c r="X38" s="76">
        <f>分析係数表!E41</f>
        <v>0.13695652173913042</v>
      </c>
      <c r="Y38" s="89">
        <f t="shared" si="8"/>
        <v>0</v>
      </c>
    </row>
    <row r="39" spans="1:25" x14ac:dyDescent="0.2">
      <c r="A39" s="6" t="s">
        <v>51</v>
      </c>
      <c r="B39" s="5" t="s">
        <v>367</v>
      </c>
      <c r="C39" s="90"/>
      <c r="D39" s="76">
        <f>投入係数表!AI39</f>
        <v>1.9903798308177146E-3</v>
      </c>
      <c r="E39" s="77">
        <f t="shared" si="9"/>
        <v>0.19903798308177145</v>
      </c>
      <c r="F39" s="76">
        <f>分析係数表!C42</f>
        <v>0.2575498575498576</v>
      </c>
      <c r="G39" s="77">
        <f>E39*F39</f>
        <v>5.1262204189721203E-2</v>
      </c>
      <c r="H39" s="77">
        <v>5.781646247796679E-2</v>
      </c>
      <c r="I39" s="77">
        <f>C39+H39</f>
        <v>5.781646247796679E-2</v>
      </c>
      <c r="J39" s="76">
        <f>分析係数表!G42</f>
        <v>0.48351648351648352</v>
      </c>
      <c r="K39" s="78">
        <f>I39*J39</f>
        <v>2.7955212626709216E-2</v>
      </c>
      <c r="L39" s="79"/>
      <c r="M39" s="80"/>
      <c r="N39" s="81">
        <f>分析係数表!H42</f>
        <v>1.4085186435772515E-2</v>
      </c>
      <c r="O39" s="82">
        <f t="shared" si="3"/>
        <v>0.48323439359531434</v>
      </c>
      <c r="P39" s="76">
        <f>分析係数表!C42</f>
        <v>0.2575498575498576</v>
      </c>
      <c r="Q39" s="82">
        <f>O39*P39</f>
        <v>0.12445694923366503</v>
      </c>
      <c r="R39" s="83">
        <v>0.13019737907714846</v>
      </c>
      <c r="S39" s="84">
        <f>I39+R39</f>
        <v>0.18801384155511525</v>
      </c>
      <c r="T39" s="85">
        <f>分析係数表!F42</f>
        <v>0.55824175824175826</v>
      </c>
      <c r="U39" s="86">
        <f>S39*T39</f>
        <v>0.10495717748351489</v>
      </c>
      <c r="V39" s="87">
        <f>分析係数表!D42</f>
        <v>0.94945054945054941</v>
      </c>
      <c r="W39" s="88">
        <f>ROUND(S39*V39,0)</f>
        <v>0</v>
      </c>
      <c r="X39" s="76">
        <f>分析係数表!E42</f>
        <v>0.76703296703296708</v>
      </c>
      <c r="Y39" s="89">
        <f>ROUND(S39*X39,0)</f>
        <v>0</v>
      </c>
    </row>
    <row r="40" spans="1:25" x14ac:dyDescent="0.2">
      <c r="A40" s="6" t="s">
        <v>194</v>
      </c>
      <c r="B40" s="5" t="s">
        <v>41</v>
      </c>
      <c r="C40" s="90"/>
      <c r="D40" s="76">
        <f>投入係数表!AI40</f>
        <v>7.0990213965831814E-2</v>
      </c>
      <c r="E40" s="77">
        <f t="shared" si="9"/>
        <v>7.099021396583181</v>
      </c>
      <c r="F40" s="76">
        <f>分析係数表!C43</f>
        <v>0.29732567908148977</v>
      </c>
      <c r="G40" s="77">
        <f>E40*F40</f>
        <v>2.1107213575531203</v>
      </c>
      <c r="H40" s="77">
        <v>2.3723907951045504</v>
      </c>
      <c r="I40" s="77">
        <f>C40+H40</f>
        <v>2.3723907951045504</v>
      </c>
      <c r="J40" s="76">
        <f>分析係数表!G43</f>
        <v>0.35619328972357039</v>
      </c>
      <c r="K40" s="78">
        <f>I40*J40</f>
        <v>0.8450296818182067</v>
      </c>
      <c r="L40" s="79"/>
      <c r="M40" s="80"/>
      <c r="N40" s="81">
        <f>分析係数表!H43</f>
        <v>3.7451160098403359E-2</v>
      </c>
      <c r="O40" s="82">
        <f t="shared" si="3"/>
        <v>1.2848739150253494</v>
      </c>
      <c r="P40" s="76">
        <f>分析係数表!C43</f>
        <v>0.29732567908148977</v>
      </c>
      <c r="Q40" s="82">
        <f>O40*P40</f>
        <v>0.38202600931900438</v>
      </c>
      <c r="R40" s="83">
        <v>0.60712815426642508</v>
      </c>
      <c r="S40" s="84">
        <f>I40+R40</f>
        <v>2.9795189493709753</v>
      </c>
      <c r="T40" s="85">
        <f>分析係数表!F43</f>
        <v>0.64929309981008654</v>
      </c>
      <c r="U40" s="86">
        <f>S40*T40</f>
        <v>1.9345810945799728</v>
      </c>
      <c r="V40" s="87">
        <f>分析係数表!D43</f>
        <v>0.15741717661953999</v>
      </c>
      <c r="W40" s="88">
        <f>ROUND(S40*V40,0)</f>
        <v>0</v>
      </c>
      <c r="X40" s="76">
        <f>分析係数表!E43</f>
        <v>0.1249208693817261</v>
      </c>
      <c r="Y40" s="89">
        <f>ROUND(S40*X40,0)</f>
        <v>0</v>
      </c>
    </row>
    <row r="41" spans="1:25" x14ac:dyDescent="0.2">
      <c r="A41" s="6" t="s">
        <v>340</v>
      </c>
      <c r="B41" s="5" t="s">
        <v>42</v>
      </c>
      <c r="C41" s="90"/>
      <c r="D41" s="76">
        <f>投入係数表!AI41</f>
        <v>3.317299718029524E-3</v>
      </c>
      <c r="E41" s="77">
        <f t="shared" si="9"/>
        <v>0.33172997180295238</v>
      </c>
      <c r="F41" s="76">
        <f>分析係数表!C44</f>
        <v>0.43971020730220212</v>
      </c>
      <c r="G41" s="77">
        <f>E41*F41</f>
        <v>0.14586505466982985</v>
      </c>
      <c r="H41" s="77">
        <v>0.1499528818329578</v>
      </c>
      <c r="I41" s="77">
        <f>C41+H41</f>
        <v>0.1499528818329578</v>
      </c>
      <c r="J41" s="76">
        <f>分析係数表!G44</f>
        <v>0.26333317697828229</v>
      </c>
      <c r="K41" s="78">
        <f>I41*J41</f>
        <v>3.9487568770121724E-2</v>
      </c>
      <c r="L41" s="79"/>
      <c r="M41" s="80"/>
      <c r="N41" s="81">
        <f>分析係数表!H44</f>
        <v>0.10921807920505523</v>
      </c>
      <c r="O41" s="82">
        <f t="shared" si="3"/>
        <v>3.7470524451318861</v>
      </c>
      <c r="P41" s="76">
        <f>分析係数表!C44</f>
        <v>0.43971020730220212</v>
      </c>
      <c r="Q41" s="82">
        <f>O41*P41</f>
        <v>1.647617207421165</v>
      </c>
      <c r="R41" s="83">
        <v>1.6734597594260532</v>
      </c>
      <c r="S41" s="84">
        <f>I41+R41</f>
        <v>1.823412641259011</v>
      </c>
      <c r="T41" s="85">
        <f>分析係数表!F44</f>
        <v>0.45991838266335194</v>
      </c>
      <c r="U41" s="86">
        <f>S41*T41</f>
        <v>0.83862099289575509</v>
      </c>
      <c r="V41" s="87">
        <f>分析係数表!D44</f>
        <v>0.16642431633753929</v>
      </c>
      <c r="W41" s="88">
        <f>ROUND(S41*V41,0)</f>
        <v>0</v>
      </c>
      <c r="X41" s="76">
        <f>分析係数表!E44</f>
        <v>0.11782916647122285</v>
      </c>
      <c r="Y41" s="89">
        <f>ROUND(S41*X41,0)</f>
        <v>0</v>
      </c>
    </row>
    <row r="42" spans="1:25" x14ac:dyDescent="0.2">
      <c r="A42" s="6" t="s">
        <v>341</v>
      </c>
      <c r="B42" s="5" t="s">
        <v>278</v>
      </c>
      <c r="C42" s="90"/>
      <c r="D42" s="76">
        <f>投入係数表!AI42</f>
        <v>2.9026372532758335E-3</v>
      </c>
      <c r="E42" s="77">
        <f t="shared" si="9"/>
        <v>0.29026372532758332</v>
      </c>
      <c r="F42" s="76">
        <f>分析係数表!C45</f>
        <v>1</v>
      </c>
      <c r="G42" s="77">
        <f>E42*F42</f>
        <v>0.29026372532758332</v>
      </c>
      <c r="H42" s="77">
        <v>0.30017432692270063</v>
      </c>
      <c r="I42" s="77">
        <f>C42+H42</f>
        <v>0.30017432692270063</v>
      </c>
      <c r="J42" s="76">
        <f>分析係数表!G45</f>
        <v>0</v>
      </c>
      <c r="K42" s="78">
        <f>I42*J42</f>
        <v>0</v>
      </c>
      <c r="L42" s="79"/>
      <c r="M42" s="80"/>
      <c r="N42" s="81">
        <f>分析係数表!H45</f>
        <v>0</v>
      </c>
      <c r="O42" s="82">
        <f t="shared" si="3"/>
        <v>0</v>
      </c>
      <c r="P42" s="76">
        <f>分析係数表!C45</f>
        <v>1</v>
      </c>
      <c r="Q42" s="82">
        <f>O42*P42</f>
        <v>0</v>
      </c>
      <c r="R42" s="83">
        <v>1.554900273773941E-2</v>
      </c>
      <c r="S42" s="84">
        <f>I42+R42</f>
        <v>0.31572332966044003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1.4430253773428429E-2</v>
      </c>
      <c r="E43" s="77">
        <f t="shared" si="9"/>
        <v>1.443025377342843</v>
      </c>
      <c r="F43" s="76">
        <f>分析係数表!C46</f>
        <v>1</v>
      </c>
      <c r="G43" s="77">
        <f>E43*F43</f>
        <v>1.443025377342843</v>
      </c>
      <c r="H43" s="77">
        <v>1.5117201227992747</v>
      </c>
      <c r="I43" s="77">
        <f>C43+H43</f>
        <v>1.5117201227992747</v>
      </c>
      <c r="J43" s="76">
        <f>分析係数表!G46</f>
        <v>9.3457943925233638E-3</v>
      </c>
      <c r="K43" s="78">
        <f>I43*J43</f>
        <v>1.4128225446722192E-2</v>
      </c>
      <c r="L43" s="79"/>
      <c r="M43" s="80"/>
      <c r="N43" s="81">
        <f>分析係数表!H46</f>
        <v>5.0031354010901551E-2</v>
      </c>
      <c r="O43" s="82">
        <f t="shared" si="3"/>
        <v>1.7164750446474659</v>
      </c>
      <c r="P43" s="76">
        <f>分析係数表!C46</f>
        <v>1</v>
      </c>
      <c r="Q43" s="82">
        <f>O43*P43</f>
        <v>1.7164750446474659</v>
      </c>
      <c r="R43" s="83">
        <v>1.7890324350820597</v>
      </c>
      <c r="S43" s="84">
        <f>I43+R43</f>
        <v>3.3007525578813341</v>
      </c>
      <c r="T43" s="85">
        <f>分析係数表!F46</f>
        <v>0.31355140186915886</v>
      </c>
      <c r="U43" s="86">
        <f>S43*T43</f>
        <v>1.0349555917469042</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92">
        <f>投入係数表!AI44</f>
        <v>0.27160391441366727</v>
      </c>
      <c r="E44" s="91">
        <f>SUM(E5:E43)</f>
        <v>27.16039144136673</v>
      </c>
      <c r="F44" s="92">
        <f>分析係数表!C47</f>
        <v>0.44631798907903963</v>
      </c>
      <c r="G44" s="91">
        <f>SUM(G5:G43)</f>
        <v>9.6491614518539706</v>
      </c>
      <c r="H44" s="91">
        <f>SUM(H5:H43)</f>
        <v>11.288919297824561</v>
      </c>
      <c r="I44" s="91">
        <f>SUM(I5:I43)</f>
        <v>111.28891929782456</v>
      </c>
      <c r="J44" s="92">
        <f>分析係数表!G47</f>
        <v>0.26122233306007958</v>
      </c>
      <c r="K44" s="93">
        <f>SUM(K5:K43)</f>
        <v>54.717682668198535</v>
      </c>
      <c r="L44" s="94">
        <f>最終需要_まとめ!$L$33</f>
        <v>0.627</v>
      </c>
      <c r="M44" s="91">
        <f>K44*L44</f>
        <v>34.307987032960483</v>
      </c>
      <c r="N44" s="95">
        <f>分析係数表!H47</f>
        <v>1</v>
      </c>
      <c r="O44" s="109">
        <f>SUM(O5:O43)</f>
        <v>34.307987032960483</v>
      </c>
      <c r="P44" s="92">
        <f>分析係数表!C47</f>
        <v>0.44631798907903963</v>
      </c>
      <c r="Q44" s="96">
        <f>SUM(Q5:Q43)</f>
        <v>14.881667552842304</v>
      </c>
      <c r="R44" s="91">
        <f>SUM(R5:R43)</f>
        <v>16.78308789333564</v>
      </c>
      <c r="S44" s="97">
        <f>SUM(S5:S43)</f>
        <v>128.0720071911602</v>
      </c>
      <c r="T44" s="98">
        <f>分析係数表!F47</f>
        <v>0.52393110055407954</v>
      </c>
      <c r="U44" s="99">
        <f>SUM(U5:U43)</f>
        <v>88.124425430380711</v>
      </c>
      <c r="V44" s="100">
        <f>分析係数表!D47</f>
        <v>0.10969491056701794</v>
      </c>
      <c r="W44" s="101">
        <f>SUM(W5:W43)</f>
        <v>10</v>
      </c>
      <c r="X44" s="92">
        <f>分析係数表!E47</f>
        <v>8.3823050104198563E-2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1.7734553775743708E-3</v>
      </c>
      <c r="E5" s="110">
        <f>$C$38*D5</f>
        <v>0.17734553775743708</v>
      </c>
      <c r="F5" s="85">
        <f>分析係数表!C8</f>
        <v>0.75107940679556973</v>
      </c>
      <c r="G5" s="110">
        <f t="shared" ref="G5:G38" si="0">E5*F5</f>
        <v>0.13320058129669715</v>
      </c>
      <c r="H5" s="110">
        <f t="array" ref="H5:H43">MMULT(逆行列係数!C5:AO43,'34'!G5:G43)</f>
        <v>0.17566564906545443</v>
      </c>
      <c r="I5" s="110">
        <f t="shared" ref="I5:I38" si="1">C5+H5</f>
        <v>0.17566564906545443</v>
      </c>
      <c r="J5" s="85">
        <f>分析係数表!G8</f>
        <v>0.11972085188304657</v>
      </c>
      <c r="K5" s="111">
        <f t="shared" ref="K5:K38" si="2">I5*J5</f>
        <v>2.1030841152704507E-2</v>
      </c>
      <c r="L5" s="79" t="s">
        <v>187</v>
      </c>
      <c r="M5" s="80" t="s">
        <v>187</v>
      </c>
      <c r="N5" s="81">
        <f>分析係数表!H8</f>
        <v>1.1750518547103371E-2</v>
      </c>
      <c r="O5" s="82">
        <f t="shared" ref="O5:O43" si="3">$M$44*N5</f>
        <v>0.35455412680584969</v>
      </c>
      <c r="P5" s="76">
        <f>分析係数表!C8</f>
        <v>0.75107940679556973</v>
      </c>
      <c r="Q5" s="82">
        <f t="shared" ref="Q5:Q38" si="4">O5*P5</f>
        <v>0.26629830323825882</v>
      </c>
      <c r="R5" s="83">
        <f t="array" ref="R5:R43">MMULT(逆行列係数!C5:AO43,'34'!Q5:Q43)</f>
        <v>0.3759854559384227</v>
      </c>
      <c r="S5" s="84">
        <f t="shared" ref="S5:S38" si="5">I5+R5</f>
        <v>0.55165110500387715</v>
      </c>
      <c r="T5" s="85">
        <f>分析係数表!F8</f>
        <v>0.45193117555047529</v>
      </c>
      <c r="U5" s="86">
        <f t="shared" ref="U5:U43" si="6">S5*T5</f>
        <v>0.24930833237812089</v>
      </c>
      <c r="V5" s="87">
        <f>分析係数表!D8</f>
        <v>0.30718325111298278</v>
      </c>
      <c r="W5" s="167">
        <f t="shared" ref="W5:W43" si="7">ROUND(S5*V5,0)</f>
        <v>0</v>
      </c>
      <c r="X5" s="76">
        <f>分析係数表!E8</f>
        <v>0.19756948622307785</v>
      </c>
      <c r="Y5" s="166">
        <f t="shared" ref="Y5:Y43" si="8">ROUND(S5*X5,0)</f>
        <v>0</v>
      </c>
    </row>
    <row r="6" spans="1:25" x14ac:dyDescent="0.2">
      <c r="A6" s="6" t="s">
        <v>219</v>
      </c>
      <c r="B6" s="5" t="s">
        <v>265</v>
      </c>
      <c r="C6" s="90"/>
      <c r="D6" s="107">
        <f>投入係数表!AJ6</f>
        <v>0</v>
      </c>
      <c r="E6" s="110">
        <f t="shared" ref="E6:E43" si="9">$C$38*D6</f>
        <v>0</v>
      </c>
      <c r="F6" s="85">
        <f>分析係数表!C9</f>
        <v>5.0420168067226934E-2</v>
      </c>
      <c r="G6" s="110">
        <f t="shared" si="0"/>
        <v>0</v>
      </c>
      <c r="H6" s="110">
        <v>5.7036237283471579E-5</v>
      </c>
      <c r="I6" s="110">
        <f t="shared" si="1"/>
        <v>5.7036237283471579E-5</v>
      </c>
      <c r="J6" s="85">
        <f>分析係数表!G9</f>
        <v>0.2857142857142857</v>
      </c>
      <c r="K6" s="111">
        <f t="shared" si="2"/>
        <v>1.6296067795277592E-5</v>
      </c>
      <c r="L6" s="79"/>
      <c r="M6" s="80"/>
      <c r="N6" s="81">
        <f>分析係数表!H9</f>
        <v>6.077854420915537E-4</v>
      </c>
      <c r="O6" s="82">
        <f t="shared" si="3"/>
        <v>1.833900655892326E-2</v>
      </c>
      <c r="P6" s="76">
        <f>分析係数表!C9</f>
        <v>5.0420168067226934E-2</v>
      </c>
      <c r="Q6" s="82">
        <f t="shared" si="4"/>
        <v>9.2465579288688779E-4</v>
      </c>
      <c r="R6" s="83">
        <v>1.0648152522799341E-3</v>
      </c>
      <c r="S6" s="84">
        <f t="shared" si="5"/>
        <v>1.1218514895634058E-3</v>
      </c>
      <c r="T6" s="85">
        <f>分析係数表!F9</f>
        <v>0.7142857142857143</v>
      </c>
      <c r="U6" s="86">
        <f t="shared" si="6"/>
        <v>8.0132249254528986E-4</v>
      </c>
      <c r="V6" s="87">
        <f>分析係数表!D9</f>
        <v>0.14285714285714285</v>
      </c>
      <c r="W6" s="167">
        <f t="shared" si="7"/>
        <v>0</v>
      </c>
      <c r="X6" s="76">
        <f>分析係数表!E9</f>
        <v>0</v>
      </c>
      <c r="Y6" s="166">
        <f t="shared" si="8"/>
        <v>0</v>
      </c>
    </row>
    <row r="7" spans="1:25" x14ac:dyDescent="0.2">
      <c r="A7" s="6" t="s">
        <v>220</v>
      </c>
      <c r="B7" s="5" t="s">
        <v>266</v>
      </c>
      <c r="C7" s="90"/>
      <c r="D7" s="107">
        <f>投入係数表!AJ7</f>
        <v>4.0045766590389014E-4</v>
      </c>
      <c r="E7" s="110">
        <f t="shared" si="9"/>
        <v>4.0045766590389012E-2</v>
      </c>
      <c r="F7" s="85">
        <f>分析係数表!C10</f>
        <v>1</v>
      </c>
      <c r="G7" s="110">
        <f t="shared" si="0"/>
        <v>4.0045766590389012E-2</v>
      </c>
      <c r="H7" s="110">
        <v>5.2269619928328195E-2</v>
      </c>
      <c r="I7" s="110">
        <f t="shared" si="1"/>
        <v>5.2269619928328195E-2</v>
      </c>
      <c r="J7" s="85">
        <f>分析係数表!G10</f>
        <v>0.17928858290304073</v>
      </c>
      <c r="K7" s="111">
        <f t="shared" si="2"/>
        <v>9.3713460858304998E-3</v>
      </c>
      <c r="L7" s="79"/>
      <c r="M7" s="80"/>
      <c r="N7" s="81">
        <f>分析係数表!H10</f>
        <v>1.1866287202739858E-3</v>
      </c>
      <c r="O7" s="82">
        <f t="shared" si="3"/>
        <v>3.5804727091231121E-2</v>
      </c>
      <c r="P7" s="76">
        <f>分析係数表!C10</f>
        <v>1</v>
      </c>
      <c r="Q7" s="82">
        <f t="shared" si="4"/>
        <v>3.5804727091231121E-2</v>
      </c>
      <c r="R7" s="83">
        <v>5.9668043851304663E-2</v>
      </c>
      <c r="S7" s="84">
        <f t="shared" si="5"/>
        <v>0.11193766377963285</v>
      </c>
      <c r="T7" s="85">
        <f>分析係数表!F10</f>
        <v>0.51912411550965765</v>
      </c>
      <c r="U7" s="86">
        <f t="shared" si="6"/>
        <v>5.8109540701819347E-2</v>
      </c>
      <c r="V7" s="87">
        <f>分析係数表!D10</f>
        <v>0.10594759992350354</v>
      </c>
      <c r="W7" s="167">
        <f t="shared" si="7"/>
        <v>0</v>
      </c>
      <c r="X7" s="76">
        <f>分析係数表!E10</f>
        <v>0.11550965767833238</v>
      </c>
      <c r="Y7" s="166">
        <f t="shared" si="8"/>
        <v>0</v>
      </c>
    </row>
    <row r="8" spans="1:25" x14ac:dyDescent="0.2">
      <c r="A8" s="6" t="s">
        <v>221</v>
      </c>
      <c r="B8" s="5" t="s">
        <v>27</v>
      </c>
      <c r="C8" s="90"/>
      <c r="D8" s="107">
        <f>投入係数表!AJ8</f>
        <v>0</v>
      </c>
      <c r="E8" s="110">
        <f t="shared" si="9"/>
        <v>0</v>
      </c>
      <c r="F8" s="85">
        <f>分析係数表!C11</f>
        <v>1.2755102040816757E-3</v>
      </c>
      <c r="G8" s="110">
        <f t="shared" si="0"/>
        <v>0</v>
      </c>
      <c r="H8" s="110">
        <v>2.2967994043045082E-4</v>
      </c>
      <c r="I8" s="110">
        <f t="shared" si="1"/>
        <v>2.2967994043045082E-4</v>
      </c>
      <c r="J8" s="85">
        <f>分析係数表!G11</f>
        <v>0.5714285714285714</v>
      </c>
      <c r="K8" s="111">
        <f t="shared" si="2"/>
        <v>1.3124568024597188E-4</v>
      </c>
      <c r="L8" s="79"/>
      <c r="M8" s="80"/>
      <c r="N8" s="81">
        <f>分析係数表!H11</f>
        <v>-1.9294775939414404E-5</v>
      </c>
      <c r="O8" s="82">
        <f t="shared" si="3"/>
        <v>-5.821906844102622E-4</v>
      </c>
      <c r="P8" s="76">
        <f>分析係数表!C11</f>
        <v>1.2755102040816757E-3</v>
      </c>
      <c r="Q8" s="82">
        <f t="shared" si="4"/>
        <v>-7.4259015868658402E-7</v>
      </c>
      <c r="R8" s="83">
        <v>1.6298958243889672E-4</v>
      </c>
      <c r="S8" s="84">
        <f t="shared" si="5"/>
        <v>3.9266952286934754E-4</v>
      </c>
      <c r="T8" s="85">
        <f>分析係数表!F11</f>
        <v>0.8571428571428571</v>
      </c>
      <c r="U8" s="86">
        <f t="shared" si="6"/>
        <v>3.36573876745155E-4</v>
      </c>
      <c r="V8" s="87">
        <f>分析係数表!D11</f>
        <v>0.14285714285714285</v>
      </c>
      <c r="W8" s="167">
        <f t="shared" si="7"/>
        <v>0</v>
      </c>
      <c r="X8" s="76">
        <f>分析係数表!E11</f>
        <v>0</v>
      </c>
      <c r="Y8" s="166">
        <f t="shared" si="8"/>
        <v>0</v>
      </c>
    </row>
    <row r="9" spans="1:25" x14ac:dyDescent="0.2">
      <c r="A9" s="6" t="s">
        <v>222</v>
      </c>
      <c r="B9" s="5" t="s">
        <v>190</v>
      </c>
      <c r="C9" s="90"/>
      <c r="D9" s="107">
        <f>投入係数表!AJ9</f>
        <v>6.5789473684210523E-3</v>
      </c>
      <c r="E9" s="110">
        <f t="shared" si="9"/>
        <v>0.6578947368421052</v>
      </c>
      <c r="F9" s="85">
        <f>分析係数表!C12</f>
        <v>9.1502903081732923E-2</v>
      </c>
      <c r="G9" s="110">
        <f t="shared" si="0"/>
        <v>6.0199278343245337E-2</v>
      </c>
      <c r="H9" s="110">
        <v>7.4199949948272392E-2</v>
      </c>
      <c r="I9" s="110">
        <f t="shared" si="1"/>
        <v>7.4199949948272392E-2</v>
      </c>
      <c r="J9" s="85">
        <f>分析係数表!G12</f>
        <v>0.14161426479455594</v>
      </c>
      <c r="K9" s="111">
        <f t="shared" si="2"/>
        <v>1.0507771359717444E-2</v>
      </c>
      <c r="L9" s="79"/>
      <c r="M9" s="80"/>
      <c r="N9" s="81">
        <f>分析係数表!H12</f>
        <v>9.0270609232550286E-2</v>
      </c>
      <c r="O9" s="82">
        <f t="shared" si="3"/>
        <v>2.7237791170134118</v>
      </c>
      <c r="P9" s="76">
        <f>分析係数表!C12</f>
        <v>9.1502903081732923E-2</v>
      </c>
      <c r="Q9" s="82">
        <f t="shared" si="4"/>
        <v>0.24923369656012628</v>
      </c>
      <c r="R9" s="83">
        <v>0.28341805252501712</v>
      </c>
      <c r="S9" s="84">
        <f t="shared" si="5"/>
        <v>0.35761800247328951</v>
      </c>
      <c r="T9" s="85">
        <f>分析係数表!F12</f>
        <v>0.30579722628994743</v>
      </c>
      <c r="U9" s="86">
        <f t="shared" si="6"/>
        <v>0.10935859322768349</v>
      </c>
      <c r="V9" s="87">
        <f>分析係数表!D12</f>
        <v>8.803514514600741E-2</v>
      </c>
      <c r="W9" s="167">
        <f t="shared" si="7"/>
        <v>0</v>
      </c>
      <c r="X9" s="76">
        <f>分析係数表!E12</f>
        <v>7.1754673098458094E-2</v>
      </c>
      <c r="Y9" s="166">
        <f t="shared" si="8"/>
        <v>0</v>
      </c>
    </row>
    <row r="10" spans="1:25" x14ac:dyDescent="0.2">
      <c r="A10" s="6" t="s">
        <v>223</v>
      </c>
      <c r="B10" s="5" t="s">
        <v>28</v>
      </c>
      <c r="C10" s="90"/>
      <c r="D10" s="107">
        <f>投入係数表!AJ10</f>
        <v>2.803203661327231E-3</v>
      </c>
      <c r="E10" s="110">
        <f t="shared" si="9"/>
        <v>0.2803203661327231</v>
      </c>
      <c r="F10" s="85">
        <f>分析係数表!C13</f>
        <v>0</v>
      </c>
      <c r="G10" s="110">
        <f t="shared" si="0"/>
        <v>0</v>
      </c>
      <c r="H10" s="110">
        <v>0</v>
      </c>
      <c r="I10" s="110">
        <f t="shared" si="1"/>
        <v>0</v>
      </c>
      <c r="J10" s="85">
        <f>分析係数表!G13</f>
        <v>0.24752475247524752</v>
      </c>
      <c r="K10" s="111">
        <f t="shared" si="2"/>
        <v>0</v>
      </c>
      <c r="L10" s="79"/>
      <c r="M10" s="80"/>
      <c r="N10" s="81">
        <f>分析係数表!H13</f>
        <v>1.3593169649317447E-2</v>
      </c>
      <c r="O10" s="82">
        <f t="shared" si="3"/>
        <v>0.41015333716702973</v>
      </c>
      <c r="P10" s="76">
        <f>分析係数表!C13</f>
        <v>0</v>
      </c>
      <c r="Q10" s="82">
        <f t="shared" si="4"/>
        <v>0</v>
      </c>
      <c r="R10" s="83">
        <v>0</v>
      </c>
      <c r="S10" s="84">
        <f t="shared" si="5"/>
        <v>0</v>
      </c>
      <c r="T10" s="85">
        <f>分析係数表!F13</f>
        <v>0.38613861386138615</v>
      </c>
      <c r="U10" s="86">
        <f t="shared" si="6"/>
        <v>0</v>
      </c>
      <c r="V10" s="87">
        <f>分析係数表!D13</f>
        <v>0.74257425742574257</v>
      </c>
      <c r="W10" s="167">
        <f t="shared" si="7"/>
        <v>0</v>
      </c>
      <c r="X10" s="76">
        <f>分析係数表!E13</f>
        <v>0.65346534653465349</v>
      </c>
      <c r="Y10" s="166">
        <f t="shared" si="8"/>
        <v>0</v>
      </c>
    </row>
    <row r="11" spans="1:25" x14ac:dyDescent="0.2">
      <c r="A11" s="6" t="s">
        <v>224</v>
      </c>
      <c r="B11" s="5" t="s">
        <v>267</v>
      </c>
      <c r="C11" s="90"/>
      <c r="D11" s="107">
        <f>投入係数表!AJ11</f>
        <v>4.1189931350114417E-3</v>
      </c>
      <c r="E11" s="110">
        <f t="shared" si="9"/>
        <v>0.41189931350114417</v>
      </c>
      <c r="F11" s="85">
        <f>分析係数表!C14</f>
        <v>8.6714152988541793E-3</v>
      </c>
      <c r="G11" s="110">
        <f t="shared" si="0"/>
        <v>3.5717500086813554E-3</v>
      </c>
      <c r="H11" s="110">
        <v>4.7638019921991542E-3</v>
      </c>
      <c r="I11" s="110">
        <f t="shared" si="1"/>
        <v>4.7638019921991542E-3</v>
      </c>
      <c r="J11" s="85">
        <f>分析係数表!G14</f>
        <v>0.2</v>
      </c>
      <c r="K11" s="111">
        <f t="shared" si="2"/>
        <v>9.5276039843983091E-4</v>
      </c>
      <c r="L11" s="79"/>
      <c r="M11" s="80"/>
      <c r="N11" s="81">
        <f>分析係数表!H14</f>
        <v>1.1383917804254498E-3</v>
      </c>
      <c r="O11" s="82">
        <f t="shared" si="3"/>
        <v>3.4349250380205469E-2</v>
      </c>
      <c r="P11" s="76">
        <f>分析係数表!C14</f>
        <v>8.6714152988541793E-3</v>
      </c>
      <c r="Q11" s="82">
        <f t="shared" si="4"/>
        <v>2.9785661525108645E-4</v>
      </c>
      <c r="R11" s="83">
        <v>2.3860868638826958E-3</v>
      </c>
      <c r="S11" s="84">
        <f t="shared" si="5"/>
        <v>7.1498888560818496E-3</v>
      </c>
      <c r="T11" s="85">
        <f>分析係数表!F14</f>
        <v>0.33888888888888891</v>
      </c>
      <c r="U11" s="86">
        <f t="shared" si="6"/>
        <v>2.4230178901166271E-3</v>
      </c>
      <c r="V11" s="87">
        <f>分析係数表!D14</f>
        <v>0.15</v>
      </c>
      <c r="W11" s="167">
        <f t="shared" si="7"/>
        <v>0</v>
      </c>
      <c r="X11" s="76">
        <f>分析係数表!E14</f>
        <v>7.2222222222222215E-2</v>
      </c>
      <c r="Y11" s="166">
        <f t="shared" si="8"/>
        <v>0</v>
      </c>
    </row>
    <row r="12" spans="1:25" x14ac:dyDescent="0.2">
      <c r="A12" s="6" t="s">
        <v>225</v>
      </c>
      <c r="B12" s="5" t="s">
        <v>29</v>
      </c>
      <c r="C12" s="90"/>
      <c r="D12" s="107">
        <f>投入係数表!AJ12</f>
        <v>0.17568649885583523</v>
      </c>
      <c r="E12" s="110">
        <f t="shared" si="9"/>
        <v>17.568649885583522</v>
      </c>
      <c r="F12" s="85">
        <f>分析係数表!C15</f>
        <v>0</v>
      </c>
      <c r="G12" s="110">
        <f t="shared" si="0"/>
        <v>0</v>
      </c>
      <c r="H12" s="110">
        <v>0</v>
      </c>
      <c r="I12" s="110">
        <f t="shared" si="1"/>
        <v>0</v>
      </c>
      <c r="J12" s="85">
        <f>分析係数表!G15</f>
        <v>9.5574757789997383E-2</v>
      </c>
      <c r="K12" s="111">
        <f t="shared" si="2"/>
        <v>0</v>
      </c>
      <c r="L12" s="79"/>
      <c r="M12" s="80"/>
      <c r="N12" s="81">
        <f>分析係数表!H15</f>
        <v>8.3642853697361436E-3</v>
      </c>
      <c r="O12" s="82">
        <f t="shared" si="3"/>
        <v>0.25237966169184867</v>
      </c>
      <c r="P12" s="76">
        <f>分析係数表!C15</f>
        <v>0</v>
      </c>
      <c r="Q12" s="82">
        <f t="shared" si="4"/>
        <v>0</v>
      </c>
      <c r="R12" s="83">
        <v>0</v>
      </c>
      <c r="S12" s="84">
        <f t="shared" si="5"/>
        <v>0</v>
      </c>
      <c r="T12" s="85">
        <f>分析係数表!F15</f>
        <v>0.30426813301911493</v>
      </c>
      <c r="U12" s="86">
        <f t="shared" si="6"/>
        <v>0</v>
      </c>
      <c r="V12" s="87">
        <f>分析係数表!D15</f>
        <v>2.9065200314218383E-2</v>
      </c>
      <c r="W12" s="167">
        <f t="shared" si="7"/>
        <v>0</v>
      </c>
      <c r="X12" s="76">
        <f>分析係数表!E15</f>
        <v>2.5923016496465043E-2</v>
      </c>
      <c r="Y12" s="166">
        <f t="shared" si="8"/>
        <v>0</v>
      </c>
    </row>
    <row r="13" spans="1:25" x14ac:dyDescent="0.2">
      <c r="A13" s="6" t="s">
        <v>226</v>
      </c>
      <c r="B13" s="5" t="s">
        <v>30</v>
      </c>
      <c r="C13" s="90"/>
      <c r="D13" s="107">
        <f>投入係数表!AJ13</f>
        <v>2.2883295194508009E-3</v>
      </c>
      <c r="E13" s="110">
        <f t="shared" si="9"/>
        <v>0.2288329519450801</v>
      </c>
      <c r="F13" s="85">
        <f>分析係数表!C16</f>
        <v>2.5322997416020621E-2</v>
      </c>
      <c r="G13" s="110">
        <f t="shared" si="0"/>
        <v>5.7947362508056341E-3</v>
      </c>
      <c r="H13" s="110">
        <v>7.6288235771618702E-3</v>
      </c>
      <c r="I13" s="110">
        <f t="shared" si="1"/>
        <v>7.6288235771618702E-3</v>
      </c>
      <c r="J13" s="85">
        <f>分析係数表!G16</f>
        <v>3.2710280373831772E-2</v>
      </c>
      <c r="K13" s="111">
        <f t="shared" si="2"/>
        <v>2.4954095813146303E-4</v>
      </c>
      <c r="L13" s="79"/>
      <c r="M13" s="80"/>
      <c r="N13" s="81">
        <f>分析係数表!H16</f>
        <v>1.6091843133471614E-2</v>
      </c>
      <c r="O13" s="82">
        <f t="shared" si="3"/>
        <v>0.4855470307981587</v>
      </c>
      <c r="P13" s="76">
        <f>分析係数表!C16</f>
        <v>2.5322997416020621E-2</v>
      </c>
      <c r="Q13" s="82">
        <f t="shared" si="4"/>
        <v>1.2295506206258258E-2</v>
      </c>
      <c r="R13" s="83">
        <v>1.4568354085340931E-2</v>
      </c>
      <c r="S13" s="84">
        <f t="shared" si="5"/>
        <v>2.2197177662502801E-2</v>
      </c>
      <c r="T13" s="85">
        <f>分析係数表!F16</f>
        <v>0.28504672897196259</v>
      </c>
      <c r="U13" s="86">
        <f t="shared" si="6"/>
        <v>6.3272328851059385E-3</v>
      </c>
      <c r="V13" s="87">
        <f>分析係数表!D16</f>
        <v>2.8037383177570093E-2</v>
      </c>
      <c r="W13" s="167">
        <f t="shared" si="7"/>
        <v>0</v>
      </c>
      <c r="X13" s="76">
        <f>分析係数表!E16</f>
        <v>1.8691588785046728E-2</v>
      </c>
      <c r="Y13" s="166">
        <f t="shared" si="8"/>
        <v>0</v>
      </c>
    </row>
    <row r="14" spans="1:25" x14ac:dyDescent="0.2">
      <c r="A14" s="6" t="s">
        <v>2</v>
      </c>
      <c r="B14" s="5" t="s">
        <v>364</v>
      </c>
      <c r="C14" s="90"/>
      <c r="D14" s="107">
        <f>投入係数表!AJ14</f>
        <v>2.3455377574370709E-3</v>
      </c>
      <c r="E14" s="110">
        <f t="shared" si="9"/>
        <v>0.23455377574370709</v>
      </c>
      <c r="F14" s="85">
        <f>分析係数表!C17</f>
        <v>1.516108654453574E-2</v>
      </c>
      <c r="G14" s="110">
        <f t="shared" si="0"/>
        <v>3.5560900933979708E-3</v>
      </c>
      <c r="H14" s="110">
        <v>5.0506448008281694E-3</v>
      </c>
      <c r="I14" s="110">
        <f t="shared" si="1"/>
        <v>5.0506448008281694E-3</v>
      </c>
      <c r="J14" s="85">
        <f>分析係数表!G17</f>
        <v>0.22093023255813954</v>
      </c>
      <c r="K14" s="111">
        <f t="shared" si="2"/>
        <v>1.1158401304155257E-3</v>
      </c>
      <c r="L14" s="79"/>
      <c r="M14" s="80"/>
      <c r="N14" s="81">
        <f>分析係数表!H17</f>
        <v>2.7205634074574307E-3</v>
      </c>
      <c r="O14" s="82">
        <f t="shared" si="3"/>
        <v>8.2088886501846967E-2</v>
      </c>
      <c r="P14" s="76">
        <f>分析係数表!C17</f>
        <v>1.516108654453574E-2</v>
      </c>
      <c r="Q14" s="82">
        <f t="shared" si="4"/>
        <v>1.2445567125990737E-3</v>
      </c>
      <c r="R14" s="83">
        <v>2.7718176479925327E-3</v>
      </c>
      <c r="S14" s="84">
        <f t="shared" si="5"/>
        <v>7.8224624488207016E-3</v>
      </c>
      <c r="T14" s="85">
        <f>分析係数表!F17</f>
        <v>0.34593023255813954</v>
      </c>
      <c r="U14" s="86">
        <f t="shared" si="6"/>
        <v>2.7060262540978589E-3</v>
      </c>
      <c r="V14" s="87">
        <f>分析係数表!D17</f>
        <v>0.13372093023255813</v>
      </c>
      <c r="W14" s="167">
        <f t="shared" si="7"/>
        <v>0</v>
      </c>
      <c r="X14" s="76">
        <f>分析係数表!E17</f>
        <v>0.10174418604651163</v>
      </c>
      <c r="Y14" s="166">
        <f t="shared" si="8"/>
        <v>0</v>
      </c>
    </row>
    <row r="15" spans="1:25" x14ac:dyDescent="0.2">
      <c r="A15" s="6" t="s">
        <v>3</v>
      </c>
      <c r="B15" s="5" t="s">
        <v>31</v>
      </c>
      <c r="C15" s="90"/>
      <c r="D15" s="107">
        <f>投入係数表!AJ15</f>
        <v>8.0091533180778028E-4</v>
      </c>
      <c r="E15" s="110">
        <f t="shared" si="9"/>
        <v>8.0091533180778024E-2</v>
      </c>
      <c r="F15" s="85">
        <f>分析係数表!C18</f>
        <v>0.19618745035742657</v>
      </c>
      <c r="G15" s="110">
        <f t="shared" si="0"/>
        <v>1.5712953689954071E-2</v>
      </c>
      <c r="H15" s="110">
        <v>2.2370565070885955E-2</v>
      </c>
      <c r="I15" s="110">
        <f t="shared" si="1"/>
        <v>2.2370565070885955E-2</v>
      </c>
      <c r="J15" s="85">
        <f>分析係数表!G18</f>
        <v>0.21566025215660253</v>
      </c>
      <c r="K15" s="111">
        <f t="shared" si="2"/>
        <v>4.8244417040729497E-3</v>
      </c>
      <c r="L15" s="79"/>
      <c r="M15" s="80"/>
      <c r="N15" s="81">
        <f>分析係数表!H18</f>
        <v>4.341324586368241E-4</v>
      </c>
      <c r="O15" s="82">
        <f t="shared" si="3"/>
        <v>1.30992903992309E-2</v>
      </c>
      <c r="P15" s="76">
        <f>分析係数表!C18</f>
        <v>0.19618745035742657</v>
      </c>
      <c r="Q15" s="82">
        <f t="shared" si="4"/>
        <v>2.5699163849166266E-3</v>
      </c>
      <c r="R15" s="83">
        <v>7.7592531532971439E-3</v>
      </c>
      <c r="S15" s="84">
        <f t="shared" si="5"/>
        <v>3.0129818224183098E-2</v>
      </c>
      <c r="T15" s="85">
        <f>分析係数表!F18</f>
        <v>0.46051758460517583</v>
      </c>
      <c r="U15" s="86">
        <f t="shared" si="6"/>
        <v>1.3875311113193808E-2</v>
      </c>
      <c r="V15" s="87">
        <f>分析係数表!D18</f>
        <v>0.10152621101526212</v>
      </c>
      <c r="W15" s="167">
        <f t="shared" si="7"/>
        <v>0</v>
      </c>
      <c r="X15" s="76">
        <f>分析係数表!E18</f>
        <v>9.0245520902455204E-2</v>
      </c>
      <c r="Y15" s="166">
        <f t="shared" si="8"/>
        <v>0</v>
      </c>
    </row>
    <row r="16" spans="1:25" x14ac:dyDescent="0.2">
      <c r="A16" s="6" t="s">
        <v>4</v>
      </c>
      <c r="B16" s="5" t="s">
        <v>32</v>
      </c>
      <c r="C16" s="90"/>
      <c r="D16" s="107">
        <f>投入係数表!AJ16</f>
        <v>0</v>
      </c>
      <c r="E16" s="110">
        <f t="shared" si="9"/>
        <v>0</v>
      </c>
      <c r="F16" s="85">
        <f>分析係数表!C19</f>
        <v>5.4503729202524331E-2</v>
      </c>
      <c r="G16" s="110">
        <f t="shared" si="0"/>
        <v>0</v>
      </c>
      <c r="H16" s="110">
        <v>8.2694772137911321E-4</v>
      </c>
      <c r="I16" s="110">
        <f t="shared" si="1"/>
        <v>8.2694772137911321E-4</v>
      </c>
      <c r="J16" s="85">
        <f>分析係数表!G19</f>
        <v>5.7142857142857141E-2</v>
      </c>
      <c r="K16" s="111">
        <f t="shared" si="2"/>
        <v>4.7254155507377895E-5</v>
      </c>
      <c r="L16" s="79"/>
      <c r="M16" s="80"/>
      <c r="N16" s="81">
        <f>分析係数表!H19</f>
        <v>-1.1576865563648642E-4</v>
      </c>
      <c r="O16" s="82">
        <f t="shared" si="3"/>
        <v>-3.4931441064615732E-3</v>
      </c>
      <c r="P16" s="76">
        <f>分析係数表!C19</f>
        <v>5.4503729202524331E-2</v>
      </c>
      <c r="Q16" s="82">
        <f t="shared" si="4"/>
        <v>-1.903893804439754E-4</v>
      </c>
      <c r="R16" s="83">
        <v>1.0218156496890141E-3</v>
      </c>
      <c r="S16" s="84">
        <f t="shared" si="5"/>
        <v>1.8487633710681274E-3</v>
      </c>
      <c r="T16" s="85">
        <f>分析係数表!F19</f>
        <v>0.24047619047619048</v>
      </c>
      <c r="U16" s="86">
        <f t="shared" si="6"/>
        <v>4.4458357256638305E-4</v>
      </c>
      <c r="V16" s="87">
        <f>分析係数表!D19</f>
        <v>7.3809523809523811E-2</v>
      </c>
      <c r="W16" s="167">
        <f t="shared" si="7"/>
        <v>0</v>
      </c>
      <c r="X16" s="76">
        <f>分析係数表!E19</f>
        <v>0.05</v>
      </c>
      <c r="Y16" s="166">
        <f t="shared" si="8"/>
        <v>0</v>
      </c>
    </row>
    <row r="17" spans="1:25" x14ac:dyDescent="0.2">
      <c r="A17" s="6" t="s">
        <v>5</v>
      </c>
      <c r="B17" s="5" t="s">
        <v>33</v>
      </c>
      <c r="C17" s="90"/>
      <c r="D17" s="107">
        <f>投入係数表!AJ17</f>
        <v>1.6590389016018306E-3</v>
      </c>
      <c r="E17" s="110">
        <f t="shared" si="9"/>
        <v>0.16590389016018306</v>
      </c>
      <c r="F17" s="85">
        <f>分析係数表!C20</f>
        <v>8.1453634085213444E-3</v>
      </c>
      <c r="G17" s="110">
        <f t="shared" si="0"/>
        <v>1.3513474762420995E-3</v>
      </c>
      <c r="H17" s="110">
        <v>1.5239707891373524E-3</v>
      </c>
      <c r="I17" s="110">
        <f t="shared" si="1"/>
        <v>1.5239707891373524E-3</v>
      </c>
      <c r="J17" s="85">
        <f>分析係数表!G20</f>
        <v>0.10256410256410256</v>
      </c>
      <c r="K17" s="111">
        <f t="shared" si="2"/>
        <v>1.5630469632177974E-4</v>
      </c>
      <c r="L17" s="79"/>
      <c r="M17" s="80"/>
      <c r="N17" s="81">
        <f>分析係数表!H20</f>
        <v>5.4025372630360328E-4</v>
      </c>
      <c r="O17" s="82">
        <f t="shared" si="3"/>
        <v>1.6301339163487343E-2</v>
      </c>
      <c r="P17" s="76">
        <f>分析係数表!C20</f>
        <v>8.1453634085213444E-3</v>
      </c>
      <c r="Q17" s="82">
        <f t="shared" si="4"/>
        <v>1.3278033153216575E-4</v>
      </c>
      <c r="R17" s="83">
        <v>3.7776708087401028E-4</v>
      </c>
      <c r="S17" s="84">
        <f t="shared" si="5"/>
        <v>1.9017378700113626E-3</v>
      </c>
      <c r="T17" s="85">
        <f>分析係数表!F20</f>
        <v>0.23076923076923078</v>
      </c>
      <c r="U17" s="86">
        <f t="shared" si="6"/>
        <v>4.3886258538723753E-4</v>
      </c>
      <c r="V17" s="87">
        <f>分析係数表!D20</f>
        <v>8.9743589743589744E-2</v>
      </c>
      <c r="W17" s="167">
        <f t="shared" si="7"/>
        <v>0</v>
      </c>
      <c r="X17" s="76">
        <f>分析係数表!E20</f>
        <v>6.4102564102564097E-2</v>
      </c>
      <c r="Y17" s="166">
        <f t="shared" si="8"/>
        <v>0</v>
      </c>
    </row>
    <row r="18" spans="1:25" x14ac:dyDescent="0.2">
      <c r="A18" s="6" t="s">
        <v>6</v>
      </c>
      <c r="B18" s="5" t="s">
        <v>34</v>
      </c>
      <c r="C18" s="90"/>
      <c r="D18" s="107">
        <f>投入係数表!AJ18</f>
        <v>2.8604118993135012E-4</v>
      </c>
      <c r="E18" s="110">
        <f t="shared" si="9"/>
        <v>2.8604118993135013E-2</v>
      </c>
      <c r="F18" s="85">
        <f>分析係数表!C21</f>
        <v>1.4319809069212375E-2</v>
      </c>
      <c r="G18" s="110">
        <f t="shared" si="0"/>
        <v>4.0960552257472471E-4</v>
      </c>
      <c r="H18" s="110">
        <v>1.1993070177038201E-3</v>
      </c>
      <c r="I18" s="110">
        <f t="shared" si="1"/>
        <v>1.1993070177038201E-3</v>
      </c>
      <c r="J18" s="85">
        <f>分析係数表!G21</f>
        <v>0.28315412186379929</v>
      </c>
      <c r="K18" s="111">
        <f t="shared" si="2"/>
        <v>3.3958872544301717E-4</v>
      </c>
      <c r="L18" s="79"/>
      <c r="M18" s="80"/>
      <c r="N18" s="81">
        <f>分析係数表!H21</f>
        <v>8.9720708118276973E-4</v>
      </c>
      <c r="O18" s="82">
        <f t="shared" si="3"/>
        <v>2.7071866825077191E-2</v>
      </c>
      <c r="P18" s="76">
        <f>分析係数表!C21</f>
        <v>1.4319809069212375E-2</v>
      </c>
      <c r="Q18" s="82">
        <f t="shared" si="4"/>
        <v>3.8766396408224996E-4</v>
      </c>
      <c r="R18" s="83">
        <v>1.0230439198211845E-3</v>
      </c>
      <c r="S18" s="84">
        <f t="shared" si="5"/>
        <v>2.2223509375250044E-3</v>
      </c>
      <c r="T18" s="85">
        <f>分析係数表!F21</f>
        <v>0.4265232974910394</v>
      </c>
      <c r="U18" s="86">
        <f t="shared" si="6"/>
        <v>9.4788445005546779E-4</v>
      </c>
      <c r="V18" s="87">
        <f>分析係数表!D21</f>
        <v>0.22580645161290322</v>
      </c>
      <c r="W18" s="167">
        <f t="shared" si="7"/>
        <v>0</v>
      </c>
      <c r="X18" s="76">
        <f>分析係数表!E21</f>
        <v>0.13261648745519714</v>
      </c>
      <c r="Y18" s="166">
        <f t="shared" si="8"/>
        <v>0</v>
      </c>
    </row>
    <row r="19" spans="1:25" x14ac:dyDescent="0.2">
      <c r="A19" s="6" t="s">
        <v>7</v>
      </c>
      <c r="B19" s="5" t="s">
        <v>268</v>
      </c>
      <c r="C19" s="90"/>
      <c r="D19" s="107">
        <f>投入係数表!AJ19</f>
        <v>0</v>
      </c>
      <c r="E19" s="110">
        <f t="shared" si="9"/>
        <v>0</v>
      </c>
      <c r="F19" s="85">
        <f>分析係数表!C22</f>
        <v>8.8888888888888351E-3</v>
      </c>
      <c r="G19" s="110">
        <f t="shared" si="0"/>
        <v>0</v>
      </c>
      <c r="H19" s="110">
        <v>1.8955464072977217E-4</v>
      </c>
      <c r="I19" s="110">
        <f t="shared" si="1"/>
        <v>1.8955464072977217E-4</v>
      </c>
      <c r="J19" s="85">
        <f>分析係数表!G22</f>
        <v>0.19767441860465115</v>
      </c>
      <c r="K19" s="111">
        <f t="shared" si="2"/>
        <v>3.7470103400071239E-5</v>
      </c>
      <c r="L19" s="79"/>
      <c r="M19" s="80"/>
      <c r="N19" s="81">
        <f>分析係数表!H22</f>
        <v>3.8589551878828809E-5</v>
      </c>
      <c r="O19" s="82">
        <f t="shared" si="3"/>
        <v>1.1643813688205244E-3</v>
      </c>
      <c r="P19" s="76">
        <f>分析係数表!C22</f>
        <v>8.8888888888888351E-3</v>
      </c>
      <c r="Q19" s="82">
        <f t="shared" si="4"/>
        <v>1.0350056611737932E-5</v>
      </c>
      <c r="R19" s="83">
        <v>1.0431119021662332E-4</v>
      </c>
      <c r="S19" s="84">
        <f t="shared" si="5"/>
        <v>2.9386583094639549E-4</v>
      </c>
      <c r="T19" s="85">
        <f>分析係数表!F22</f>
        <v>0.41860465116279072</v>
      </c>
      <c r="U19" s="86">
        <f t="shared" si="6"/>
        <v>1.2301360365197953E-4</v>
      </c>
      <c r="V19" s="87">
        <f>分析係数表!D22</f>
        <v>6.1046511627906974E-2</v>
      </c>
      <c r="W19" s="167">
        <f t="shared" si="7"/>
        <v>0</v>
      </c>
      <c r="X19" s="76">
        <f>分析係数表!E22</f>
        <v>3.7790697674418602E-2</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0.2156319290465632</v>
      </c>
      <c r="K20" s="111">
        <f t="shared" si="2"/>
        <v>0</v>
      </c>
      <c r="L20" s="79"/>
      <c r="M20" s="80"/>
      <c r="N20" s="81">
        <f>分析係数表!H23</f>
        <v>2.8942163909121605E-5</v>
      </c>
      <c r="O20" s="82">
        <f t="shared" si="3"/>
        <v>8.7328602661539329E-4</v>
      </c>
      <c r="P20" s="76">
        <f>分析係数表!C23</f>
        <v>0</v>
      </c>
      <c r="Q20" s="82">
        <f t="shared" si="4"/>
        <v>0</v>
      </c>
      <c r="R20" s="83">
        <v>0</v>
      </c>
      <c r="S20" s="84">
        <f t="shared" si="5"/>
        <v>0</v>
      </c>
      <c r="T20" s="85">
        <f>分析係数表!F23</f>
        <v>0.44096452328159647</v>
      </c>
      <c r="U20" s="86">
        <f t="shared" si="6"/>
        <v>0</v>
      </c>
      <c r="V20" s="87">
        <f>分析係数表!D23</f>
        <v>2.8547671840354769E-2</v>
      </c>
      <c r="W20" s="167">
        <f t="shared" si="7"/>
        <v>0</v>
      </c>
      <c r="X20" s="76">
        <f>分析係数表!E23</f>
        <v>2.5221729490022174E-2</v>
      </c>
      <c r="Y20" s="166">
        <f t="shared" si="8"/>
        <v>0</v>
      </c>
    </row>
    <row r="21" spans="1:25" x14ac:dyDescent="0.2">
      <c r="A21" s="6" t="s">
        <v>9</v>
      </c>
      <c r="B21" s="5" t="s">
        <v>270</v>
      </c>
      <c r="C21" s="90"/>
      <c r="D21" s="107">
        <f>投入係数表!AJ21</f>
        <v>1.3558352402745995E-2</v>
      </c>
      <c r="E21" s="110">
        <f t="shared" si="9"/>
        <v>1.3558352402745995</v>
      </c>
      <c r="F21" s="85">
        <f>分析係数表!C24</f>
        <v>3.6742192284139663E-2</v>
      </c>
      <c r="G21" s="110">
        <f t="shared" si="0"/>
        <v>4.9816359103782036E-2</v>
      </c>
      <c r="H21" s="110">
        <v>5.1329642645204704E-2</v>
      </c>
      <c r="I21" s="110">
        <f t="shared" si="1"/>
        <v>5.1329642645204704E-2</v>
      </c>
      <c r="J21" s="85">
        <f>分析係数表!G24</f>
        <v>0.21568627450980393</v>
      </c>
      <c r="K21" s="111">
        <f t="shared" si="2"/>
        <v>1.107109939406376E-2</v>
      </c>
      <c r="L21" s="79"/>
      <c r="M21" s="80"/>
      <c r="N21" s="81">
        <f>分析係数表!H24</f>
        <v>3.6660074284887369E-4</v>
      </c>
      <c r="O21" s="82">
        <f t="shared" si="3"/>
        <v>1.1061623003794983E-2</v>
      </c>
      <c r="P21" s="76">
        <f>分析係数表!C24</f>
        <v>3.6742192284139663E-2</v>
      </c>
      <c r="Q21" s="82">
        <f t="shared" si="4"/>
        <v>4.0642827938009785E-4</v>
      </c>
      <c r="R21" s="83">
        <v>1.6081760179954654E-3</v>
      </c>
      <c r="S21" s="84">
        <f t="shared" si="5"/>
        <v>5.2937818663200166E-2</v>
      </c>
      <c r="T21" s="85">
        <f>分析係数表!F24</f>
        <v>0.41176470588235292</v>
      </c>
      <c r="U21" s="86">
        <f t="shared" si="6"/>
        <v>2.179792533190595E-2</v>
      </c>
      <c r="V21" s="87">
        <f>分析係数表!D24</f>
        <v>8.8235294117647065E-2</v>
      </c>
      <c r="W21" s="167">
        <f t="shared" si="7"/>
        <v>0</v>
      </c>
      <c r="X21" s="76">
        <f>分析係数表!E24</f>
        <v>6.8627450980392163E-2</v>
      </c>
      <c r="Y21" s="166">
        <f t="shared" si="8"/>
        <v>0</v>
      </c>
    </row>
    <row r="22" spans="1:25" x14ac:dyDescent="0.2">
      <c r="A22" s="6" t="s">
        <v>10</v>
      </c>
      <c r="B22" s="5" t="s">
        <v>271</v>
      </c>
      <c r="C22" s="90"/>
      <c r="D22" s="107">
        <f>投入係数表!AJ22</f>
        <v>0</v>
      </c>
      <c r="E22" s="110">
        <f t="shared" si="9"/>
        <v>0</v>
      </c>
      <c r="F22" s="85">
        <f>分析係数表!C25</f>
        <v>5.4298642533936459E-3</v>
      </c>
      <c r="G22" s="110">
        <f t="shared" si="0"/>
        <v>0</v>
      </c>
      <c r="H22" s="110">
        <v>2.0041189244851659E-4</v>
      </c>
      <c r="I22" s="110">
        <f t="shared" si="1"/>
        <v>2.0041189244851659E-4</v>
      </c>
      <c r="J22" s="85">
        <f>分析係数表!G25</f>
        <v>0.19285714285714287</v>
      </c>
      <c r="K22" s="111">
        <f t="shared" si="2"/>
        <v>3.8650864972213915E-5</v>
      </c>
      <c r="L22" s="79"/>
      <c r="M22" s="80"/>
      <c r="N22" s="81">
        <f>分析係数表!H25</f>
        <v>5.0166417442477451E-4</v>
      </c>
      <c r="O22" s="82">
        <f t="shared" si="3"/>
        <v>1.5136957794666818E-2</v>
      </c>
      <c r="P22" s="76">
        <f>分析係数表!C25</f>
        <v>5.4298642533936459E-3</v>
      </c>
      <c r="Q22" s="82">
        <f t="shared" si="4"/>
        <v>8.2191626034389665E-5</v>
      </c>
      <c r="R22" s="83">
        <v>3.7604122683885133E-4</v>
      </c>
      <c r="S22" s="84">
        <f t="shared" si="5"/>
        <v>5.7645311928736795E-4</v>
      </c>
      <c r="T22" s="85">
        <f>分析係数表!F25</f>
        <v>0.35</v>
      </c>
      <c r="U22" s="86">
        <f t="shared" si="6"/>
        <v>2.0175859175057878E-4</v>
      </c>
      <c r="V22" s="87">
        <f>分析係数表!D25</f>
        <v>1.4285714285714285E-2</v>
      </c>
      <c r="W22" s="167">
        <f t="shared" si="7"/>
        <v>0</v>
      </c>
      <c r="X22" s="76">
        <f>分析係数表!E25</f>
        <v>0</v>
      </c>
      <c r="Y22" s="166">
        <f t="shared" si="8"/>
        <v>0</v>
      </c>
    </row>
    <row r="23" spans="1:25" x14ac:dyDescent="0.2">
      <c r="A23" s="6" t="s">
        <v>11</v>
      </c>
      <c r="B23" s="5" t="s">
        <v>35</v>
      </c>
      <c r="C23" s="90"/>
      <c r="D23" s="107">
        <f>投入係数表!AJ23</f>
        <v>1.1441647597254005E-4</v>
      </c>
      <c r="E23" s="110">
        <f t="shared" si="9"/>
        <v>1.1441647597254006E-2</v>
      </c>
      <c r="F23" s="85">
        <f>分析係数表!C26</f>
        <v>0.48330404217926182</v>
      </c>
      <c r="G23" s="110">
        <f t="shared" si="0"/>
        <v>5.5297945329434994E-3</v>
      </c>
      <c r="H23" s="110">
        <v>1.3760886948157875E-2</v>
      </c>
      <c r="I23" s="110">
        <f t="shared" si="1"/>
        <v>1.3760886948157875E-2</v>
      </c>
      <c r="J23" s="85">
        <f>分析係数表!G26</f>
        <v>0.1963757396449704</v>
      </c>
      <c r="K23" s="111">
        <f t="shared" si="2"/>
        <v>2.7023043526153223E-3</v>
      </c>
      <c r="L23" s="79"/>
      <c r="M23" s="80"/>
      <c r="N23" s="81">
        <f>分析係数表!H26</f>
        <v>1.0805074526072066E-2</v>
      </c>
      <c r="O23" s="82">
        <f t="shared" si="3"/>
        <v>0.32602678326974682</v>
      </c>
      <c r="P23" s="76">
        <f>分析係数表!C26</f>
        <v>0.48330404217926182</v>
      </c>
      <c r="Q23" s="82">
        <f t="shared" si="4"/>
        <v>0.15757006221297076</v>
      </c>
      <c r="R23" s="83">
        <v>0.17223531050966989</v>
      </c>
      <c r="S23" s="84">
        <f t="shared" si="5"/>
        <v>0.18599619745782778</v>
      </c>
      <c r="T23" s="85">
        <f>分析係数表!F26</f>
        <v>0.33515162721893493</v>
      </c>
      <c r="U23" s="86">
        <f t="shared" si="6"/>
        <v>6.2336928234525309E-2</v>
      </c>
      <c r="V23" s="87">
        <f>分析係数表!D26</f>
        <v>3.2359467455621301E-2</v>
      </c>
      <c r="W23" s="167">
        <f t="shared" si="7"/>
        <v>0</v>
      </c>
      <c r="X23" s="76">
        <f>分析係数表!E26</f>
        <v>3.5133136094674555E-2</v>
      </c>
      <c r="Y23" s="166">
        <f t="shared" si="8"/>
        <v>0</v>
      </c>
    </row>
    <row r="24" spans="1:25" x14ac:dyDescent="0.2">
      <c r="A24" s="6" t="s">
        <v>12</v>
      </c>
      <c r="B24" s="5" t="s">
        <v>365</v>
      </c>
      <c r="C24" s="90"/>
      <c r="D24" s="107">
        <f>投入係数表!AJ24</f>
        <v>0</v>
      </c>
      <c r="E24" s="110">
        <f t="shared" si="9"/>
        <v>0</v>
      </c>
      <c r="F24" s="85">
        <f>分析係数表!C27</f>
        <v>1.5397419891801878E-2</v>
      </c>
      <c r="G24" s="110">
        <f t="shared" si="0"/>
        <v>0</v>
      </c>
      <c r="H24" s="110">
        <v>5.6461238172794651E-5</v>
      </c>
      <c r="I24" s="110">
        <f t="shared" si="1"/>
        <v>5.6461238172794651E-5</v>
      </c>
      <c r="J24" s="85">
        <f>分析係数表!G27</f>
        <v>0.17525773195876287</v>
      </c>
      <c r="K24" s="111">
        <f t="shared" si="2"/>
        <v>9.8952685457475164E-6</v>
      </c>
      <c r="L24" s="79"/>
      <c r="M24" s="80"/>
      <c r="N24" s="81">
        <f>分析係数表!H27</f>
        <v>1.0544595050889971E-2</v>
      </c>
      <c r="O24" s="82">
        <f t="shared" si="3"/>
        <v>0.31816720903020829</v>
      </c>
      <c r="P24" s="76">
        <f>分析係数表!C27</f>
        <v>1.5397419891801878E-2</v>
      </c>
      <c r="Q24" s="82">
        <f t="shared" si="4"/>
        <v>4.8989541132408148E-3</v>
      </c>
      <c r="R24" s="83">
        <v>4.943032559895681E-3</v>
      </c>
      <c r="S24" s="84">
        <f t="shared" si="5"/>
        <v>4.9994937980684757E-3</v>
      </c>
      <c r="T24" s="85">
        <f>分析係数表!F27</f>
        <v>0.32989690721649484</v>
      </c>
      <c r="U24" s="86">
        <f t="shared" si="6"/>
        <v>1.6493175416308374E-3</v>
      </c>
      <c r="V24" s="87">
        <f>分析係数表!D27</f>
        <v>0.91752577319587625</v>
      </c>
      <c r="W24" s="167">
        <f t="shared" si="7"/>
        <v>0</v>
      </c>
      <c r="X24" s="76">
        <f>分析係数表!E27</f>
        <v>1.0412371134020619</v>
      </c>
      <c r="Y24" s="166">
        <f t="shared" si="8"/>
        <v>0</v>
      </c>
    </row>
    <row r="25" spans="1:25" x14ac:dyDescent="0.2">
      <c r="A25" s="6" t="s">
        <v>13</v>
      </c>
      <c r="B25" s="5" t="s">
        <v>191</v>
      </c>
      <c r="C25" s="90"/>
      <c r="D25" s="107">
        <f>投入係数表!AJ25</f>
        <v>0</v>
      </c>
      <c r="E25" s="110">
        <f t="shared" si="9"/>
        <v>0</v>
      </c>
      <c r="F25" s="85">
        <f>分析係数表!C28</f>
        <v>9.0111373607829948E-2</v>
      </c>
      <c r="G25" s="110">
        <f t="shared" si="0"/>
        <v>0</v>
      </c>
      <c r="H25" s="110">
        <v>4.3314655549694155E-3</v>
      </c>
      <c r="I25" s="110">
        <f t="shared" si="1"/>
        <v>4.3314655549694155E-3</v>
      </c>
      <c r="J25" s="85">
        <f>分析係数表!G28</f>
        <v>0.1250338294993234</v>
      </c>
      <c r="K25" s="111">
        <f t="shared" si="2"/>
        <v>5.4157972568223808E-4</v>
      </c>
      <c r="L25" s="79"/>
      <c r="M25" s="80"/>
      <c r="N25" s="81">
        <f>分析係数表!H28</f>
        <v>1.9400897207081182E-2</v>
      </c>
      <c r="O25" s="82">
        <f t="shared" si="3"/>
        <v>0.58539273317451868</v>
      </c>
      <c r="P25" s="76">
        <f>分析係数表!C28</f>
        <v>9.0111373607829948E-2</v>
      </c>
      <c r="Q25" s="82">
        <f t="shared" si="4"/>
        <v>5.2750543286397764E-2</v>
      </c>
      <c r="R25" s="83">
        <v>5.7024618254143684E-2</v>
      </c>
      <c r="S25" s="84">
        <f t="shared" si="5"/>
        <v>6.1356083809113102E-2</v>
      </c>
      <c r="T25" s="85">
        <f>分析係数表!F28</f>
        <v>0.21434370771312586</v>
      </c>
      <c r="U25" s="86">
        <f t="shared" si="6"/>
        <v>1.3151290494402593E-2</v>
      </c>
      <c r="V25" s="87">
        <f>分析係数表!D28</f>
        <v>6.0081190798376184E-2</v>
      </c>
      <c r="W25" s="167">
        <f t="shared" si="7"/>
        <v>0</v>
      </c>
      <c r="X25" s="76">
        <f>分析係数表!E28</f>
        <v>5.0067658998646819E-2</v>
      </c>
      <c r="Y25" s="166">
        <f t="shared" si="8"/>
        <v>0</v>
      </c>
    </row>
    <row r="26" spans="1:25" x14ac:dyDescent="0.2">
      <c r="A26" s="6" t="s">
        <v>14</v>
      </c>
      <c r="B26" s="5" t="s">
        <v>50</v>
      </c>
      <c r="C26" s="90"/>
      <c r="D26" s="107">
        <f>投入係数表!AJ26</f>
        <v>3.4324942791762012E-3</v>
      </c>
      <c r="E26" s="110">
        <f t="shared" si="9"/>
        <v>0.34324942791762014</v>
      </c>
      <c r="F26" s="85">
        <f>分析係数表!C29</f>
        <v>0.6629566210045662</v>
      </c>
      <c r="G26" s="110">
        <f t="shared" si="0"/>
        <v>0.22755948089401587</v>
      </c>
      <c r="H26" s="110">
        <v>0.34006866668302754</v>
      </c>
      <c r="I26" s="110">
        <f t="shared" si="1"/>
        <v>0.34006866668302754</v>
      </c>
      <c r="J26" s="85">
        <f>分析係数表!G29</f>
        <v>0.25902590967011185</v>
      </c>
      <c r="K26" s="111">
        <f t="shared" si="2"/>
        <v>8.8086595737873266E-2</v>
      </c>
      <c r="L26" s="79"/>
      <c r="M26" s="80"/>
      <c r="N26" s="81">
        <f>分析係数表!H29</f>
        <v>9.3869084945251077E-3</v>
      </c>
      <c r="O26" s="82">
        <f t="shared" si="3"/>
        <v>0.28323576796559258</v>
      </c>
      <c r="P26" s="76">
        <f>分析係数表!C29</f>
        <v>0.6629566210045662</v>
      </c>
      <c r="Q26" s="82">
        <f t="shared" si="4"/>
        <v>0.18777302767810261</v>
      </c>
      <c r="R26" s="83">
        <v>0.28289150506819122</v>
      </c>
      <c r="S26" s="84">
        <f t="shared" si="5"/>
        <v>0.62296017175121876</v>
      </c>
      <c r="T26" s="85">
        <f>分析係数表!F29</f>
        <v>0.37484071924111567</v>
      </c>
      <c r="U26" s="86">
        <f t="shared" si="6"/>
        <v>0.2335108388377958</v>
      </c>
      <c r="V26" s="87">
        <f>分析係数表!D29</f>
        <v>5.6137618575676056E-2</v>
      </c>
      <c r="W26" s="167">
        <f t="shared" si="7"/>
        <v>0</v>
      </c>
      <c r="X26" s="76">
        <f>分析係数表!E29</f>
        <v>4.1412997309924961E-2</v>
      </c>
      <c r="Y26" s="166">
        <f t="shared" si="8"/>
        <v>0</v>
      </c>
    </row>
    <row r="27" spans="1:25" x14ac:dyDescent="0.2">
      <c r="A27" s="6" t="s">
        <v>15</v>
      </c>
      <c r="B27" s="5" t="s">
        <v>36</v>
      </c>
      <c r="C27" s="90"/>
      <c r="D27" s="107">
        <f>投入係数表!AJ27</f>
        <v>2.2883295194508009E-3</v>
      </c>
      <c r="E27" s="110">
        <f t="shared" si="9"/>
        <v>0.2288329519450801</v>
      </c>
      <c r="F27" s="85">
        <f>分析係数表!C30</f>
        <v>1</v>
      </c>
      <c r="G27" s="110">
        <f t="shared" si="0"/>
        <v>0.2288329519450801</v>
      </c>
      <c r="H27" s="110">
        <v>0.28771436047603072</v>
      </c>
      <c r="I27" s="110">
        <f t="shared" si="1"/>
        <v>0.28771436047603072</v>
      </c>
      <c r="J27" s="85">
        <f>分析係数表!G30</f>
        <v>0.34461622907327782</v>
      </c>
      <c r="K27" s="111">
        <f t="shared" si="2"/>
        <v>9.9151037957479426E-2</v>
      </c>
      <c r="L27" s="79"/>
      <c r="M27" s="80"/>
      <c r="N27" s="81">
        <f>分析係数表!H30</f>
        <v>0</v>
      </c>
      <c r="O27" s="82">
        <f t="shared" si="3"/>
        <v>0</v>
      </c>
      <c r="P27" s="76">
        <f>分析係数表!C30</f>
        <v>1</v>
      </c>
      <c r="Q27" s="82">
        <f t="shared" si="4"/>
        <v>0</v>
      </c>
      <c r="R27" s="83">
        <v>8.0914478326402431E-2</v>
      </c>
      <c r="S27" s="84">
        <f t="shared" si="5"/>
        <v>0.36862883880243313</v>
      </c>
      <c r="T27" s="85">
        <f>分析係数表!F30</f>
        <v>0.44085628030372337</v>
      </c>
      <c r="U27" s="86">
        <f t="shared" si="6"/>
        <v>0.16251233868712153</v>
      </c>
      <c r="V27" s="87">
        <f>分析係数表!D30</f>
        <v>0.13612661238678986</v>
      </c>
      <c r="W27" s="167">
        <f t="shared" si="7"/>
        <v>0</v>
      </c>
      <c r="X27" s="76">
        <f>分析係数表!E30</f>
        <v>8.9744762601774775E-2</v>
      </c>
      <c r="Y27" s="166">
        <f t="shared" si="8"/>
        <v>0</v>
      </c>
    </row>
    <row r="28" spans="1:25" x14ac:dyDescent="0.2">
      <c r="A28" s="6" t="s">
        <v>16</v>
      </c>
      <c r="B28" s="5" t="s">
        <v>192</v>
      </c>
      <c r="C28" s="90"/>
      <c r="D28" s="107">
        <f>投入係数表!AJ28</f>
        <v>1.1041189931350115E-2</v>
      </c>
      <c r="E28" s="110">
        <f t="shared" si="9"/>
        <v>1.1041189931350115</v>
      </c>
      <c r="F28" s="85">
        <f>分析係数表!C31</f>
        <v>0.28926065839179704</v>
      </c>
      <c r="G28" s="110">
        <f t="shared" si="0"/>
        <v>0.31937818689712144</v>
      </c>
      <c r="H28" s="110">
        <v>0.36705483019817298</v>
      </c>
      <c r="I28" s="110">
        <f t="shared" si="1"/>
        <v>0.36705483019817298</v>
      </c>
      <c r="J28" s="85">
        <f>分析係数表!G31</f>
        <v>7.0113314447592071E-2</v>
      </c>
      <c r="K28" s="111">
        <f t="shared" si="2"/>
        <v>2.5735430729192016E-2</v>
      </c>
      <c r="L28" s="79"/>
      <c r="M28" s="80"/>
      <c r="N28" s="81">
        <f>分析係数表!H31</f>
        <v>2.2806425160387826E-2</v>
      </c>
      <c r="O28" s="82">
        <f t="shared" si="3"/>
        <v>0.68814938897292999</v>
      </c>
      <c r="P28" s="76">
        <f>分析係数表!C31</f>
        <v>0.28926065839179704</v>
      </c>
      <c r="Q28" s="82">
        <f t="shared" si="4"/>
        <v>0.19905454532622258</v>
      </c>
      <c r="R28" s="83">
        <v>0.25265585539005414</v>
      </c>
      <c r="S28" s="84">
        <f t="shared" si="5"/>
        <v>0.61971068558822706</v>
      </c>
      <c r="T28" s="85">
        <f>分析係数表!F31</f>
        <v>0.24929178470254956</v>
      </c>
      <c r="U28" s="86">
        <f t="shared" si="6"/>
        <v>0.15448878280952968</v>
      </c>
      <c r="V28" s="87">
        <f>分析係数表!D31</f>
        <v>2.124645892351275E-3</v>
      </c>
      <c r="W28" s="167">
        <f t="shared" si="7"/>
        <v>0</v>
      </c>
      <c r="X28" s="76">
        <f>分析係数表!E31</f>
        <v>9.4428706326723328E-4</v>
      </c>
      <c r="Y28" s="166">
        <f t="shared" si="8"/>
        <v>0</v>
      </c>
    </row>
    <row r="29" spans="1:25" x14ac:dyDescent="0.2">
      <c r="A29" s="6" t="s">
        <v>17</v>
      </c>
      <c r="B29" s="5" t="s">
        <v>272</v>
      </c>
      <c r="C29" s="90"/>
      <c r="D29" s="107">
        <f>投入係数表!AJ29</f>
        <v>4.6338672768878719E-3</v>
      </c>
      <c r="E29" s="110">
        <f t="shared" si="9"/>
        <v>0.46338672768878719</v>
      </c>
      <c r="F29" s="85">
        <f>分析係数表!C32</f>
        <v>1</v>
      </c>
      <c r="G29" s="110">
        <f t="shared" si="0"/>
        <v>0.46338672768878719</v>
      </c>
      <c r="H29" s="110">
        <v>0.53746682228190235</v>
      </c>
      <c r="I29" s="110">
        <f t="shared" si="1"/>
        <v>0.53746682228190235</v>
      </c>
      <c r="J29" s="85">
        <f>分析係数表!G32</f>
        <v>0.14014251781472684</v>
      </c>
      <c r="K29" s="111">
        <f t="shared" si="2"/>
        <v>7.532195371646612E-2</v>
      </c>
      <c r="L29" s="79"/>
      <c r="M29" s="80"/>
      <c r="N29" s="81">
        <f>分析係数表!H32</f>
        <v>6.3576286720370464E-3</v>
      </c>
      <c r="O29" s="82">
        <f t="shared" si="3"/>
        <v>0.19183183051318142</v>
      </c>
      <c r="P29" s="76">
        <f>分析係数表!C32</f>
        <v>1</v>
      </c>
      <c r="Q29" s="82">
        <f t="shared" si="4"/>
        <v>0.19183183051318142</v>
      </c>
      <c r="R29" s="83">
        <v>0.25293846574238527</v>
      </c>
      <c r="S29" s="84">
        <f t="shared" si="5"/>
        <v>0.79040528802428756</v>
      </c>
      <c r="T29" s="85">
        <f>分析係数表!F32</f>
        <v>0.4833729216152019</v>
      </c>
      <c r="U29" s="86">
        <f t="shared" si="6"/>
        <v>0.38206051333240504</v>
      </c>
      <c r="V29" s="87">
        <f>分析係数表!D32</f>
        <v>1.3657957244655582E-2</v>
      </c>
      <c r="W29" s="167">
        <f t="shared" si="7"/>
        <v>0</v>
      </c>
      <c r="X29" s="76">
        <f>分析係数表!E32</f>
        <v>2.0783847980997625E-2</v>
      </c>
      <c r="Y29" s="166">
        <f t="shared" si="8"/>
        <v>0</v>
      </c>
    </row>
    <row r="30" spans="1:25" x14ac:dyDescent="0.2">
      <c r="A30" s="6" t="s">
        <v>18</v>
      </c>
      <c r="B30" s="5" t="s">
        <v>273</v>
      </c>
      <c r="C30" s="90"/>
      <c r="D30" s="107">
        <f>投入係数表!AJ30</f>
        <v>3.7185354691075517E-3</v>
      </c>
      <c r="E30" s="110">
        <f t="shared" si="9"/>
        <v>0.37185354691075517</v>
      </c>
      <c r="F30" s="85">
        <f>分析係数表!C33</f>
        <v>0.49161290322580642</v>
      </c>
      <c r="G30" s="110">
        <f t="shared" si="0"/>
        <v>0.18280800177160994</v>
      </c>
      <c r="H30" s="110">
        <v>0.20046363630753292</v>
      </c>
      <c r="I30" s="110">
        <f t="shared" si="1"/>
        <v>0.20046363630753292</v>
      </c>
      <c r="J30" s="85">
        <f>分析係数表!G33</f>
        <v>0.50851900393184801</v>
      </c>
      <c r="K30" s="111">
        <f t="shared" si="2"/>
        <v>0.10193956865966289</v>
      </c>
      <c r="L30" s="79"/>
      <c r="M30" s="80"/>
      <c r="N30" s="81">
        <f>分析係数表!H33</f>
        <v>9.3579663306159861E-4</v>
      </c>
      <c r="O30" s="82">
        <f t="shared" si="3"/>
        <v>2.8236248193897719E-2</v>
      </c>
      <c r="P30" s="76">
        <f>分析係数表!C33</f>
        <v>0.49161290322580642</v>
      </c>
      <c r="Q30" s="82">
        <f t="shared" si="4"/>
        <v>1.388130395080649E-2</v>
      </c>
      <c r="R30" s="83">
        <v>5.2269323749455338E-2</v>
      </c>
      <c r="S30" s="84">
        <f t="shared" si="5"/>
        <v>0.25273296005698825</v>
      </c>
      <c r="T30" s="85">
        <f>分析係数表!F33</f>
        <v>0.64744429882044563</v>
      </c>
      <c r="U30" s="86">
        <f t="shared" si="6"/>
        <v>0.16363051411291246</v>
      </c>
      <c r="V30" s="87">
        <f>分析係数表!D33</f>
        <v>9.6985583224115338E-2</v>
      </c>
      <c r="W30" s="167">
        <f t="shared" si="7"/>
        <v>0</v>
      </c>
      <c r="X30" s="76">
        <f>分析係数表!E33</f>
        <v>7.7326343381389259E-2</v>
      </c>
      <c r="Y30" s="166">
        <f t="shared" si="8"/>
        <v>0</v>
      </c>
    </row>
    <row r="31" spans="1:25" x14ac:dyDescent="0.2">
      <c r="A31" s="6" t="s">
        <v>19</v>
      </c>
      <c r="B31" s="5" t="s">
        <v>274</v>
      </c>
      <c r="C31" s="90"/>
      <c r="D31" s="107">
        <f>投入係数表!AJ31</f>
        <v>6.1441647597254005E-2</v>
      </c>
      <c r="E31" s="110">
        <f t="shared" si="9"/>
        <v>6.1441647597254008</v>
      </c>
      <c r="F31" s="85">
        <f>分析係数表!C34</f>
        <v>0.2705469644902635</v>
      </c>
      <c r="G31" s="110">
        <f t="shared" si="0"/>
        <v>1.6622851250717563</v>
      </c>
      <c r="H31" s="110">
        <v>1.764346032407506</v>
      </c>
      <c r="I31" s="110">
        <f t="shared" si="1"/>
        <v>1.764346032407506</v>
      </c>
      <c r="J31" s="85">
        <f>分析係数表!G34</f>
        <v>0.42499396086641439</v>
      </c>
      <c r="K31" s="111">
        <f t="shared" si="2"/>
        <v>0.74983640865180912</v>
      </c>
      <c r="L31" s="79"/>
      <c r="M31" s="80"/>
      <c r="N31" s="81">
        <f>分析係数表!H34</f>
        <v>0.15790844628816747</v>
      </c>
      <c r="O31" s="82">
        <f t="shared" si="3"/>
        <v>4.764648561213586</v>
      </c>
      <c r="P31" s="76">
        <f>分析係数表!C34</f>
        <v>0.2705469644902635</v>
      </c>
      <c r="Q31" s="82">
        <f t="shared" si="4"/>
        <v>1.2890612050992372</v>
      </c>
      <c r="R31" s="83">
        <v>1.4183518349098545</v>
      </c>
      <c r="S31" s="84">
        <f t="shared" si="5"/>
        <v>3.1826978673173603</v>
      </c>
      <c r="T31" s="85">
        <f>分析係数表!F34</f>
        <v>0.70062001771479188</v>
      </c>
      <c r="U31" s="86">
        <f t="shared" si="6"/>
        <v>2.2298618361807194</v>
      </c>
      <c r="V31" s="87">
        <f>分析係数表!D34</f>
        <v>0.29060310814075208</v>
      </c>
      <c r="W31" s="167">
        <f t="shared" si="7"/>
        <v>1</v>
      </c>
      <c r="X31" s="76">
        <f>分析係数表!E34</f>
        <v>0.1754569611079797</v>
      </c>
      <c r="Y31" s="166">
        <f t="shared" si="8"/>
        <v>1</v>
      </c>
    </row>
    <row r="32" spans="1:25" x14ac:dyDescent="0.2">
      <c r="A32" s="6" t="s">
        <v>20</v>
      </c>
      <c r="B32" s="5" t="s">
        <v>37</v>
      </c>
      <c r="C32" s="90"/>
      <c r="D32" s="107">
        <f>投入係数表!AJ32</f>
        <v>7.3226544622425633E-3</v>
      </c>
      <c r="E32" s="110">
        <f t="shared" si="9"/>
        <v>0.73226544622425638</v>
      </c>
      <c r="F32" s="85">
        <f>分析係数表!C35</f>
        <v>0.21972666596037715</v>
      </c>
      <c r="G32" s="110">
        <f t="shared" si="0"/>
        <v>0.1608982450968437</v>
      </c>
      <c r="H32" s="110">
        <v>0.21453281774600069</v>
      </c>
      <c r="I32" s="110">
        <f t="shared" si="1"/>
        <v>0.21453281774600069</v>
      </c>
      <c r="J32" s="85">
        <f>分析係数表!G35</f>
        <v>0.31464737793851716</v>
      </c>
      <c r="K32" s="111">
        <f t="shared" si="2"/>
        <v>6.7502188585540898E-2</v>
      </c>
      <c r="L32" s="79"/>
      <c r="M32" s="80"/>
      <c r="N32" s="81">
        <f>分析係数表!H35</f>
        <v>5.9051661762577784E-2</v>
      </c>
      <c r="O32" s="82">
        <f t="shared" si="3"/>
        <v>1.7817945896376075</v>
      </c>
      <c r="P32" s="76">
        <f>分析係数表!C35</f>
        <v>0.21972666596037715</v>
      </c>
      <c r="Q32" s="82">
        <f t="shared" si="4"/>
        <v>0.39150778460730989</v>
      </c>
      <c r="R32" s="83">
        <v>0.49231327554386228</v>
      </c>
      <c r="S32" s="84">
        <f t="shared" si="5"/>
        <v>0.70684609328986303</v>
      </c>
      <c r="T32" s="85">
        <f>分析係数表!F35</f>
        <v>0.64647377938517181</v>
      </c>
      <c r="U32" s="86">
        <f t="shared" si="6"/>
        <v>0.45695746537274151</v>
      </c>
      <c r="V32" s="87">
        <f>分析係数表!D35</f>
        <v>0.15370705244122965</v>
      </c>
      <c r="W32" s="167">
        <f t="shared" si="7"/>
        <v>0</v>
      </c>
      <c r="X32" s="76">
        <f>分析係数表!E35</f>
        <v>0.14195298372513562</v>
      </c>
      <c r="Y32" s="166">
        <f t="shared" si="8"/>
        <v>0</v>
      </c>
    </row>
    <row r="33" spans="1:25" x14ac:dyDescent="0.2">
      <c r="A33" s="6" t="s">
        <v>21</v>
      </c>
      <c r="B33" s="5" t="s">
        <v>38</v>
      </c>
      <c r="C33" s="90"/>
      <c r="D33" s="107">
        <f>投入係数表!AJ33</f>
        <v>1.8993135011441648E-2</v>
      </c>
      <c r="E33" s="110">
        <f t="shared" si="9"/>
        <v>1.8993135011441646</v>
      </c>
      <c r="F33" s="85">
        <f>分析係数表!C36</f>
        <v>0.80551211884284601</v>
      </c>
      <c r="G33" s="110">
        <f t="shared" si="0"/>
        <v>1.5299200426534603</v>
      </c>
      <c r="H33" s="110">
        <v>1.6549762806962156</v>
      </c>
      <c r="I33" s="110">
        <f t="shared" si="1"/>
        <v>1.6549762806962156</v>
      </c>
      <c r="J33" s="85">
        <f>分析係数表!G36</f>
        <v>2.1071752951861943E-2</v>
      </c>
      <c r="K33" s="111">
        <f t="shared" si="2"/>
        <v>3.4873251328021979E-2</v>
      </c>
      <c r="L33" s="79"/>
      <c r="M33" s="80"/>
      <c r="N33" s="81">
        <f>分析係数表!H36</f>
        <v>0.17565964015242874</v>
      </c>
      <c r="O33" s="82">
        <f t="shared" si="3"/>
        <v>5.3002639908710272</v>
      </c>
      <c r="P33" s="76">
        <f>分析係数表!C36</f>
        <v>0.80551211884284601</v>
      </c>
      <c r="Q33" s="82">
        <f t="shared" si="4"/>
        <v>4.2694268777129603</v>
      </c>
      <c r="R33" s="83">
        <v>4.4498993411525651</v>
      </c>
      <c r="S33" s="84">
        <f t="shared" si="5"/>
        <v>6.1048756218487803</v>
      </c>
      <c r="T33" s="85">
        <f>分析係数表!F36</f>
        <v>0.88071450196790801</v>
      </c>
      <c r="U33" s="86">
        <f t="shared" si="6"/>
        <v>5.3766524928725712</v>
      </c>
      <c r="V33" s="87">
        <f>分析係数表!D36</f>
        <v>1.0838631547078413E-2</v>
      </c>
      <c r="W33" s="167">
        <f t="shared" si="7"/>
        <v>0</v>
      </c>
      <c r="X33" s="76">
        <f>分析係数表!E36</f>
        <v>2.6642446260974873E-3</v>
      </c>
      <c r="Y33" s="166">
        <f t="shared" si="8"/>
        <v>0</v>
      </c>
    </row>
    <row r="34" spans="1:25" x14ac:dyDescent="0.2">
      <c r="A34" s="6" t="s">
        <v>22</v>
      </c>
      <c r="B34" s="5" t="s">
        <v>377</v>
      </c>
      <c r="C34" s="90"/>
      <c r="D34" s="107">
        <f>投入係数表!AJ34</f>
        <v>1.2128146453089244E-2</v>
      </c>
      <c r="E34" s="110">
        <f t="shared" si="9"/>
        <v>1.2128146453089244</v>
      </c>
      <c r="F34" s="85">
        <f>分析係数表!C37</f>
        <v>0.2431087913880281</v>
      </c>
      <c r="G34" s="110">
        <f t="shared" si="0"/>
        <v>0.2948459025987526</v>
      </c>
      <c r="H34" s="110">
        <v>0.37042314799345488</v>
      </c>
      <c r="I34" s="110">
        <f t="shared" si="1"/>
        <v>0.37042314799345488</v>
      </c>
      <c r="J34" s="85">
        <f>分析係数表!G37</f>
        <v>0.38193760262725779</v>
      </c>
      <c r="K34" s="111">
        <f t="shared" si="2"/>
        <v>0.14147852910226208</v>
      </c>
      <c r="L34" s="79"/>
      <c r="M34" s="80"/>
      <c r="N34" s="81">
        <f>分析係数表!H37</f>
        <v>4.6944189860595245E-2</v>
      </c>
      <c r="O34" s="82">
        <f t="shared" si="3"/>
        <v>1.4164699351701679</v>
      </c>
      <c r="P34" s="76">
        <f>分析係数表!C37</f>
        <v>0.2431087913880281</v>
      </c>
      <c r="Q34" s="82">
        <f t="shared" si="4"/>
        <v>0.34435629397669804</v>
      </c>
      <c r="R34" s="83">
        <v>0.44550458110822988</v>
      </c>
      <c r="S34" s="84">
        <f t="shared" si="5"/>
        <v>0.81592772910168476</v>
      </c>
      <c r="T34" s="85">
        <f>分析係数表!F37</f>
        <v>0.60410509031198689</v>
      </c>
      <c r="U34" s="86">
        <f t="shared" si="6"/>
        <v>0.49290609447702766</v>
      </c>
      <c r="V34" s="87">
        <f>分析係数表!D37</f>
        <v>0.12627257799671593</v>
      </c>
      <c r="W34" s="167">
        <f t="shared" si="7"/>
        <v>0</v>
      </c>
      <c r="X34" s="76">
        <f>分析係数表!E37</f>
        <v>0.11362889983579638</v>
      </c>
      <c r="Y34" s="166">
        <f t="shared" si="8"/>
        <v>0</v>
      </c>
    </row>
    <row r="35" spans="1:25" x14ac:dyDescent="0.2">
      <c r="A35" s="6" t="s">
        <v>23</v>
      </c>
      <c r="B35" s="5" t="s">
        <v>193</v>
      </c>
      <c r="C35" s="90"/>
      <c r="D35" s="107">
        <f>投入係数表!AJ35</f>
        <v>1.1384439359267735E-2</v>
      </c>
      <c r="E35" s="110">
        <f t="shared" si="9"/>
        <v>1.1384439359267735</v>
      </c>
      <c r="F35" s="85">
        <f>分析係数表!C38</f>
        <v>1.1157894736842144E-2</v>
      </c>
      <c r="G35" s="110">
        <f t="shared" si="0"/>
        <v>1.2702637600867201E-2</v>
      </c>
      <c r="H35" s="110">
        <v>1.5285665982341714E-2</v>
      </c>
      <c r="I35" s="110">
        <f t="shared" si="1"/>
        <v>1.5285665982341714E-2</v>
      </c>
      <c r="J35" s="85">
        <f>分析係数表!G38</f>
        <v>0.27611940298507465</v>
      </c>
      <c r="K35" s="111">
        <f t="shared" si="2"/>
        <v>4.2206689652734587E-3</v>
      </c>
      <c r="L35" s="79"/>
      <c r="M35" s="80"/>
      <c r="N35" s="81">
        <f>分析係数表!H38</f>
        <v>4.123293618252858E-2</v>
      </c>
      <c r="O35" s="82">
        <f t="shared" si="3"/>
        <v>1.2441414925847303</v>
      </c>
      <c r="P35" s="76">
        <f>分析係数表!C38</f>
        <v>1.1157894736842144E-2</v>
      </c>
      <c r="Q35" s="82">
        <f t="shared" si="4"/>
        <v>1.3881999811998091E-2</v>
      </c>
      <c r="R35" s="83">
        <v>1.7290967482867462E-2</v>
      </c>
      <c r="S35" s="84">
        <f t="shared" si="5"/>
        <v>3.2576633465209177E-2</v>
      </c>
      <c r="T35" s="85">
        <f>分析係数表!F38</f>
        <v>0.61194029850746268</v>
      </c>
      <c r="U35" s="86">
        <f t="shared" si="6"/>
        <v>1.9934954807068302E-2</v>
      </c>
      <c r="V35" s="87">
        <f>分析係数表!D38</f>
        <v>0.16417910447761194</v>
      </c>
      <c r="W35" s="167">
        <f t="shared" si="7"/>
        <v>0</v>
      </c>
      <c r="X35" s="76">
        <f>分析係数表!E38</f>
        <v>0.15671641791044777</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0.1020653075325606</v>
      </c>
      <c r="I36" s="110">
        <f t="shared" si="1"/>
        <v>0.1020653075325606</v>
      </c>
      <c r="J36" s="85">
        <f>分析係数表!G39</f>
        <v>0.35370879120879123</v>
      </c>
      <c r="K36" s="111">
        <f t="shared" si="2"/>
        <v>3.6101396551695544E-2</v>
      </c>
      <c r="L36" s="79"/>
      <c r="M36" s="80"/>
      <c r="N36" s="81">
        <f>分析係数表!H39</f>
        <v>3.7431865322463944E-3</v>
      </c>
      <c r="O36" s="82">
        <f t="shared" si="3"/>
        <v>0.11294499277559088</v>
      </c>
      <c r="P36" s="76">
        <f>分析係数表!C39</f>
        <v>1</v>
      </c>
      <c r="Q36" s="82">
        <f t="shared" si="4"/>
        <v>0.11294499277559088</v>
      </c>
      <c r="R36" s="83">
        <v>0.41145627484775377</v>
      </c>
      <c r="S36" s="84">
        <f t="shared" si="5"/>
        <v>0.51352158238031431</v>
      </c>
      <c r="T36" s="85">
        <f>分析係数表!F39</f>
        <v>0.70432692307692313</v>
      </c>
      <c r="U36" s="86">
        <f t="shared" si="6"/>
        <v>0.36168707605151951</v>
      </c>
      <c r="V36" s="87">
        <f>分析係数表!D39</f>
        <v>3.9285714285714285E-2</v>
      </c>
      <c r="W36" s="167">
        <f t="shared" si="7"/>
        <v>0</v>
      </c>
      <c r="X36" s="76">
        <f>分析係数表!E39</f>
        <v>4.7939560439560443E-2</v>
      </c>
      <c r="Y36" s="166">
        <f t="shared" si="8"/>
        <v>0</v>
      </c>
    </row>
    <row r="37" spans="1:25" x14ac:dyDescent="0.2">
      <c r="A37" s="6" t="s">
        <v>25</v>
      </c>
      <c r="B37" s="5" t="s">
        <v>40</v>
      </c>
      <c r="C37" s="90"/>
      <c r="D37" s="107">
        <f>投入係数表!AJ37</f>
        <v>1.1441647597254005E-4</v>
      </c>
      <c r="E37" s="110">
        <f t="shared" si="9"/>
        <v>1.1441647597254006E-2</v>
      </c>
      <c r="F37" s="85">
        <f>分析係数表!C40</f>
        <v>0.83748410739660462</v>
      </c>
      <c r="G37" s="110">
        <f t="shared" si="0"/>
        <v>9.5821980251327762E-3</v>
      </c>
      <c r="H37" s="110">
        <v>1.0369585745283573E-2</v>
      </c>
      <c r="I37" s="110">
        <f t="shared" si="1"/>
        <v>1.0369585745283573E-2</v>
      </c>
      <c r="J37" s="85">
        <f>分析係数表!G40</f>
        <v>0.52098192071653671</v>
      </c>
      <c r="K37" s="111">
        <f t="shared" si="2"/>
        <v>5.402366698612656E-3</v>
      </c>
      <c r="L37" s="79"/>
      <c r="M37" s="80"/>
      <c r="N37" s="81">
        <f>分析係数表!H40</f>
        <v>2.620230572572476E-2</v>
      </c>
      <c r="O37" s="82">
        <f t="shared" si="3"/>
        <v>0.79061494942913613</v>
      </c>
      <c r="P37" s="76">
        <f>分析係数表!C40</f>
        <v>0.83748410739660462</v>
      </c>
      <c r="Q37" s="82">
        <f t="shared" si="4"/>
        <v>0.66212745521707173</v>
      </c>
      <c r="R37" s="83">
        <v>0.66299471754646477</v>
      </c>
      <c r="S37" s="84">
        <f t="shared" si="5"/>
        <v>0.67336430329174835</v>
      </c>
      <c r="T37" s="85">
        <f>分析係数表!F40</f>
        <v>0.71877591640404714</v>
      </c>
      <c r="U37" s="86">
        <f t="shared" si="6"/>
        <v>0.48399804417229914</v>
      </c>
      <c r="V37" s="87">
        <f>分析係数表!D40</f>
        <v>8.666445513352132E-2</v>
      </c>
      <c r="W37" s="167">
        <f t="shared" si="7"/>
        <v>0</v>
      </c>
      <c r="X37" s="76">
        <f>分析係数表!E40</f>
        <v>5.191574058716205E-2</v>
      </c>
      <c r="Y37" s="166">
        <f t="shared" si="8"/>
        <v>0</v>
      </c>
    </row>
    <row r="38" spans="1:25" x14ac:dyDescent="0.2">
      <c r="A38" s="6" t="s">
        <v>26</v>
      </c>
      <c r="B38" s="5" t="s">
        <v>276</v>
      </c>
      <c r="C38" s="75">
        <f>最終需要_まとめ!C39</f>
        <v>100</v>
      </c>
      <c r="D38" s="107">
        <f>投入係数表!AJ38</f>
        <v>2.0423340961098397E-2</v>
      </c>
      <c r="E38" s="110">
        <f t="shared" si="9"/>
        <v>2.0423340961098395</v>
      </c>
      <c r="F38" s="85">
        <f>分析係数表!C41</f>
        <v>0.81365098605995612</v>
      </c>
      <c r="G38" s="110">
        <f t="shared" si="0"/>
        <v>1.6617471511636401</v>
      </c>
      <c r="H38" s="110">
        <v>1.6911673360218966</v>
      </c>
      <c r="I38" s="110">
        <f t="shared" si="1"/>
        <v>101.69116733602189</v>
      </c>
      <c r="J38" s="85">
        <f>分析係数表!G41</f>
        <v>0.45125858123569795</v>
      </c>
      <c r="K38" s="111">
        <f t="shared" si="2"/>
        <v>45.889011896255191</v>
      </c>
      <c r="L38" s="79"/>
      <c r="M38" s="80"/>
      <c r="N38" s="81">
        <f>分析係数表!H41</f>
        <v>4.9838406251507407E-2</v>
      </c>
      <c r="O38" s="82">
        <f t="shared" si="3"/>
        <v>1.5037985378317074</v>
      </c>
      <c r="P38" s="76">
        <f>分析係数表!C41</f>
        <v>0.81365098605995612</v>
      </c>
      <c r="Q38" s="82">
        <f t="shared" si="4"/>
        <v>1.2235671631422889</v>
      </c>
      <c r="R38" s="83">
        <v>1.2471894273190822</v>
      </c>
      <c r="S38" s="84">
        <f t="shared" si="5"/>
        <v>102.93835676334098</v>
      </c>
      <c r="T38" s="85">
        <f>分析係数表!F41</f>
        <v>0.55572082379862697</v>
      </c>
      <c r="U38" s="86">
        <f t="shared" si="6"/>
        <v>57.204988421000813</v>
      </c>
      <c r="V38" s="87">
        <f>分析係数表!D41</f>
        <v>0.14645308924485126</v>
      </c>
      <c r="W38" s="167">
        <f t="shared" si="7"/>
        <v>15</v>
      </c>
      <c r="X38" s="76">
        <f>分析係数表!E41</f>
        <v>0.13695652173913042</v>
      </c>
      <c r="Y38" s="166">
        <f t="shared" si="8"/>
        <v>14</v>
      </c>
    </row>
    <row r="39" spans="1:25" x14ac:dyDescent="0.2">
      <c r="A39" s="6" t="s">
        <v>51</v>
      </c>
      <c r="B39" s="5" t="s">
        <v>367</v>
      </c>
      <c r="C39" s="90"/>
      <c r="D39" s="107">
        <f>投入係数表!AJ39</f>
        <v>9.7254004576659042E-4</v>
      </c>
      <c r="E39" s="110">
        <f t="shared" si="9"/>
        <v>9.7254004576659045E-2</v>
      </c>
      <c r="F39" s="85">
        <f>分析係数表!C42</f>
        <v>0.2575498575498576</v>
      </c>
      <c r="G39" s="110">
        <f>E39*F39</f>
        <v>2.5047755024871735E-2</v>
      </c>
      <c r="H39" s="110">
        <v>2.9375661953716558E-2</v>
      </c>
      <c r="I39" s="110">
        <f>C39+H39</f>
        <v>2.9375661953716558E-2</v>
      </c>
      <c r="J39" s="85">
        <f>分析係数表!G42</f>
        <v>0.48351648351648352</v>
      </c>
      <c r="K39" s="111">
        <f>I39*J39</f>
        <v>1.4203616768829985E-2</v>
      </c>
      <c r="L39" s="79"/>
      <c r="M39" s="80"/>
      <c r="N39" s="81">
        <f>分析係数表!H42</f>
        <v>1.4085186435772515E-2</v>
      </c>
      <c r="O39" s="82">
        <f t="shared" si="3"/>
        <v>0.4249991996194914</v>
      </c>
      <c r="P39" s="76">
        <f>分析係数表!C42</f>
        <v>0.2575498575498576</v>
      </c>
      <c r="Q39" s="82">
        <f>O39*P39</f>
        <v>0.1094584833208035</v>
      </c>
      <c r="R39" s="83">
        <v>0.11450712663197359</v>
      </c>
      <c r="S39" s="84">
        <f>I39+R39</f>
        <v>0.14388278858569015</v>
      </c>
      <c r="T39" s="85">
        <f>分析係数表!F42</f>
        <v>0.55824175824175826</v>
      </c>
      <c r="U39" s="86">
        <f t="shared" si="6"/>
        <v>8.0321380880802859E-2</v>
      </c>
      <c r="V39" s="87">
        <f>分析係数表!D42</f>
        <v>0.94945054945054941</v>
      </c>
      <c r="W39" s="167">
        <f t="shared" si="7"/>
        <v>0</v>
      </c>
      <c r="X39" s="76">
        <f>分析係数表!E42</f>
        <v>0.76703296703296708</v>
      </c>
      <c r="Y39" s="166">
        <f t="shared" si="8"/>
        <v>0</v>
      </c>
    </row>
    <row r="40" spans="1:25" x14ac:dyDescent="0.2">
      <c r="A40" s="6" t="s">
        <v>194</v>
      </c>
      <c r="B40" s="5" t="s">
        <v>41</v>
      </c>
      <c r="C40" s="90"/>
      <c r="D40" s="107">
        <f>投入係数表!AJ40</f>
        <v>4.645308924485126E-2</v>
      </c>
      <c r="E40" s="110">
        <f t="shared" si="9"/>
        <v>4.6453089244851258</v>
      </c>
      <c r="F40" s="85">
        <f>分析係数表!C43</f>
        <v>0.29732567908148977</v>
      </c>
      <c r="G40" s="110">
        <f>E40*F40</f>
        <v>1.381169630515845</v>
      </c>
      <c r="H40" s="110">
        <v>1.5998480148626331</v>
      </c>
      <c r="I40" s="110">
        <f>C40+H40</f>
        <v>1.5998480148626331</v>
      </c>
      <c r="J40" s="85">
        <f>分析係数表!G43</f>
        <v>0.35619328972357039</v>
      </c>
      <c r="K40" s="111">
        <f>I40*J40</f>
        <v>0.5698551274716448</v>
      </c>
      <c r="L40" s="79"/>
      <c r="M40" s="80"/>
      <c r="N40" s="81">
        <f>分析係数表!H43</f>
        <v>3.7451160098403359E-2</v>
      </c>
      <c r="O40" s="82">
        <f t="shared" si="3"/>
        <v>1.130032118440319</v>
      </c>
      <c r="P40" s="76">
        <f>分析係数表!C43</f>
        <v>0.29732567908148977</v>
      </c>
      <c r="Q40" s="82">
        <f>O40*P40</f>
        <v>0.33598756699916232</v>
      </c>
      <c r="R40" s="83">
        <v>0.53396236495073801</v>
      </c>
      <c r="S40" s="84">
        <f>I40+R40</f>
        <v>2.133810379813371</v>
      </c>
      <c r="T40" s="85">
        <f>分析係数表!F43</f>
        <v>0.64929309981008654</v>
      </c>
      <c r="U40" s="86">
        <f t="shared" si="6"/>
        <v>1.3854683559159617</v>
      </c>
      <c r="V40" s="87">
        <f>分析係数表!D43</f>
        <v>0.15741717661953999</v>
      </c>
      <c r="W40" s="167">
        <f t="shared" si="7"/>
        <v>0</v>
      </c>
      <c r="X40" s="76">
        <f>分析係数表!E43</f>
        <v>0.1249208693817261</v>
      </c>
      <c r="Y40" s="166">
        <f t="shared" si="8"/>
        <v>0</v>
      </c>
    </row>
    <row r="41" spans="1:25" x14ac:dyDescent="0.2">
      <c r="A41" s="6" t="s">
        <v>340</v>
      </c>
      <c r="B41" s="5" t="s">
        <v>42</v>
      </c>
      <c r="C41" s="90"/>
      <c r="D41" s="107">
        <f>投入係数表!AJ41</f>
        <v>1.2814645308924484E-2</v>
      </c>
      <c r="E41" s="110">
        <f t="shared" si="9"/>
        <v>1.2814645308924484</v>
      </c>
      <c r="F41" s="85">
        <f>分析係数表!C44</f>
        <v>0.43971020730220212</v>
      </c>
      <c r="G41" s="110">
        <f>E41*F41</f>
        <v>0.56347303452913766</v>
      </c>
      <c r="H41" s="110">
        <v>0.5798461425461835</v>
      </c>
      <c r="I41" s="110">
        <f>C41+H41</f>
        <v>0.5798461425461835</v>
      </c>
      <c r="J41" s="85">
        <f>分析係数表!G44</f>
        <v>0.26333317697828229</v>
      </c>
      <c r="K41" s="111">
        <f>I41*J41</f>
        <v>0.15269272687528843</v>
      </c>
      <c r="L41" s="79"/>
      <c r="M41" s="80"/>
      <c r="N41" s="81">
        <f>分析係数表!H44</f>
        <v>0.10921807920505523</v>
      </c>
      <c r="O41" s="82">
        <f t="shared" si="3"/>
        <v>3.2954903691042894</v>
      </c>
      <c r="P41" s="76">
        <f>分析係数表!C44</f>
        <v>0.43971020730220212</v>
      </c>
      <c r="Q41" s="82">
        <f>O41*P41</f>
        <v>1.4490607533612576</v>
      </c>
      <c r="R41" s="83">
        <v>1.471788986417037</v>
      </c>
      <c r="S41" s="84">
        <f>I41+R41</f>
        <v>2.0516351289632206</v>
      </c>
      <c r="T41" s="85">
        <f>分析係数表!F44</f>
        <v>0.45991838266335194</v>
      </c>
      <c r="U41" s="86">
        <f t="shared" si="6"/>
        <v>0.94358471032808189</v>
      </c>
      <c r="V41" s="87">
        <f>分析係数表!D44</f>
        <v>0.16642431633753929</v>
      </c>
      <c r="W41" s="167">
        <f t="shared" si="7"/>
        <v>0</v>
      </c>
      <c r="X41" s="76">
        <f>分析係数表!E44</f>
        <v>0.11782916647122285</v>
      </c>
      <c r="Y41" s="166">
        <f t="shared" si="8"/>
        <v>0</v>
      </c>
    </row>
    <row r="42" spans="1:25" x14ac:dyDescent="0.2">
      <c r="A42" s="6" t="s">
        <v>341</v>
      </c>
      <c r="B42" s="5" t="s">
        <v>278</v>
      </c>
      <c r="C42" s="90"/>
      <c r="D42" s="107">
        <f>投入係数表!AJ42</f>
        <v>1.3157894736842105E-3</v>
      </c>
      <c r="E42" s="110">
        <f t="shared" si="9"/>
        <v>0.13157894736842105</v>
      </c>
      <c r="F42" s="85">
        <f>分析係数表!C45</f>
        <v>1</v>
      </c>
      <c r="G42" s="110">
        <f>E42*F42</f>
        <v>0.13157894736842105</v>
      </c>
      <c r="H42" s="110">
        <v>0.14248524563531206</v>
      </c>
      <c r="I42" s="110">
        <f>C42+H42</f>
        <v>0.14248524563531206</v>
      </c>
      <c r="J42" s="85">
        <f>分析係数表!G45</f>
        <v>0</v>
      </c>
      <c r="K42" s="111">
        <f>I42*J42</f>
        <v>0</v>
      </c>
      <c r="L42" s="79"/>
      <c r="M42" s="80"/>
      <c r="N42" s="81">
        <f>分析係数表!H45</f>
        <v>0</v>
      </c>
      <c r="O42" s="82">
        <f t="shared" si="3"/>
        <v>0</v>
      </c>
      <c r="P42" s="76">
        <f>分析係数表!C45</f>
        <v>1</v>
      </c>
      <c r="Q42" s="82">
        <f>O42*P42</f>
        <v>0</v>
      </c>
      <c r="R42" s="83">
        <v>1.3675172558091295E-2</v>
      </c>
      <c r="S42" s="84">
        <f>I42+R42</f>
        <v>0.15616041819340337</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4.7482837528604119E-3</v>
      </c>
      <c r="E43" s="110">
        <f t="shared" si="9"/>
        <v>0.47482837528604116</v>
      </c>
      <c r="F43" s="85">
        <f>分析係数表!C46</f>
        <v>1</v>
      </c>
      <c r="G43" s="110">
        <f>E43*F43</f>
        <v>0.47482837528604116</v>
      </c>
      <c r="H43" s="110">
        <v>0.53797969980216676</v>
      </c>
      <c r="I43" s="110">
        <f>C43+H43</f>
        <v>0.53797969980216676</v>
      </c>
      <c r="J43" s="85">
        <f>分析係数表!G46</f>
        <v>9.3457943925233638E-3</v>
      </c>
      <c r="K43" s="111">
        <f>I43*J43</f>
        <v>5.0278476617024925E-3</v>
      </c>
      <c r="L43" s="79"/>
      <c r="M43" s="80"/>
      <c r="N43" s="81">
        <f>分析係数表!H46</f>
        <v>5.0031354010901551E-2</v>
      </c>
      <c r="O43" s="82">
        <f t="shared" si="3"/>
        <v>1.5096204446758099</v>
      </c>
      <c r="P43" s="76">
        <f>分析係数表!C46</f>
        <v>1</v>
      </c>
      <c r="Q43" s="82">
        <f>O43*P43</f>
        <v>1.5096204446758099</v>
      </c>
      <c r="R43" s="83">
        <v>1.5734338513163266</v>
      </c>
      <c r="S43" s="84">
        <f>I43+R43</f>
        <v>2.1114135511184933</v>
      </c>
      <c r="T43" s="85">
        <f>分析係数表!F46</f>
        <v>0.31355140186915886</v>
      </c>
      <c r="U43" s="86">
        <f t="shared" si="6"/>
        <v>0.66203667887874251</v>
      </c>
      <c r="V43" s="87">
        <f>分析係数表!D46</f>
        <v>6.2305295950155766E-4</v>
      </c>
      <c r="W43" s="167">
        <f t="shared" si="7"/>
        <v>0</v>
      </c>
      <c r="X43" s="76">
        <f>分析係数表!E46</f>
        <v>2.0249221183800624E-3</v>
      </c>
      <c r="Y43" s="166">
        <f t="shared" si="8"/>
        <v>0</v>
      </c>
    </row>
    <row r="44" spans="1:25" x14ac:dyDescent="0.2">
      <c r="A44" s="192">
        <v>40</v>
      </c>
      <c r="B44" s="14" t="s">
        <v>150</v>
      </c>
      <c r="C44" s="197">
        <f>SUM(C5:C43)</f>
        <v>100</v>
      </c>
      <c r="D44" s="108">
        <f>投入係数表!AJ44</f>
        <v>0.43564073226544625</v>
      </c>
      <c r="E44" s="96">
        <f>SUM(E5:E43)</f>
        <v>43.564073226544629</v>
      </c>
      <c r="F44" s="98">
        <f>分析係数表!C47</f>
        <v>0.44631798907903963</v>
      </c>
      <c r="G44" s="96">
        <f>SUM(G5:G43)</f>
        <v>9.6492326570400966</v>
      </c>
      <c r="H44" s="96">
        <f>SUM(H5:H43)</f>
        <v>10.861123673880684</v>
      </c>
      <c r="I44" s="96">
        <f>SUM(I5:I43)</f>
        <v>110.86112367388068</v>
      </c>
      <c r="J44" s="98">
        <f>分析係数表!G47</f>
        <v>0.26122233306007958</v>
      </c>
      <c r="K44" s="112">
        <f>SUM(K5:K43)</f>
        <v>48.123584842540453</v>
      </c>
      <c r="L44" s="94">
        <f>最終需要_まとめ!$L$33</f>
        <v>0.627</v>
      </c>
      <c r="M44" s="91">
        <f>K44*L44</f>
        <v>30.173487696272865</v>
      </c>
      <c r="N44" s="95">
        <f>分析係数表!H47</f>
        <v>1</v>
      </c>
      <c r="O44" s="96">
        <f>SUM(O5:O43)</f>
        <v>30.173487696272865</v>
      </c>
      <c r="P44" s="92">
        <f>分析係数表!C47</f>
        <v>0.44631798907903963</v>
      </c>
      <c r="Q44" s="96">
        <f>SUM(Q5:Q43)</f>
        <v>13.088258788669677</v>
      </c>
      <c r="R44" s="91">
        <f>SUM(R5:R43)</f>
        <v>14.760536535370459</v>
      </c>
      <c r="S44" s="97">
        <f>SUM(S5:S43)</f>
        <v>125.62166020925113</v>
      </c>
      <c r="T44" s="98">
        <f>分析係数表!F47</f>
        <v>0.52393110055407954</v>
      </c>
      <c r="U44" s="99">
        <f>SUM(U5:U43)</f>
        <v>71.338938013943419</v>
      </c>
      <c r="V44" s="100">
        <f>分析係数表!D47</f>
        <v>0.10969491056701794</v>
      </c>
      <c r="W44" s="164">
        <f>SUM(W5:W43)</f>
        <v>16</v>
      </c>
      <c r="X44" s="92">
        <f>分析係数表!E47</f>
        <v>8.3823050104198563E-2</v>
      </c>
      <c r="Y44" s="165">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2.1978021978021978E-3</v>
      </c>
      <c r="E5" s="110">
        <f>$C$39*D5</f>
        <v>0.21978021978021978</v>
      </c>
      <c r="F5" s="85">
        <f>分析係数表!C8</f>
        <v>0.75107940679556973</v>
      </c>
      <c r="G5" s="110">
        <f t="shared" ref="G5:G38" si="0">E5*F5</f>
        <v>0.1650723970979274</v>
      </c>
      <c r="H5" s="110">
        <f t="array" ref="H5:H43">MMULT(逆行列係数!C5:AO43,'35'!G5:G43)</f>
        <v>0.20111553981531216</v>
      </c>
      <c r="I5" s="110">
        <f t="shared" ref="I5:I38" si="1">C5+H5</f>
        <v>0.20111553981531216</v>
      </c>
      <c r="J5" s="85">
        <f>分析係数表!G8</f>
        <v>0.11972085188304657</v>
      </c>
      <c r="K5" s="111">
        <f t="shared" ref="K5:K38" si="2">I5*J5</f>
        <v>2.4077723753607942E-2</v>
      </c>
      <c r="L5" s="79" t="s">
        <v>177</v>
      </c>
      <c r="M5" s="80" t="s">
        <v>177</v>
      </c>
      <c r="N5" s="81">
        <f>分析係数表!H8</f>
        <v>1.1750518547103371E-2</v>
      </c>
      <c r="O5" s="82">
        <f t="shared" ref="O5:O43" si="3">$M$44*N5</f>
        <v>0.38100129024698776</v>
      </c>
      <c r="P5" s="76">
        <f>分析係数表!C8</f>
        <v>0.75107940679556973</v>
      </c>
      <c r="Q5" s="82">
        <f t="shared" ref="Q5:Q38" si="4">O5*P5</f>
        <v>0.28616222306705424</v>
      </c>
      <c r="R5" s="83">
        <f t="array" ref="R5:R43">MMULT(逆行列係数!C5:AO43,'35'!Q5:Q43)</f>
        <v>0.40403124091990567</v>
      </c>
      <c r="S5" s="84">
        <f t="shared" ref="S5:S38" si="5">I5+R5</f>
        <v>0.60514678073521777</v>
      </c>
      <c r="T5" s="85">
        <f>分析係数表!F8</f>
        <v>0.45193117555047529</v>
      </c>
      <c r="U5" s="86">
        <f t="shared" ref="U5:U38" si="6">S5*T5</f>
        <v>0.2734846959982527</v>
      </c>
      <c r="V5" s="87">
        <f>分析係数表!D8</f>
        <v>0.30718325111298278</v>
      </c>
      <c r="W5" s="167">
        <f t="shared" ref="W5:W38" si="7">ROUND(S5*V5,0)</f>
        <v>0</v>
      </c>
      <c r="X5" s="76">
        <f>分析係数表!E8</f>
        <v>0.19756948622307785</v>
      </c>
      <c r="Y5" s="166">
        <f t="shared" ref="Y5:Y38" si="8">ROUND(S5*X5,0)</f>
        <v>0</v>
      </c>
    </row>
    <row r="6" spans="1:25" x14ac:dyDescent="0.2">
      <c r="A6" s="6" t="s">
        <v>219</v>
      </c>
      <c r="B6" s="5" t="s">
        <v>265</v>
      </c>
      <c r="C6" s="90"/>
      <c r="D6" s="107">
        <f>投入係数表!AK6</f>
        <v>0</v>
      </c>
      <c r="E6" s="110">
        <f t="shared" ref="E6:E43" si="9">$C$39*D6</f>
        <v>0</v>
      </c>
      <c r="F6" s="85">
        <f>分析係数表!C9</f>
        <v>5.0420168067226934E-2</v>
      </c>
      <c r="G6" s="110">
        <f t="shared" si="0"/>
        <v>0</v>
      </c>
      <c r="H6" s="110">
        <v>9.4125284325966333E-5</v>
      </c>
      <c r="I6" s="110">
        <f t="shared" si="1"/>
        <v>9.4125284325966333E-5</v>
      </c>
      <c r="J6" s="85">
        <f>分析係数表!G9</f>
        <v>0.2857142857142857</v>
      </c>
      <c r="K6" s="111">
        <f t="shared" si="2"/>
        <v>2.6892938378847522E-5</v>
      </c>
      <c r="L6" s="79"/>
      <c r="M6" s="80"/>
      <c r="N6" s="81">
        <f>分析係数表!H9</f>
        <v>6.077854420915537E-4</v>
      </c>
      <c r="O6" s="82">
        <f t="shared" si="3"/>
        <v>1.9706963288637299E-2</v>
      </c>
      <c r="P6" s="76">
        <f>分析係数表!C9</f>
        <v>5.0420168067226934E-2</v>
      </c>
      <c r="Q6" s="82">
        <f t="shared" si="4"/>
        <v>9.9362840110776385E-4</v>
      </c>
      <c r="R6" s="83">
        <v>1.1442427384732753E-3</v>
      </c>
      <c r="S6" s="84">
        <f t="shared" si="5"/>
        <v>1.2383680227992418E-3</v>
      </c>
      <c r="T6" s="85">
        <f>分析係数表!F9</f>
        <v>0.7142857142857143</v>
      </c>
      <c r="U6" s="86">
        <f t="shared" si="6"/>
        <v>8.8454858771374418E-4</v>
      </c>
      <c r="V6" s="87">
        <f>分析係数表!D9</f>
        <v>0.14285714285714285</v>
      </c>
      <c r="W6" s="167">
        <f t="shared" si="7"/>
        <v>0</v>
      </c>
      <c r="X6" s="76">
        <f>分析係数表!E9</f>
        <v>0</v>
      </c>
      <c r="Y6" s="166">
        <f t="shared" si="8"/>
        <v>0</v>
      </c>
    </row>
    <row r="7" spans="1:25" x14ac:dyDescent="0.2">
      <c r="A7" s="6" t="s">
        <v>220</v>
      </c>
      <c r="B7" s="5" t="s">
        <v>266</v>
      </c>
      <c r="C7" s="90"/>
      <c r="D7" s="107">
        <f>投入係数表!AK7</f>
        <v>0</v>
      </c>
      <c r="E7" s="110">
        <f t="shared" si="9"/>
        <v>0</v>
      </c>
      <c r="F7" s="85">
        <f>分析係数表!C10</f>
        <v>1</v>
      </c>
      <c r="G7" s="110">
        <f t="shared" si="0"/>
        <v>0</v>
      </c>
      <c r="H7" s="110">
        <v>4.5446439525155029E-2</v>
      </c>
      <c r="I7" s="110">
        <f t="shared" si="1"/>
        <v>4.5446439525155029E-2</v>
      </c>
      <c r="J7" s="85">
        <f>分析係数表!G10</f>
        <v>0.17928858290304073</v>
      </c>
      <c r="K7" s="111">
        <f t="shared" si="2"/>
        <v>8.1480277404537838E-3</v>
      </c>
      <c r="L7" s="79"/>
      <c r="M7" s="80"/>
      <c r="N7" s="81">
        <f>分析係数表!H10</f>
        <v>1.1866287202739858E-3</v>
      </c>
      <c r="O7" s="82">
        <f t="shared" si="3"/>
        <v>3.8475499754006152E-2</v>
      </c>
      <c r="P7" s="76">
        <f>分析係数表!C10</f>
        <v>1</v>
      </c>
      <c r="Q7" s="82">
        <f t="shared" si="4"/>
        <v>3.8475499754006152E-2</v>
      </c>
      <c r="R7" s="83">
        <v>6.4118846672766627E-2</v>
      </c>
      <c r="S7" s="84">
        <f t="shared" si="5"/>
        <v>0.10956528619792166</v>
      </c>
      <c r="T7" s="85">
        <f>分析係数表!F10</f>
        <v>0.51912411550965765</v>
      </c>
      <c r="U7" s="86">
        <f t="shared" si="6"/>
        <v>5.6877982288058584E-2</v>
      </c>
      <c r="V7" s="87">
        <f>分析係数表!D10</f>
        <v>0.10594759992350354</v>
      </c>
      <c r="W7" s="167">
        <f t="shared" si="7"/>
        <v>0</v>
      </c>
      <c r="X7" s="76">
        <f>分析係数表!E10</f>
        <v>0.11550965767833238</v>
      </c>
      <c r="Y7" s="166">
        <f t="shared" si="8"/>
        <v>0</v>
      </c>
    </row>
    <row r="8" spans="1:25" x14ac:dyDescent="0.2">
      <c r="A8" s="6" t="s">
        <v>221</v>
      </c>
      <c r="B8" s="5" t="s">
        <v>27</v>
      </c>
      <c r="C8" s="90"/>
      <c r="D8" s="107">
        <f>投入係数表!AK8</f>
        <v>0</v>
      </c>
      <c r="E8" s="110">
        <f t="shared" si="9"/>
        <v>0</v>
      </c>
      <c r="F8" s="85">
        <f>分析係数表!C11</f>
        <v>1.2755102040816757E-3</v>
      </c>
      <c r="G8" s="110">
        <f t="shared" si="0"/>
        <v>0</v>
      </c>
      <c r="H8" s="110">
        <v>1.1850634320662156E-4</v>
      </c>
      <c r="I8" s="110">
        <f t="shared" si="1"/>
        <v>1.1850634320662156E-4</v>
      </c>
      <c r="J8" s="85">
        <f>分析係数表!G11</f>
        <v>0.5714285714285714</v>
      </c>
      <c r="K8" s="111">
        <f t="shared" si="2"/>
        <v>6.7717910403783748E-5</v>
      </c>
      <c r="L8" s="79"/>
      <c r="M8" s="80"/>
      <c r="N8" s="81">
        <f>分析係数表!H11</f>
        <v>-1.9294775939414404E-5</v>
      </c>
      <c r="O8" s="82">
        <f t="shared" si="3"/>
        <v>-6.256178821789619E-4</v>
      </c>
      <c r="P8" s="76">
        <f>分析係数表!C11</f>
        <v>1.2755102040816757E-3</v>
      </c>
      <c r="Q8" s="82">
        <f t="shared" si="4"/>
        <v>-7.9798199257523344E-7</v>
      </c>
      <c r="R8" s="83">
        <v>1.7514742182099139E-4</v>
      </c>
      <c r="S8" s="84">
        <f t="shared" si="5"/>
        <v>2.9365376502761293E-4</v>
      </c>
      <c r="T8" s="85">
        <f>分析係数表!F11</f>
        <v>0.8571428571428571</v>
      </c>
      <c r="U8" s="86">
        <f t="shared" si="6"/>
        <v>2.5170322716652538E-4</v>
      </c>
      <c r="V8" s="87">
        <f>分析係数表!D11</f>
        <v>0.14285714285714285</v>
      </c>
      <c r="W8" s="167">
        <f t="shared" si="7"/>
        <v>0</v>
      </c>
      <c r="X8" s="76">
        <f>分析係数表!E11</f>
        <v>0</v>
      </c>
      <c r="Y8" s="166">
        <f t="shared" si="8"/>
        <v>0</v>
      </c>
    </row>
    <row r="9" spans="1:25" x14ac:dyDescent="0.2">
      <c r="A9" s="6" t="s">
        <v>222</v>
      </c>
      <c r="B9" s="5" t="s">
        <v>190</v>
      </c>
      <c r="C9" s="90"/>
      <c r="D9" s="107">
        <f>投入係数表!AK9</f>
        <v>2.1978021978021978E-3</v>
      </c>
      <c r="E9" s="110">
        <f t="shared" si="9"/>
        <v>0.21978021978021978</v>
      </c>
      <c r="F9" s="85">
        <f>分析係数表!C12</f>
        <v>9.1502903081732923E-2</v>
      </c>
      <c r="G9" s="110">
        <f t="shared" si="0"/>
        <v>2.011052814983141E-2</v>
      </c>
      <c r="H9" s="110">
        <v>2.6068461415191611E-2</v>
      </c>
      <c r="I9" s="110">
        <f t="shared" si="1"/>
        <v>2.6068461415191611E-2</v>
      </c>
      <c r="J9" s="85">
        <f>分析係数表!G12</f>
        <v>0.14161426479455594</v>
      </c>
      <c r="K9" s="111">
        <f t="shared" si="2"/>
        <v>3.6916659976376095E-3</v>
      </c>
      <c r="L9" s="79"/>
      <c r="M9" s="80"/>
      <c r="N9" s="81">
        <f>分析係数表!H12</f>
        <v>9.0270609232550286E-2</v>
      </c>
      <c r="O9" s="82">
        <f t="shared" si="3"/>
        <v>2.9269532617742731</v>
      </c>
      <c r="P9" s="76">
        <f>分析係数表!C12</f>
        <v>9.1502903081732923E-2</v>
      </c>
      <c r="Q9" s="82">
        <f t="shared" si="4"/>
        <v>0.26782472063689339</v>
      </c>
      <c r="R9" s="83">
        <v>0.30455898134405401</v>
      </c>
      <c r="S9" s="84">
        <f t="shared" si="5"/>
        <v>0.3306274427592456</v>
      </c>
      <c r="T9" s="85">
        <f>分析係数表!F12</f>
        <v>0.30579722628994743</v>
      </c>
      <c r="U9" s="86">
        <f t="shared" si="6"/>
        <v>0.10110495493111567</v>
      </c>
      <c r="V9" s="87">
        <f>分析係数表!D12</f>
        <v>8.803514514600741E-2</v>
      </c>
      <c r="W9" s="167">
        <f t="shared" si="7"/>
        <v>0</v>
      </c>
      <c r="X9" s="76">
        <f>分析係数表!E12</f>
        <v>7.1754673098458094E-2</v>
      </c>
      <c r="Y9" s="166">
        <f t="shared" si="8"/>
        <v>0</v>
      </c>
    </row>
    <row r="10" spans="1:25" x14ac:dyDescent="0.2">
      <c r="A10" s="6" t="s">
        <v>223</v>
      </c>
      <c r="B10" s="5" t="s">
        <v>28</v>
      </c>
      <c r="C10" s="90"/>
      <c r="D10" s="107">
        <f>投入係数表!AK10</f>
        <v>2.6373626373626374E-2</v>
      </c>
      <c r="E10" s="110">
        <f t="shared" si="9"/>
        <v>2.6373626373626373</v>
      </c>
      <c r="F10" s="85">
        <f>分析係数表!C13</f>
        <v>0</v>
      </c>
      <c r="G10" s="110">
        <f t="shared" si="0"/>
        <v>0</v>
      </c>
      <c r="H10" s="110">
        <v>0</v>
      </c>
      <c r="I10" s="110">
        <f t="shared" si="1"/>
        <v>0</v>
      </c>
      <c r="J10" s="85">
        <f>分析係数表!G13</f>
        <v>0.24752475247524752</v>
      </c>
      <c r="K10" s="111">
        <f t="shared" si="2"/>
        <v>0</v>
      </c>
      <c r="L10" s="79"/>
      <c r="M10" s="80"/>
      <c r="N10" s="81">
        <f>分析係数表!H13</f>
        <v>1.3593169649317447E-2</v>
      </c>
      <c r="O10" s="82">
        <f t="shared" si="3"/>
        <v>0.44074779799507868</v>
      </c>
      <c r="P10" s="76">
        <f>分析係数表!C13</f>
        <v>0</v>
      </c>
      <c r="Q10" s="82">
        <f t="shared" si="4"/>
        <v>0</v>
      </c>
      <c r="R10" s="83">
        <v>0</v>
      </c>
      <c r="S10" s="84">
        <f t="shared" si="5"/>
        <v>0</v>
      </c>
      <c r="T10" s="85">
        <f>分析係数表!F13</f>
        <v>0.38613861386138615</v>
      </c>
      <c r="U10" s="86">
        <f t="shared" si="6"/>
        <v>0</v>
      </c>
      <c r="V10" s="87">
        <f>分析係数表!D13</f>
        <v>0.74257425742574257</v>
      </c>
      <c r="W10" s="167">
        <f t="shared" si="7"/>
        <v>0</v>
      </c>
      <c r="X10" s="76">
        <f>分析係数表!E13</f>
        <v>0.65346534653465349</v>
      </c>
      <c r="Y10" s="166">
        <f t="shared" si="8"/>
        <v>0</v>
      </c>
    </row>
    <row r="11" spans="1:25" x14ac:dyDescent="0.2">
      <c r="A11" s="6" t="s">
        <v>224</v>
      </c>
      <c r="B11" s="5" t="s">
        <v>267</v>
      </c>
      <c r="C11" s="90"/>
      <c r="D11" s="107">
        <f>投入係数表!AK11</f>
        <v>1.9780219780219779E-2</v>
      </c>
      <c r="E11" s="110">
        <f t="shared" si="9"/>
        <v>1.9780219780219779</v>
      </c>
      <c r="F11" s="85">
        <f>分析係数表!C14</f>
        <v>8.6714152988541793E-3</v>
      </c>
      <c r="G11" s="110">
        <f t="shared" si="0"/>
        <v>1.7152250041689583E-2</v>
      </c>
      <c r="H11" s="110">
        <v>2.0152481228095154E-2</v>
      </c>
      <c r="I11" s="110">
        <f t="shared" si="1"/>
        <v>2.0152481228095154E-2</v>
      </c>
      <c r="J11" s="85">
        <f>分析係数表!G14</f>
        <v>0.2</v>
      </c>
      <c r="K11" s="111">
        <f t="shared" si="2"/>
        <v>4.0304962456190309E-3</v>
      </c>
      <c r="L11" s="79"/>
      <c r="M11" s="80"/>
      <c r="N11" s="81">
        <f>分析係数表!H14</f>
        <v>1.1383917804254498E-3</v>
      </c>
      <c r="O11" s="82">
        <f t="shared" si="3"/>
        <v>3.6911455048558757E-2</v>
      </c>
      <c r="P11" s="76">
        <f>分析係数表!C14</f>
        <v>8.6714152988541793E-3</v>
      </c>
      <c r="Q11" s="82">
        <f t="shared" si="4"/>
        <v>3.2007455601104076E-4</v>
      </c>
      <c r="R11" s="83">
        <v>2.5640716185444689E-3</v>
      </c>
      <c r="S11" s="84">
        <f t="shared" si="5"/>
        <v>2.2716552846639624E-2</v>
      </c>
      <c r="T11" s="85">
        <f>分析係数表!F14</f>
        <v>0.33888888888888891</v>
      </c>
      <c r="U11" s="86">
        <f t="shared" si="6"/>
        <v>7.6983873535834283E-3</v>
      </c>
      <c r="V11" s="87">
        <f>分析係数表!D14</f>
        <v>0.15</v>
      </c>
      <c r="W11" s="167">
        <f t="shared" si="7"/>
        <v>0</v>
      </c>
      <c r="X11" s="76">
        <f>分析係数表!E14</f>
        <v>7.2222222222222215E-2</v>
      </c>
      <c r="Y11" s="166">
        <f t="shared" si="8"/>
        <v>0</v>
      </c>
    </row>
    <row r="12" spans="1:25" x14ac:dyDescent="0.2">
      <c r="A12" s="6" t="s">
        <v>225</v>
      </c>
      <c r="B12" s="5" t="s">
        <v>29</v>
      </c>
      <c r="C12" s="90"/>
      <c r="D12" s="107">
        <f>投入係数表!AK12</f>
        <v>2.1978021978021978E-3</v>
      </c>
      <c r="E12" s="110">
        <f t="shared" si="9"/>
        <v>0.21978021978021978</v>
      </c>
      <c r="F12" s="85">
        <f>分析係数表!C15</f>
        <v>0</v>
      </c>
      <c r="G12" s="110">
        <f t="shared" si="0"/>
        <v>0</v>
      </c>
      <c r="H12" s="110">
        <v>0</v>
      </c>
      <c r="I12" s="110">
        <f t="shared" si="1"/>
        <v>0</v>
      </c>
      <c r="J12" s="85">
        <f>分析係数表!G15</f>
        <v>9.5574757789997383E-2</v>
      </c>
      <c r="K12" s="111">
        <f t="shared" si="2"/>
        <v>0</v>
      </c>
      <c r="L12" s="79"/>
      <c r="M12" s="80"/>
      <c r="N12" s="81">
        <f>分析係数表!H15</f>
        <v>8.3642853697361436E-3</v>
      </c>
      <c r="O12" s="82">
        <f t="shared" si="3"/>
        <v>0.27120535192457995</v>
      </c>
      <c r="P12" s="76">
        <f>分析係数表!C15</f>
        <v>0</v>
      </c>
      <c r="Q12" s="82">
        <f t="shared" si="4"/>
        <v>0</v>
      </c>
      <c r="R12" s="83">
        <v>0</v>
      </c>
      <c r="S12" s="84">
        <f t="shared" si="5"/>
        <v>0</v>
      </c>
      <c r="T12" s="85">
        <f>分析係数表!F15</f>
        <v>0.30426813301911493</v>
      </c>
      <c r="U12" s="86">
        <f t="shared" si="6"/>
        <v>0</v>
      </c>
      <c r="V12" s="87">
        <f>分析係数表!D15</f>
        <v>2.9065200314218383E-2</v>
      </c>
      <c r="W12" s="167">
        <f t="shared" si="7"/>
        <v>0</v>
      </c>
      <c r="X12" s="76">
        <f>分析係数表!E15</f>
        <v>2.5923016496465043E-2</v>
      </c>
      <c r="Y12" s="166">
        <f t="shared" si="8"/>
        <v>0</v>
      </c>
    </row>
    <row r="13" spans="1:25" x14ac:dyDescent="0.2">
      <c r="A13" s="6" t="s">
        <v>226</v>
      </c>
      <c r="B13" s="5" t="s">
        <v>30</v>
      </c>
      <c r="C13" s="90"/>
      <c r="D13" s="107">
        <f>投入係数表!AK13</f>
        <v>4.3956043956043956E-3</v>
      </c>
      <c r="E13" s="110">
        <f t="shared" si="9"/>
        <v>0.43956043956043955</v>
      </c>
      <c r="F13" s="85">
        <f>分析係数表!C16</f>
        <v>2.5322997416020621E-2</v>
      </c>
      <c r="G13" s="110">
        <f t="shared" si="0"/>
        <v>1.1130987875173899E-2</v>
      </c>
      <c r="H13" s="110">
        <v>1.3513308117545229E-2</v>
      </c>
      <c r="I13" s="110">
        <f t="shared" si="1"/>
        <v>1.3513308117545229E-2</v>
      </c>
      <c r="J13" s="85">
        <f>分析係数表!G16</f>
        <v>3.2710280373831772E-2</v>
      </c>
      <c r="K13" s="111">
        <f t="shared" si="2"/>
        <v>4.4202409730288126E-4</v>
      </c>
      <c r="L13" s="79"/>
      <c r="M13" s="80"/>
      <c r="N13" s="81">
        <f>分析係数表!H16</f>
        <v>1.6091843133471614E-2</v>
      </c>
      <c r="O13" s="82">
        <f t="shared" si="3"/>
        <v>0.52176531373725432</v>
      </c>
      <c r="P13" s="76">
        <f>分析係数表!C16</f>
        <v>2.5322997416020621E-2</v>
      </c>
      <c r="Q13" s="82">
        <f t="shared" si="4"/>
        <v>1.321266169153768E-2</v>
      </c>
      <c r="R13" s="83">
        <v>1.5655047519244649E-2</v>
      </c>
      <c r="S13" s="84">
        <f t="shared" si="5"/>
        <v>2.9168355636789878E-2</v>
      </c>
      <c r="T13" s="85">
        <f>分析係数表!F16</f>
        <v>0.28504672897196259</v>
      </c>
      <c r="U13" s="86">
        <f t="shared" si="6"/>
        <v>8.3143443637578619E-3</v>
      </c>
      <c r="V13" s="87">
        <f>分析係数表!D16</f>
        <v>2.8037383177570093E-2</v>
      </c>
      <c r="W13" s="167">
        <f t="shared" si="7"/>
        <v>0</v>
      </c>
      <c r="X13" s="76">
        <f>分析係数表!E16</f>
        <v>1.8691588785046728E-2</v>
      </c>
      <c r="Y13" s="166">
        <f t="shared" si="8"/>
        <v>0</v>
      </c>
    </row>
    <row r="14" spans="1:25" x14ac:dyDescent="0.2">
      <c r="A14" s="6" t="s">
        <v>2</v>
      </c>
      <c r="B14" s="5" t="s">
        <v>364</v>
      </c>
      <c r="C14" s="90"/>
      <c r="D14" s="107">
        <f>投入係数表!AK14</f>
        <v>8.7912087912087912E-3</v>
      </c>
      <c r="E14" s="110">
        <f t="shared" si="9"/>
        <v>0.87912087912087911</v>
      </c>
      <c r="F14" s="85">
        <f>分析係数表!C17</f>
        <v>1.516108654453574E-2</v>
      </c>
      <c r="G14" s="110">
        <f t="shared" si="0"/>
        <v>1.3328427731459992E-2</v>
      </c>
      <c r="H14" s="110">
        <v>1.8356159257738609E-2</v>
      </c>
      <c r="I14" s="110">
        <f t="shared" si="1"/>
        <v>1.8356159257738609E-2</v>
      </c>
      <c r="J14" s="85">
        <f>分析係数表!G17</f>
        <v>0.22093023255813954</v>
      </c>
      <c r="K14" s="111">
        <f t="shared" si="2"/>
        <v>4.0554305336864367E-3</v>
      </c>
      <c r="L14" s="79"/>
      <c r="M14" s="80"/>
      <c r="N14" s="81">
        <f>分析係数表!H17</f>
        <v>2.7205634074574307E-3</v>
      </c>
      <c r="O14" s="82">
        <f t="shared" si="3"/>
        <v>8.8212121387233625E-2</v>
      </c>
      <c r="P14" s="76">
        <f>分析係数表!C17</f>
        <v>1.516108654453574E-2</v>
      </c>
      <c r="Q14" s="82">
        <f t="shared" si="4"/>
        <v>1.3373916066289411E-3</v>
      </c>
      <c r="R14" s="83">
        <v>2.9785751183565188E-3</v>
      </c>
      <c r="S14" s="84">
        <f t="shared" si="5"/>
        <v>2.1334734376095128E-2</v>
      </c>
      <c r="T14" s="85">
        <f>分析係数表!F17</f>
        <v>0.34593023255813954</v>
      </c>
      <c r="U14" s="86">
        <f t="shared" si="6"/>
        <v>7.380329624288722E-3</v>
      </c>
      <c r="V14" s="87">
        <f>分析係数表!D17</f>
        <v>0.13372093023255813</v>
      </c>
      <c r="W14" s="167">
        <f t="shared" si="7"/>
        <v>0</v>
      </c>
      <c r="X14" s="76">
        <f>分析係数表!E17</f>
        <v>0.10174418604651163</v>
      </c>
      <c r="Y14" s="166">
        <f t="shared" si="8"/>
        <v>0</v>
      </c>
    </row>
    <row r="15" spans="1:25" x14ac:dyDescent="0.2">
      <c r="A15" s="6" t="s">
        <v>3</v>
      </c>
      <c r="B15" s="5" t="s">
        <v>31</v>
      </c>
      <c r="C15" s="90"/>
      <c r="D15" s="107">
        <f>投入係数表!AK15</f>
        <v>0</v>
      </c>
      <c r="E15" s="110">
        <f t="shared" si="9"/>
        <v>0</v>
      </c>
      <c r="F15" s="85">
        <f>分析係数表!C18</f>
        <v>0.19618745035742657</v>
      </c>
      <c r="G15" s="110">
        <f t="shared" si="0"/>
        <v>0</v>
      </c>
      <c r="H15" s="110">
        <v>1.3533499066112443E-2</v>
      </c>
      <c r="I15" s="110">
        <f t="shared" si="1"/>
        <v>1.3533499066112443E-2</v>
      </c>
      <c r="J15" s="85">
        <f>分析係数表!G18</f>
        <v>0.21566025215660253</v>
      </c>
      <c r="K15" s="111">
        <f t="shared" si="2"/>
        <v>2.9186378211589542E-3</v>
      </c>
      <c r="L15" s="79"/>
      <c r="M15" s="80"/>
      <c r="N15" s="81">
        <f>分析係数表!H18</f>
        <v>4.341324586368241E-4</v>
      </c>
      <c r="O15" s="82">
        <f t="shared" si="3"/>
        <v>1.4076402349026644E-2</v>
      </c>
      <c r="P15" s="76">
        <f>分析係数表!C18</f>
        <v>0.19618745035742657</v>
      </c>
      <c r="Q15" s="82">
        <f t="shared" si="4"/>
        <v>2.7616134870608274E-3</v>
      </c>
      <c r="R15" s="83">
        <v>8.3380370985726877E-3</v>
      </c>
      <c r="S15" s="84">
        <f t="shared" si="5"/>
        <v>2.1871536164685131E-2</v>
      </c>
      <c r="T15" s="85">
        <f>分析係数表!F18</f>
        <v>0.46051758460517583</v>
      </c>
      <c r="U15" s="86">
        <f t="shared" si="6"/>
        <v>1.0072227006165547E-2</v>
      </c>
      <c r="V15" s="87">
        <f>分析係数表!D18</f>
        <v>0.10152621101526212</v>
      </c>
      <c r="W15" s="167">
        <f t="shared" si="7"/>
        <v>0</v>
      </c>
      <c r="X15" s="76">
        <f>分析係数表!E18</f>
        <v>9.0245520902455204E-2</v>
      </c>
      <c r="Y15" s="166">
        <f t="shared" si="8"/>
        <v>0</v>
      </c>
    </row>
    <row r="16" spans="1:25" x14ac:dyDescent="0.2">
      <c r="A16" s="6" t="s">
        <v>4</v>
      </c>
      <c r="B16" s="5" t="s">
        <v>32</v>
      </c>
      <c r="C16" s="90"/>
      <c r="D16" s="107">
        <f>投入係数表!AK16</f>
        <v>0</v>
      </c>
      <c r="E16" s="110">
        <f t="shared" si="9"/>
        <v>0</v>
      </c>
      <c r="F16" s="85">
        <f>分析係数表!C19</f>
        <v>5.4503729202524331E-2</v>
      </c>
      <c r="G16" s="110">
        <f t="shared" si="0"/>
        <v>0</v>
      </c>
      <c r="H16" s="110">
        <v>2.3500618650733832E-3</v>
      </c>
      <c r="I16" s="110">
        <f t="shared" si="1"/>
        <v>2.3500618650733832E-3</v>
      </c>
      <c r="J16" s="85">
        <f>分析係数表!G19</f>
        <v>5.7142857142857141E-2</v>
      </c>
      <c r="K16" s="111">
        <f t="shared" si="2"/>
        <v>1.3428924943276475E-4</v>
      </c>
      <c r="L16" s="79"/>
      <c r="M16" s="80"/>
      <c r="N16" s="81">
        <f>分析係数表!H19</f>
        <v>-1.1576865563648642E-4</v>
      </c>
      <c r="O16" s="82">
        <f t="shared" si="3"/>
        <v>-3.7537072930737712E-3</v>
      </c>
      <c r="P16" s="76">
        <f>分析係数表!C19</f>
        <v>5.4503729202524331E-2</v>
      </c>
      <c r="Q16" s="82">
        <f t="shared" si="4"/>
        <v>-2.0459104580723347E-4</v>
      </c>
      <c r="R16" s="83">
        <v>1.0980356777493165E-3</v>
      </c>
      <c r="S16" s="84">
        <f t="shared" si="5"/>
        <v>3.4480975428226998E-3</v>
      </c>
      <c r="T16" s="85">
        <f>分析係数表!F19</f>
        <v>0.24047619047619048</v>
      </c>
      <c r="U16" s="86">
        <f t="shared" si="6"/>
        <v>8.2918536148831592E-4</v>
      </c>
      <c r="V16" s="87">
        <f>分析係数表!D19</f>
        <v>7.3809523809523811E-2</v>
      </c>
      <c r="W16" s="167">
        <f t="shared" si="7"/>
        <v>0</v>
      </c>
      <c r="X16" s="76">
        <f>分析係数表!E19</f>
        <v>0.05</v>
      </c>
      <c r="Y16" s="166">
        <f t="shared" si="8"/>
        <v>0</v>
      </c>
    </row>
    <row r="17" spans="1:25" x14ac:dyDescent="0.2">
      <c r="A17" s="6" t="s">
        <v>5</v>
      </c>
      <c r="B17" s="5" t="s">
        <v>33</v>
      </c>
      <c r="C17" s="90"/>
      <c r="D17" s="107">
        <f>投入係数表!AK17</f>
        <v>0</v>
      </c>
      <c r="E17" s="110">
        <f t="shared" si="9"/>
        <v>0</v>
      </c>
      <c r="F17" s="85">
        <f>分析係数表!C20</f>
        <v>8.1453634085213444E-3</v>
      </c>
      <c r="G17" s="110">
        <f t="shared" si="0"/>
        <v>0</v>
      </c>
      <c r="H17" s="110">
        <v>8.8984948216759444E-4</v>
      </c>
      <c r="I17" s="110">
        <f t="shared" si="1"/>
        <v>8.8984948216759444E-4</v>
      </c>
      <c r="J17" s="85">
        <f>分析係数表!G20</f>
        <v>0.10256410256410256</v>
      </c>
      <c r="K17" s="111">
        <f t="shared" si="2"/>
        <v>9.1266613555650707E-5</v>
      </c>
      <c r="L17" s="79"/>
      <c r="M17" s="80"/>
      <c r="N17" s="81">
        <f>分析係数表!H20</f>
        <v>5.4025372630360328E-4</v>
      </c>
      <c r="O17" s="82">
        <f t="shared" si="3"/>
        <v>1.7517300701010933E-2</v>
      </c>
      <c r="P17" s="76">
        <f>分析係数表!C20</f>
        <v>8.1453634085213444E-3</v>
      </c>
      <c r="Q17" s="82">
        <f t="shared" si="4"/>
        <v>1.4268478014607975E-4</v>
      </c>
      <c r="R17" s="83">
        <v>4.0594576213930409E-4</v>
      </c>
      <c r="S17" s="84">
        <f t="shared" si="5"/>
        <v>1.2957952443068985E-3</v>
      </c>
      <c r="T17" s="85">
        <f>分析係数表!F20</f>
        <v>0.23076923076923078</v>
      </c>
      <c r="U17" s="86">
        <f t="shared" si="6"/>
        <v>2.9902967176313045E-4</v>
      </c>
      <c r="V17" s="87">
        <f>分析係数表!D20</f>
        <v>8.9743589743589744E-2</v>
      </c>
      <c r="W17" s="167">
        <f t="shared" si="7"/>
        <v>0</v>
      </c>
      <c r="X17" s="76">
        <f>分析係数表!E20</f>
        <v>6.4102564102564097E-2</v>
      </c>
      <c r="Y17" s="166">
        <f t="shared" si="8"/>
        <v>0</v>
      </c>
    </row>
    <row r="18" spans="1:25" x14ac:dyDescent="0.2">
      <c r="A18" s="6" t="s">
        <v>6</v>
      </c>
      <c r="B18" s="5" t="s">
        <v>34</v>
      </c>
      <c r="C18" s="90"/>
      <c r="D18" s="107">
        <f>投入係数表!AK18</f>
        <v>2.1978021978021978E-3</v>
      </c>
      <c r="E18" s="110">
        <f t="shared" si="9"/>
        <v>0.21978021978021978</v>
      </c>
      <c r="F18" s="85">
        <f>分析係数表!C21</f>
        <v>1.4319809069212375E-2</v>
      </c>
      <c r="G18" s="110">
        <f t="shared" si="0"/>
        <v>3.1472107844422799E-3</v>
      </c>
      <c r="H18" s="110">
        <v>5.0935804315438054E-3</v>
      </c>
      <c r="I18" s="110">
        <f t="shared" si="1"/>
        <v>5.0935804315438054E-3</v>
      </c>
      <c r="J18" s="85">
        <f>分析係数表!G21</f>
        <v>0.28315412186379929</v>
      </c>
      <c r="K18" s="111">
        <f t="shared" si="2"/>
        <v>1.442268294236418E-3</v>
      </c>
      <c r="L18" s="79"/>
      <c r="M18" s="80"/>
      <c r="N18" s="81">
        <f>分析係数表!H21</f>
        <v>8.9720708118276973E-4</v>
      </c>
      <c r="O18" s="82">
        <f t="shared" si="3"/>
        <v>2.9091231521321727E-2</v>
      </c>
      <c r="P18" s="76">
        <f>分析係数表!C21</f>
        <v>1.4319809069212375E-2</v>
      </c>
      <c r="Q18" s="82">
        <f t="shared" si="4"/>
        <v>4.1658088097357978E-4</v>
      </c>
      <c r="R18" s="83">
        <v>1.0993555679148744E-3</v>
      </c>
      <c r="S18" s="84">
        <f t="shared" si="5"/>
        <v>6.19293599945868E-3</v>
      </c>
      <c r="T18" s="85">
        <f>分析係数表!F21</f>
        <v>0.4265232974910394</v>
      </c>
      <c r="U18" s="86">
        <f t="shared" si="6"/>
        <v>2.6414314836400821E-3</v>
      </c>
      <c r="V18" s="87">
        <f>分析係数表!D21</f>
        <v>0.22580645161290322</v>
      </c>
      <c r="W18" s="167">
        <f t="shared" si="7"/>
        <v>0</v>
      </c>
      <c r="X18" s="76">
        <f>分析係数表!E21</f>
        <v>0.13261648745519714</v>
      </c>
      <c r="Y18" s="166">
        <f t="shared" si="8"/>
        <v>0</v>
      </c>
    </row>
    <row r="19" spans="1:25" x14ac:dyDescent="0.2">
      <c r="A19" s="6" t="s">
        <v>7</v>
      </c>
      <c r="B19" s="5" t="s">
        <v>268</v>
      </c>
      <c r="C19" s="90"/>
      <c r="D19" s="107">
        <f>投入係数表!AK19</f>
        <v>0</v>
      </c>
      <c r="E19" s="110">
        <f t="shared" si="9"/>
        <v>0</v>
      </c>
      <c r="F19" s="85">
        <f>分析係数表!C22</f>
        <v>8.8888888888888351E-3</v>
      </c>
      <c r="G19" s="110">
        <f t="shared" si="0"/>
        <v>0</v>
      </c>
      <c r="H19" s="110">
        <v>2.634023704675447E-4</v>
      </c>
      <c r="I19" s="110">
        <f t="shared" si="1"/>
        <v>2.634023704675447E-4</v>
      </c>
      <c r="J19" s="85">
        <f>分析係数表!G22</f>
        <v>0.19767441860465115</v>
      </c>
      <c r="K19" s="111">
        <f t="shared" si="2"/>
        <v>5.2067910441258836E-5</v>
      </c>
      <c r="L19" s="79"/>
      <c r="M19" s="80"/>
      <c r="N19" s="81">
        <f>分析係数表!H22</f>
        <v>3.8589551878828809E-5</v>
      </c>
      <c r="O19" s="82">
        <f t="shared" si="3"/>
        <v>1.2512357643579238E-3</v>
      </c>
      <c r="P19" s="76">
        <f>分析係数表!C22</f>
        <v>8.8888888888888351E-3</v>
      </c>
      <c r="Q19" s="82">
        <f t="shared" si="4"/>
        <v>1.1122095683181477E-5</v>
      </c>
      <c r="R19" s="83">
        <v>1.1209204760291835E-4</v>
      </c>
      <c r="S19" s="84">
        <f t="shared" si="5"/>
        <v>3.7549441807046305E-4</v>
      </c>
      <c r="T19" s="85">
        <f>分析係数表!F22</f>
        <v>0.41860465116279072</v>
      </c>
      <c r="U19" s="86">
        <f t="shared" si="6"/>
        <v>1.571837098899613E-4</v>
      </c>
      <c r="V19" s="87">
        <f>分析係数表!D22</f>
        <v>6.1046511627906974E-2</v>
      </c>
      <c r="W19" s="167">
        <f t="shared" si="7"/>
        <v>0</v>
      </c>
      <c r="X19" s="76">
        <f>分析係数表!E22</f>
        <v>3.7790697674418602E-2</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0.2156319290465632</v>
      </c>
      <c r="K20" s="111">
        <f t="shared" si="2"/>
        <v>0</v>
      </c>
      <c r="L20" s="79"/>
      <c r="M20" s="80"/>
      <c r="N20" s="81">
        <f>分析係数表!H23</f>
        <v>2.8942163909121605E-5</v>
      </c>
      <c r="O20" s="82">
        <f t="shared" si="3"/>
        <v>9.384268232684428E-4</v>
      </c>
      <c r="P20" s="76">
        <f>分析係数表!C23</f>
        <v>0</v>
      </c>
      <c r="Q20" s="82">
        <f t="shared" si="4"/>
        <v>0</v>
      </c>
      <c r="R20" s="83">
        <v>0</v>
      </c>
      <c r="S20" s="84">
        <f t="shared" si="5"/>
        <v>0</v>
      </c>
      <c r="T20" s="85">
        <f>分析係数表!F23</f>
        <v>0.44096452328159647</v>
      </c>
      <c r="U20" s="86">
        <f t="shared" si="6"/>
        <v>0</v>
      </c>
      <c r="V20" s="87">
        <f>分析係数表!D23</f>
        <v>2.8547671840354769E-2</v>
      </c>
      <c r="W20" s="167">
        <f t="shared" si="7"/>
        <v>0</v>
      </c>
      <c r="X20" s="76">
        <f>分析係数表!E23</f>
        <v>2.5221729490022174E-2</v>
      </c>
      <c r="Y20" s="166">
        <f t="shared" si="8"/>
        <v>0</v>
      </c>
    </row>
    <row r="21" spans="1:25" x14ac:dyDescent="0.2">
      <c r="A21" s="6" t="s">
        <v>9</v>
      </c>
      <c r="B21" s="5" t="s">
        <v>270</v>
      </c>
      <c r="C21" s="90"/>
      <c r="D21" s="107">
        <f>投入係数表!AK21</f>
        <v>0</v>
      </c>
      <c r="E21" s="110">
        <f t="shared" si="9"/>
        <v>0</v>
      </c>
      <c r="F21" s="85">
        <f>分析係数表!C24</f>
        <v>3.6742192284139663E-2</v>
      </c>
      <c r="G21" s="110">
        <f t="shared" si="0"/>
        <v>0</v>
      </c>
      <c r="H21" s="110">
        <v>8.245930619922903E-4</v>
      </c>
      <c r="I21" s="110">
        <f t="shared" si="1"/>
        <v>8.245930619922903E-4</v>
      </c>
      <c r="J21" s="85">
        <f>分析係数表!G24</f>
        <v>0.21568627450980393</v>
      </c>
      <c r="K21" s="111">
        <f t="shared" si="2"/>
        <v>1.7785340552774889E-4</v>
      </c>
      <c r="L21" s="79"/>
      <c r="M21" s="80"/>
      <c r="N21" s="81">
        <f>分析係数表!H24</f>
        <v>3.6660074284887369E-4</v>
      </c>
      <c r="O21" s="82">
        <f t="shared" si="3"/>
        <v>1.1886739761400276E-2</v>
      </c>
      <c r="P21" s="76">
        <f>分析係数表!C24</f>
        <v>3.6742192284139663E-2</v>
      </c>
      <c r="Q21" s="82">
        <f t="shared" si="4"/>
        <v>4.3674487794489737E-4</v>
      </c>
      <c r="R21" s="83">
        <v>1.7281342719670362E-3</v>
      </c>
      <c r="S21" s="84">
        <f t="shared" si="5"/>
        <v>2.5527273339593266E-3</v>
      </c>
      <c r="T21" s="85">
        <f>分析係数表!F24</f>
        <v>0.41176470588235292</v>
      </c>
      <c r="U21" s="86">
        <f t="shared" si="6"/>
        <v>1.051123019865605E-3</v>
      </c>
      <c r="V21" s="87">
        <f>分析係数表!D24</f>
        <v>8.8235294117647065E-2</v>
      </c>
      <c r="W21" s="167">
        <f t="shared" si="7"/>
        <v>0</v>
      </c>
      <c r="X21" s="76">
        <f>分析係数表!E24</f>
        <v>6.8627450980392163E-2</v>
      </c>
      <c r="Y21" s="166">
        <f t="shared" si="8"/>
        <v>0</v>
      </c>
    </row>
    <row r="22" spans="1:25" x14ac:dyDescent="0.2">
      <c r="A22" s="6" t="s">
        <v>10</v>
      </c>
      <c r="B22" s="5" t="s">
        <v>271</v>
      </c>
      <c r="C22" s="90"/>
      <c r="D22" s="107">
        <f>投入係数表!AK22</f>
        <v>0</v>
      </c>
      <c r="E22" s="110">
        <f t="shared" si="9"/>
        <v>0</v>
      </c>
      <c r="F22" s="85">
        <f>分析係数表!C25</f>
        <v>5.4298642533936459E-3</v>
      </c>
      <c r="G22" s="110">
        <f t="shared" si="0"/>
        <v>0</v>
      </c>
      <c r="H22" s="110">
        <v>5.4211673964056747E-4</v>
      </c>
      <c r="I22" s="110">
        <f t="shared" si="1"/>
        <v>5.4211673964056747E-4</v>
      </c>
      <c r="J22" s="85">
        <f>分析係数表!G25</f>
        <v>0.19285714285714287</v>
      </c>
      <c r="K22" s="111">
        <f t="shared" si="2"/>
        <v>1.0455108550210944E-4</v>
      </c>
      <c r="L22" s="79"/>
      <c r="M22" s="80"/>
      <c r="N22" s="81">
        <f>分析係数表!H25</f>
        <v>5.0166417442477451E-4</v>
      </c>
      <c r="O22" s="82">
        <f t="shared" si="3"/>
        <v>1.6266064936653009E-2</v>
      </c>
      <c r="P22" s="76">
        <f>分析係数表!C25</f>
        <v>5.4298642533936459E-3</v>
      </c>
      <c r="Q22" s="82">
        <f t="shared" si="4"/>
        <v>8.8322524542911953E-5</v>
      </c>
      <c r="R22" s="83">
        <v>4.0409117192455356E-4</v>
      </c>
      <c r="S22" s="84">
        <f t="shared" si="5"/>
        <v>9.4620791156512104E-4</v>
      </c>
      <c r="T22" s="85">
        <f>分析係数表!F25</f>
        <v>0.35</v>
      </c>
      <c r="U22" s="86">
        <f t="shared" si="6"/>
        <v>3.3117276904779232E-4</v>
      </c>
      <c r="V22" s="87">
        <f>分析係数表!D25</f>
        <v>1.4285714285714285E-2</v>
      </c>
      <c r="W22" s="167">
        <f t="shared" si="7"/>
        <v>0</v>
      </c>
      <c r="X22" s="76">
        <f>分析係数表!E25</f>
        <v>0</v>
      </c>
      <c r="Y22" s="166">
        <f t="shared" si="8"/>
        <v>0</v>
      </c>
    </row>
    <row r="23" spans="1:25" x14ac:dyDescent="0.2">
      <c r="A23" s="6" t="s">
        <v>11</v>
      </c>
      <c r="B23" s="5" t="s">
        <v>35</v>
      </c>
      <c r="C23" s="90"/>
      <c r="D23" s="107">
        <f>投入係数表!AK23</f>
        <v>0</v>
      </c>
      <c r="E23" s="110">
        <f t="shared" si="9"/>
        <v>0</v>
      </c>
      <c r="F23" s="85">
        <f>分析係数表!C26</f>
        <v>0.48330404217926182</v>
      </c>
      <c r="G23" s="110">
        <f t="shared" si="0"/>
        <v>0</v>
      </c>
      <c r="H23" s="110">
        <v>1.6018638685789774E-2</v>
      </c>
      <c r="I23" s="110">
        <f t="shared" si="1"/>
        <v>1.6018638685789774E-2</v>
      </c>
      <c r="J23" s="85">
        <f>分析係数表!G26</f>
        <v>0.1963757396449704</v>
      </c>
      <c r="K23" s="111">
        <f t="shared" si="2"/>
        <v>3.1456720200275035E-3</v>
      </c>
      <c r="L23" s="79"/>
      <c r="M23" s="80"/>
      <c r="N23" s="81">
        <f>分析係数表!H26</f>
        <v>1.0805074526072066E-2</v>
      </c>
      <c r="O23" s="82">
        <f t="shared" si="3"/>
        <v>0.35034601402021864</v>
      </c>
      <c r="P23" s="76">
        <f>分析係数表!C26</f>
        <v>0.48330404217926182</v>
      </c>
      <c r="Q23" s="82">
        <f t="shared" si="4"/>
        <v>0.169323644737364</v>
      </c>
      <c r="R23" s="83">
        <v>0.18508281407258498</v>
      </c>
      <c r="S23" s="84">
        <f t="shared" si="5"/>
        <v>0.20110145275837477</v>
      </c>
      <c r="T23" s="85">
        <f>分析係数表!F26</f>
        <v>0.33515162721893493</v>
      </c>
      <c r="U23" s="86">
        <f t="shared" si="6"/>
        <v>6.7399479128061074E-2</v>
      </c>
      <c r="V23" s="87">
        <f>分析係数表!D26</f>
        <v>3.2359467455621301E-2</v>
      </c>
      <c r="W23" s="167">
        <f t="shared" si="7"/>
        <v>0</v>
      </c>
      <c r="X23" s="76">
        <f>分析係数表!E26</f>
        <v>3.5133136094674555E-2</v>
      </c>
      <c r="Y23" s="166">
        <f t="shared" si="8"/>
        <v>0</v>
      </c>
    </row>
    <row r="24" spans="1:25" x14ac:dyDescent="0.2">
      <c r="A24" s="6" t="s">
        <v>12</v>
      </c>
      <c r="B24" s="5" t="s">
        <v>365</v>
      </c>
      <c r="C24" s="90"/>
      <c r="D24" s="107">
        <f>投入係数表!AK24</f>
        <v>0</v>
      </c>
      <c r="E24" s="110">
        <f t="shared" si="9"/>
        <v>0</v>
      </c>
      <c r="F24" s="85">
        <f>分析係数表!C27</f>
        <v>1.5397419891801878E-2</v>
      </c>
      <c r="G24" s="110">
        <f t="shared" si="0"/>
        <v>0</v>
      </c>
      <c r="H24" s="110">
        <v>8.5001381882192625E-5</v>
      </c>
      <c r="I24" s="110">
        <f t="shared" si="1"/>
        <v>8.5001381882192625E-5</v>
      </c>
      <c r="J24" s="85">
        <f>分析係数表!G27</f>
        <v>0.17525773195876287</v>
      </c>
      <c r="K24" s="111">
        <f t="shared" si="2"/>
        <v>1.4897149402033757E-5</v>
      </c>
      <c r="L24" s="79"/>
      <c r="M24" s="80"/>
      <c r="N24" s="81">
        <f>分析係数表!H27</f>
        <v>1.0544595050889971E-2</v>
      </c>
      <c r="O24" s="82">
        <f t="shared" si="3"/>
        <v>0.34190017261080269</v>
      </c>
      <c r="P24" s="76">
        <f>分析係数表!C27</f>
        <v>1.5397419891801878E-2</v>
      </c>
      <c r="Q24" s="82">
        <f t="shared" si="4"/>
        <v>5.2643805187680692E-3</v>
      </c>
      <c r="R24" s="83">
        <v>5.3117468974896581E-3</v>
      </c>
      <c r="S24" s="84">
        <f t="shared" si="5"/>
        <v>5.396748279371851E-3</v>
      </c>
      <c r="T24" s="85">
        <f>分析係数表!F27</f>
        <v>0.32989690721649484</v>
      </c>
      <c r="U24" s="86">
        <f t="shared" si="6"/>
        <v>1.7803705663907137E-3</v>
      </c>
      <c r="V24" s="87">
        <f>分析係数表!D27</f>
        <v>0.91752577319587625</v>
      </c>
      <c r="W24" s="167">
        <f t="shared" si="7"/>
        <v>0</v>
      </c>
      <c r="X24" s="76">
        <f>分析係数表!E27</f>
        <v>1.0412371134020619</v>
      </c>
      <c r="Y24" s="166">
        <f t="shared" si="8"/>
        <v>0</v>
      </c>
    </row>
    <row r="25" spans="1:25" x14ac:dyDescent="0.2">
      <c r="A25" s="6" t="s">
        <v>13</v>
      </c>
      <c r="B25" s="5" t="s">
        <v>191</v>
      </c>
      <c r="C25" s="90"/>
      <c r="D25" s="107">
        <f>投入係数表!AK25</f>
        <v>0</v>
      </c>
      <c r="E25" s="110">
        <f t="shared" si="9"/>
        <v>0</v>
      </c>
      <c r="F25" s="85">
        <f>分析係数表!C28</f>
        <v>9.0111373607829948E-2</v>
      </c>
      <c r="G25" s="110">
        <f t="shared" si="0"/>
        <v>0</v>
      </c>
      <c r="H25" s="110">
        <v>7.1752363828299992E-3</v>
      </c>
      <c r="I25" s="110">
        <f t="shared" si="1"/>
        <v>7.1752363828299992E-3</v>
      </c>
      <c r="J25" s="85">
        <f>分析係数表!G28</f>
        <v>0.1250338294993234</v>
      </c>
      <c r="K25" s="111">
        <f t="shared" si="2"/>
        <v>8.971472825081081E-4</v>
      </c>
      <c r="L25" s="79"/>
      <c r="M25" s="80"/>
      <c r="N25" s="81">
        <f>分析係数表!H28</f>
        <v>1.9400897207081182E-2</v>
      </c>
      <c r="O25" s="82">
        <f t="shared" si="3"/>
        <v>0.62905878053094622</v>
      </c>
      <c r="P25" s="76">
        <f>分析係数表!C28</f>
        <v>9.0111373607829948E-2</v>
      </c>
      <c r="Q25" s="82">
        <f t="shared" si="4"/>
        <v>5.6685350793709996E-2</v>
      </c>
      <c r="R25" s="83">
        <v>6.1278240719978616E-2</v>
      </c>
      <c r="S25" s="84">
        <f t="shared" si="5"/>
        <v>6.8453477102808621E-2</v>
      </c>
      <c r="T25" s="85">
        <f>分析係数表!F28</f>
        <v>0.21434370771312586</v>
      </c>
      <c r="U25" s="86">
        <f t="shared" si="6"/>
        <v>1.4672572088071564E-2</v>
      </c>
      <c r="V25" s="87">
        <f>分析係数表!D28</f>
        <v>6.0081190798376184E-2</v>
      </c>
      <c r="W25" s="167">
        <f t="shared" si="7"/>
        <v>0</v>
      </c>
      <c r="X25" s="76">
        <f>分析係数表!E28</f>
        <v>5.0067658998646819E-2</v>
      </c>
      <c r="Y25" s="166">
        <f t="shared" si="8"/>
        <v>0</v>
      </c>
    </row>
    <row r="26" spans="1:25" x14ac:dyDescent="0.2">
      <c r="A26" s="6" t="s">
        <v>14</v>
      </c>
      <c r="B26" s="5" t="s">
        <v>50</v>
      </c>
      <c r="C26" s="90"/>
      <c r="D26" s="107">
        <f>投入係数表!AK26</f>
        <v>5.2747252747252747E-2</v>
      </c>
      <c r="E26" s="110">
        <f t="shared" si="9"/>
        <v>5.2747252747252746</v>
      </c>
      <c r="F26" s="85">
        <f>分析係数表!C29</f>
        <v>0.6629566210045662</v>
      </c>
      <c r="G26" s="110">
        <f t="shared" si="0"/>
        <v>3.4969140448592504</v>
      </c>
      <c r="H26" s="110">
        <v>3.8537800344100983</v>
      </c>
      <c r="I26" s="110">
        <f t="shared" si="1"/>
        <v>3.8537800344100983</v>
      </c>
      <c r="J26" s="85">
        <f>分析係数表!G29</f>
        <v>0.25902590967011185</v>
      </c>
      <c r="K26" s="111">
        <f t="shared" si="2"/>
        <v>0.99822887908159064</v>
      </c>
      <c r="L26" s="79"/>
      <c r="M26" s="80"/>
      <c r="N26" s="81">
        <f>分析係数表!H29</f>
        <v>9.3869084945251077E-3</v>
      </c>
      <c r="O26" s="82">
        <f t="shared" si="3"/>
        <v>0.30436309968006497</v>
      </c>
      <c r="P26" s="76">
        <f>分析係数表!C29</f>
        <v>0.6629566210045662</v>
      </c>
      <c r="Q26" s="82">
        <f t="shared" si="4"/>
        <v>0.20177953212237185</v>
      </c>
      <c r="R26" s="83">
        <v>0.30399315727021153</v>
      </c>
      <c r="S26" s="84">
        <f t="shared" si="5"/>
        <v>4.1577731916803096</v>
      </c>
      <c r="T26" s="85">
        <f>分析係数表!F29</f>
        <v>0.37484071924111567</v>
      </c>
      <c r="U26" s="86">
        <f t="shared" si="6"/>
        <v>1.5585026936108763</v>
      </c>
      <c r="V26" s="87">
        <f>分析係数表!D29</f>
        <v>5.6137618575676056E-2</v>
      </c>
      <c r="W26" s="167">
        <f t="shared" si="7"/>
        <v>0</v>
      </c>
      <c r="X26" s="76">
        <f>分析係数表!E29</f>
        <v>4.1412997309924961E-2</v>
      </c>
      <c r="Y26" s="166">
        <f t="shared" si="8"/>
        <v>0</v>
      </c>
    </row>
    <row r="27" spans="1:25" x14ac:dyDescent="0.2">
      <c r="A27" s="6" t="s">
        <v>15</v>
      </c>
      <c r="B27" s="5" t="s">
        <v>36</v>
      </c>
      <c r="C27" s="90"/>
      <c r="D27" s="107">
        <f>投入係数表!AK27</f>
        <v>2.1978021978021978E-3</v>
      </c>
      <c r="E27" s="110">
        <f t="shared" si="9"/>
        <v>0.21978021978021978</v>
      </c>
      <c r="F27" s="85">
        <f>分析係数表!C30</f>
        <v>1</v>
      </c>
      <c r="G27" s="110">
        <f t="shared" si="0"/>
        <v>0.21978021978021978</v>
      </c>
      <c r="H27" s="110">
        <v>0.26413404731252699</v>
      </c>
      <c r="I27" s="110">
        <f t="shared" si="1"/>
        <v>0.26413404731252699</v>
      </c>
      <c r="J27" s="85">
        <f>分析係数表!G30</f>
        <v>0.34461622907327782</v>
      </c>
      <c r="K27" s="111">
        <f t="shared" si="2"/>
        <v>9.1024879354705809E-2</v>
      </c>
      <c r="L27" s="79"/>
      <c r="M27" s="80"/>
      <c r="N27" s="81">
        <f>分析係数表!H30</f>
        <v>0</v>
      </c>
      <c r="O27" s="82">
        <f t="shared" si="3"/>
        <v>0</v>
      </c>
      <c r="P27" s="76">
        <f>分析係数表!C30</f>
        <v>1</v>
      </c>
      <c r="Q27" s="82">
        <f t="shared" si="4"/>
        <v>0</v>
      </c>
      <c r="R27" s="83">
        <v>8.6950110889282201E-2</v>
      </c>
      <c r="S27" s="84">
        <f t="shared" si="5"/>
        <v>0.35108415820180916</v>
      </c>
      <c r="T27" s="85">
        <f>分析係数表!F30</f>
        <v>0.44085628030372337</v>
      </c>
      <c r="U27" s="86">
        <f t="shared" si="6"/>
        <v>0.15477765605841354</v>
      </c>
      <c r="V27" s="87">
        <f>分析係数表!D30</f>
        <v>0.13612661238678986</v>
      </c>
      <c r="W27" s="167">
        <f t="shared" si="7"/>
        <v>0</v>
      </c>
      <c r="X27" s="76">
        <f>分析係数表!E30</f>
        <v>8.9744762601774775E-2</v>
      </c>
      <c r="Y27" s="166">
        <f t="shared" si="8"/>
        <v>0</v>
      </c>
    </row>
    <row r="28" spans="1:25" x14ac:dyDescent="0.2">
      <c r="A28" s="6" t="s">
        <v>16</v>
      </c>
      <c r="B28" s="5" t="s">
        <v>192</v>
      </c>
      <c r="C28" s="90"/>
      <c r="D28" s="107">
        <f>投入係数表!AK28</f>
        <v>4.3956043956043956E-3</v>
      </c>
      <c r="E28" s="110">
        <f t="shared" si="9"/>
        <v>0.43956043956043955</v>
      </c>
      <c r="F28" s="85">
        <f>分析係数表!C31</f>
        <v>0.28926065839179704</v>
      </c>
      <c r="G28" s="110">
        <f t="shared" si="0"/>
        <v>0.12714754215024046</v>
      </c>
      <c r="H28" s="110">
        <v>0.16697647989464484</v>
      </c>
      <c r="I28" s="110">
        <f t="shared" si="1"/>
        <v>0.16697647989464484</v>
      </c>
      <c r="J28" s="85">
        <f>分析係数表!G31</f>
        <v>7.0113314447592071E-2</v>
      </c>
      <c r="K28" s="111">
        <f t="shared" si="2"/>
        <v>1.1707274440205268E-2</v>
      </c>
      <c r="L28" s="79"/>
      <c r="M28" s="80"/>
      <c r="N28" s="81">
        <f>分析係数表!H31</f>
        <v>2.2806425160387826E-2</v>
      </c>
      <c r="O28" s="82">
        <f t="shared" si="3"/>
        <v>0.73948033673553304</v>
      </c>
      <c r="P28" s="76">
        <f>分析係数表!C31</f>
        <v>0.28926065839179704</v>
      </c>
      <c r="Q28" s="82">
        <f t="shared" si="4"/>
        <v>0.21390256907190808</v>
      </c>
      <c r="R28" s="83">
        <v>0.2715021476672283</v>
      </c>
      <c r="S28" s="84">
        <f t="shared" si="5"/>
        <v>0.43847862756187317</v>
      </c>
      <c r="T28" s="85">
        <f>分析係数表!F31</f>
        <v>0.24929178470254956</v>
      </c>
      <c r="U28" s="86">
        <f t="shared" si="6"/>
        <v>0.10930911961882391</v>
      </c>
      <c r="V28" s="87">
        <f>分析係数表!D31</f>
        <v>2.124645892351275E-3</v>
      </c>
      <c r="W28" s="167">
        <f t="shared" si="7"/>
        <v>0</v>
      </c>
      <c r="X28" s="76">
        <f>分析係数表!E31</f>
        <v>9.4428706326723328E-4</v>
      </c>
      <c r="Y28" s="166">
        <f t="shared" si="8"/>
        <v>0</v>
      </c>
    </row>
    <row r="29" spans="1:25" x14ac:dyDescent="0.2">
      <c r="A29" s="6" t="s">
        <v>17</v>
      </c>
      <c r="B29" s="5" t="s">
        <v>272</v>
      </c>
      <c r="C29" s="90"/>
      <c r="D29" s="107">
        <f>投入係数表!AK29</f>
        <v>2.1978021978021978E-3</v>
      </c>
      <c r="E29" s="110">
        <f t="shared" si="9"/>
        <v>0.21978021978021978</v>
      </c>
      <c r="F29" s="85">
        <f>分析係数表!C32</f>
        <v>1</v>
      </c>
      <c r="G29" s="110">
        <f t="shared" si="0"/>
        <v>0.21978021978021978</v>
      </c>
      <c r="H29" s="110">
        <v>0.25873381285306496</v>
      </c>
      <c r="I29" s="110">
        <f t="shared" si="1"/>
        <v>0.25873381285306496</v>
      </c>
      <c r="J29" s="85">
        <f>分析係数表!G32</f>
        <v>0.14014251781472684</v>
      </c>
      <c r="K29" s="111">
        <f t="shared" si="2"/>
        <v>3.6259607977032857E-2</v>
      </c>
      <c r="L29" s="79"/>
      <c r="M29" s="80"/>
      <c r="N29" s="81">
        <f>分析係数表!H32</f>
        <v>6.3576286720370464E-3</v>
      </c>
      <c r="O29" s="82">
        <f t="shared" si="3"/>
        <v>0.20614109217796797</v>
      </c>
      <c r="P29" s="76">
        <f>分析係数表!C32</f>
        <v>1</v>
      </c>
      <c r="Q29" s="82">
        <f t="shared" si="4"/>
        <v>0.20614109217796797</v>
      </c>
      <c r="R29" s="83">
        <v>0.27180583869980879</v>
      </c>
      <c r="S29" s="84">
        <f t="shared" si="5"/>
        <v>0.53053965155287375</v>
      </c>
      <c r="T29" s="85">
        <f>分析係数表!F32</f>
        <v>0.4833729216152019</v>
      </c>
      <c r="U29" s="86">
        <f t="shared" si="6"/>
        <v>0.25644850140382375</v>
      </c>
      <c r="V29" s="87">
        <f>分析係数表!D32</f>
        <v>1.3657957244655582E-2</v>
      </c>
      <c r="W29" s="167">
        <f t="shared" si="7"/>
        <v>0</v>
      </c>
      <c r="X29" s="76">
        <f>分析係数表!E32</f>
        <v>2.0783847980997625E-2</v>
      </c>
      <c r="Y29" s="166">
        <f t="shared" si="8"/>
        <v>0</v>
      </c>
    </row>
    <row r="30" spans="1:25" x14ac:dyDescent="0.2">
      <c r="A30" s="6" t="s">
        <v>18</v>
      </c>
      <c r="B30" s="5" t="s">
        <v>273</v>
      </c>
      <c r="C30" s="90"/>
      <c r="D30" s="107">
        <f>投入係数表!AK30</f>
        <v>0</v>
      </c>
      <c r="E30" s="110">
        <f t="shared" si="9"/>
        <v>0</v>
      </c>
      <c r="F30" s="85">
        <f>分析係数表!C33</f>
        <v>0.49161290322580642</v>
      </c>
      <c r="G30" s="110">
        <f t="shared" si="0"/>
        <v>0</v>
      </c>
      <c r="H30" s="110">
        <v>1.2798998465608499E-2</v>
      </c>
      <c r="I30" s="110">
        <f t="shared" si="1"/>
        <v>1.2798998465608499E-2</v>
      </c>
      <c r="J30" s="85">
        <f>分析係数表!G33</f>
        <v>0.50851900393184801</v>
      </c>
      <c r="K30" s="111">
        <f t="shared" si="2"/>
        <v>6.5085339510564848E-3</v>
      </c>
      <c r="L30" s="79"/>
      <c r="M30" s="80"/>
      <c r="N30" s="81">
        <f>分析係数表!H33</f>
        <v>9.3579663306159861E-4</v>
      </c>
      <c r="O30" s="82">
        <f t="shared" si="3"/>
        <v>3.0342467285679655E-2</v>
      </c>
      <c r="P30" s="76">
        <f>分析係数表!C33</f>
        <v>0.49161290322580642</v>
      </c>
      <c r="Q30" s="82">
        <f t="shared" si="4"/>
        <v>1.4916748433347029E-2</v>
      </c>
      <c r="R30" s="83">
        <v>5.6168235773448164E-2</v>
      </c>
      <c r="S30" s="84">
        <f t="shared" si="5"/>
        <v>6.8967234239056666E-2</v>
      </c>
      <c r="T30" s="85">
        <f>分析係数表!F33</f>
        <v>0.64744429882044563</v>
      </c>
      <c r="U30" s="86">
        <f t="shared" si="6"/>
        <v>4.4652442613491473E-2</v>
      </c>
      <c r="V30" s="87">
        <f>分析係数表!D33</f>
        <v>9.6985583224115338E-2</v>
      </c>
      <c r="W30" s="167">
        <f t="shared" si="7"/>
        <v>0</v>
      </c>
      <c r="X30" s="76">
        <f>分析係数表!E33</f>
        <v>7.7326343381389259E-2</v>
      </c>
      <c r="Y30" s="166">
        <f t="shared" si="8"/>
        <v>0</v>
      </c>
    </row>
    <row r="31" spans="1:25" x14ac:dyDescent="0.2">
      <c r="A31" s="6" t="s">
        <v>19</v>
      </c>
      <c r="B31" s="5" t="s">
        <v>274</v>
      </c>
      <c r="C31" s="90"/>
      <c r="D31" s="107">
        <f>投入係数表!AK31</f>
        <v>3.9560439560439559E-2</v>
      </c>
      <c r="E31" s="110">
        <f t="shared" si="9"/>
        <v>3.9560439560439558</v>
      </c>
      <c r="F31" s="85">
        <f>分析係数表!C34</f>
        <v>0.2705469644902635</v>
      </c>
      <c r="G31" s="110">
        <f t="shared" si="0"/>
        <v>1.0702956836977455</v>
      </c>
      <c r="H31" s="110">
        <v>1.230659576056371</v>
      </c>
      <c r="I31" s="110">
        <f t="shared" si="1"/>
        <v>1.230659576056371</v>
      </c>
      <c r="J31" s="85">
        <f>分析係数表!G34</f>
        <v>0.42499396086641439</v>
      </c>
      <c r="K31" s="111">
        <f t="shared" si="2"/>
        <v>0.5230228877063795</v>
      </c>
      <c r="L31" s="79"/>
      <c r="M31" s="80"/>
      <c r="N31" s="81">
        <f>分析係数表!H34</f>
        <v>0.15790844628816747</v>
      </c>
      <c r="O31" s="82">
        <f t="shared" si="3"/>
        <v>5.1200567477526242</v>
      </c>
      <c r="P31" s="76">
        <f>分析係数表!C34</f>
        <v>0.2705469644902635</v>
      </c>
      <c r="Q31" s="82">
        <f t="shared" si="4"/>
        <v>1.3852158111223631</v>
      </c>
      <c r="R31" s="83">
        <v>1.5241505831372022</v>
      </c>
      <c r="S31" s="84">
        <f t="shared" si="5"/>
        <v>2.754810159193573</v>
      </c>
      <c r="T31" s="85">
        <f>分析係数表!F34</f>
        <v>0.70062001771479188</v>
      </c>
      <c r="U31" s="86">
        <f t="shared" si="6"/>
        <v>1.9300751425350897</v>
      </c>
      <c r="V31" s="87">
        <f>分析係数表!D34</f>
        <v>0.29060310814075208</v>
      </c>
      <c r="W31" s="167">
        <f t="shared" si="7"/>
        <v>1</v>
      </c>
      <c r="X31" s="76">
        <f>分析係数表!E34</f>
        <v>0.1754569611079797</v>
      </c>
      <c r="Y31" s="166">
        <f t="shared" si="8"/>
        <v>0</v>
      </c>
    </row>
    <row r="32" spans="1:25" x14ac:dyDescent="0.2">
      <c r="A32" s="6" t="s">
        <v>20</v>
      </c>
      <c r="B32" s="5" t="s">
        <v>37</v>
      </c>
      <c r="C32" s="90"/>
      <c r="D32" s="107">
        <f>投入係数表!AK32</f>
        <v>2.6373626373626374E-2</v>
      </c>
      <c r="E32" s="110">
        <f t="shared" si="9"/>
        <v>2.6373626373626373</v>
      </c>
      <c r="F32" s="85">
        <f>分析係数表!C35</f>
        <v>0.21972666596037715</v>
      </c>
      <c r="G32" s="110">
        <f t="shared" si="0"/>
        <v>0.57949889923615949</v>
      </c>
      <c r="H32" s="110">
        <v>0.64530772528191183</v>
      </c>
      <c r="I32" s="110">
        <f t="shared" si="1"/>
        <v>0.64530772528191183</v>
      </c>
      <c r="J32" s="85">
        <f>分析係数表!G35</f>
        <v>0.31464737793851716</v>
      </c>
      <c r="K32" s="111">
        <f t="shared" si="2"/>
        <v>0.20304438372342251</v>
      </c>
      <c r="L32" s="79"/>
      <c r="M32" s="80"/>
      <c r="N32" s="81">
        <f>分析係数表!H35</f>
        <v>5.9051661762577784E-2</v>
      </c>
      <c r="O32" s="82">
        <f t="shared" si="3"/>
        <v>1.9147035284087131</v>
      </c>
      <c r="P32" s="76">
        <f>分析係数表!C35</f>
        <v>0.21972666596037715</v>
      </c>
      <c r="Q32" s="82">
        <f t="shared" si="4"/>
        <v>0.42071142259981681</v>
      </c>
      <c r="R32" s="83">
        <v>0.52903627121126395</v>
      </c>
      <c r="S32" s="84">
        <f t="shared" si="5"/>
        <v>1.1743439964931759</v>
      </c>
      <c r="T32" s="85">
        <f>分析係数表!F35</f>
        <v>0.64647377938517181</v>
      </c>
      <c r="U32" s="86">
        <f t="shared" si="6"/>
        <v>0.75918260171123042</v>
      </c>
      <c r="V32" s="87">
        <f>分析係数表!D35</f>
        <v>0.15370705244122965</v>
      </c>
      <c r="W32" s="167">
        <f t="shared" si="7"/>
        <v>0</v>
      </c>
      <c r="X32" s="76">
        <f>分析係数表!E35</f>
        <v>0.14195298372513562</v>
      </c>
      <c r="Y32" s="166">
        <f t="shared" si="8"/>
        <v>0</v>
      </c>
    </row>
    <row r="33" spans="1:25" x14ac:dyDescent="0.2">
      <c r="A33" s="6" t="s">
        <v>21</v>
      </c>
      <c r="B33" s="5" t="s">
        <v>38</v>
      </c>
      <c r="C33" s="90"/>
      <c r="D33" s="107">
        <f>投入係数表!AK33</f>
        <v>1.5384615384615385E-2</v>
      </c>
      <c r="E33" s="110">
        <f t="shared" si="9"/>
        <v>1.5384615384615385</v>
      </c>
      <c r="F33" s="85">
        <f>分析係数表!C36</f>
        <v>0.80551211884284601</v>
      </c>
      <c r="G33" s="110">
        <f t="shared" si="0"/>
        <v>1.2392494136043786</v>
      </c>
      <c r="H33" s="110">
        <v>1.3490296047202794</v>
      </c>
      <c r="I33" s="110">
        <f t="shared" si="1"/>
        <v>1.3490296047202794</v>
      </c>
      <c r="J33" s="85">
        <f>分析係数表!G36</f>
        <v>2.1071752951861943E-2</v>
      </c>
      <c r="K33" s="111">
        <f t="shared" si="2"/>
        <v>2.84264185554137E-2</v>
      </c>
      <c r="L33" s="79"/>
      <c r="M33" s="80"/>
      <c r="N33" s="81">
        <f>分析係数表!H36</f>
        <v>0.17565964015242874</v>
      </c>
      <c r="O33" s="82">
        <f t="shared" si="3"/>
        <v>5.69562519935727</v>
      </c>
      <c r="P33" s="76">
        <f>分析係数表!C36</f>
        <v>0.80551211884284601</v>
      </c>
      <c r="Q33" s="82">
        <f t="shared" si="4"/>
        <v>4.5878951224689821</v>
      </c>
      <c r="R33" s="83">
        <v>4.7818295212700832</v>
      </c>
      <c r="S33" s="84">
        <f t="shared" si="5"/>
        <v>6.1308591259903622</v>
      </c>
      <c r="T33" s="85">
        <f>分析係数表!F36</f>
        <v>0.88071450196790801</v>
      </c>
      <c r="U33" s="86">
        <f t="shared" si="6"/>
        <v>5.3995365417820054</v>
      </c>
      <c r="V33" s="87">
        <f>分析係数表!D36</f>
        <v>1.0838631547078413E-2</v>
      </c>
      <c r="W33" s="167">
        <f t="shared" si="7"/>
        <v>0</v>
      </c>
      <c r="X33" s="76">
        <f>分析係数表!E36</f>
        <v>2.6642446260974873E-3</v>
      </c>
      <c r="Y33" s="166">
        <f t="shared" si="8"/>
        <v>0</v>
      </c>
    </row>
    <row r="34" spans="1:25" x14ac:dyDescent="0.2">
      <c r="A34" s="6" t="s">
        <v>22</v>
      </c>
      <c r="B34" s="5" t="s">
        <v>377</v>
      </c>
      <c r="C34" s="90"/>
      <c r="D34" s="107">
        <f>投入係数表!AK34</f>
        <v>2.6373626373626374E-2</v>
      </c>
      <c r="E34" s="110">
        <f t="shared" si="9"/>
        <v>2.6373626373626373</v>
      </c>
      <c r="F34" s="85">
        <f>分析係数表!C37</f>
        <v>0.2431087913880281</v>
      </c>
      <c r="G34" s="110">
        <f t="shared" si="0"/>
        <v>0.64116604322117299</v>
      </c>
      <c r="H34" s="110">
        <v>0.85385012880956601</v>
      </c>
      <c r="I34" s="110">
        <f t="shared" si="1"/>
        <v>0.85385012880956601</v>
      </c>
      <c r="J34" s="85">
        <f>分析係数表!G37</f>
        <v>0.38193760262725779</v>
      </c>
      <c r="K34" s="111">
        <f t="shared" si="2"/>
        <v>0.32611747120050089</v>
      </c>
      <c r="L34" s="79"/>
      <c r="M34" s="80"/>
      <c r="N34" s="81">
        <f>分析係数表!H37</f>
        <v>4.6944189860595245E-2</v>
      </c>
      <c r="O34" s="82">
        <f t="shared" si="3"/>
        <v>1.5221283073414145</v>
      </c>
      <c r="P34" s="76">
        <f>分析係数表!C37</f>
        <v>0.2431087913880281</v>
      </c>
      <c r="Q34" s="82">
        <f t="shared" si="4"/>
        <v>0.37004277313527623</v>
      </c>
      <c r="R34" s="83">
        <v>0.47873598804880413</v>
      </c>
      <c r="S34" s="84">
        <f t="shared" si="5"/>
        <v>1.3325861168583701</v>
      </c>
      <c r="T34" s="85">
        <f>分析係数表!F37</f>
        <v>0.60410509031198689</v>
      </c>
      <c r="U34" s="86">
        <f t="shared" si="6"/>
        <v>0.80502205647322567</v>
      </c>
      <c r="V34" s="87">
        <f>分析係数表!D37</f>
        <v>0.12627257799671593</v>
      </c>
      <c r="W34" s="167">
        <f t="shared" si="7"/>
        <v>0</v>
      </c>
      <c r="X34" s="76">
        <f>分析係数表!E37</f>
        <v>0.11362889983579638</v>
      </c>
      <c r="Y34" s="166">
        <f t="shared" si="8"/>
        <v>0</v>
      </c>
    </row>
    <row r="35" spans="1:25" x14ac:dyDescent="0.2">
      <c r="A35" s="6" t="s">
        <v>23</v>
      </c>
      <c r="B35" s="5" t="s">
        <v>193</v>
      </c>
      <c r="C35" s="90"/>
      <c r="D35" s="107">
        <f>投入係数表!AK35</f>
        <v>7.032967032967033E-2</v>
      </c>
      <c r="E35" s="110">
        <f t="shared" si="9"/>
        <v>7.0329670329670328</v>
      </c>
      <c r="F35" s="85">
        <f>分析係数表!C38</f>
        <v>1.1157894736842144E-2</v>
      </c>
      <c r="G35" s="110">
        <f t="shared" si="0"/>
        <v>7.8473105841527169E-2</v>
      </c>
      <c r="H35" s="110">
        <v>8.1574500925141805E-2</v>
      </c>
      <c r="I35" s="110">
        <f t="shared" si="1"/>
        <v>8.1574500925141805E-2</v>
      </c>
      <c r="J35" s="85">
        <f>分析係数表!G38</f>
        <v>0.27611940298507465</v>
      </c>
      <c r="K35" s="111">
        <f t="shared" si="2"/>
        <v>2.2524302494255573E-2</v>
      </c>
      <c r="L35" s="79"/>
      <c r="M35" s="80"/>
      <c r="N35" s="81">
        <f>分析係数表!H38</f>
        <v>4.123293618252858E-2</v>
      </c>
      <c r="O35" s="82">
        <f t="shared" si="3"/>
        <v>1.3369454142164416</v>
      </c>
      <c r="P35" s="76">
        <f>分析係数表!C38</f>
        <v>1.1157894736842144E-2</v>
      </c>
      <c r="Q35" s="82">
        <f t="shared" si="4"/>
        <v>1.4917496200730875E-2</v>
      </c>
      <c r="R35" s="83">
        <v>1.8580748107322624E-2</v>
      </c>
      <c r="S35" s="84">
        <f t="shared" si="5"/>
        <v>0.10015524903246442</v>
      </c>
      <c r="T35" s="85">
        <f>分析係数表!F38</f>
        <v>0.61194029850746268</v>
      </c>
      <c r="U35" s="86">
        <f t="shared" si="6"/>
        <v>6.1289032990015542E-2</v>
      </c>
      <c r="V35" s="87">
        <f>分析係数表!D38</f>
        <v>0.16417910447761194</v>
      </c>
      <c r="W35" s="167">
        <f t="shared" si="7"/>
        <v>0</v>
      </c>
      <c r="X35" s="76">
        <f>分析係数表!E38</f>
        <v>0.15671641791044777</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0.17986813430691162</v>
      </c>
      <c r="I36" s="110">
        <f t="shared" si="1"/>
        <v>0.17986813430691162</v>
      </c>
      <c r="J36" s="85">
        <f>分析係数表!G39</f>
        <v>0.35370879120879123</v>
      </c>
      <c r="K36" s="111">
        <f t="shared" si="2"/>
        <v>6.3620940362678222E-2</v>
      </c>
      <c r="L36" s="79"/>
      <c r="M36" s="80"/>
      <c r="N36" s="81">
        <f>分析係数表!H39</f>
        <v>3.7431865322463944E-3</v>
      </c>
      <c r="O36" s="82">
        <f t="shared" si="3"/>
        <v>0.12136986914271862</v>
      </c>
      <c r="P36" s="76">
        <f>分析係数表!C39</f>
        <v>1</v>
      </c>
      <c r="Q36" s="82">
        <f t="shared" si="4"/>
        <v>0.12136986914271862</v>
      </c>
      <c r="R36" s="83">
        <v>0.44214792536615027</v>
      </c>
      <c r="S36" s="84">
        <f t="shared" si="5"/>
        <v>0.62201605967306195</v>
      </c>
      <c r="T36" s="85">
        <f>分析係数表!F39</f>
        <v>0.70432692307692313</v>
      </c>
      <c r="U36" s="86">
        <f t="shared" si="6"/>
        <v>0.43810265741395954</v>
      </c>
      <c r="V36" s="87">
        <f>分析係数表!D39</f>
        <v>3.9285714285714285E-2</v>
      </c>
      <c r="W36" s="167">
        <f t="shared" si="7"/>
        <v>0</v>
      </c>
      <c r="X36" s="76">
        <f>分析係数表!E39</f>
        <v>4.7939560439560443E-2</v>
      </c>
      <c r="Y36" s="166">
        <f t="shared" si="8"/>
        <v>0</v>
      </c>
    </row>
    <row r="37" spans="1:25" x14ac:dyDescent="0.2">
      <c r="A37" s="6" t="s">
        <v>25</v>
      </c>
      <c r="B37" s="5" t="s">
        <v>40</v>
      </c>
      <c r="C37" s="90"/>
      <c r="D37" s="107">
        <f>投入係数表!AK37</f>
        <v>0</v>
      </c>
      <c r="E37" s="110">
        <f t="shared" si="9"/>
        <v>0</v>
      </c>
      <c r="F37" s="85">
        <f>分析係数表!C40</f>
        <v>0.83748410739660462</v>
      </c>
      <c r="G37" s="110">
        <f t="shared" si="0"/>
        <v>0</v>
      </c>
      <c r="H37" s="110">
        <v>1.0679522531053666E-3</v>
      </c>
      <c r="I37" s="110">
        <f t="shared" si="1"/>
        <v>1.0679522531053666E-3</v>
      </c>
      <c r="J37" s="85">
        <f>分析係数表!G40</f>
        <v>0.52098192071653671</v>
      </c>
      <c r="K37" s="111">
        <f t="shared" si="2"/>
        <v>5.5638381605638688E-4</v>
      </c>
      <c r="L37" s="79"/>
      <c r="M37" s="80"/>
      <c r="N37" s="81">
        <f>分析係数表!H40</f>
        <v>2.620230572572476E-2</v>
      </c>
      <c r="O37" s="82">
        <f t="shared" si="3"/>
        <v>0.84958908399903033</v>
      </c>
      <c r="P37" s="76">
        <f>分析係数表!C40</f>
        <v>0.83748410739660462</v>
      </c>
      <c r="Q37" s="82">
        <f t="shared" si="4"/>
        <v>0.71151735566682683</v>
      </c>
      <c r="R37" s="83">
        <v>0.71244930946879814</v>
      </c>
      <c r="S37" s="84">
        <f t="shared" si="5"/>
        <v>0.71351726172190355</v>
      </c>
      <c r="T37" s="85">
        <f>分析係数表!F40</f>
        <v>0.71877591640404714</v>
      </c>
      <c r="U37" s="86">
        <f t="shared" si="6"/>
        <v>0.51285902366426761</v>
      </c>
      <c r="V37" s="87">
        <f>分析係数表!D40</f>
        <v>8.666445513352132E-2</v>
      </c>
      <c r="W37" s="167">
        <f t="shared" si="7"/>
        <v>0</v>
      </c>
      <c r="X37" s="76">
        <f>分析係数表!E40</f>
        <v>5.191574058716205E-2</v>
      </c>
      <c r="Y37" s="166">
        <f t="shared" si="8"/>
        <v>0</v>
      </c>
    </row>
    <row r="38" spans="1:25" x14ac:dyDescent="0.2">
      <c r="A38" s="6" t="s">
        <v>26</v>
      </c>
      <c r="B38" s="5" t="s">
        <v>276</v>
      </c>
      <c r="C38" s="90"/>
      <c r="D38" s="107">
        <f>投入係数表!AK38</f>
        <v>0</v>
      </c>
      <c r="E38" s="110">
        <f t="shared" si="9"/>
        <v>0</v>
      </c>
      <c r="F38" s="85">
        <f>分析係数表!C41</f>
        <v>0.81365098605995612</v>
      </c>
      <c r="G38" s="110">
        <f t="shared" si="0"/>
        <v>0</v>
      </c>
      <c r="H38" s="110">
        <v>2.0253934950653957E-3</v>
      </c>
      <c r="I38" s="110">
        <f t="shared" si="1"/>
        <v>2.0253934950653957E-3</v>
      </c>
      <c r="J38" s="85">
        <f>分析係数表!G41</f>
        <v>0.45125858123569795</v>
      </c>
      <c r="K38" s="111">
        <f t="shared" si="2"/>
        <v>9.1397619502722207E-4</v>
      </c>
      <c r="L38" s="79"/>
      <c r="M38" s="80"/>
      <c r="N38" s="81">
        <f>分析係数表!H41</f>
        <v>4.9838406251507407E-2</v>
      </c>
      <c r="O38" s="82">
        <f t="shared" si="3"/>
        <v>1.6159709896682586</v>
      </c>
      <c r="P38" s="76">
        <f>分析係数表!C41</f>
        <v>0.81365098605995612</v>
      </c>
      <c r="Q38" s="82">
        <f t="shared" si="4"/>
        <v>1.3148363891878618</v>
      </c>
      <c r="R38" s="83">
        <v>1.3402207027509128</v>
      </c>
      <c r="S38" s="84">
        <f t="shared" si="5"/>
        <v>1.3422460962459781</v>
      </c>
      <c r="T38" s="85">
        <f>分析係数表!F41</f>
        <v>0.55572082379862697</v>
      </c>
      <c r="U38" s="86">
        <f t="shared" si="6"/>
        <v>0.74591410634630606</v>
      </c>
      <c r="V38" s="87">
        <f>分析係数表!D41</f>
        <v>0.14645308924485126</v>
      </c>
      <c r="W38" s="167">
        <f t="shared" si="7"/>
        <v>0</v>
      </c>
      <c r="X38" s="76">
        <f>分析係数表!E41</f>
        <v>0.13695652173913042</v>
      </c>
      <c r="Y38" s="166">
        <f t="shared" si="8"/>
        <v>0</v>
      </c>
    </row>
    <row r="39" spans="1:25" x14ac:dyDescent="0.2">
      <c r="A39" s="6" t="s">
        <v>51</v>
      </c>
      <c r="B39" s="5" t="s">
        <v>367</v>
      </c>
      <c r="C39" s="75">
        <f>最終需要_まとめ!C40</f>
        <v>100</v>
      </c>
      <c r="D39" s="107">
        <f>投入係数表!AK39</f>
        <v>0</v>
      </c>
      <c r="E39" s="110">
        <f t="shared" si="9"/>
        <v>0</v>
      </c>
      <c r="F39" s="85">
        <f>分析係数表!C42</f>
        <v>0.2575498575498576</v>
      </c>
      <c r="G39" s="110">
        <f>E39*F39</f>
        <v>0</v>
      </c>
      <c r="H39" s="110">
        <v>4.6289079584238366E-3</v>
      </c>
      <c r="I39" s="110">
        <f>C39+H39</f>
        <v>100.00462890795842</v>
      </c>
      <c r="J39" s="85">
        <f>分析係数表!G42</f>
        <v>0.48351648351648352</v>
      </c>
      <c r="K39" s="111">
        <f>I39*J39</f>
        <v>48.353886504946928</v>
      </c>
      <c r="L39" s="79"/>
      <c r="M39" s="80"/>
      <c r="N39" s="81">
        <f>分析係数表!H42</f>
        <v>1.4085186435772515E-2</v>
      </c>
      <c r="O39" s="82">
        <f t="shared" si="3"/>
        <v>0.4567010539906422</v>
      </c>
      <c r="P39" s="76">
        <f>分析係数表!C42</f>
        <v>0.2575498575498576</v>
      </c>
      <c r="Q39" s="82">
        <f>O39*P39</f>
        <v>0.11762329139815972</v>
      </c>
      <c r="R39" s="83">
        <v>0.12304852684212886</v>
      </c>
      <c r="S39" s="84">
        <f>I39+R39</f>
        <v>100.12767743480055</v>
      </c>
      <c r="T39" s="85">
        <f>分析係数表!F42</f>
        <v>0.55824175824175826</v>
      </c>
      <c r="U39" s="86">
        <f>S39*T39</f>
        <v>55.895450699866679</v>
      </c>
      <c r="V39" s="87">
        <f>分析係数表!D42</f>
        <v>0.94945054945054941</v>
      </c>
      <c r="W39" s="167">
        <f>ROUND(S39*V39,0)</f>
        <v>95</v>
      </c>
      <c r="X39" s="76">
        <f>分析係数表!E42</f>
        <v>0.76703296703296708</v>
      </c>
      <c r="Y39" s="166">
        <f>ROUND(S39*X39,0)</f>
        <v>77</v>
      </c>
    </row>
    <row r="40" spans="1:25" x14ac:dyDescent="0.2">
      <c r="A40" s="6" t="s">
        <v>194</v>
      </c>
      <c r="B40" s="5" t="s">
        <v>41</v>
      </c>
      <c r="C40" s="90"/>
      <c r="D40" s="107">
        <f>投入係数表!AK40</f>
        <v>8.1318681318681321E-2</v>
      </c>
      <c r="E40" s="110">
        <f t="shared" si="9"/>
        <v>8.1318681318681314</v>
      </c>
      <c r="F40" s="85">
        <f>分析係数表!C43</f>
        <v>0.29732567908148977</v>
      </c>
      <c r="G40" s="110">
        <f>E40*F40</f>
        <v>2.4178132145088176</v>
      </c>
      <c r="H40" s="110">
        <v>2.6906207755849345</v>
      </c>
      <c r="I40" s="110">
        <f>C40+H40</f>
        <v>2.6906207755849345</v>
      </c>
      <c r="J40" s="85">
        <f>分析係数表!G43</f>
        <v>0.35619328972357039</v>
      </c>
      <c r="K40" s="111">
        <f>I40*J40</f>
        <v>0.95838106545418222</v>
      </c>
      <c r="L40" s="79"/>
      <c r="M40" s="80"/>
      <c r="N40" s="81">
        <f>分析係数表!H43</f>
        <v>3.7451160098403359E-2</v>
      </c>
      <c r="O40" s="82">
        <f t="shared" si="3"/>
        <v>1.2143243093093652</v>
      </c>
      <c r="P40" s="76">
        <f>分析係数表!C43</f>
        <v>0.29732567908148977</v>
      </c>
      <c r="Q40" s="82">
        <f>O40*P40</f>
        <v>0.36104979989056801</v>
      </c>
      <c r="R40" s="83">
        <v>0.5737920802737293</v>
      </c>
      <c r="S40" s="84">
        <f>I40+R40</f>
        <v>3.264412855858664</v>
      </c>
      <c r="T40" s="85">
        <f>分析係数表!F43</f>
        <v>0.64929309981008654</v>
      </c>
      <c r="U40" s="86">
        <f>S40*T40</f>
        <v>2.1195607422403691</v>
      </c>
      <c r="V40" s="87">
        <f>分析係数表!D43</f>
        <v>0.15741717661953999</v>
      </c>
      <c r="W40" s="167">
        <f>ROUND(S40*V40,0)</f>
        <v>1</v>
      </c>
      <c r="X40" s="76">
        <f>分析係数表!E43</f>
        <v>0.1249208693817261</v>
      </c>
      <c r="Y40" s="166">
        <f>ROUND(S40*X40,0)</f>
        <v>0</v>
      </c>
    </row>
    <row r="41" spans="1:25" x14ac:dyDescent="0.2">
      <c r="A41" s="6" t="s">
        <v>340</v>
      </c>
      <c r="B41" s="5" t="s">
        <v>42</v>
      </c>
      <c r="C41" s="90"/>
      <c r="D41" s="107">
        <f>投入係数表!AK41</f>
        <v>2.1978021978021978E-3</v>
      </c>
      <c r="E41" s="110">
        <f t="shared" si="9"/>
        <v>0.21978021978021978</v>
      </c>
      <c r="F41" s="85">
        <f>分析係数表!C44</f>
        <v>0.43971020730220212</v>
      </c>
      <c r="G41" s="110">
        <f>E41*F41</f>
        <v>9.6639606000483977E-2</v>
      </c>
      <c r="H41" s="110">
        <v>0.10121097565696061</v>
      </c>
      <c r="I41" s="110">
        <f>C41+H41</f>
        <v>0.10121097565696061</v>
      </c>
      <c r="J41" s="85">
        <f>分析係数表!G44</f>
        <v>0.26333317697828229</v>
      </c>
      <c r="K41" s="111">
        <f>I41*J41</f>
        <v>2.6652207764819028E-2</v>
      </c>
      <c r="L41" s="79"/>
      <c r="M41" s="80"/>
      <c r="N41" s="81">
        <f>分析係数表!H44</f>
        <v>0.10921807920505523</v>
      </c>
      <c r="O41" s="82">
        <f t="shared" si="3"/>
        <v>3.5413100220740139</v>
      </c>
      <c r="P41" s="76">
        <f>分析係数表!C44</f>
        <v>0.43971020730220212</v>
      </c>
      <c r="Q41" s="82">
        <f>O41*P41</f>
        <v>1.5571501639275307</v>
      </c>
      <c r="R41" s="83">
        <v>1.5815737581395028</v>
      </c>
      <c r="S41" s="84">
        <f>I41+R41</f>
        <v>1.6827847337964634</v>
      </c>
      <c r="T41" s="85">
        <f>分析係数表!F44</f>
        <v>0.45991838266335194</v>
      </c>
      <c r="U41" s="86">
        <f>S41*T41</f>
        <v>0.77394363313824865</v>
      </c>
      <c r="V41" s="87">
        <f>分析係数表!D44</f>
        <v>0.16642431633753929</v>
      </c>
      <c r="W41" s="167">
        <f>ROUND(S41*V41,0)</f>
        <v>0</v>
      </c>
      <c r="X41" s="76">
        <f>分析係数表!E44</f>
        <v>0.11782916647122285</v>
      </c>
      <c r="Y41" s="166">
        <f>ROUND(S41*X41,0)</f>
        <v>0</v>
      </c>
    </row>
    <row r="42" spans="1:25" x14ac:dyDescent="0.2">
      <c r="A42" s="6" t="s">
        <v>341</v>
      </c>
      <c r="B42" s="5" t="s">
        <v>278</v>
      </c>
      <c r="C42" s="90"/>
      <c r="D42" s="107">
        <f>投入係数表!AK42</f>
        <v>4.3956043956043956E-3</v>
      </c>
      <c r="E42" s="110">
        <f t="shared" si="9"/>
        <v>0.43956043956043955</v>
      </c>
      <c r="F42" s="85">
        <f>分析係数表!C45</f>
        <v>1</v>
      </c>
      <c r="G42" s="110">
        <f>E42*F42</f>
        <v>0.43956043956043955</v>
      </c>
      <c r="H42" s="110">
        <v>0.45275775520442596</v>
      </c>
      <c r="I42" s="110">
        <f>C42+H42</f>
        <v>0.45275775520442596</v>
      </c>
      <c r="J42" s="85">
        <f>分析係数表!G45</f>
        <v>0</v>
      </c>
      <c r="K42" s="111">
        <f>I42*J42</f>
        <v>0</v>
      </c>
      <c r="L42" s="79"/>
      <c r="M42" s="80"/>
      <c r="N42" s="81">
        <f>分析係数表!H45</f>
        <v>0</v>
      </c>
      <c r="O42" s="82">
        <f t="shared" si="3"/>
        <v>0</v>
      </c>
      <c r="P42" s="76">
        <f>分析係数表!C45</f>
        <v>1</v>
      </c>
      <c r="Q42" s="82">
        <f>O42*P42</f>
        <v>0</v>
      </c>
      <c r="R42" s="83">
        <v>1.4695241135455939E-2</v>
      </c>
      <c r="S42" s="84">
        <f>I42+R42</f>
        <v>0.46745299633988191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8.7912087912087912E-3</v>
      </c>
      <c r="E43" s="110">
        <f t="shared" si="9"/>
        <v>0.87912087912087911</v>
      </c>
      <c r="F43" s="85">
        <f>分析係数表!C46</f>
        <v>1</v>
      </c>
      <c r="G43" s="110">
        <f>E43*F43</f>
        <v>0.87912087912087911</v>
      </c>
      <c r="H43" s="110">
        <v>0.9480734172827362</v>
      </c>
      <c r="I43" s="110">
        <f>C43+H43</f>
        <v>0.9480734172827362</v>
      </c>
      <c r="J43" s="85">
        <f>分析係数表!G46</f>
        <v>9.3457943925233638E-3</v>
      </c>
      <c r="K43" s="111">
        <f>I43*J43</f>
        <v>8.8604992269414595E-3</v>
      </c>
      <c r="L43" s="79"/>
      <c r="M43" s="80"/>
      <c r="N43" s="81">
        <f>分析係数表!H46</f>
        <v>5.0031354010901551E-2</v>
      </c>
      <c r="O43" s="82">
        <f t="shared" si="3"/>
        <v>1.6222271684900482</v>
      </c>
      <c r="P43" s="76">
        <f>分析係数表!C46</f>
        <v>1</v>
      </c>
      <c r="Q43" s="82">
        <f>O43*P43</f>
        <v>1.6222271684900482</v>
      </c>
      <c r="R43" s="83">
        <v>1.6908005919166105</v>
      </c>
      <c r="S43" s="84">
        <f>I43+R43</f>
        <v>2.6388740091993466</v>
      </c>
      <c r="T43" s="85">
        <f>分析係数表!F46</f>
        <v>0.31355140186915886</v>
      </c>
      <c r="U43" s="86">
        <f>S43*T43</f>
        <v>0.82742264494054274</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108">
        <f>投入係数表!AK44</f>
        <v>0.4043956043956044</v>
      </c>
      <c r="E44" s="96">
        <f>SUM(E5:E43)</f>
        <v>40.439560439560438</v>
      </c>
      <c r="F44" s="98">
        <f>分析係数表!C47</f>
        <v>0.44631798907903963</v>
      </c>
      <c r="G44" s="96">
        <f>SUM(G5:G43)</f>
        <v>11.735381113042058</v>
      </c>
      <c r="H44" s="96">
        <f>SUM(H5:H43)</f>
        <v>13.468739220925844</v>
      </c>
      <c r="I44" s="96">
        <f>SUM(I5:I43)</f>
        <v>113.46873922092584</v>
      </c>
      <c r="J44" s="98">
        <f>分析係数表!G47</f>
        <v>0.26122233306007958</v>
      </c>
      <c r="K44" s="112">
        <f>SUM(K5:K43)</f>
        <v>51.713254846300082</v>
      </c>
      <c r="L44" s="94">
        <f>最終需要_まとめ!$L$33</f>
        <v>0.627</v>
      </c>
      <c r="M44" s="91">
        <f>K44*L44</f>
        <v>32.424210788630148</v>
      </c>
      <c r="N44" s="95">
        <f>分析係数表!H47</f>
        <v>1</v>
      </c>
      <c r="O44" s="96">
        <f>SUM(O5:O43)</f>
        <v>32.424210788630148</v>
      </c>
      <c r="P44" s="92">
        <f>分析係数表!C47</f>
        <v>0.44631798907903963</v>
      </c>
      <c r="Q44" s="96">
        <f>SUM(Q5:Q43)</f>
        <v>14.064547860418109</v>
      </c>
      <c r="R44" s="91">
        <f>SUM(R5:R43)</f>
        <v>15.861565384609035</v>
      </c>
      <c r="S44" s="97">
        <f>SUM(S5:S43)</f>
        <v>129.33030460553488</v>
      </c>
      <c r="T44" s="98">
        <f>分析係数表!F47</f>
        <v>0.52393110055407954</v>
      </c>
      <c r="U44" s="99">
        <f>SUM(U5:U43)</f>
        <v>72.947280017585683</v>
      </c>
      <c r="V44" s="100">
        <f>分析係数表!D47</f>
        <v>0.10969491056701794</v>
      </c>
      <c r="W44" s="164">
        <f>SUM(W5:W43)</f>
        <v>97</v>
      </c>
      <c r="X44" s="92">
        <f>分析係数表!E47</f>
        <v>8.3823050104198563E-2</v>
      </c>
      <c r="Y44" s="165">
        <f>SUM(Y5:Y43)</f>
        <v>77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142.45231810824379</v>
      </c>
      <c r="D6" s="193">
        <f>'1'!U5+'2'!U5+'3'!U5+'4'!U5+'5'!U5+'6'!U5+'7'!U5+'8'!U5+'9'!U5+'10'!U5+'11'!U5+'12'!U5+'13'!U5+'14'!U5+'15'!U5+'16'!U5+'17'!U5+'18'!U5+'19'!U5+'20'!U5+'21'!U5+'22'!U5+'23'!U5+'24'!U5+'25'!U5+'26'!U5+'27'!U5+'28'!U5+'29'!U5+'30'!U5+'31'!U5+'32'!U5+'33'!U5+'34'!U5+'35'!U5+'36'!U5+'37'!U5+'38'!U5+'39'!U5</f>
        <v>64.378643582548861</v>
      </c>
      <c r="E6" s="120">
        <f>'1'!W5+'2'!W5+'3'!W5+'4'!W5+'5'!W5+'6'!W5+'7'!W5+'8'!W5+'9'!W5+'10'!W5+'11'!W5+'12'!W5+'13'!W5+'14'!W5+'15'!W5+'16'!W5+'17'!W5+'18'!W5+'19'!W5+'20'!W5+'21'!W5+'22'!W5+'23'!W5+'24'!W5+'25'!W5+'26'!W5+'27'!W5+'28'!W5+'29'!W5+'30'!W5+'31'!W5+'32'!W5+'33'!W5+'34'!W5+'35'!W5+'36'!W5+'37'!W5+'38'!W5+'39'!W5</f>
        <v>40</v>
      </c>
      <c r="F6" s="172">
        <f>'1'!Y5+'2'!Y5+'3'!Y5+'4'!Y5+'5'!Y5+'6'!Y5+'7'!Y5+'8'!Y5+'9'!Y5+'10'!Y5+'11'!Y5+'12'!Y5+'13'!Y5+'14'!Y5+'15'!Y5+'16'!Y5+'17'!Y5+'18'!Y5+'19'!Y5+'20'!Y5+'21'!Y5+'22'!Y5+'23'!Y5+'24'!Y5+'25'!Y5+'26'!Y5+'27'!Y5+'28'!Y5+'29'!Y5+'30'!Y5+'31'!Y5+'32'!Y5+'33'!Y5+'34'!Y5+'35'!Y5+'36'!Y5+'37'!Y5+'38'!Y5+'39'!Y5</f>
        <v>25</v>
      </c>
      <c r="G6" s="116">
        <v>1</v>
      </c>
      <c r="I6" s="144" t="s">
        <v>256</v>
      </c>
      <c r="J6" s="145">
        <f>C45</f>
        <v>4685.09300448882</v>
      </c>
      <c r="K6" s="145">
        <f>D45</f>
        <v>2238.3330451740426</v>
      </c>
      <c r="L6" s="146">
        <f>E45</f>
        <v>666</v>
      </c>
      <c r="M6" s="147">
        <f>F45</f>
        <v>512</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101.64407370854512</v>
      </c>
      <c r="D7" s="193">
        <f>'1'!U6+'2'!U6+'3'!U6+'4'!U6+'5'!U6+'6'!U6+'7'!U6+'8'!U6+'9'!U6+'10'!U6+'11'!U6+'12'!U6+'13'!U6+'14'!U6+'15'!U6+'16'!U6+'17'!U6+'18'!U6+'19'!U6+'20'!U6+'21'!U6+'22'!U6+'23'!U6+'24'!U6+'25'!U6+'26'!U6+'27'!U6+'28'!U6+'29'!U6+'30'!U6+'31'!U6+'32'!U6+'33'!U6+'34'!U6+'35'!U6+'36'!U6+'37'!U6+'38'!U6+'39'!U6</f>
        <v>72.60290979181795</v>
      </c>
      <c r="E7" s="120">
        <f>'1'!W6+'2'!W6+'3'!W6+'4'!W6+'5'!W6+'6'!W6+'7'!W6+'8'!W6+'9'!W6+'10'!W6+'11'!W6+'12'!W6+'13'!W6+'14'!W6+'15'!W6+'16'!W6+'17'!W6+'18'!W6+'19'!W6+'20'!W6+'21'!W6+'22'!W6+'23'!W6+'24'!W6+'25'!W6+'26'!W6+'27'!W6+'28'!W6+'29'!W6+'30'!W6+'31'!W6+'32'!W6+'33'!W6+'34'!W6+'35'!W6+'36'!W6+'37'!W6+'38'!W6+'39'!W6</f>
        <v>14</v>
      </c>
      <c r="F7" s="172">
        <f>'1'!Y6+'2'!Y6+'3'!Y6+'4'!Y6+'5'!Y6+'6'!Y6+'7'!Y6+'8'!Y6+'9'!Y6+'10'!Y6+'11'!Y6+'12'!Y6+'13'!Y6+'14'!Y6+'15'!Y6+'16'!Y6+'17'!Y6+'18'!Y6+'19'!Y6+'20'!Y6+'21'!Y6+'22'!Y6+'23'!Y6+'24'!Y6+'25'!Y6+'26'!Y6+'27'!Y6+'28'!Y6+'29'!Y6+'30'!Y6+'31'!Y6+'32'!Y6+'33'!Y6+'34'!Y6+'35'!Y6+'36'!Y6+'37'!Y6+'38'!Y6+'39'!Y6</f>
        <v>0</v>
      </c>
      <c r="G7" s="117">
        <v>2</v>
      </c>
      <c r="I7" s="144" t="s">
        <v>257</v>
      </c>
      <c r="J7" s="145">
        <f>最終需要_まとめ!C45</f>
        <v>3900</v>
      </c>
      <c r="K7" s="383">
        <f>Q65</f>
        <v>160450</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112.44460538154527</v>
      </c>
      <c r="D8" s="193">
        <f>'1'!U7+'2'!U7+'3'!U7+'4'!U7+'5'!U7+'6'!U7+'7'!U7+'8'!U7+'9'!U7+'10'!U7+'11'!U7+'12'!U7+'13'!U7+'14'!U7+'15'!U7+'16'!U7+'17'!U7+'18'!U7+'19'!U7+'20'!U7+'21'!U7+'22'!U7+'23'!U7+'24'!U7+'25'!U7+'26'!U7+'27'!U7+'28'!U7+'29'!U7+'30'!U7+'31'!U7+'32'!U7+'33'!U7+'34'!U7+'35'!U7+'36'!U7+'37'!U7+'38'!U7+'39'!U7</f>
        <v>58.372706312527178</v>
      </c>
      <c r="E8" s="120">
        <f>'1'!W7+'2'!W7+'3'!W7+'4'!W7+'5'!W7+'6'!W7+'7'!W7+'8'!W7+'9'!W7+'10'!W7+'11'!W7+'12'!W7+'13'!W7+'14'!W7+'15'!W7+'16'!W7+'17'!W7+'18'!W7+'19'!W7+'20'!W7+'21'!W7+'22'!W7+'23'!W7+'24'!W7+'25'!W7+'26'!W7+'27'!W7+'28'!W7+'29'!W7+'30'!W7+'31'!W7+'32'!W7+'33'!W7+'34'!W7+'35'!W7+'36'!W7+'37'!W7+'38'!W7+'39'!W7</f>
        <v>11</v>
      </c>
      <c r="F8" s="172">
        <f>'1'!Y7+'2'!Y7+'3'!Y7+'4'!Y7+'5'!Y7+'6'!Y7+'7'!Y7+'8'!Y7+'9'!Y7+'10'!Y7+'11'!Y7+'12'!Y7+'13'!Y7+'14'!Y7+'15'!Y7+'16'!Y7+'17'!Y7+'18'!Y7+'19'!Y7+'20'!Y7+'21'!Y7+'22'!Y7+'23'!Y7+'24'!Y7+'25'!Y7+'26'!Y7+'27'!Y7+'28'!Y7+'29'!Y7+'30'!Y7+'31'!Y7+'32'!Y7+'33'!Y7+'34'!Y7+'35'!Y7+'36'!Y7+'37'!Y7+'38'!Y7+'39'!Y7</f>
        <v>12</v>
      </c>
      <c r="G8" s="117">
        <v>3</v>
      </c>
      <c r="I8" s="144" t="s">
        <v>259</v>
      </c>
      <c r="J8" s="441">
        <f>J6/J7</f>
        <v>1.201305898586877</v>
      </c>
      <c r="K8" s="150">
        <f>K6/K7*100</f>
        <v>1.3950346183696121</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100.19159642094272</v>
      </c>
      <c r="D9" s="193">
        <f>'1'!U8+'2'!U8+'3'!U8+'4'!U8+'5'!U8+'6'!U8+'7'!U8+'8'!U8+'9'!U8+'10'!U8+'11'!U8+'12'!U8+'13'!U8+'14'!U8+'15'!U8+'16'!U8+'17'!U8+'18'!U8+'19'!U8+'20'!U8+'21'!U8+'22'!U8+'23'!U8+'24'!U8+'25'!U8+'26'!U8+'27'!U8+'28'!U8+'29'!U8+'30'!U8+'31'!U8+'32'!U8+'33'!U8+'34'!U8+'35'!U8+'36'!U8+'37'!U8+'38'!U8+'39'!U8</f>
        <v>85.87851121795093</v>
      </c>
      <c r="E9" s="120">
        <f>'1'!W8+'2'!W8+'3'!W8+'4'!W8+'5'!W8+'6'!W8+'7'!W8+'8'!W8+'9'!W8+'10'!W8+'11'!W8+'12'!W8+'13'!W8+'14'!W8+'15'!W8+'16'!W8+'17'!W8+'18'!W8+'19'!W8+'20'!W8+'21'!W8+'22'!W8+'23'!W8+'24'!W8+'25'!W8+'26'!W8+'27'!W8+'28'!W8+'29'!W8+'30'!W8+'31'!W8+'32'!W8+'33'!W8+'34'!W8+'35'!W8+'36'!W8+'37'!W8+'38'!W8+'39'!W8</f>
        <v>14</v>
      </c>
      <c r="F9" s="172">
        <f>'1'!Y8+'2'!Y8+'3'!Y8+'4'!Y8+'5'!Y8+'6'!Y8+'7'!Y8+'8'!Y8+'9'!Y8+'10'!Y8+'11'!Y8+'12'!Y8+'13'!Y8+'14'!Y8+'15'!Y8+'16'!Y8+'17'!Y8+'18'!Y8+'19'!Y8+'20'!Y8+'21'!Y8+'22'!Y8+'23'!Y8+'24'!Y8+'25'!Y8+'26'!Y8+'27'!Y8+'28'!Y8+'29'!Y8+'30'!Y8+'31'!Y8+'32'!Y8+'33'!Y8+'34'!Y8+'35'!Y8+'36'!Y8+'37'!Y8+'38'!Y8+'39'!Y8</f>
        <v>0</v>
      </c>
      <c r="G9" s="117">
        <v>4</v>
      </c>
      <c r="I9" s="152" t="s">
        <v>125</v>
      </c>
      <c r="J9" s="456" t="s">
        <v>608</v>
      </c>
      <c r="K9" s="457"/>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112.66542695200425</v>
      </c>
      <c r="D10" s="194">
        <f>'1'!U9+'2'!U9+'3'!U9+'4'!U9+'5'!U9+'6'!U9+'7'!U9+'8'!U9+'9'!U9+'10'!U9+'11'!U9+'12'!U9+'13'!U9+'14'!U9+'15'!U9+'16'!U9+'17'!U9+'18'!U9+'19'!U9+'20'!U9+'21'!U9+'22'!U9+'23'!U9+'24'!U9+'25'!U9+'26'!U9+'27'!U9+'28'!U9+'29'!U9+'30'!U9+'31'!U9+'32'!U9+'33'!U9+'34'!U9+'35'!U9+'36'!U9+'37'!U9+'38'!U9+'39'!U9</f>
        <v>34.452775060695593</v>
      </c>
      <c r="E10" s="119">
        <f>'1'!W9+'2'!W9+'3'!W9+'4'!W9+'5'!W9+'6'!W9+'7'!W9+'8'!W9+'9'!W9+'10'!W9+'11'!W9+'12'!W9+'13'!W9+'14'!W9+'15'!W9+'16'!W9+'17'!W9+'18'!W9+'19'!W9+'20'!W9+'21'!W9+'22'!W9+'23'!W9+'24'!W9+'25'!W9+'26'!W9+'27'!W9+'28'!W9+'29'!W9+'30'!W9+'31'!W9+'32'!W9+'33'!W9+'34'!W9+'35'!W9+'36'!W9+'37'!W9+'38'!W9+'39'!W9</f>
        <v>9</v>
      </c>
      <c r="F10" s="171">
        <f>'1'!Y9+'2'!Y9+'3'!Y9+'4'!Y9+'5'!Y9+'6'!Y9+'7'!Y9+'8'!Y9+'9'!Y9+'10'!Y9+'11'!Y9+'12'!Y9+'13'!Y9+'14'!Y9+'15'!Y9+'16'!Y9+'17'!Y9+'18'!Y9+'19'!Y9+'20'!Y9+'21'!Y9+'22'!Y9+'23'!Y9+'24'!Y9+'25'!Y9+'26'!Y9+'27'!Y9+'28'!Y9+'29'!Y9+'30'!Y9+'31'!Y9+'32'!Y9+'33'!Y9+'34'!Y9+'35'!Y9+'36'!Y9+'37'!Y9+'38'!Y9+'39'!Y9</f>
        <v>7</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38.613861386138616</v>
      </c>
      <c r="E11" s="120">
        <f>'1'!W10+'2'!W10+'3'!W10+'4'!W10+'5'!W10+'6'!W10+'7'!W10+'8'!W10+'9'!W10+'10'!W10+'11'!W10+'12'!W10+'13'!W10+'14'!W10+'15'!W10+'16'!W10+'17'!W10+'18'!W10+'19'!W10+'20'!W10+'21'!W10+'22'!W10+'23'!W10+'24'!W10+'25'!W10+'26'!W10+'27'!W10+'28'!W10+'29'!W10+'30'!W10+'31'!W10+'32'!W10+'33'!W10+'34'!W10+'35'!W10+'36'!W10+'37'!W10+'38'!W10+'39'!W10</f>
        <v>74</v>
      </c>
      <c r="F11" s="172">
        <f>'1'!Y10+'2'!Y10+'3'!Y10+'4'!Y10+'5'!Y10+'6'!Y10+'7'!Y10+'8'!Y10+'9'!Y10+'10'!Y10+'11'!Y10+'12'!Y10+'13'!Y10+'14'!Y10+'15'!Y10+'16'!Y10+'17'!Y10+'18'!Y10+'19'!Y10+'20'!Y10+'21'!Y10+'22'!Y10+'23'!Y10+'24'!Y10+'25'!Y10+'26'!Y10+'27'!Y10+'28'!Y10+'29'!Y10+'30'!Y10+'31'!Y10+'32'!Y10+'33'!Y10+'34'!Y10+'35'!Y10+'36'!Y10+'37'!Y10+'38'!Y10+'39'!Y10</f>
        <v>65</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100.74688456866133</v>
      </c>
      <c r="D12" s="193">
        <f>'1'!U11+'2'!U11+'3'!U11+'4'!U11+'5'!U11+'6'!U11+'7'!U11+'8'!U11+'9'!U11+'10'!U11+'11'!U11+'12'!U11+'13'!U11+'14'!U11+'15'!U11+'16'!U11+'17'!U11+'18'!U11+'19'!U11+'20'!U11+'21'!U11+'22'!U11+'23'!U11+'24'!U11+'25'!U11+'26'!U11+'27'!U11+'28'!U11+'29'!U11+'30'!U11+'31'!U11+'32'!U11+'33'!U11+'34'!U11+'35'!U11+'36'!U11+'37'!U11+'38'!U11+'39'!U11</f>
        <v>34.141999770490784</v>
      </c>
      <c r="E12" s="120">
        <f>'1'!W11+'2'!W11+'3'!W11+'4'!W11+'5'!W11+'6'!W11+'7'!W11+'8'!W11+'9'!W11+'10'!W11+'11'!W11+'12'!W11+'13'!W11+'14'!W11+'15'!W11+'16'!W11+'17'!W11+'18'!W11+'19'!W11+'20'!W11+'21'!W11+'22'!W11+'23'!W11+'24'!W11+'25'!W11+'26'!W11+'27'!W11+'28'!W11+'29'!W11+'30'!W11+'31'!W11+'32'!W11+'33'!W11+'34'!W11+'35'!W11+'36'!W11+'37'!W11+'38'!W11+'39'!W11</f>
        <v>15</v>
      </c>
      <c r="F12" s="172">
        <f>'1'!Y11+'2'!Y11+'3'!Y11+'4'!Y11+'5'!Y11+'6'!Y11+'7'!Y11+'8'!Y11+'9'!Y11+'10'!Y11+'11'!Y11+'12'!Y11+'13'!Y11+'14'!Y11+'15'!Y11+'16'!Y11+'17'!Y11+'18'!Y11+'19'!Y11+'20'!Y11+'21'!Y11+'22'!Y11+'23'!Y11+'24'!Y11+'25'!Y11+'26'!Y11+'27'!Y11+'28'!Y11+'29'!Y11+'30'!Y11+'31'!Y11+'32'!Y11+'33'!Y11+'34'!Y11+'35'!Y11+'36'!Y11+'37'!Y11+'38'!Y11+'39'!Y11</f>
        <v>7</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30.426813301911494</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3</v>
      </c>
      <c r="G13" s="117">
        <v>8</v>
      </c>
      <c r="I13" s="177" t="s">
        <v>320</v>
      </c>
      <c r="J13" s="183">
        <f>'1'!H44+'2'!H44+'3'!H44+'4'!H44+'5'!H44+'6'!H44+'7'!H44+'8'!H44+'9'!H44+'10'!H44+'11'!H44+'12'!H44+'13'!H44+'14'!H44+'15'!H44+'16'!H44+'17'!H44+'18'!H44+'19'!H44+'20'!H44+'21'!H44+'22'!H44+'23'!H44+'24'!H44+'25'!H44+'26'!H44+'27'!H44+'28'!H44+'29'!H44+'30'!H44+'31'!H44+'32'!H44+'33'!H44+'34'!H44+'35'!H44+'36'!H44+'37'!H44+'38'!H44+'39'!H44</f>
        <v>465.4046845146953</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101.58208502803973</v>
      </c>
      <c r="D14" s="193">
        <f>'1'!U13+'2'!U13+'3'!U13+'4'!U13+'5'!U13+'6'!U13+'7'!U13+'8'!U13+'9'!U13+'10'!U13+'11'!U13+'12'!U13+'13'!U13+'14'!U13+'15'!U13+'16'!U13+'17'!U13+'18'!U13+'19'!U13+'20'!U13+'21'!U13+'22'!U13+'23'!U13+'24'!U13+'25'!U13+'26'!U13+'27'!U13+'28'!U13+'29'!U13+'30'!U13+'31'!U13+'32'!U13+'33'!U13+'34'!U13+'35'!U13+'36'!U13+'37'!U13+'38'!U13+'39'!U13</f>
        <v>28.955641059394505</v>
      </c>
      <c r="E14" s="120">
        <f>'1'!W13+'2'!W13+'3'!W13+'4'!W13+'5'!W13+'6'!W13+'7'!W13+'8'!W13+'9'!W13+'10'!W13+'11'!W13+'12'!W13+'13'!W13+'14'!W13+'15'!W13+'16'!W13+'17'!W13+'18'!W13+'19'!W13+'20'!W13+'21'!W13+'22'!W13+'23'!W13+'24'!W13+'25'!W13+'26'!W13+'27'!W13+'28'!W13+'29'!W13+'30'!W13+'31'!W13+'32'!W13+'33'!W13+'34'!W13+'35'!W13+'36'!W13+'37'!W13+'38'!W13+'39'!W13</f>
        <v>3</v>
      </c>
      <c r="F14" s="172">
        <f>'1'!Y13+'2'!Y13+'3'!Y13+'4'!Y13+'5'!Y13+'6'!Y13+'7'!Y13+'8'!Y13+'9'!Y13+'10'!Y13+'11'!Y13+'12'!Y13+'13'!Y13+'14'!Y13+'15'!Y13+'16'!Y13+'17'!Y13+'18'!Y13+'19'!Y13+'20'!Y13+'21'!Y13+'22'!Y13+'23'!Y13+'24'!Y13+'25'!Y13+'26'!Y13+'27'!Y13+'28'!Y13+'29'!Y13+'30'!Y13+'31'!Y13+'32'!Y13+'33'!Y13+'34'!Y13+'35'!Y13+'36'!Y13+'37'!Y13+'38'!Y13+'39'!Y13</f>
        <v>2</v>
      </c>
      <c r="G14" s="117">
        <v>9</v>
      </c>
      <c r="I14" s="178" t="s">
        <v>321</v>
      </c>
      <c r="J14" s="184">
        <f>'1'!R44+'2'!R44+'3'!R44+'4'!R44+'5'!R44+'6'!R44+'7'!R44+'8'!R44+'9'!R44+'10'!R44+'11'!R44+'12'!R44+'13'!R44+'14'!R44+'15'!R44+'16'!R44+'17'!R44+'18'!R44+'19'!R44+'20'!R44+'21'!R44+'22'!R44+'23'!R44+'24'!R44+'25'!R44+'26'!R44+'27'!R44+'28'!R44+'29'!R44+'30'!R44+'31'!R44+'32'!R44+'33'!R44+'34'!R44+'35'!R44+'36'!R44+'37'!R44+'38'!R44+'39'!R44</f>
        <v>319.46151662164004</v>
      </c>
      <c r="L14" t="s">
        <v>177</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101.32544595778364</v>
      </c>
      <c r="D15" s="193">
        <f>'1'!U14+'2'!U14+'3'!U14+'4'!U14+'5'!U14+'6'!U14+'7'!U14+'8'!U14+'9'!U14+'10'!U14+'11'!U14+'12'!U14+'13'!U14+'14'!U14+'15'!U14+'16'!U14+'17'!U14+'18'!U14+'19'!U14+'20'!U14+'21'!U14+'22'!U14+'23'!U14+'24'!U14+'25'!U14+'26'!U14+'27'!U14+'28'!U14+'29'!U14+'30'!U14+'31'!U14+'32'!U14+'33'!U14+'34'!U14+'35'!U14+'36'!U14+'37'!U14+'38'!U14+'39'!U14</f>
        <v>35.051535084233294</v>
      </c>
      <c r="E15" s="120">
        <f>'1'!W14+'2'!W14+'3'!W14+'4'!W14+'5'!W14+'6'!W14+'7'!W14+'8'!W14+'9'!W14+'10'!W14+'11'!W14+'12'!W14+'13'!W14+'14'!W14+'15'!W14+'16'!W14+'17'!W14+'18'!W14+'19'!W14+'20'!W14+'21'!W14+'22'!W14+'23'!W14+'24'!W14+'25'!W14+'26'!W14+'27'!W14+'28'!W14+'29'!W14+'30'!W14+'31'!W14+'32'!W14+'33'!W14+'34'!W14+'35'!W14+'36'!W14+'37'!W14+'38'!W14+'39'!W14</f>
        <v>13</v>
      </c>
      <c r="F15" s="172">
        <f>'1'!Y14+'2'!Y14+'3'!Y14+'4'!Y14+'5'!Y14+'6'!Y14+'7'!Y14+'8'!Y14+'9'!Y14+'10'!Y14+'11'!Y14+'12'!Y14+'13'!Y14+'14'!Y14+'15'!Y14+'16'!Y14+'17'!Y14+'18'!Y14+'19'!Y14+'20'!Y14+'21'!Y14+'22'!Y14+'23'!Y14+'24'!Y14+'25'!Y14+'26'!Y14+'27'!Y14+'28'!Y14+'29'!Y14+'30'!Y14+'31'!Y14+'32'!Y14+'33'!Y14+'34'!Y14+'35'!Y14+'36'!Y14+'37'!Y14+'38'!Y14+'39'!Y14</f>
        <v>10</v>
      </c>
      <c r="G15" s="117">
        <v>10</v>
      </c>
      <c r="I15" s="179" t="s">
        <v>322</v>
      </c>
      <c r="J15" s="182">
        <f>J12+J13+J14</f>
        <v>4684.8662011363349</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106.63525929471909</v>
      </c>
      <c r="D16" s="193">
        <f>'1'!U15+'2'!U15+'3'!U15+'4'!U15+'5'!U15+'6'!U15+'7'!U15+'8'!U15+'9'!U15+'10'!U15+'11'!U15+'12'!U15+'13'!U15+'14'!U15+'15'!U15+'16'!U15+'17'!U15+'18'!U15+'19'!U15+'20'!U15+'21'!U15+'22'!U15+'23'!U15+'24'!U15+'25'!U15+'26'!U15+'27'!U15+'28'!U15+'29'!U15+'30'!U15+'31'!U15+'32'!U15+'33'!U15+'34'!U15+'35'!U15+'36'!U15+'37'!U15+'38'!U15+'39'!U15</f>
        <v>49.107412044150664</v>
      </c>
      <c r="E16" s="120">
        <f>'1'!W15+'2'!W15+'3'!W15+'4'!W15+'5'!W15+'6'!W15+'7'!W15+'8'!W15+'9'!W15+'10'!W15+'11'!W15+'12'!W15+'13'!W15+'14'!W15+'15'!W15+'16'!W15+'17'!W15+'18'!W15+'19'!W15+'20'!W15+'21'!W15+'22'!W15+'23'!W15+'24'!W15+'25'!W15+'26'!W15+'27'!W15+'28'!W15+'29'!W15+'30'!W15+'31'!W15+'32'!W15+'33'!W15+'34'!W15+'35'!W15+'36'!W15+'37'!W15+'38'!W15+'39'!W15</f>
        <v>10</v>
      </c>
      <c r="F16" s="172">
        <f>'1'!Y15+'2'!Y15+'3'!Y15+'4'!Y15+'5'!Y15+'6'!Y15+'7'!Y15+'8'!Y15+'9'!Y15+'10'!Y15+'11'!Y15+'12'!Y15+'13'!Y15+'14'!Y15+'15'!Y15+'16'!Y15+'17'!Y15+'18'!Y15+'19'!Y15+'20'!Y15+'21'!Y15+'22'!Y15+'23'!Y15+'24'!Y15+'25'!Y15+'26'!Y15+'27'!Y15+'28'!Y15+'29'!Y15+'30'!Y15+'31'!Y15+'32'!Y15+'33'!Y15+'34'!Y15+'35'!Y15+'36'!Y15+'37'!Y15+'38'!Y15+'39'!Y15</f>
        <v>9</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106.97351952406149</v>
      </c>
      <c r="D17" s="193">
        <f>'1'!U16+'2'!U16+'3'!U16+'4'!U16+'5'!U16+'6'!U16+'7'!U16+'8'!U16+'9'!U16+'10'!U16+'11'!U16+'12'!U16+'13'!U16+'14'!U16+'15'!U16+'16'!U16+'17'!U16+'18'!U16+'19'!U16+'20'!U16+'21'!U16+'22'!U16+'23'!U16+'24'!U16+'25'!U16+'26'!U16+'27'!U16+'28'!U16+'29'!U16+'30'!U16+'31'!U16+'32'!U16+'33'!U16+'34'!U16+'35'!U16+'36'!U16+'37'!U16+'38'!U16+'39'!U16</f>
        <v>25.724584456976711</v>
      </c>
      <c r="E17" s="120">
        <f>'1'!W16+'2'!W16+'3'!W16+'4'!W16+'5'!W16+'6'!W16+'7'!W16+'8'!W16+'9'!W16+'10'!W16+'11'!W16+'12'!W16+'13'!W16+'14'!W16+'15'!W16+'16'!W16+'17'!W16+'18'!W16+'19'!W16+'20'!W16+'21'!W16+'22'!W16+'23'!W16+'24'!W16+'25'!W16+'26'!W16+'27'!W16+'28'!W16+'29'!W16+'30'!W16+'31'!W16+'32'!W16+'33'!W16+'34'!W16+'35'!W16+'36'!W16+'37'!W16+'38'!W16+'39'!W16</f>
        <v>8</v>
      </c>
      <c r="F17" s="172">
        <f>'1'!Y16+'2'!Y16+'3'!Y16+'4'!Y16+'5'!Y16+'6'!Y16+'7'!Y16+'8'!Y16+'9'!Y16+'10'!Y16+'11'!Y16+'12'!Y16+'13'!Y16+'14'!Y16+'15'!Y16+'16'!Y16+'17'!Y16+'18'!Y16+'19'!Y16+'20'!Y16+'21'!Y16+'22'!Y16+'23'!Y16+'24'!Y16+'25'!Y16+'26'!Y16+'27'!Y16+'28'!Y16+'29'!Y16+'30'!Y16+'31'!Y16+'32'!Y16+'33'!Y16+'34'!Y16+'35'!Y16+'36'!Y16+'37'!Y16+'38'!Y16+'39'!Y16</f>
        <v>5</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100.74474858287526</v>
      </c>
      <c r="D18" s="193">
        <f>'1'!U17+'2'!U17+'3'!U17+'4'!U17+'5'!U17+'6'!U17+'7'!U17+'8'!U17+'9'!U17+'10'!U17+'11'!U17+'12'!U17+'13'!U17+'14'!U17+'15'!U17+'16'!U17+'17'!U17+'18'!U17+'19'!U17+'20'!U17+'21'!U17+'22'!U17+'23'!U17+'24'!U17+'25'!U17+'26'!U17+'27'!U17+'28'!U17+'29'!U17+'30'!U17+'31'!U17+'32'!U17+'33'!U17+'34'!U17+'35'!U17+'36'!U17+'37'!U17+'38'!U17+'39'!U17</f>
        <v>23.24878813450967</v>
      </c>
      <c r="E18" s="120">
        <f>'1'!W17+'2'!W17+'3'!W17+'4'!W17+'5'!W17+'6'!W17+'7'!W17+'8'!W17+'9'!W17+'10'!W17+'11'!W17+'12'!W17+'13'!W17+'14'!W17+'15'!W17+'16'!W17+'17'!W17+'18'!W17+'19'!W17+'20'!W17+'21'!W17+'22'!W17+'23'!W17+'24'!W17+'25'!W17+'26'!W17+'27'!W17+'28'!W17+'29'!W17+'30'!W17+'31'!W17+'32'!W17+'33'!W17+'34'!W17+'35'!W17+'36'!W17+'37'!W17+'38'!W17+'39'!W17</f>
        <v>9</v>
      </c>
      <c r="F18" s="172">
        <f>'1'!Y17+'2'!Y17+'3'!Y17+'4'!Y17+'5'!Y17+'6'!Y17+'7'!Y17+'8'!Y17+'9'!Y17+'10'!Y17+'11'!Y17+'12'!Y17+'13'!Y17+'14'!Y17+'15'!Y17+'16'!Y17+'17'!Y17+'18'!Y17+'19'!Y17+'20'!Y17+'21'!Y17+'22'!Y17+'23'!Y17+'24'!Y17+'25'!Y17+'26'!Y17+'27'!Y17+'28'!Y17+'29'!Y17+'30'!Y17+'31'!Y17+'32'!Y17+'33'!Y17+'34'!Y17+'35'!Y17+'36'!Y17+'37'!Y17+'38'!Y17+'39'!Y17</f>
        <v>6</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100.77525092989976</v>
      </c>
      <c r="D19" s="193">
        <f>'1'!U18+'2'!U18+'3'!U18+'4'!U18+'5'!U18+'6'!U18+'7'!U18+'8'!U18+'9'!U18+'10'!U18+'11'!U18+'12'!U18+'13'!U18+'14'!U18+'15'!U18+'16'!U18+'17'!U18+'18'!U18+'19'!U18+'20'!U18+'21'!U18+'22'!U18+'23'!U18+'24'!U18+'25'!U18+'26'!U18+'27'!U18+'28'!U18+'29'!U18+'30'!U18+'31'!U18+'32'!U18+'33'!U18+'34'!U18+'35'!U18+'36'!U18+'37'!U18+'38'!U18+'39'!U18</f>
        <v>42.982992332107763</v>
      </c>
      <c r="E19" s="120">
        <f>'1'!W18+'2'!W18+'3'!W18+'4'!W18+'5'!W18+'6'!W18+'7'!W18+'8'!W18+'9'!W18+'10'!W18+'11'!W18+'12'!W18+'13'!W18+'14'!W18+'15'!W18+'16'!W18+'17'!W18+'18'!W18+'19'!W18+'20'!W18+'21'!W18+'22'!W18+'23'!W18+'24'!W18+'25'!W18+'26'!W18+'27'!W18+'28'!W18+'29'!W18+'30'!W18+'31'!W18+'32'!W18+'33'!W18+'34'!W18+'35'!W18+'36'!W18+'37'!W18+'38'!W18+'39'!W18</f>
        <v>23</v>
      </c>
      <c r="F19" s="172">
        <f>'1'!Y18+'2'!Y18+'3'!Y18+'4'!Y18+'5'!Y18+'6'!Y18+'7'!Y18+'8'!Y18+'9'!Y18+'10'!Y18+'11'!Y18+'12'!Y18+'13'!Y18+'14'!Y18+'15'!Y18+'16'!Y18+'17'!Y18+'18'!Y18+'19'!Y18+'20'!Y18+'21'!Y18+'22'!Y18+'23'!Y18+'24'!Y18+'25'!Y18+'26'!Y18+'27'!Y18+'28'!Y18+'29'!Y18+'30'!Y18+'31'!Y18+'32'!Y18+'33'!Y18+'34'!Y18+'35'!Y18+'36'!Y18+'37'!Y18+'38'!Y18+'39'!Y18</f>
        <v>13</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100.26410484805422</v>
      </c>
      <c r="D20" s="193">
        <f>'1'!U19+'2'!U19+'3'!U19+'4'!U19+'5'!U19+'6'!U19+'7'!U19+'8'!U19+'9'!U19+'10'!U19+'11'!U19+'12'!U19+'13'!U19+'14'!U19+'15'!U19+'16'!U19+'17'!U19+'18'!U19+'19'!U19+'20'!U19+'21'!U19+'22'!U19+'23'!U19+'24'!U19+'25'!U19+'26'!U19+'27'!U19+'28'!U19+'29'!U19+'30'!U19+'31'!U19+'32'!U19+'33'!U19+'34'!U19+'35'!U19+'36'!U19+'37'!U19+'38'!U19+'39'!U19</f>
        <v>41.971020634069227</v>
      </c>
      <c r="E20" s="120">
        <f>'1'!W19+'2'!W19+'3'!W19+'4'!W19+'5'!W19+'6'!W19+'7'!W19+'8'!W19+'9'!W19+'10'!W19+'11'!W19+'12'!W19+'13'!W19+'14'!W19+'15'!W19+'16'!W19+'17'!W19+'18'!W19+'19'!W19+'20'!W19+'21'!W19+'22'!W19+'23'!W19+'24'!W19+'25'!W19+'26'!W19+'27'!W19+'28'!W19+'29'!W19+'30'!W19+'31'!W19+'32'!W19+'33'!W19+'34'!W19+'35'!W19+'36'!W19+'37'!W19+'38'!W19+'39'!W19</f>
        <v>6</v>
      </c>
      <c r="F20" s="172">
        <f>'1'!Y19+'2'!Y19+'3'!Y19+'4'!Y19+'5'!Y19+'6'!Y19+'7'!Y19+'8'!Y19+'9'!Y19+'10'!Y19+'11'!Y19+'12'!Y19+'13'!Y19+'14'!Y19+'15'!Y19+'16'!Y19+'17'!Y19+'18'!Y19+'19'!Y19+'20'!Y19+'21'!Y19+'22'!Y19+'23'!Y19+'24'!Y19+'25'!Y19+'26'!Y19+'27'!Y19+'28'!Y19+'29'!Y19+'30'!Y19+'31'!Y19+'32'!Y19+'33'!Y19+'34'!Y19+'35'!Y19+'36'!Y19+'37'!Y19+'38'!Y19+'39'!Y19</f>
        <v>4</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44.09645232815965</v>
      </c>
      <c r="E21" s="120">
        <f>'1'!W20+'2'!W20+'3'!W20+'4'!W20+'5'!W20+'6'!W20+'7'!W20+'8'!W20+'9'!W20+'10'!W20+'11'!W20+'12'!W20+'13'!W20+'14'!W20+'15'!W20+'16'!W20+'17'!W20+'18'!W20+'19'!W20+'20'!W20+'21'!W20+'22'!W20+'23'!W20+'24'!W20+'25'!W20+'26'!W20+'27'!W20+'28'!W20+'29'!W20+'30'!W20+'31'!W20+'32'!W20+'33'!W20+'34'!W20+'35'!W20+'36'!W20+'37'!W20+'38'!W20+'39'!W20</f>
        <v>3</v>
      </c>
      <c r="F21" s="172">
        <f>'1'!Y20+'2'!Y20+'3'!Y20+'4'!Y20+'5'!Y20+'6'!Y20+'7'!Y20+'8'!Y20+'9'!Y20+'10'!Y20+'11'!Y20+'12'!Y20+'13'!Y20+'14'!Y20+'15'!Y20+'16'!Y20+'17'!Y20+'18'!Y20+'19'!Y20+'20'!Y20+'21'!Y20+'22'!Y20+'23'!Y20+'24'!Y20+'25'!Y20+'26'!Y20+'27'!Y20+'28'!Y20+'29'!Y20+'30'!Y20+'31'!Y20+'32'!Y20+'33'!Y20+'34'!Y20+'35'!Y20+'36'!Y20+'37'!Y20+'38'!Y20+'39'!Y20</f>
        <v>3</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100.58159319751724</v>
      </c>
      <c r="D22" s="193">
        <f>'1'!U21+'2'!U21+'3'!U21+'4'!U21+'5'!U21+'6'!U21+'7'!U21+'8'!U21+'9'!U21+'10'!U21+'11'!U21+'12'!U21+'13'!U21+'14'!U21+'15'!U21+'16'!U21+'17'!U21+'18'!U21+'19'!U21+'20'!U21+'21'!U21+'22'!U21+'23'!U21+'24'!U21+'25'!U21+'26'!U21+'27'!U21+'28'!U21+'29'!U21+'30'!U21+'31'!U21+'32'!U21+'33'!U21+'34'!U21+'35'!U21+'36'!U21+'37'!U21+'38'!U21+'39'!U21</f>
        <v>41.415950140154131</v>
      </c>
      <c r="E22" s="120">
        <f>'1'!W21+'2'!W21+'3'!W21+'4'!W21+'5'!W21+'6'!W21+'7'!W21+'8'!W21+'9'!W21+'10'!W21+'11'!W21+'12'!W21+'13'!W21+'14'!W21+'15'!W21+'16'!W21+'17'!W21+'18'!W21+'19'!W21+'20'!W21+'21'!W21+'22'!W21+'23'!W21+'24'!W21+'25'!W21+'26'!W21+'27'!W21+'28'!W21+'29'!W21+'30'!W21+'31'!W21+'32'!W21+'33'!W21+'34'!W21+'35'!W21+'36'!W21+'37'!W21+'38'!W21+'39'!W21</f>
        <v>9</v>
      </c>
      <c r="F22" s="172">
        <f>'1'!Y21+'2'!Y21+'3'!Y21+'4'!Y21+'5'!Y21+'6'!Y21+'7'!Y21+'8'!Y21+'9'!Y21+'10'!Y21+'11'!Y21+'12'!Y21+'13'!Y21+'14'!Y21+'15'!Y21+'16'!Y21+'17'!Y21+'18'!Y21+'19'!Y21+'20'!Y21+'21'!Y21+'22'!Y21+'23'!Y21+'24'!Y21+'25'!Y21+'26'!Y21+'27'!Y21+'28'!Y21+'29'!Y21+'30'!Y21+'31'!Y21+'32'!Y21+'33'!Y21+'34'!Y21+'35'!Y21+'36'!Y21+'37'!Y21+'38'!Y21+'39'!Y21</f>
        <v>7</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100.56475456526209</v>
      </c>
      <c r="D23" s="193">
        <f>'1'!U22+'2'!U22+'3'!U22+'4'!U22+'5'!U22+'6'!U22+'7'!U22+'8'!U22+'9'!U22+'10'!U22+'11'!U22+'12'!U22+'13'!U22+'14'!U22+'15'!U22+'16'!U22+'17'!U22+'18'!U22+'19'!U22+'20'!U22+'21'!U22+'22'!U22+'23'!U22+'24'!U22+'25'!U22+'26'!U22+'27'!U22+'28'!U22+'29'!U22+'30'!U22+'31'!U22+'32'!U22+'33'!U22+'34'!U22+'35'!U22+'36'!U22+'37'!U22+'38'!U22+'39'!U22</f>
        <v>35.197664097841745</v>
      </c>
      <c r="E23" s="120">
        <f>'1'!W22+'2'!W22+'3'!W22+'4'!W22+'5'!W22+'6'!W22+'7'!W22+'8'!W22+'9'!W22+'10'!W22+'11'!W22+'12'!W22+'13'!W22+'14'!W22+'15'!W22+'16'!W22+'17'!W22+'18'!W22+'19'!W22+'20'!W22+'21'!W22+'22'!W22+'23'!W22+'24'!W22+'25'!W22+'26'!W22+'27'!W22+'28'!W22+'29'!W22+'30'!W22+'31'!W22+'32'!W22+'33'!W22+'34'!W22+'35'!W22+'36'!W22+'37'!W22+'38'!W22+'39'!W22</f>
        <v>1</v>
      </c>
      <c r="F23" s="172">
        <f>'1'!Y22+'2'!Y22+'3'!Y22+'4'!Y22+'5'!Y22+'6'!Y22+'7'!Y22+'8'!Y22+'9'!Y22+'10'!Y22+'11'!Y22+'12'!Y22+'13'!Y22+'14'!Y22+'15'!Y22+'16'!Y22+'17'!Y22+'18'!Y22+'19'!Y22+'20'!Y22+'21'!Y22+'22'!Y22+'23'!Y22+'24'!Y22+'25'!Y22+'26'!Y22+'27'!Y22+'28'!Y22+'29'!Y22+'30'!Y22+'31'!Y22+'32'!Y22+'33'!Y22+'34'!Y22+'35'!Y22+'36'!Y22+'37'!Y22+'38'!Y22+'39'!Y22</f>
        <v>0</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118.76392761804274</v>
      </c>
      <c r="D24" s="193">
        <f>'1'!U23+'2'!U23+'3'!U23+'4'!U23+'5'!U23+'6'!U23+'7'!U23+'8'!U23+'9'!U23+'10'!U23+'11'!U23+'12'!U23+'13'!U23+'14'!U23+'15'!U23+'16'!U23+'17'!U23+'18'!U23+'19'!U23+'20'!U23+'21'!U23+'22'!U23+'23'!U23+'24'!U23+'25'!U23+'26'!U23+'27'!U23+'28'!U23+'29'!U23+'30'!U23+'31'!U23+'32'!U23+'33'!U23+'34'!U23+'35'!U23+'36'!U23+'37'!U23+'38'!U23+'39'!U23</f>
        <v>39.803923596098841</v>
      </c>
      <c r="E24" s="120">
        <f>'1'!W23+'2'!W23+'3'!W23+'4'!W23+'5'!W23+'6'!W23+'7'!W23+'8'!W23+'9'!W23+'10'!W23+'11'!W23+'12'!W23+'13'!W23+'14'!W23+'15'!W23+'16'!W23+'17'!W23+'18'!W23+'19'!W23+'20'!W23+'21'!W23+'22'!W23+'23'!W23+'24'!W23+'25'!W23+'26'!W23+'27'!W23+'28'!W23+'29'!W23+'30'!W23+'31'!W23+'32'!W23+'33'!W23+'34'!W23+'35'!W23+'36'!W23+'37'!W23+'38'!W23+'39'!W23</f>
        <v>3</v>
      </c>
      <c r="F24" s="172">
        <f>'1'!Y23+'2'!Y23+'3'!Y23+'4'!Y23+'5'!Y23+'6'!Y23+'7'!Y23+'8'!Y23+'9'!Y23+'10'!Y23+'11'!Y23+'12'!Y23+'13'!Y23+'14'!Y23+'15'!Y23+'16'!Y23+'17'!Y23+'18'!Y23+'19'!Y23+'20'!Y23+'21'!Y23+'22'!Y23+'23'!Y23+'24'!Y23+'25'!Y23+'26'!Y23+'27'!Y23+'28'!Y23+'29'!Y23+'30'!Y23+'31'!Y23+'32'!Y23+'33'!Y23+'34'!Y23+'35'!Y23+'36'!Y23+'37'!Y23+'38'!Y23+'39'!Y23</f>
        <v>4</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100.17739118950054</v>
      </c>
      <c r="D25" s="193">
        <f>'1'!U24+'2'!U24+'3'!U24+'4'!U24+'5'!U24+'6'!U24+'7'!U24+'8'!U24+'9'!U24+'10'!U24+'11'!U24+'12'!U24+'13'!U24+'14'!U24+'15'!U24+'16'!U24+'17'!U24+'18'!U24+'19'!U24+'20'!U24+'21'!U24+'22'!U24+'23'!U24+'24'!U24+'25'!U24+'26'!U24+'27'!U24+'28'!U24+'29'!U24+'30'!U24+'31'!U24+'32'!U24+'33'!U24+'34'!U24+'35'!U24+'36'!U24+'37'!U24+'38'!U24+'39'!U24</f>
        <v>33.048211526433185</v>
      </c>
      <c r="E25" s="120">
        <f>'1'!W24+'2'!W24+'3'!W24+'4'!W24+'5'!W24+'6'!W24+'7'!W24+'8'!W24+'9'!W24+'10'!W24+'11'!W24+'12'!W24+'13'!W24+'14'!W24+'15'!W24+'16'!W24+'17'!W24+'18'!W24+'19'!W24+'20'!W24+'21'!W24+'22'!W24+'23'!W24+'24'!W24+'25'!W24+'26'!W24+'27'!W24+'28'!W24+'29'!W24+'30'!W24+'31'!W24+'32'!W24+'33'!W24+'34'!W24+'35'!W24+'36'!W24+'37'!W24+'38'!W24+'39'!W24</f>
        <v>92</v>
      </c>
      <c r="F25" s="172">
        <f>'1'!Y24+'2'!Y24+'3'!Y24+'4'!Y24+'5'!Y24+'6'!Y24+'7'!Y24+'8'!Y24+'9'!Y24+'10'!Y24+'11'!Y24+'12'!Y24+'13'!Y24+'14'!Y24+'15'!Y24+'16'!Y24+'17'!Y24+'18'!Y24+'19'!Y24+'20'!Y24+'21'!Y24+'22'!Y24+'23'!Y24+'24'!Y24+'25'!Y24+'26'!Y24+'27'!Y24+'28'!Y24+'29'!Y24+'30'!Y24+'31'!Y24+'32'!Y24+'33'!Y24+'34'!Y24+'35'!Y24+'36'!Y24+'37'!Y24+'38'!Y24+'39'!Y24</f>
        <v>104</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106.66070885572233</v>
      </c>
      <c r="D26" s="193">
        <f>'1'!U25+'2'!U25+'3'!U25+'4'!U25+'5'!U25+'6'!U25+'7'!U25+'8'!U25+'9'!U25+'10'!U25+'11'!U25+'12'!U25+'13'!U25+'14'!U25+'15'!U25+'16'!U25+'17'!U25+'18'!U25+'19'!U25+'20'!U25+'21'!U25+'22'!U25+'23'!U25+'24'!U25+'25'!U25+'26'!U25+'27'!U25+'28'!U25+'29'!U25+'30'!U25+'31'!U25+'32'!U25+'33'!U25+'34'!U25+'35'!U25+'36'!U25+'37'!U25+'38'!U25+'39'!U25</f>
        <v>22.862051803445748</v>
      </c>
      <c r="E26" s="120">
        <f>'1'!W25+'2'!W25+'3'!W25+'4'!W25+'5'!W25+'6'!W25+'7'!W25+'8'!W25+'9'!W25+'10'!W25+'11'!W25+'12'!W25+'13'!W25+'14'!W25+'15'!W25+'16'!W25+'17'!W25+'18'!W25+'19'!W25+'20'!W25+'21'!W25+'22'!W25+'23'!W25+'24'!W25+'25'!W25+'26'!W25+'27'!W25+'28'!W25+'29'!W25+'30'!W25+'31'!W25+'32'!W25+'33'!W25+'34'!W25+'35'!W25+'36'!W25+'37'!W25+'38'!W25+'39'!W25</f>
        <v>6</v>
      </c>
      <c r="F26" s="172">
        <f>'1'!Y25+'2'!Y25+'3'!Y25+'4'!Y25+'5'!Y25+'6'!Y25+'7'!Y25+'8'!Y25+'9'!Y25+'10'!Y25+'11'!Y25+'12'!Y25+'13'!Y25+'14'!Y25+'15'!Y25+'16'!Y25+'17'!Y25+'18'!Y25+'19'!Y25+'20'!Y25+'21'!Y25+'22'!Y25+'23'!Y25+'24'!Y25+'25'!Y25+'26'!Y25+'27'!Y25+'28'!Y25+'29'!Y25+'30'!Y25+'31'!Y25+'32'!Y25+'33'!Y25+'34'!Y25+'35'!Y25+'36'!Y25+'37'!Y25+'38'!Y25+'39'!Y25</f>
        <v>5</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175.08863759860904</v>
      </c>
      <c r="D27" s="195">
        <f>'1'!U26+'2'!U26+'3'!U26+'4'!U26+'5'!U26+'6'!U26+'7'!U26+'8'!U26+'9'!U26+'10'!U26+'11'!U26+'12'!U26+'13'!U26+'14'!U26+'15'!U26+'16'!U26+'17'!U26+'18'!U26+'19'!U26+'20'!U26+'21'!U26+'22'!U26+'23'!U26+'24'!U26+'25'!U26+'26'!U26+'27'!U26+'28'!U26+'29'!U26+'30'!U26+'31'!U26+'32'!U26+'33'!U26+'34'!U26+'35'!U26+'36'!U26+'37'!U26+'38'!U26+'39'!U26</f>
        <v>65.630350848409634</v>
      </c>
      <c r="E27" s="121">
        <f>'1'!W26+'2'!W26+'3'!W26+'4'!W26+'5'!W26+'6'!W26+'7'!W26+'8'!W26+'9'!W26+'10'!W26+'11'!W26+'12'!W26+'13'!W26+'14'!W26+'15'!W26+'16'!W26+'17'!W26+'18'!W26+'19'!W26+'20'!W26+'21'!W26+'22'!W26+'23'!W26+'24'!W26+'25'!W26+'26'!W26+'27'!W26+'28'!W26+'29'!W26+'30'!W26+'31'!W26+'32'!W26+'33'!W26+'34'!W26+'35'!W26+'36'!W26+'37'!W26+'38'!W26+'39'!W26</f>
        <v>8</v>
      </c>
      <c r="F27" s="173">
        <f>'1'!Y26+'2'!Y26+'3'!Y26+'4'!Y26+'5'!Y26+'6'!Y26+'7'!Y26+'8'!Y26+'9'!Y26+'10'!Y26+'11'!Y26+'12'!Y26+'13'!Y26+'14'!Y26+'15'!Y26+'16'!Y26+'17'!Y26+'18'!Y26+'19'!Y26+'20'!Y26+'21'!Y26+'22'!Y26+'23'!Y26+'24'!Y26+'25'!Y26+'26'!Y26+'27'!Y26+'28'!Y26+'29'!Y26+'30'!Y26+'31'!Y26+'32'!Y26+'33'!Y26+'34'!Y26+'35'!Y26+'36'!Y26+'37'!Y26+'38'!Y26+'39'!Y26</f>
        <v>6</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118.56141340305008</v>
      </c>
      <c r="D28" s="193">
        <f>'1'!U27+'2'!U27+'3'!U27+'4'!U27+'5'!U27+'6'!U27+'7'!U27+'8'!U27+'9'!U27+'10'!U27+'11'!U27+'12'!U27+'13'!U27+'14'!U27+'15'!U27+'16'!U27+'17'!U27+'18'!U27+'19'!U27+'20'!U27+'21'!U27+'22'!U27+'23'!U27+'24'!U27+'25'!U27+'26'!U27+'27'!U27+'28'!U27+'29'!U27+'30'!U27+'31'!U27+'32'!U27+'33'!U27+'34'!U27+'35'!U27+'36'!U27+'37'!U27+'38'!U27+'39'!U27</f>
        <v>52.268543700420672</v>
      </c>
      <c r="E28" s="120">
        <f>'1'!W27+'2'!W27+'3'!W27+'4'!W27+'5'!W27+'6'!W27+'7'!W27+'8'!W27+'9'!W27+'10'!W27+'11'!W27+'12'!W27+'13'!W27+'14'!W27+'15'!W27+'16'!W27+'17'!W27+'18'!W27+'19'!W27+'20'!W27+'21'!W27+'22'!W27+'23'!W27+'24'!W27+'25'!W27+'26'!W27+'27'!W27+'28'!W27+'29'!W27+'30'!W27+'31'!W27+'32'!W27+'33'!W27+'34'!W27+'35'!W27+'36'!W27+'37'!W27+'38'!W27+'39'!W27</f>
        <v>14</v>
      </c>
      <c r="F28" s="172">
        <f>'1'!Y27+'2'!Y27+'3'!Y27+'4'!Y27+'5'!Y27+'6'!Y27+'7'!Y27+'8'!Y27+'9'!Y27+'10'!Y27+'11'!Y27+'12'!Y27+'13'!Y27+'14'!Y27+'15'!Y27+'16'!Y27+'17'!Y27+'18'!Y27+'19'!Y27+'20'!Y27+'21'!Y27+'22'!Y27+'23'!Y27+'24'!Y27+'25'!Y27+'26'!Y27+'27'!Y27+'28'!Y27+'29'!Y27+'30'!Y27+'31'!Y27+'32'!Y27+'33'!Y27+'34'!Y27+'35'!Y27+'36'!Y27+'37'!Y27+'38'!Y27+'39'!Y27</f>
        <v>9</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129.09195853322217</v>
      </c>
      <c r="D29" s="193">
        <f>'1'!U28+'2'!U28+'3'!U28+'4'!U28+'5'!U28+'6'!U28+'7'!U28+'8'!U28+'9'!U28+'10'!U28+'11'!U28+'12'!U28+'13'!U28+'14'!U28+'15'!U28+'16'!U28+'17'!U28+'18'!U28+'19'!U28+'20'!U28+'21'!U28+'22'!U28+'23'!U28+'24'!U28+'25'!U28+'26'!U28+'27'!U28+'28'!U28+'29'!U28+'30'!U28+'31'!U28+'32'!U28+'33'!U28+'34'!U28+'35'!U28+'36'!U28+'37'!U28+'38'!U28+'39'!U28</f>
        <v>32.181564733494476</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122.83416254722762</v>
      </c>
      <c r="D30" s="193">
        <f>'1'!U29+'2'!U29+'3'!U29+'4'!U29+'5'!U29+'6'!U29+'7'!U29+'8'!U29+'9'!U29+'10'!U29+'11'!U29+'12'!U29+'13'!U29+'14'!U29+'15'!U29+'16'!U29+'17'!U29+'18'!U29+'19'!U29+'20'!U29+'21'!U29+'22'!U29+'23'!U29+'24'!U29+'25'!U29+'26'!U29+'27'!U29+'28'!U29+'29'!U29+'30'!U29+'31'!U29+'32'!U29+'33'!U29+'34'!U29+'35'!U29+'36'!U29+'37'!U29+'38'!U29+'39'!U29</f>
        <v>59.37470802461003</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2</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106.27833034865043</v>
      </c>
      <c r="D31" s="193">
        <f>'1'!U30+'2'!U30+'3'!U30+'4'!U30+'5'!U30+'6'!U30+'7'!U30+'8'!U30+'9'!U30+'10'!U30+'11'!U30+'12'!U30+'13'!U30+'14'!U30+'15'!U30+'16'!U30+'17'!U30+'18'!U30+'19'!U30+'20'!U30+'21'!U30+'22'!U30+'23'!U30+'24'!U30+'25'!U30+'26'!U30+'27'!U30+'28'!U30+'29'!U30+'30'!U30+'31'!U30+'32'!U30+'33'!U30+'34'!U30+'35'!U30+'36'!U30+'37'!U30+'38'!U30+'39'!U30</f>
        <v>68.809299072389635</v>
      </c>
      <c r="E31" s="120">
        <f>'1'!W30+'2'!W30+'3'!W30+'4'!W30+'5'!W30+'6'!W30+'7'!W30+'8'!W30+'9'!W30+'10'!W30+'11'!W30+'12'!W30+'13'!W30+'14'!W30+'15'!W30+'16'!W30+'17'!W30+'18'!W30+'19'!W30+'20'!W30+'21'!W30+'22'!W30+'23'!W30+'24'!W30+'25'!W30+'26'!W30+'27'!W30+'28'!W30+'29'!W30+'30'!W30+'31'!W30+'32'!W30+'33'!W30+'34'!W30+'35'!W30+'36'!W30+'37'!W30+'38'!W30+'39'!W30</f>
        <v>10</v>
      </c>
      <c r="F31" s="172">
        <f>'1'!Y30+'2'!Y30+'3'!Y30+'4'!Y30+'5'!Y30+'6'!Y30+'7'!Y30+'8'!Y30+'9'!Y30+'10'!Y30+'11'!Y30+'12'!Y30+'13'!Y30+'14'!Y30+'15'!Y30+'16'!Y30+'17'!Y30+'18'!Y30+'19'!Y30+'20'!Y30+'21'!Y30+'22'!Y30+'23'!Y30+'24'!Y30+'25'!Y30+'26'!Y30+'27'!Y30+'28'!Y30+'29'!Y30+'30'!Y30+'31'!Y30+'32'!Y30+'33'!Y30+'34'!Y30+'35'!Y30+'36'!Y30+'37'!Y30+'38'!Y30+'39'!Y30</f>
        <v>8</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181.95303869591433</v>
      </c>
      <c r="D32" s="193">
        <f>'1'!U31+'2'!U31+'3'!U31+'4'!U31+'5'!U31+'6'!U31+'7'!U31+'8'!U31+'9'!U31+'10'!U31+'11'!U31+'12'!U31+'13'!U31+'14'!U31+'15'!U31+'16'!U31+'17'!U31+'18'!U31+'19'!U31+'20'!U31+'21'!U31+'22'!U31+'23'!U31+'24'!U31+'25'!U31+'26'!U31+'27'!U31+'28'!U31+'29'!U31+'30'!U31+'31'!U31+'32'!U31+'33'!U31+'34'!U31+'35'!U31+'36'!U31+'37'!U31+'38'!U31+'39'!U31</f>
        <v>127.47994119439173</v>
      </c>
      <c r="E32" s="120">
        <f>'1'!W31+'2'!W31+'3'!W31+'4'!W31+'5'!W31+'6'!W31+'7'!W31+'8'!W31+'9'!W31+'10'!W31+'11'!W31+'12'!W31+'13'!W31+'14'!W31+'15'!W31+'16'!W31+'17'!W31+'18'!W31+'19'!W31+'20'!W31+'21'!W31+'22'!W31+'23'!W31+'24'!W31+'25'!W31+'26'!W31+'27'!W31+'28'!W31+'29'!W31+'30'!W31+'31'!W31+'32'!W31+'33'!W31+'34'!W31+'35'!W31+'36'!W31+'37'!W31+'38'!W31+'39'!W31</f>
        <v>55</v>
      </c>
      <c r="F32" s="172">
        <f>'1'!Y31+'2'!Y31+'3'!Y31+'4'!Y31+'5'!Y31+'6'!Y31+'7'!Y31+'8'!Y31+'9'!Y31+'10'!Y31+'11'!Y31+'12'!Y31+'13'!Y31+'14'!Y31+'15'!Y31+'16'!Y31+'17'!Y31+'18'!Y31+'19'!Y31+'20'!Y31+'21'!Y31+'22'!Y31+'23'!Y31+'24'!Y31+'25'!Y31+'26'!Y31+'27'!Y31+'28'!Y31+'29'!Y31+'30'!Y31+'31'!Y31+'32'!Y31+'33'!Y31+'34'!Y31+'35'!Y31+'36'!Y31+'37'!Y31+'38'!Y31+'39'!Y31</f>
        <v>24</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122.73894055225117</v>
      </c>
      <c r="D33" s="193">
        <f>'1'!U32+'2'!U32+'3'!U32+'4'!U32+'5'!U32+'6'!U32+'7'!U32+'8'!U32+'9'!U32+'10'!U32+'11'!U32+'12'!U32+'13'!U32+'14'!U32+'15'!U32+'16'!U32+'17'!U32+'18'!U32+'19'!U32+'20'!U32+'21'!U32+'22'!U32+'23'!U32+'24'!U32+'25'!U32+'26'!U32+'27'!U32+'28'!U32+'29'!U32+'30'!U32+'31'!U32+'32'!U32+'33'!U32+'34'!U32+'35'!U32+'36'!U32+'37'!U32+'38'!U32+'39'!U32</f>
        <v>79.347506776545742</v>
      </c>
      <c r="E33" s="120">
        <f>'1'!W32+'2'!W32+'3'!W32+'4'!W32+'5'!W32+'6'!W32+'7'!W32+'8'!W32+'9'!W32+'10'!W32+'11'!W32+'12'!W32+'13'!W32+'14'!W32+'15'!W32+'16'!W32+'17'!W32+'18'!W32+'19'!W32+'20'!W32+'21'!W32+'22'!W32+'23'!W32+'24'!W32+'25'!W32+'26'!W32+'27'!W32+'28'!W32+'29'!W32+'30'!W32+'31'!W32+'32'!W32+'33'!W32+'34'!W32+'35'!W32+'36'!W32+'37'!W32+'38'!W32+'39'!W32</f>
        <v>16</v>
      </c>
      <c r="F33" s="172">
        <f>'1'!Y32+'2'!Y32+'3'!Y32+'4'!Y32+'5'!Y32+'6'!Y32+'7'!Y32+'8'!Y32+'9'!Y32+'10'!Y32+'11'!Y32+'12'!Y32+'13'!Y32+'14'!Y32+'15'!Y32+'16'!Y32+'17'!Y32+'18'!Y32+'19'!Y32+'20'!Y32+'21'!Y32+'22'!Y32+'23'!Y32+'24'!Y32+'25'!Y32+'26'!Y32+'27'!Y32+'28'!Y32+'29'!Y32+'30'!Y32+'31'!Y32+'32'!Y32+'33'!Y32+'34'!Y32+'35'!Y32+'36'!Y32+'37'!Y32+'38'!Y32+'39'!Y32</f>
        <v>14</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218.02802138212985</v>
      </c>
      <c r="D34" s="193">
        <f>'1'!U33+'2'!U33+'3'!U33+'4'!U33+'5'!U33+'6'!U33+'7'!U33+'8'!U33+'9'!U33+'10'!U33+'11'!U33+'12'!U33+'13'!U33+'14'!U33+'15'!U33+'16'!U33+'17'!U33+'18'!U33+'19'!U33+'20'!U33+'21'!U33+'22'!U33+'23'!U33+'24'!U33+'25'!U33+'26'!U33+'27'!U33+'28'!U33+'29'!U33+'30'!U33+'31'!U33+'32'!U33+'33'!U33+'34'!U33+'35'!U33+'36'!U33+'37'!U33+'38'!U33+'39'!U33</f>
        <v>192.0204402666109</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143.81414876269582</v>
      </c>
      <c r="D35" s="193">
        <f>'1'!U34+'2'!U34+'3'!U34+'4'!U34+'5'!U34+'6'!U34+'7'!U34+'8'!U34+'9'!U34+'10'!U34+'11'!U34+'12'!U34+'13'!U34+'14'!U34+'15'!U34+'16'!U34+'17'!U34+'18'!U34+'19'!U34+'20'!U34+'21'!U34+'22'!U34+'23'!U34+'24'!U34+'25'!U34+'26'!U34+'27'!U34+'28'!U34+'29'!U34+'30'!U34+'31'!U34+'32'!U34+'33'!U34+'34'!U34+'35'!U34+'36'!U34+'37'!U34+'38'!U34+'39'!U34</f>
        <v>86.87885932642989</v>
      </c>
      <c r="E35" s="120">
        <f>'1'!W34+'2'!W34+'3'!W34+'4'!W34+'5'!W34+'6'!W34+'7'!W34+'8'!W34+'9'!W34+'10'!W34+'11'!W34+'12'!W34+'13'!W34+'14'!W34+'15'!W34+'16'!W34+'17'!W34+'18'!W34+'19'!W34+'20'!W34+'21'!W34+'22'!W34+'23'!W34+'24'!W34+'25'!W34+'26'!W34+'27'!W34+'28'!W34+'29'!W34+'30'!W34+'31'!W34+'32'!W34+'33'!W34+'34'!W34+'35'!W34+'36'!W34+'37'!W34+'38'!W34+'39'!W34</f>
        <v>13</v>
      </c>
      <c r="F35" s="172">
        <f>'1'!Y34+'2'!Y34+'3'!Y34+'4'!Y34+'5'!Y34+'6'!Y34+'7'!Y34+'8'!Y34+'9'!Y34+'10'!Y34+'11'!Y34+'12'!Y34+'13'!Y34+'14'!Y34+'15'!Y34+'16'!Y34+'17'!Y34+'18'!Y34+'19'!Y34+'20'!Y34+'21'!Y34+'22'!Y34+'23'!Y34+'24'!Y34+'25'!Y34+'26'!Y34+'27'!Y34+'28'!Y34+'29'!Y34+'30'!Y34+'31'!Y34+'32'!Y34+'33'!Y34+'34'!Y34+'35'!Y34+'36'!Y34+'37'!Y34+'38'!Y34+'39'!Y34</f>
        <v>12</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101.21499937163281</v>
      </c>
      <c r="D36" s="193">
        <f>'1'!U35+'2'!U35+'3'!U35+'4'!U35+'5'!U35+'6'!U35+'7'!U35+'8'!U35+'9'!U35+'10'!U35+'11'!U35+'12'!U35+'13'!U35+'14'!U35+'15'!U35+'16'!U35+'17'!U35+'18'!U35+'19'!U35+'20'!U35+'21'!U35+'22'!U35+'23'!U35+'24'!U35+'25'!U35+'26'!U35+'27'!U35+'28'!U35+'29'!U35+'30'!U35+'31'!U35+'32'!U35+'33'!U35+'34'!U35+'35'!U35+'36'!U35+'37'!U35+'38'!U35+'39'!U35</f>
        <v>61.93753692890963</v>
      </c>
      <c r="E36" s="120">
        <f>'1'!W35+'2'!W35+'3'!W35+'4'!W35+'5'!W35+'6'!W35+'7'!W35+'8'!W35+'9'!W35+'10'!W35+'11'!W35+'12'!W35+'13'!W35+'14'!W35+'15'!W35+'16'!W35+'17'!W35+'18'!W35+'19'!W35+'20'!W35+'21'!W35+'22'!W35+'23'!W35+'24'!W35+'25'!W35+'26'!W35+'27'!W35+'28'!W35+'29'!W35+'30'!W35+'31'!W35+'32'!W35+'33'!W35+'34'!W35+'35'!W35+'36'!W35+'37'!W35+'38'!W35+'39'!W35</f>
        <v>16</v>
      </c>
      <c r="F36" s="172">
        <f>'1'!Y35+'2'!Y35+'3'!Y35+'4'!Y35+'5'!Y35+'6'!Y35+'7'!Y35+'8'!Y35+'9'!Y35+'10'!Y35+'11'!Y35+'12'!Y35+'13'!Y35+'14'!Y35+'15'!Y35+'16'!Y35+'17'!Y35+'18'!Y35+'19'!Y35+'20'!Y35+'21'!Y35+'22'!Y35+'23'!Y35+'24'!Y35+'25'!Y35+'26'!Y35+'27'!Y35+'28'!Y35+'29'!Y35+'30'!Y35+'31'!Y35+'32'!Y35+'33'!Y35+'34'!Y35+'35'!Y35+'36'!Y35+'37'!Y35+'38'!Y35+'39'!Y35</f>
        <v>16</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132.35893413358423</v>
      </c>
      <c r="D37" s="193">
        <f>'1'!U36+'2'!U36+'3'!U36+'4'!U36+'5'!U36+'6'!U36+'7'!U36+'8'!U36+'9'!U36+'10'!U36+'11'!U36+'12'!U36+'13'!U36+'14'!U36+'15'!U36+'16'!U36+'17'!U36+'18'!U36+'19'!U36+'20'!U36+'21'!U36+'22'!U36+'23'!U36+'24'!U36+'25'!U36+'26'!U36+'27'!U36+'28'!U36+'29'!U36+'30'!U36+'31'!U36+'32'!U36+'33'!U36+'34'!U36+'35'!U36+'36'!U36+'37'!U36+'38'!U36+'39'!U36</f>
        <v>93.223960820048518</v>
      </c>
      <c r="E37" s="120">
        <f>'1'!W36+'2'!W36+'3'!W36+'4'!W36+'5'!W36+'6'!W36+'7'!W36+'8'!W36+'9'!W36+'10'!W36+'11'!W36+'12'!W36+'13'!W36+'14'!W36+'15'!W36+'16'!W36+'17'!W36+'18'!W36+'19'!W36+'20'!W36+'21'!W36+'22'!W36+'23'!W36+'24'!W36+'25'!W36+'26'!W36+'27'!W36+'28'!W36+'29'!W36+'30'!W36+'31'!W36+'32'!W36+'33'!W36+'34'!W36+'35'!W36+'36'!W36+'37'!W36+'38'!W36+'39'!W36</f>
        <v>5</v>
      </c>
      <c r="F37" s="172">
        <f>'1'!Y36+'2'!Y36+'3'!Y36+'4'!Y36+'5'!Y36+'6'!Y36+'7'!Y36+'8'!Y36+'9'!Y36+'10'!Y36+'11'!Y36+'12'!Y36+'13'!Y36+'14'!Y36+'15'!Y36+'16'!Y36+'17'!Y36+'18'!Y36+'19'!Y36+'20'!Y36+'21'!Y36+'22'!Y36+'23'!Y36+'24'!Y36+'25'!Y36+'26'!Y36+'27'!Y36+'28'!Y36+'29'!Y36+'30'!Y36+'31'!Y36+'32'!Y36+'33'!Y36+'34'!Y36+'35'!Y36+'36'!Y36+'37'!Y36+'38'!Y36+'39'!Y36</f>
        <v>6</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114.67612230069338</v>
      </c>
      <c r="D38" s="193">
        <f>'1'!U37+'2'!U37+'3'!U37+'4'!U37+'5'!U37+'6'!U37+'7'!U37+'8'!U37+'9'!U37+'10'!U37+'11'!U37+'12'!U37+'13'!U37+'14'!U37+'15'!U37+'16'!U37+'17'!U37+'18'!U37+'19'!U37+'20'!U37+'21'!U37+'22'!U37+'23'!U37+'24'!U37+'25'!U37+'26'!U37+'27'!U37+'28'!U37+'29'!U37+'30'!U37+'31'!U37+'32'!U37+'33'!U37+'34'!U37+'35'!U37+'36'!U37+'37'!U37+'38'!U37+'39'!U37</f>
        <v>82.426434896343451</v>
      </c>
      <c r="E38" s="120">
        <f>'1'!W37+'2'!W37+'3'!W37+'4'!W37+'5'!W37+'6'!W37+'7'!W37+'8'!W37+'9'!W37+'10'!W37+'11'!W37+'12'!W37+'13'!W37+'14'!W37+'15'!W37+'16'!W37+'17'!W37+'18'!W37+'19'!W37+'20'!W37+'21'!W37+'22'!W37+'23'!W37+'24'!W37+'25'!W37+'26'!W37+'27'!W37+'28'!W37+'29'!W37+'30'!W37+'31'!W37+'32'!W37+'33'!W37+'34'!W37+'35'!W37+'36'!W37+'37'!W37+'38'!W37+'39'!W37</f>
        <v>9</v>
      </c>
      <c r="F38" s="172">
        <f>'1'!Y37+'2'!Y37+'3'!Y37+'4'!Y37+'5'!Y37+'6'!Y37+'7'!Y37+'8'!Y37+'9'!Y37+'10'!Y37+'11'!Y37+'12'!Y37+'13'!Y37+'14'!Y37+'15'!Y37+'16'!Y37+'17'!Y37+'18'!Y37+'19'!Y37+'20'!Y37+'21'!Y37+'22'!Y37+'23'!Y37+'24'!Y37+'25'!Y37+'26'!Y37+'27'!Y37+'28'!Y37+'29'!Y37+'30'!Y37+'31'!Y37+'32'!Y37+'33'!Y37+'34'!Y37+'35'!Y37+'36'!Y37+'37'!Y37+'38'!Y37+'39'!Y37</f>
        <v>5</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129.06277306551257</v>
      </c>
      <c r="D39" s="193">
        <f>'1'!U38+'2'!U38+'3'!U38+'4'!U38+'5'!U38+'6'!U38+'7'!U38+'8'!U38+'9'!U38+'10'!U38+'11'!U38+'12'!U38+'13'!U38+'14'!U38+'15'!U38+'16'!U38+'17'!U38+'18'!U38+'19'!U38+'20'!U38+'21'!U38+'22'!U38+'23'!U38+'24'!U38+'25'!U38+'26'!U38+'27'!U38+'28'!U38+'29'!U38+'30'!U38+'31'!U38+'32'!U38+'33'!U38+'34'!U38+'35'!U38+'36'!U38+'37'!U38+'38'!U38+'39'!U38</f>
        <v>71.722870569701911</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14</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103.83181856944121</v>
      </c>
      <c r="D40" s="193">
        <f>'1'!U39+'2'!U39+'3'!U39+'4'!U39+'5'!U39+'6'!U39+'7'!U39+'8'!U39+'9'!U39+'10'!U39+'11'!U39+'12'!U39+'13'!U39+'14'!U39+'15'!U39+'16'!U39+'17'!U39+'18'!U39+'19'!U39+'20'!U39+'21'!U39+'22'!U39+'23'!U39+'24'!U39+'25'!U39+'26'!U39+'27'!U39+'28'!U39+'29'!U39+'30'!U39+'31'!U39+'32'!U39+'33'!U39+'34'!U39+'35'!U39+'36'!U39+'37'!U39+'38'!U39+'39'!U39</f>
        <v>57.963256959644106</v>
      </c>
      <c r="E40" s="120">
        <f>'1'!W39+'2'!W39+'3'!W39+'4'!W39+'5'!W39+'6'!W39+'7'!W39+'8'!W39+'9'!W39+'10'!W39+'11'!W39+'12'!W39+'13'!W39+'14'!W39+'15'!W39+'16'!W39+'17'!W39+'18'!W39+'19'!W39+'20'!W39+'21'!W39+'22'!W39+'23'!W39+'24'!W39+'25'!W39+'26'!W39+'27'!W39+'28'!W39+'29'!W39+'30'!W39+'31'!W39+'32'!W39+'33'!W39+'34'!W39+'35'!W39+'36'!W39+'37'!W39+'38'!W39+'39'!W39</f>
        <v>95</v>
      </c>
      <c r="F40" s="172">
        <f>'1'!Y39+'2'!Y39+'3'!Y39+'4'!Y39+'5'!Y39+'6'!Y39+'7'!Y39+'8'!Y39+'9'!Y39+'10'!Y39+'11'!Y39+'12'!Y39+'13'!Y39+'14'!Y39+'15'!Y39+'16'!Y39+'17'!Y39+'18'!Y39+'19'!Y39+'20'!Y39+'21'!Y39+'22'!Y39+'23'!Y39+'24'!Y39+'25'!Y39+'26'!Y39+'27'!Y39+'28'!Y39+'29'!Y39+'30'!Y39+'31'!Y39+'32'!Y39+'33'!Y39+'34'!Y39+'35'!Y39+'36'!Y39+'37'!Y39+'38'!Y39+'39'!Y39</f>
        <v>77</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175.1291397416845</v>
      </c>
      <c r="D41" s="193">
        <f>'1'!U40+'2'!U40+'3'!U40+'4'!U40+'5'!U40+'6'!U40+'7'!U40+'8'!U40+'9'!U40+'10'!U40+'11'!U40+'12'!U40+'13'!U40+'14'!U40+'15'!U40+'16'!U40+'17'!U40+'18'!U40+'19'!U40+'20'!U40+'21'!U40+'22'!U40+'23'!U40+'24'!U40+'25'!U40+'26'!U40+'27'!U40+'28'!U40+'29'!U40+'30'!U40+'31'!U40+'32'!U40+'33'!U40+'34'!U40+'35'!U40+'36'!U40+'37'!U40+'38'!U40+'39'!U40</f>
        <v>113.71014200995214</v>
      </c>
      <c r="E41" s="120">
        <f>'1'!W40+'2'!W40+'3'!W40+'4'!W40+'5'!W40+'6'!W40+'7'!W40+'8'!W40+'9'!W40+'10'!W40+'11'!W40+'12'!W40+'13'!W40+'14'!W40+'15'!W40+'16'!W40+'17'!W40+'18'!W40+'19'!W40+'20'!W40+'21'!W40+'22'!W40+'23'!W40+'24'!W40+'25'!W40+'26'!W40+'27'!W40+'28'!W40+'29'!W40+'30'!W40+'31'!W40+'32'!W40+'33'!W40+'34'!W40+'35'!W40+'36'!W40+'37'!W40+'38'!W40+'39'!W40</f>
        <v>24</v>
      </c>
      <c r="F41" s="172">
        <f>'1'!Y40+'2'!Y40+'3'!Y40+'4'!Y40+'5'!Y40+'6'!Y40+'7'!Y40+'8'!Y40+'9'!Y40+'10'!Y40+'11'!Y40+'12'!Y40+'13'!Y40+'14'!Y40+'15'!Y40+'16'!Y40+'17'!Y40+'18'!Y40+'19'!Y40+'20'!Y40+'21'!Y40+'22'!Y40+'23'!Y40+'24'!Y40+'25'!Y40+'26'!Y40+'27'!Y40+'28'!Y40+'29'!Y40+'30'!Y40+'31'!Y40+'32'!Y40+'33'!Y40+'34'!Y40+'35'!Y40+'36'!Y40+'37'!Y40+'38'!Y40+'39'!Y40</f>
        <v>16</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133.90663372209795</v>
      </c>
      <c r="D42" s="193">
        <f>'1'!U41+'2'!U41+'3'!U41+'4'!U41+'5'!U41+'6'!U41+'7'!U41+'8'!U41+'9'!U41+'10'!U41+'11'!U41+'12'!U41+'13'!U41+'14'!U41+'15'!U41+'16'!U41+'17'!U41+'18'!U41+'19'!U41+'20'!U41+'21'!U41+'22'!U41+'23'!U41+'24'!U41+'25'!U41+'26'!U41+'27'!U41+'28'!U41+'29'!U41+'30'!U41+'31'!U41+'32'!U41+'33'!U41+'34'!U41+'35'!U41+'36'!U41+'37'!U41+'38'!U41+'39'!U41</f>
        <v>61.586122409361145</v>
      </c>
      <c r="E42" s="120">
        <f>'1'!W41+'2'!W41+'3'!W41+'4'!W41+'5'!W41+'6'!W41+'7'!W41+'8'!W41+'9'!W41+'10'!W41+'11'!W41+'12'!W41+'13'!W41+'14'!W41+'15'!W41+'16'!W41+'17'!W41+'18'!W41+'19'!W41+'20'!W41+'21'!W41+'22'!W41+'23'!W41+'24'!W41+'25'!W41+'26'!W41+'27'!W41+'28'!W41+'29'!W41+'30'!W41+'31'!W41+'32'!W41+'33'!W41+'34'!W41+'35'!W41+'36'!W41+'37'!W41+'38'!W41+'39'!W41</f>
        <v>17</v>
      </c>
      <c r="F42" s="172">
        <f>'1'!Y41+'2'!Y41+'3'!Y41+'4'!Y41+'5'!Y41+'6'!Y41+'7'!Y41+'8'!Y41+'9'!Y41+'10'!Y41+'11'!Y41+'12'!Y41+'13'!Y41+'14'!Y41+'15'!Y41+'16'!Y41+'17'!Y41+'18'!Y41+'19'!Y41+'20'!Y41+'21'!Y41+'22'!Y41+'23'!Y41+'24'!Y41+'25'!Y41+'26'!Y41+'27'!Y41+'28'!Y41+'29'!Y41+'30'!Y41+'31'!Y41+'32'!Y41+'33'!Y41+'34'!Y41+'35'!Y41+'36'!Y41+'37'!Y41+'38'!Y41+'39'!Y41</f>
        <v>12</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103.66212047644794</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157.66811655255327</v>
      </c>
      <c r="D44" s="193">
        <f>'1'!U43+'2'!U43+'3'!U43+'4'!U43+'5'!U43+'6'!U43+'7'!U43+'8'!U43+'9'!U43+'10'!U43+'11'!U43+'12'!U43+'13'!U43+'14'!U43+'15'!U43+'16'!U43+'17'!U43+'18'!U43+'19'!U43+'20'!U43+'21'!U43+'22'!U43+'23'!U43+'24'!U43+'25'!U43+'26'!U43+'27'!U43+'28'!U43+'29'!U43+'30'!U43+'31'!U43+'32'!U43+'33'!U43+'34'!U43+'35'!U43+'36'!U43+'37'!U43+'38'!U43+'39'!U43</f>
        <v>49.437058975123009</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590</v>
      </c>
      <c r="Q44" s="429">
        <v>38269</v>
      </c>
      <c r="R44" s="429">
        <v>35368</v>
      </c>
    </row>
    <row r="45" spans="1:18" x14ac:dyDescent="0.2">
      <c r="A45" s="106"/>
      <c r="B45" s="94" t="s">
        <v>83</v>
      </c>
      <c r="C45" s="206">
        <f>SUM(C6:C44)</f>
        <v>4685.09300448882</v>
      </c>
      <c r="D45" s="207">
        <f>SUM(D6:D44)</f>
        <v>2238.3330451740426</v>
      </c>
      <c r="E45" s="204">
        <f>SUM(E6:E44)</f>
        <v>666</v>
      </c>
      <c r="F45" s="205">
        <f>SUM(F6:F44)</f>
        <v>512</v>
      </c>
      <c r="G45" s="118"/>
      <c r="O45" s="49">
        <v>443</v>
      </c>
      <c r="P45" s="430" t="s">
        <v>591</v>
      </c>
      <c r="Q45" s="429">
        <v>183066</v>
      </c>
      <c r="R45" s="429">
        <v>173284</v>
      </c>
    </row>
    <row r="46" spans="1:18" x14ac:dyDescent="0.2">
      <c r="A46" s="398" t="str">
        <f>取引基本表!$E$1</f>
        <v>2015年淡路市産業連関表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0.75107940679556973</v>
      </c>
      <c r="G5" s="110">
        <f t="shared" ref="G5:G38" si="0">E5*F5</f>
        <v>0</v>
      </c>
      <c r="H5" s="110">
        <f t="array" ref="H5:H43">MMULT(逆行列係数!C5:AO43,'36'!G5:G43)</f>
        <v>2.7923344229461716E-3</v>
      </c>
      <c r="I5" s="110">
        <f t="shared" ref="I5:I38" si="1">C5+H5</f>
        <v>2.7923344229461716E-3</v>
      </c>
      <c r="J5" s="85">
        <f>分析係数表!G8</f>
        <v>0.11972085188304657</v>
      </c>
      <c r="K5" s="111">
        <f t="shared" ref="K5:K38" si="2">I5*J5</f>
        <v>3.3430065585747092E-4</v>
      </c>
      <c r="L5" s="79" t="s">
        <v>177</v>
      </c>
      <c r="M5" s="80" t="s">
        <v>177</v>
      </c>
      <c r="N5" s="81">
        <f>分析係数表!H8</f>
        <v>1.1750518547103371E-2</v>
      </c>
      <c r="O5" s="82">
        <f t="shared" ref="O5:O43" si="3">$M$44*N5</f>
        <v>0.28160732938407562</v>
      </c>
      <c r="P5" s="76">
        <f>分析係数表!C8</f>
        <v>0.75107940679556973</v>
      </c>
      <c r="Q5" s="82">
        <f t="shared" ref="Q5:Q38" si="4">O5*P5</f>
        <v>0.21150946590307612</v>
      </c>
      <c r="R5" s="83">
        <f t="array" ref="R5:R43">MMULT(逆行列係数!C5:AO43,'36'!Q5:Q43)</f>
        <v>0.29862932660787267</v>
      </c>
      <c r="S5" s="84">
        <f t="shared" ref="S5:S38" si="5">I5+R5</f>
        <v>0.30142166103081885</v>
      </c>
      <c r="T5" s="85">
        <f>分析係数表!F8</f>
        <v>0.45193117555047529</v>
      </c>
      <c r="U5" s="86">
        <f t="shared" ref="U5:U38" si="6">S5*T5</f>
        <v>0.13622184560603484</v>
      </c>
      <c r="V5" s="87">
        <f>分析係数表!D8</f>
        <v>0.30718325111298278</v>
      </c>
      <c r="W5" s="167">
        <f t="shared" ref="W5:W38" si="7">ROUND(S5*V5,0)</f>
        <v>0</v>
      </c>
      <c r="X5" s="76">
        <f>分析係数表!E8</f>
        <v>0.19756948622307785</v>
      </c>
      <c r="Y5" s="166">
        <f t="shared" ref="Y5:Y38" si="8">ROUND(S5*X5,0)</f>
        <v>0</v>
      </c>
    </row>
    <row r="6" spans="1:25" x14ac:dyDescent="0.2">
      <c r="A6" s="6" t="s">
        <v>219</v>
      </c>
      <c r="B6" s="5" t="s">
        <v>265</v>
      </c>
      <c r="C6" s="90"/>
      <c r="D6" s="107">
        <f>投入係数表!AL6</f>
        <v>0</v>
      </c>
      <c r="E6" s="110">
        <f t="shared" ref="E6:E43" si="9">$C$40*D6</f>
        <v>0</v>
      </c>
      <c r="F6" s="85">
        <f>分析係数表!C9</f>
        <v>5.0420168067226934E-2</v>
      </c>
      <c r="G6" s="110">
        <f t="shared" si="0"/>
        <v>0</v>
      </c>
      <c r="H6" s="110">
        <v>1.7629161711865687E-5</v>
      </c>
      <c r="I6" s="110">
        <f t="shared" si="1"/>
        <v>1.7629161711865687E-5</v>
      </c>
      <c r="J6" s="85">
        <f>分析係数表!G9</f>
        <v>0.2857142857142857</v>
      </c>
      <c r="K6" s="111">
        <f t="shared" si="2"/>
        <v>5.0369033462473388E-6</v>
      </c>
      <c r="L6" s="79"/>
      <c r="M6" s="80"/>
      <c r="N6" s="81">
        <f>分析係数表!H9</f>
        <v>6.077854420915537E-4</v>
      </c>
      <c r="O6" s="82">
        <f t="shared" si="3"/>
        <v>1.4565896347452189E-2</v>
      </c>
      <c r="P6" s="76">
        <f>分析係数表!C9</f>
        <v>5.0420168067226934E-2</v>
      </c>
      <c r="Q6" s="82">
        <f t="shared" si="4"/>
        <v>7.3441494188834625E-4</v>
      </c>
      <c r="R6" s="83">
        <v>8.4573766545434457E-4</v>
      </c>
      <c r="S6" s="84">
        <f t="shared" si="5"/>
        <v>8.6336682716621027E-4</v>
      </c>
      <c r="T6" s="85">
        <f>分析係数表!F9</f>
        <v>0.7142857142857143</v>
      </c>
      <c r="U6" s="86">
        <f t="shared" si="6"/>
        <v>6.1669059083300734E-4</v>
      </c>
      <c r="V6" s="87">
        <f>分析係数表!D9</f>
        <v>0.14285714285714285</v>
      </c>
      <c r="W6" s="167">
        <f t="shared" si="7"/>
        <v>0</v>
      </c>
      <c r="X6" s="76">
        <f>分析係数表!E9</f>
        <v>0</v>
      </c>
      <c r="Y6" s="166">
        <f t="shared" si="8"/>
        <v>0</v>
      </c>
    </row>
    <row r="7" spans="1:25" x14ac:dyDescent="0.2">
      <c r="A7" s="6" t="s">
        <v>220</v>
      </c>
      <c r="B7" s="5" t="s">
        <v>266</v>
      </c>
      <c r="C7" s="90"/>
      <c r="D7" s="107">
        <f>投入係数表!AL7</f>
        <v>0</v>
      </c>
      <c r="E7" s="110">
        <f t="shared" si="9"/>
        <v>0</v>
      </c>
      <c r="F7" s="85">
        <f>分析係数表!C10</f>
        <v>1</v>
      </c>
      <c r="G7" s="110">
        <f t="shared" si="0"/>
        <v>0</v>
      </c>
      <c r="H7" s="110">
        <v>6.9562507251357325E-3</v>
      </c>
      <c r="I7" s="110">
        <f t="shared" si="1"/>
        <v>6.9562507251357325E-3</v>
      </c>
      <c r="J7" s="85">
        <f>分析係数表!G10</f>
        <v>0.17928858290304073</v>
      </c>
      <c r="K7" s="111">
        <f t="shared" si="2"/>
        <v>1.247176334827835E-3</v>
      </c>
      <c r="L7" s="79"/>
      <c r="M7" s="80"/>
      <c r="N7" s="81">
        <f>分析係数表!H10</f>
        <v>1.1866287202739858E-3</v>
      </c>
      <c r="O7" s="82">
        <f t="shared" si="3"/>
        <v>2.8438178583120938E-2</v>
      </c>
      <c r="P7" s="76">
        <f>分析係数表!C10</f>
        <v>1</v>
      </c>
      <c r="Q7" s="82">
        <f t="shared" si="4"/>
        <v>2.8438178583120938E-2</v>
      </c>
      <c r="R7" s="83">
        <v>4.7391800597314626E-2</v>
      </c>
      <c r="S7" s="84">
        <f t="shared" si="5"/>
        <v>5.4348051322450359E-2</v>
      </c>
      <c r="T7" s="85">
        <f>分析係数表!F10</f>
        <v>0.51912411550965765</v>
      </c>
      <c r="U7" s="86">
        <f t="shared" si="6"/>
        <v>2.8213384072440523E-2</v>
      </c>
      <c r="V7" s="87">
        <f>分析係数表!D10</f>
        <v>0.10594759992350354</v>
      </c>
      <c r="W7" s="167">
        <f t="shared" si="7"/>
        <v>0</v>
      </c>
      <c r="X7" s="76">
        <f>分析係数表!E10</f>
        <v>0.11550965767833238</v>
      </c>
      <c r="Y7" s="166">
        <f t="shared" si="8"/>
        <v>0</v>
      </c>
    </row>
    <row r="8" spans="1:25" x14ac:dyDescent="0.2">
      <c r="A8" s="6" t="s">
        <v>221</v>
      </c>
      <c r="B8" s="5" t="s">
        <v>27</v>
      </c>
      <c r="C8" s="90"/>
      <c r="D8" s="107">
        <f>投入係数表!AL8</f>
        <v>0</v>
      </c>
      <c r="E8" s="110">
        <f t="shared" si="9"/>
        <v>0</v>
      </c>
      <c r="F8" s="85">
        <f>分析係数表!C11</f>
        <v>1.2755102040816757E-3</v>
      </c>
      <c r="G8" s="110">
        <f t="shared" si="0"/>
        <v>0</v>
      </c>
      <c r="H8" s="110">
        <v>1.1272636193955922E-4</v>
      </c>
      <c r="I8" s="110">
        <f t="shared" si="1"/>
        <v>1.1272636193955922E-4</v>
      </c>
      <c r="J8" s="85">
        <f>分析係数表!G11</f>
        <v>0.5714285714285714</v>
      </c>
      <c r="K8" s="111">
        <f t="shared" si="2"/>
        <v>6.4415063965462402E-5</v>
      </c>
      <c r="L8" s="79"/>
      <c r="M8" s="80"/>
      <c r="N8" s="81">
        <f>分析係数表!H11</f>
        <v>-1.9294775939414404E-5</v>
      </c>
      <c r="O8" s="82">
        <f t="shared" si="3"/>
        <v>-4.6240940785562503E-4</v>
      </c>
      <c r="P8" s="76">
        <f>分析係数表!C11</f>
        <v>1.2755102040816757E-3</v>
      </c>
      <c r="Q8" s="82">
        <f t="shared" si="4"/>
        <v>-5.8980791818321511E-7</v>
      </c>
      <c r="R8" s="83">
        <v>1.2945572356340732E-4</v>
      </c>
      <c r="S8" s="84">
        <f t="shared" si="5"/>
        <v>2.4218208550296654E-4</v>
      </c>
      <c r="T8" s="85">
        <f>分析係数表!F11</f>
        <v>0.8571428571428571</v>
      </c>
      <c r="U8" s="86">
        <f t="shared" si="6"/>
        <v>2.0758464471682845E-4</v>
      </c>
      <c r="V8" s="87">
        <f>分析係数表!D11</f>
        <v>0.14285714285714285</v>
      </c>
      <c r="W8" s="167">
        <f t="shared" si="7"/>
        <v>0</v>
      </c>
      <c r="X8" s="76">
        <f>分析係数表!E11</f>
        <v>0</v>
      </c>
      <c r="Y8" s="166">
        <f t="shared" si="8"/>
        <v>0</v>
      </c>
    </row>
    <row r="9" spans="1:25" x14ac:dyDescent="0.2">
      <c r="A9" s="6" t="s">
        <v>222</v>
      </c>
      <c r="B9" s="5" t="s">
        <v>190</v>
      </c>
      <c r="C9" s="90"/>
      <c r="D9" s="107">
        <f>投入係数表!AL9</f>
        <v>0</v>
      </c>
      <c r="E9" s="110">
        <f t="shared" si="9"/>
        <v>0</v>
      </c>
      <c r="F9" s="85">
        <f>分析係数表!C12</f>
        <v>9.1502903081732923E-2</v>
      </c>
      <c r="G9" s="110">
        <f t="shared" si="0"/>
        <v>0</v>
      </c>
      <c r="H9" s="110">
        <v>1.0145203525898897E-3</v>
      </c>
      <c r="I9" s="110">
        <f t="shared" si="1"/>
        <v>1.0145203525898897E-3</v>
      </c>
      <c r="J9" s="85">
        <f>分析係数表!G12</f>
        <v>0.14161426479455594</v>
      </c>
      <c r="K9" s="111">
        <f t="shared" si="2"/>
        <v>1.4367055385113088E-4</v>
      </c>
      <c r="L9" s="79"/>
      <c r="M9" s="80"/>
      <c r="N9" s="81">
        <f>分析係数表!H12</f>
        <v>9.0270609232550286E-2</v>
      </c>
      <c r="O9" s="82">
        <f t="shared" si="3"/>
        <v>2.1633824146525416</v>
      </c>
      <c r="P9" s="76">
        <f>分析係数表!C12</f>
        <v>9.1502903081732923E-2</v>
      </c>
      <c r="Q9" s="82">
        <f t="shared" si="4"/>
        <v>0.19795577141667686</v>
      </c>
      <c r="R9" s="83">
        <v>0.22510695782850201</v>
      </c>
      <c r="S9" s="84">
        <f t="shared" si="5"/>
        <v>0.22612147818109191</v>
      </c>
      <c r="T9" s="85">
        <f>分析係数表!F12</f>
        <v>0.30579722628994743</v>
      </c>
      <c r="U9" s="86">
        <f t="shared" si="6"/>
        <v>6.9147320832360776E-2</v>
      </c>
      <c r="V9" s="87">
        <f>分析係数表!D12</f>
        <v>8.803514514600741E-2</v>
      </c>
      <c r="W9" s="167">
        <f t="shared" si="7"/>
        <v>0</v>
      </c>
      <c r="X9" s="76">
        <f>分析係数表!E12</f>
        <v>7.1754673098458094E-2</v>
      </c>
      <c r="Y9" s="166">
        <f t="shared" si="8"/>
        <v>0</v>
      </c>
    </row>
    <row r="10" spans="1:25" x14ac:dyDescent="0.2">
      <c r="A10" s="6" t="s">
        <v>223</v>
      </c>
      <c r="B10" s="5" t="s">
        <v>28</v>
      </c>
      <c r="C10" s="90"/>
      <c r="D10" s="107">
        <f>投入係数表!AL10</f>
        <v>1.8991348385735388E-3</v>
      </c>
      <c r="E10" s="110">
        <f t="shared" si="9"/>
        <v>0.18991348385735388</v>
      </c>
      <c r="F10" s="85">
        <f>分析係数表!C13</f>
        <v>0</v>
      </c>
      <c r="G10" s="110">
        <f t="shared" si="0"/>
        <v>0</v>
      </c>
      <c r="H10" s="110">
        <v>0</v>
      </c>
      <c r="I10" s="110">
        <f t="shared" si="1"/>
        <v>0</v>
      </c>
      <c r="J10" s="85">
        <f>分析係数表!G13</f>
        <v>0.24752475247524752</v>
      </c>
      <c r="K10" s="111">
        <f t="shared" si="2"/>
        <v>0</v>
      </c>
      <c r="L10" s="79"/>
      <c r="M10" s="80"/>
      <c r="N10" s="81">
        <f>分析係数表!H13</f>
        <v>1.3593169649317447E-2</v>
      </c>
      <c r="O10" s="82">
        <f t="shared" si="3"/>
        <v>0.32576742783428786</v>
      </c>
      <c r="P10" s="76">
        <f>分析係数表!C13</f>
        <v>0</v>
      </c>
      <c r="Q10" s="82">
        <f t="shared" si="4"/>
        <v>0</v>
      </c>
      <c r="R10" s="83">
        <v>0</v>
      </c>
      <c r="S10" s="84">
        <f t="shared" si="5"/>
        <v>0</v>
      </c>
      <c r="T10" s="85">
        <f>分析係数表!F13</f>
        <v>0.38613861386138615</v>
      </c>
      <c r="U10" s="86">
        <f t="shared" si="6"/>
        <v>0</v>
      </c>
      <c r="V10" s="87">
        <f>分析係数表!D13</f>
        <v>0.74257425742574257</v>
      </c>
      <c r="W10" s="167">
        <f t="shared" si="7"/>
        <v>0</v>
      </c>
      <c r="X10" s="76">
        <f>分析係数表!E13</f>
        <v>0.65346534653465349</v>
      </c>
      <c r="Y10" s="166">
        <f t="shared" si="8"/>
        <v>0</v>
      </c>
    </row>
    <row r="11" spans="1:25" x14ac:dyDescent="0.2">
      <c r="A11" s="6" t="s">
        <v>224</v>
      </c>
      <c r="B11" s="5" t="s">
        <v>267</v>
      </c>
      <c r="C11" s="90"/>
      <c r="D11" s="107">
        <f>投入係数表!AL11</f>
        <v>3.5872546950833509E-3</v>
      </c>
      <c r="E11" s="110">
        <f t="shared" si="9"/>
        <v>0.35872546950833512</v>
      </c>
      <c r="F11" s="85">
        <f>分析係数表!C14</f>
        <v>8.6714152988541793E-3</v>
      </c>
      <c r="G11" s="110">
        <f t="shared" si="0"/>
        <v>3.1106575243832254E-3</v>
      </c>
      <c r="H11" s="110">
        <v>4.2303384810313139E-3</v>
      </c>
      <c r="I11" s="110">
        <f t="shared" si="1"/>
        <v>4.2303384810313139E-3</v>
      </c>
      <c r="J11" s="85">
        <f>分析係数表!G14</f>
        <v>0.2</v>
      </c>
      <c r="K11" s="111">
        <f t="shared" si="2"/>
        <v>8.4606769620626282E-4</v>
      </c>
      <c r="L11" s="79"/>
      <c r="M11" s="80"/>
      <c r="N11" s="81">
        <f>分析係数表!H14</f>
        <v>1.1383917804254498E-3</v>
      </c>
      <c r="O11" s="82">
        <f t="shared" si="3"/>
        <v>2.7282155063481878E-2</v>
      </c>
      <c r="P11" s="76">
        <f>分析係数表!C14</f>
        <v>8.6714152988541793E-3</v>
      </c>
      <c r="Q11" s="82">
        <f t="shared" si="4"/>
        <v>2.3657489680318876E-4</v>
      </c>
      <c r="R11" s="83">
        <v>1.8951677575152802E-3</v>
      </c>
      <c r="S11" s="84">
        <f t="shared" si="5"/>
        <v>6.1255062385465941E-3</v>
      </c>
      <c r="T11" s="85">
        <f>分析係数表!F14</f>
        <v>0.33888888888888891</v>
      </c>
      <c r="U11" s="86">
        <f t="shared" si="6"/>
        <v>2.0758660030630125E-3</v>
      </c>
      <c r="V11" s="87">
        <f>分析係数表!D14</f>
        <v>0.15</v>
      </c>
      <c r="W11" s="167">
        <f t="shared" si="7"/>
        <v>0</v>
      </c>
      <c r="X11" s="76">
        <f>分析係数表!E14</f>
        <v>7.2222222222222215E-2</v>
      </c>
      <c r="Y11" s="166">
        <f t="shared" si="8"/>
        <v>0</v>
      </c>
    </row>
    <row r="12" spans="1:25" x14ac:dyDescent="0.2">
      <c r="A12" s="6" t="s">
        <v>225</v>
      </c>
      <c r="B12" s="5" t="s">
        <v>29</v>
      </c>
      <c r="C12" s="90"/>
      <c r="D12" s="107">
        <f>投入係数表!AL12</f>
        <v>4.2202996412745303E-3</v>
      </c>
      <c r="E12" s="110">
        <f t="shared" si="9"/>
        <v>0.42202996412745303</v>
      </c>
      <c r="F12" s="85">
        <f>分析係数表!C15</f>
        <v>0</v>
      </c>
      <c r="G12" s="110">
        <f t="shared" si="0"/>
        <v>0</v>
      </c>
      <c r="H12" s="110">
        <v>0</v>
      </c>
      <c r="I12" s="110">
        <f t="shared" si="1"/>
        <v>0</v>
      </c>
      <c r="J12" s="85">
        <f>分析係数表!G15</f>
        <v>9.5574757789997383E-2</v>
      </c>
      <c r="K12" s="111">
        <f t="shared" si="2"/>
        <v>0</v>
      </c>
      <c r="L12" s="79"/>
      <c r="M12" s="80"/>
      <c r="N12" s="81">
        <f>分析係数表!H15</f>
        <v>8.3642853697361436E-3</v>
      </c>
      <c r="O12" s="82">
        <f t="shared" si="3"/>
        <v>0.20045447830541344</v>
      </c>
      <c r="P12" s="76">
        <f>分析係数表!C15</f>
        <v>0</v>
      </c>
      <c r="Q12" s="82">
        <f t="shared" si="4"/>
        <v>0</v>
      </c>
      <c r="R12" s="83">
        <v>0</v>
      </c>
      <c r="S12" s="84">
        <f t="shared" si="5"/>
        <v>0</v>
      </c>
      <c r="T12" s="85">
        <f>分析係数表!F15</f>
        <v>0.30426813301911493</v>
      </c>
      <c r="U12" s="86">
        <f t="shared" si="6"/>
        <v>0</v>
      </c>
      <c r="V12" s="87">
        <f>分析係数表!D15</f>
        <v>2.9065200314218383E-2</v>
      </c>
      <c r="W12" s="167">
        <f t="shared" si="7"/>
        <v>0</v>
      </c>
      <c r="X12" s="76">
        <f>分析係数表!E15</f>
        <v>2.5923016496465043E-2</v>
      </c>
      <c r="Y12" s="166">
        <f t="shared" si="8"/>
        <v>0</v>
      </c>
    </row>
    <row r="13" spans="1:25" x14ac:dyDescent="0.2">
      <c r="A13" s="6" t="s">
        <v>226</v>
      </c>
      <c r="B13" s="5" t="s">
        <v>30</v>
      </c>
      <c r="C13" s="90"/>
      <c r="D13" s="107">
        <f>投入係数表!AL13</f>
        <v>2.1101498206372651E-3</v>
      </c>
      <c r="E13" s="110">
        <f t="shared" si="9"/>
        <v>0.21101498206372651</v>
      </c>
      <c r="F13" s="85">
        <f>分析係数表!C16</f>
        <v>2.5322997416020621E-2</v>
      </c>
      <c r="G13" s="110">
        <f t="shared" si="0"/>
        <v>5.3435318455413838E-3</v>
      </c>
      <c r="H13" s="110">
        <v>6.5092777643576639E-3</v>
      </c>
      <c r="I13" s="110">
        <f t="shared" si="1"/>
        <v>6.5092777643576639E-3</v>
      </c>
      <c r="J13" s="85">
        <f>分析係数表!G16</f>
        <v>3.2710280373831772E-2</v>
      </c>
      <c r="K13" s="111">
        <f t="shared" si="2"/>
        <v>2.1292030070328805E-4</v>
      </c>
      <c r="L13" s="79"/>
      <c r="M13" s="80"/>
      <c r="N13" s="81">
        <f>分析係数表!H16</f>
        <v>1.6091843133471614E-2</v>
      </c>
      <c r="O13" s="82">
        <f t="shared" si="3"/>
        <v>0.3856494461515913</v>
      </c>
      <c r="P13" s="76">
        <f>分析係数表!C16</f>
        <v>2.5322997416020621E-2</v>
      </c>
      <c r="Q13" s="82">
        <f t="shared" si="4"/>
        <v>9.7657999283865295E-3</v>
      </c>
      <c r="R13" s="83">
        <v>1.1571026755361851E-2</v>
      </c>
      <c r="S13" s="84">
        <f t="shared" si="5"/>
        <v>1.8080304519719516E-2</v>
      </c>
      <c r="T13" s="85">
        <f>分析係数表!F16</f>
        <v>0.28504672897196259</v>
      </c>
      <c r="U13" s="86">
        <f t="shared" si="6"/>
        <v>5.1537316621630387E-3</v>
      </c>
      <c r="V13" s="87">
        <f>分析係数表!D16</f>
        <v>2.8037383177570093E-2</v>
      </c>
      <c r="W13" s="167">
        <f t="shared" si="7"/>
        <v>0</v>
      </c>
      <c r="X13" s="76">
        <f>分析係数表!E16</f>
        <v>1.8691588785046728E-2</v>
      </c>
      <c r="Y13" s="166">
        <f t="shared" si="8"/>
        <v>0</v>
      </c>
    </row>
    <row r="14" spans="1:25" x14ac:dyDescent="0.2">
      <c r="A14" s="6" t="s">
        <v>2</v>
      </c>
      <c r="B14" s="5" t="s">
        <v>364</v>
      </c>
      <c r="C14" s="90"/>
      <c r="D14" s="107">
        <f>投入係数表!AL14</f>
        <v>9.0736442287402408E-3</v>
      </c>
      <c r="E14" s="110">
        <f t="shared" si="9"/>
        <v>0.90736442287402408</v>
      </c>
      <c r="F14" s="85">
        <f>分析係数表!C17</f>
        <v>1.516108654453574E-2</v>
      </c>
      <c r="G14" s="110">
        <f t="shared" si="0"/>
        <v>1.3756630542625804E-2</v>
      </c>
      <c r="H14" s="110">
        <v>1.5735734710331503E-2</v>
      </c>
      <c r="I14" s="110">
        <f t="shared" si="1"/>
        <v>1.5735734710331503E-2</v>
      </c>
      <c r="J14" s="85">
        <f>分析係数表!G17</f>
        <v>0.22093023255813954</v>
      </c>
      <c r="K14" s="111">
        <f t="shared" si="2"/>
        <v>3.4764995290267275E-3</v>
      </c>
      <c r="L14" s="79"/>
      <c r="M14" s="80"/>
      <c r="N14" s="81">
        <f>分析係数表!H17</f>
        <v>2.7205634074574307E-3</v>
      </c>
      <c r="O14" s="82">
        <f t="shared" si="3"/>
        <v>6.5199726507643121E-2</v>
      </c>
      <c r="P14" s="76">
        <f>分析係数表!C17</f>
        <v>1.516108654453574E-2</v>
      </c>
      <c r="Q14" s="82">
        <f t="shared" si="4"/>
        <v>9.8849869626243831E-4</v>
      </c>
      <c r="R14" s="83">
        <v>2.2015373856253441E-3</v>
      </c>
      <c r="S14" s="84">
        <f t="shared" si="5"/>
        <v>1.7937272095956847E-2</v>
      </c>
      <c r="T14" s="85">
        <f>分析係数表!F17</f>
        <v>0.34593023255813954</v>
      </c>
      <c r="U14" s="86">
        <f t="shared" si="6"/>
        <v>6.2050447076129793E-3</v>
      </c>
      <c r="V14" s="87">
        <f>分析係数表!D17</f>
        <v>0.13372093023255813</v>
      </c>
      <c r="W14" s="167">
        <f t="shared" si="7"/>
        <v>0</v>
      </c>
      <c r="X14" s="76">
        <f>分析係数表!E17</f>
        <v>0.10174418604651163</v>
      </c>
      <c r="Y14" s="166">
        <f t="shared" si="8"/>
        <v>0</v>
      </c>
    </row>
    <row r="15" spans="1:25" x14ac:dyDescent="0.2">
      <c r="A15" s="6" t="s">
        <v>3</v>
      </c>
      <c r="B15" s="5" t="s">
        <v>31</v>
      </c>
      <c r="C15" s="90"/>
      <c r="D15" s="107">
        <f>投入係数表!AL15</f>
        <v>6.3304494619117959E-4</v>
      </c>
      <c r="E15" s="110">
        <f t="shared" si="9"/>
        <v>6.3304494619117954E-2</v>
      </c>
      <c r="F15" s="85">
        <f>分析係数表!C18</f>
        <v>0.19618745035742657</v>
      </c>
      <c r="G15" s="110">
        <f t="shared" si="0"/>
        <v>1.2419547395490182E-2</v>
      </c>
      <c r="H15" s="110">
        <v>1.7861033638068104E-2</v>
      </c>
      <c r="I15" s="110">
        <f t="shared" si="1"/>
        <v>1.7861033638068104E-2</v>
      </c>
      <c r="J15" s="85">
        <f>分析係数表!G18</f>
        <v>0.21566025215660253</v>
      </c>
      <c r="K15" s="111">
        <f t="shared" si="2"/>
        <v>3.8519150181633272E-3</v>
      </c>
      <c r="L15" s="79"/>
      <c r="M15" s="80"/>
      <c r="N15" s="81">
        <f>分析係数表!H18</f>
        <v>4.341324586368241E-4</v>
      </c>
      <c r="O15" s="82">
        <f t="shared" si="3"/>
        <v>1.0404211676751563E-2</v>
      </c>
      <c r="P15" s="76">
        <f>分析係数表!C18</f>
        <v>0.19618745035742657</v>
      </c>
      <c r="Q15" s="82">
        <f t="shared" si="4"/>
        <v>2.0411757618408553E-3</v>
      </c>
      <c r="R15" s="83">
        <v>6.1628462153297554E-3</v>
      </c>
      <c r="S15" s="84">
        <f t="shared" si="5"/>
        <v>2.4023879853397857E-2</v>
      </c>
      <c r="T15" s="85">
        <f>分析係数表!F18</f>
        <v>0.46051758460517583</v>
      </c>
      <c r="U15" s="86">
        <f t="shared" si="6"/>
        <v>1.1063419122931727E-2</v>
      </c>
      <c r="V15" s="87">
        <f>分析係数表!D18</f>
        <v>0.10152621101526212</v>
      </c>
      <c r="W15" s="167">
        <f t="shared" si="7"/>
        <v>0</v>
      </c>
      <c r="X15" s="76">
        <f>分析係数表!E18</f>
        <v>9.0245520902455204E-2</v>
      </c>
      <c r="Y15" s="166">
        <f t="shared" si="8"/>
        <v>0</v>
      </c>
    </row>
    <row r="16" spans="1:25" x14ac:dyDescent="0.2">
      <c r="A16" s="6" t="s">
        <v>4</v>
      </c>
      <c r="B16" s="5" t="s">
        <v>32</v>
      </c>
      <c r="C16" s="90"/>
      <c r="D16" s="107">
        <f>投入係数表!AL16</f>
        <v>0</v>
      </c>
      <c r="E16" s="110">
        <f t="shared" si="9"/>
        <v>0</v>
      </c>
      <c r="F16" s="85">
        <f>分析係数表!C19</f>
        <v>5.4503729202524331E-2</v>
      </c>
      <c r="G16" s="110">
        <f t="shared" si="0"/>
        <v>0</v>
      </c>
      <c r="H16" s="110">
        <v>2.30179762278165E-3</v>
      </c>
      <c r="I16" s="110">
        <f t="shared" si="1"/>
        <v>2.30179762278165E-3</v>
      </c>
      <c r="J16" s="85">
        <f>分析係数表!G19</f>
        <v>5.7142857142857141E-2</v>
      </c>
      <c r="K16" s="111">
        <f t="shared" si="2"/>
        <v>1.3153129273038E-4</v>
      </c>
      <c r="L16" s="79"/>
      <c r="M16" s="80"/>
      <c r="N16" s="81">
        <f>分析係数表!H19</f>
        <v>-1.1576865563648642E-4</v>
      </c>
      <c r="O16" s="82">
        <f t="shared" si="3"/>
        <v>-2.77445644713375E-3</v>
      </c>
      <c r="P16" s="76">
        <f>分析係数表!C19</f>
        <v>5.4503729202524331E-2</v>
      </c>
      <c r="Q16" s="82">
        <f t="shared" si="4"/>
        <v>-1.5121822287877569E-4</v>
      </c>
      <c r="R16" s="83">
        <v>8.1158490192767324E-4</v>
      </c>
      <c r="S16" s="84">
        <f t="shared" si="5"/>
        <v>3.1133825247093233E-3</v>
      </c>
      <c r="T16" s="85">
        <f>分析係数表!F19</f>
        <v>0.24047619047619048</v>
      </c>
      <c r="U16" s="86">
        <f t="shared" si="6"/>
        <v>7.4869436903724201E-4</v>
      </c>
      <c r="V16" s="87">
        <f>分析係数表!D19</f>
        <v>7.3809523809523811E-2</v>
      </c>
      <c r="W16" s="167">
        <f t="shared" si="7"/>
        <v>0</v>
      </c>
      <c r="X16" s="76">
        <f>分析係数表!E19</f>
        <v>0.05</v>
      </c>
      <c r="Y16" s="166">
        <f t="shared" si="8"/>
        <v>0</v>
      </c>
    </row>
    <row r="17" spans="1:25" x14ac:dyDescent="0.2">
      <c r="A17" s="6" t="s">
        <v>5</v>
      </c>
      <c r="B17" s="5" t="s">
        <v>33</v>
      </c>
      <c r="C17" s="90"/>
      <c r="D17" s="107">
        <f>投入係数表!AL17</f>
        <v>4.2202996412745304E-4</v>
      </c>
      <c r="E17" s="110">
        <f t="shared" si="9"/>
        <v>4.2202996412745303E-2</v>
      </c>
      <c r="F17" s="85">
        <f>分析係数表!C20</f>
        <v>8.1453634085213444E-3</v>
      </c>
      <c r="G17" s="110">
        <f t="shared" si="0"/>
        <v>3.4375874271033317E-4</v>
      </c>
      <c r="H17" s="110">
        <v>7.5486638637013606E-4</v>
      </c>
      <c r="I17" s="110">
        <f t="shared" si="1"/>
        <v>7.5486638637013606E-4</v>
      </c>
      <c r="J17" s="85">
        <f>分析係数表!G20</f>
        <v>0.10256410256410256</v>
      </c>
      <c r="K17" s="111">
        <f t="shared" si="2"/>
        <v>7.7422193473860107E-5</v>
      </c>
      <c r="L17" s="79"/>
      <c r="M17" s="80"/>
      <c r="N17" s="81">
        <f>分析係数表!H20</f>
        <v>5.4025372630360328E-4</v>
      </c>
      <c r="O17" s="82">
        <f t="shared" si="3"/>
        <v>1.29474634199575E-2</v>
      </c>
      <c r="P17" s="76">
        <f>分析係数表!C20</f>
        <v>8.1453634085213444E-3</v>
      </c>
      <c r="Q17" s="82">
        <f t="shared" si="4"/>
        <v>1.0546179477409045E-4</v>
      </c>
      <c r="R17" s="83">
        <v>3.0004439585158715E-4</v>
      </c>
      <c r="S17" s="84">
        <f t="shared" si="5"/>
        <v>1.0549107822217232E-3</v>
      </c>
      <c r="T17" s="85">
        <f>分析係数表!F20</f>
        <v>0.23076923076923078</v>
      </c>
      <c r="U17" s="86">
        <f t="shared" si="6"/>
        <v>2.4344094974347461E-4</v>
      </c>
      <c r="V17" s="87">
        <f>分析係数表!D20</f>
        <v>8.9743589743589744E-2</v>
      </c>
      <c r="W17" s="167">
        <f t="shared" si="7"/>
        <v>0</v>
      </c>
      <c r="X17" s="76">
        <f>分析係数表!E20</f>
        <v>6.4102564102564097E-2</v>
      </c>
      <c r="Y17" s="166">
        <f t="shared" si="8"/>
        <v>0</v>
      </c>
    </row>
    <row r="18" spans="1:25" x14ac:dyDescent="0.2">
      <c r="A18" s="6" t="s">
        <v>6</v>
      </c>
      <c r="B18" s="5" t="s">
        <v>34</v>
      </c>
      <c r="C18" s="90"/>
      <c r="D18" s="107">
        <f>投入係数表!AL18</f>
        <v>1.0550749103186326E-3</v>
      </c>
      <c r="E18" s="110">
        <f t="shared" si="9"/>
        <v>0.10550749103186326</v>
      </c>
      <c r="F18" s="85">
        <f>分析係数表!C21</f>
        <v>1.4319809069212375E-2</v>
      </c>
      <c r="G18" s="110">
        <f t="shared" si="0"/>
        <v>1.5108471269479188E-3</v>
      </c>
      <c r="H18" s="110">
        <v>2.2555156677284013E-3</v>
      </c>
      <c r="I18" s="110">
        <f t="shared" si="1"/>
        <v>2.2555156677284013E-3</v>
      </c>
      <c r="J18" s="85">
        <f>分析係数表!G21</f>
        <v>0.28315412186379929</v>
      </c>
      <c r="K18" s="111">
        <f t="shared" si="2"/>
        <v>6.3865855824567631E-4</v>
      </c>
      <c r="L18" s="79"/>
      <c r="M18" s="80"/>
      <c r="N18" s="81">
        <f>分析係数表!H21</f>
        <v>8.9720708118276973E-4</v>
      </c>
      <c r="O18" s="82">
        <f t="shared" si="3"/>
        <v>2.1502037465286564E-2</v>
      </c>
      <c r="P18" s="76">
        <f>分析係数表!C21</f>
        <v>1.4319809069212375E-2</v>
      </c>
      <c r="Q18" s="82">
        <f t="shared" si="4"/>
        <v>3.0790507110195481E-4</v>
      </c>
      <c r="R18" s="83">
        <v>8.1256046488275408E-4</v>
      </c>
      <c r="S18" s="84">
        <f t="shared" si="5"/>
        <v>3.0680761326111554E-3</v>
      </c>
      <c r="T18" s="85">
        <f>分析係数表!F21</f>
        <v>0.4265232974910394</v>
      </c>
      <c r="U18" s="86">
        <f t="shared" si="6"/>
        <v>1.3086059490348655E-3</v>
      </c>
      <c r="V18" s="87">
        <f>分析係数表!D21</f>
        <v>0.22580645161290322</v>
      </c>
      <c r="W18" s="167">
        <f t="shared" si="7"/>
        <v>0</v>
      </c>
      <c r="X18" s="76">
        <f>分析係数表!E21</f>
        <v>0.13261648745519714</v>
      </c>
      <c r="Y18" s="166">
        <f t="shared" si="8"/>
        <v>0</v>
      </c>
    </row>
    <row r="19" spans="1:25" x14ac:dyDescent="0.2">
      <c r="A19" s="6" t="s">
        <v>7</v>
      </c>
      <c r="B19" s="5" t="s">
        <v>268</v>
      </c>
      <c r="C19" s="90"/>
      <c r="D19" s="107">
        <f>投入係数表!AL19</f>
        <v>7.385524372230428E-3</v>
      </c>
      <c r="E19" s="110">
        <f t="shared" si="9"/>
        <v>0.73855243722304276</v>
      </c>
      <c r="F19" s="85">
        <f>分析係数表!C22</f>
        <v>8.8888888888888351E-3</v>
      </c>
      <c r="G19" s="110">
        <f t="shared" si="0"/>
        <v>6.5649105530936735E-3</v>
      </c>
      <c r="H19" s="110">
        <v>6.9750383542853209E-3</v>
      </c>
      <c r="I19" s="110">
        <f t="shared" si="1"/>
        <v>6.9750383542853209E-3</v>
      </c>
      <c r="J19" s="85">
        <f>分析係数表!G22</f>
        <v>0.19767441860465115</v>
      </c>
      <c r="K19" s="111">
        <f t="shared" si="2"/>
        <v>1.3787866514284935E-3</v>
      </c>
      <c r="L19" s="79"/>
      <c r="M19" s="80"/>
      <c r="N19" s="81">
        <f>分析係数表!H22</f>
        <v>3.8589551878828809E-5</v>
      </c>
      <c r="O19" s="82">
        <f t="shared" si="3"/>
        <v>9.2481881571125006E-4</v>
      </c>
      <c r="P19" s="76">
        <f>分析係数表!C22</f>
        <v>8.8888888888888351E-3</v>
      </c>
      <c r="Q19" s="82">
        <f t="shared" si="4"/>
        <v>8.2206116952110623E-6</v>
      </c>
      <c r="R19" s="83">
        <v>8.2849961348392255E-5</v>
      </c>
      <c r="S19" s="84">
        <f t="shared" si="5"/>
        <v>7.0578883156337136E-3</v>
      </c>
      <c r="T19" s="85">
        <f>分析係数表!F22</f>
        <v>0.41860465116279072</v>
      </c>
      <c r="U19" s="86">
        <f t="shared" si="6"/>
        <v>2.9544648763117874E-3</v>
      </c>
      <c r="V19" s="87">
        <f>分析係数表!D22</f>
        <v>6.1046511627906974E-2</v>
      </c>
      <c r="W19" s="167">
        <f t="shared" si="7"/>
        <v>0</v>
      </c>
      <c r="X19" s="76">
        <f>分析係数表!E22</f>
        <v>3.7790697674418602E-2</v>
      </c>
      <c r="Y19" s="166">
        <f t="shared" si="8"/>
        <v>0</v>
      </c>
    </row>
    <row r="20" spans="1:25" x14ac:dyDescent="0.2">
      <c r="A20" s="6" t="s">
        <v>8</v>
      </c>
      <c r="B20" s="5" t="s">
        <v>269</v>
      </c>
      <c r="C20" s="90"/>
      <c r="D20" s="107">
        <f>投入係数表!AL20</f>
        <v>1.0550749103186326E-2</v>
      </c>
      <c r="E20" s="110">
        <f t="shared" si="9"/>
        <v>1.0550749103186325</v>
      </c>
      <c r="F20" s="85">
        <f>分析係数表!C23</f>
        <v>0</v>
      </c>
      <c r="G20" s="110">
        <f t="shared" si="0"/>
        <v>0</v>
      </c>
      <c r="H20" s="110">
        <v>0</v>
      </c>
      <c r="I20" s="110">
        <f t="shared" si="1"/>
        <v>0</v>
      </c>
      <c r="J20" s="85">
        <f>分析係数表!G23</f>
        <v>0.2156319290465632</v>
      </c>
      <c r="K20" s="111">
        <f t="shared" si="2"/>
        <v>0</v>
      </c>
      <c r="L20" s="79"/>
      <c r="M20" s="80"/>
      <c r="N20" s="81">
        <f>分析係数表!H23</f>
        <v>2.8942163909121605E-5</v>
      </c>
      <c r="O20" s="82">
        <f t="shared" si="3"/>
        <v>6.9361411178343749E-4</v>
      </c>
      <c r="P20" s="76">
        <f>分析係数表!C23</f>
        <v>0</v>
      </c>
      <c r="Q20" s="82">
        <f t="shared" si="4"/>
        <v>0</v>
      </c>
      <c r="R20" s="83">
        <v>0</v>
      </c>
      <c r="S20" s="84">
        <f t="shared" si="5"/>
        <v>0</v>
      </c>
      <c r="T20" s="85">
        <f>分析係数表!F23</f>
        <v>0.44096452328159647</v>
      </c>
      <c r="U20" s="86">
        <f t="shared" si="6"/>
        <v>0</v>
      </c>
      <c r="V20" s="87">
        <f>分析係数表!D23</f>
        <v>2.8547671840354769E-2</v>
      </c>
      <c r="W20" s="167">
        <f t="shared" si="7"/>
        <v>0</v>
      </c>
      <c r="X20" s="76">
        <f>分析係数表!E23</f>
        <v>2.5221729490022174E-2</v>
      </c>
      <c r="Y20" s="166">
        <f t="shared" si="8"/>
        <v>0</v>
      </c>
    </row>
    <row r="21" spans="1:25" x14ac:dyDescent="0.2">
      <c r="A21" s="6" t="s">
        <v>9</v>
      </c>
      <c r="B21" s="5" t="s">
        <v>270</v>
      </c>
      <c r="C21" s="90"/>
      <c r="D21" s="107">
        <f>投入係数表!AL21</f>
        <v>4.0092846592108041E-3</v>
      </c>
      <c r="E21" s="110">
        <f t="shared" si="9"/>
        <v>0.40092846592108039</v>
      </c>
      <c r="F21" s="85">
        <f>分析係数表!C24</f>
        <v>3.6742192284139663E-2</v>
      </c>
      <c r="G21" s="110">
        <f t="shared" si="0"/>
        <v>1.4730990787057472E-2</v>
      </c>
      <c r="H21" s="110">
        <v>1.570907866956802E-2</v>
      </c>
      <c r="I21" s="110">
        <f t="shared" si="1"/>
        <v>1.570907866956802E-2</v>
      </c>
      <c r="J21" s="85">
        <f>分析係数表!G24</f>
        <v>0.21568627450980393</v>
      </c>
      <c r="K21" s="111">
        <f t="shared" si="2"/>
        <v>3.3882326542205537E-3</v>
      </c>
      <c r="L21" s="79"/>
      <c r="M21" s="80"/>
      <c r="N21" s="81">
        <f>分析係数表!H24</f>
        <v>3.6660074284887369E-4</v>
      </c>
      <c r="O21" s="82">
        <f t="shared" si="3"/>
        <v>8.7857787492568763E-3</v>
      </c>
      <c r="P21" s="76">
        <f>分析係数表!C24</f>
        <v>3.6742192284139663E-2</v>
      </c>
      <c r="Q21" s="82">
        <f t="shared" si="4"/>
        <v>3.2280877217110424E-4</v>
      </c>
      <c r="R21" s="83">
        <v>1.2773061131374436E-3</v>
      </c>
      <c r="S21" s="84">
        <f t="shared" si="5"/>
        <v>1.6986384782705463E-2</v>
      </c>
      <c r="T21" s="85">
        <f>分析係数表!F24</f>
        <v>0.41176470588235292</v>
      </c>
      <c r="U21" s="86">
        <f t="shared" si="6"/>
        <v>6.9943937340551906E-3</v>
      </c>
      <c r="V21" s="87">
        <f>分析係数表!D24</f>
        <v>8.8235294117647065E-2</v>
      </c>
      <c r="W21" s="167">
        <f t="shared" si="7"/>
        <v>0</v>
      </c>
      <c r="X21" s="76">
        <f>分析係数表!E24</f>
        <v>6.8627450980392163E-2</v>
      </c>
      <c r="Y21" s="166">
        <f t="shared" si="8"/>
        <v>0</v>
      </c>
    </row>
    <row r="22" spans="1:25" x14ac:dyDescent="0.2">
      <c r="A22" s="6" t="s">
        <v>10</v>
      </c>
      <c r="B22" s="5" t="s">
        <v>271</v>
      </c>
      <c r="C22" s="90"/>
      <c r="D22" s="107">
        <f>投入係数表!AL22</f>
        <v>1.0550749103186326E-2</v>
      </c>
      <c r="E22" s="110">
        <f t="shared" si="9"/>
        <v>1.0550749103186325</v>
      </c>
      <c r="F22" s="85">
        <f>分析係数表!C25</f>
        <v>5.4298642533936459E-3</v>
      </c>
      <c r="G22" s="110">
        <f t="shared" si="0"/>
        <v>5.7289135401916496E-3</v>
      </c>
      <c r="H22" s="110">
        <v>6.3912375367089873E-3</v>
      </c>
      <c r="I22" s="110">
        <f t="shared" si="1"/>
        <v>6.3912375367089873E-3</v>
      </c>
      <c r="J22" s="85">
        <f>分析係数表!G25</f>
        <v>0.19285714285714287</v>
      </c>
      <c r="K22" s="111">
        <f t="shared" si="2"/>
        <v>1.2325958106510189E-3</v>
      </c>
      <c r="L22" s="79"/>
      <c r="M22" s="80"/>
      <c r="N22" s="81">
        <f>分析係数表!H25</f>
        <v>5.0166417442477451E-4</v>
      </c>
      <c r="O22" s="82">
        <f t="shared" si="3"/>
        <v>1.2022644604246251E-2</v>
      </c>
      <c r="P22" s="76">
        <f>分析係数表!C25</f>
        <v>5.4298642533936459E-3</v>
      </c>
      <c r="Q22" s="82">
        <f t="shared" si="4"/>
        <v>6.5281328167852715E-5</v>
      </c>
      <c r="R22" s="83">
        <v>2.9867362307247356E-4</v>
      </c>
      <c r="S22" s="84">
        <f t="shared" si="5"/>
        <v>6.6899111597814604E-3</v>
      </c>
      <c r="T22" s="85">
        <f>分析係数表!F25</f>
        <v>0.35</v>
      </c>
      <c r="U22" s="86">
        <f t="shared" si="6"/>
        <v>2.3414689059235109E-3</v>
      </c>
      <c r="V22" s="87">
        <f>分析係数表!D25</f>
        <v>1.4285714285714285E-2</v>
      </c>
      <c r="W22" s="167">
        <f t="shared" si="7"/>
        <v>0</v>
      </c>
      <c r="X22" s="76">
        <f>分析係数表!E25</f>
        <v>0</v>
      </c>
      <c r="Y22" s="166">
        <f t="shared" si="8"/>
        <v>0</v>
      </c>
    </row>
    <row r="23" spans="1:25" x14ac:dyDescent="0.2">
      <c r="A23" s="6" t="s">
        <v>11</v>
      </c>
      <c r="B23" s="5" t="s">
        <v>35</v>
      </c>
      <c r="C23" s="90"/>
      <c r="D23" s="107">
        <f>投入係数表!AL23</f>
        <v>5.9084194977843431E-3</v>
      </c>
      <c r="E23" s="110">
        <f t="shared" si="9"/>
        <v>0.59084194977843429</v>
      </c>
      <c r="F23" s="85">
        <f>分析係数表!C26</f>
        <v>0.48330404217926182</v>
      </c>
      <c r="G23" s="110">
        <f t="shared" si="0"/>
        <v>0.28555630261699372</v>
      </c>
      <c r="H23" s="110">
        <v>0.32414137712710783</v>
      </c>
      <c r="I23" s="110">
        <f t="shared" si="1"/>
        <v>0.32414137712710783</v>
      </c>
      <c r="J23" s="85">
        <f>分析係数表!G26</f>
        <v>0.1963757396449704</v>
      </c>
      <c r="K23" s="111">
        <f t="shared" si="2"/>
        <v>6.3653502682875091E-2</v>
      </c>
      <c r="L23" s="79"/>
      <c r="M23" s="80"/>
      <c r="N23" s="81">
        <f>分析係数表!H26</f>
        <v>1.0805074526072066E-2</v>
      </c>
      <c r="O23" s="82">
        <f t="shared" si="3"/>
        <v>0.25894926839915</v>
      </c>
      <c r="P23" s="76">
        <f>分析係数表!C26</f>
        <v>0.48330404217926182</v>
      </c>
      <c r="Q23" s="82">
        <f t="shared" si="4"/>
        <v>0.12515122813667179</v>
      </c>
      <c r="R23" s="83">
        <v>0.13679921386114563</v>
      </c>
      <c r="S23" s="84">
        <f t="shared" si="5"/>
        <v>0.46094059098825346</v>
      </c>
      <c r="T23" s="85">
        <f>分析係数表!F26</f>
        <v>0.33515162721893493</v>
      </c>
      <c r="U23" s="86">
        <f t="shared" si="6"/>
        <v>0.15448498912097069</v>
      </c>
      <c r="V23" s="87">
        <f>分析係数表!D26</f>
        <v>3.2359467455621301E-2</v>
      </c>
      <c r="W23" s="167">
        <f t="shared" si="7"/>
        <v>0</v>
      </c>
      <c r="X23" s="76">
        <f>分析係数表!E26</f>
        <v>3.5133136094674555E-2</v>
      </c>
      <c r="Y23" s="166">
        <f t="shared" si="8"/>
        <v>0</v>
      </c>
    </row>
    <row r="24" spans="1:25" x14ac:dyDescent="0.2">
      <c r="A24" s="6" t="s">
        <v>12</v>
      </c>
      <c r="B24" s="5" t="s">
        <v>365</v>
      </c>
      <c r="C24" s="90"/>
      <c r="D24" s="107">
        <f>投入係数表!AL24</f>
        <v>1.4771048744460858E-3</v>
      </c>
      <c r="E24" s="110">
        <f t="shared" si="9"/>
        <v>0.14771048744460857</v>
      </c>
      <c r="F24" s="85">
        <f>分析係数表!C27</f>
        <v>1.5397419891801878E-2</v>
      </c>
      <c r="G24" s="110">
        <f t="shared" si="0"/>
        <v>2.2743603976073676E-3</v>
      </c>
      <c r="H24" s="110">
        <v>2.4208863452049303E-3</v>
      </c>
      <c r="I24" s="110">
        <f t="shared" si="1"/>
        <v>2.4208863452049303E-3</v>
      </c>
      <c r="J24" s="85">
        <f>分析係数表!G27</f>
        <v>0.17525773195876287</v>
      </c>
      <c r="K24" s="111">
        <f t="shared" si="2"/>
        <v>4.2427905019055479E-4</v>
      </c>
      <c r="L24" s="79"/>
      <c r="M24" s="80"/>
      <c r="N24" s="81">
        <f>分析係数表!H27</f>
        <v>1.0544595050889971E-2</v>
      </c>
      <c r="O24" s="82">
        <f t="shared" si="3"/>
        <v>0.25270674139309907</v>
      </c>
      <c r="P24" s="76">
        <f>分析係数表!C27</f>
        <v>1.5397419891801878E-2</v>
      </c>
      <c r="Q24" s="82">
        <f t="shared" si="4"/>
        <v>3.8910318067185367E-3</v>
      </c>
      <c r="R24" s="83">
        <v>3.9260414504017228E-3</v>
      </c>
      <c r="S24" s="84">
        <f t="shared" si="5"/>
        <v>6.3469277956066531E-3</v>
      </c>
      <c r="T24" s="85">
        <f>分析係数表!F27</f>
        <v>0.32989690721649484</v>
      </c>
      <c r="U24" s="86">
        <f t="shared" si="6"/>
        <v>2.0938318500970401E-3</v>
      </c>
      <c r="V24" s="87">
        <f>分析係数表!D27</f>
        <v>0.91752577319587625</v>
      </c>
      <c r="W24" s="167">
        <f t="shared" si="7"/>
        <v>0</v>
      </c>
      <c r="X24" s="76">
        <f>分析係数表!E27</f>
        <v>1.0412371134020619</v>
      </c>
      <c r="Y24" s="166">
        <f t="shared" si="8"/>
        <v>0</v>
      </c>
    </row>
    <row r="25" spans="1:25" x14ac:dyDescent="0.2">
      <c r="A25" s="6" t="s">
        <v>13</v>
      </c>
      <c r="B25" s="5" t="s">
        <v>191</v>
      </c>
      <c r="C25" s="90"/>
      <c r="D25" s="107">
        <f>投入係数表!AL25</f>
        <v>2.5954842793838362E-2</v>
      </c>
      <c r="E25" s="110">
        <f t="shared" si="9"/>
        <v>2.595484279383836</v>
      </c>
      <c r="F25" s="85">
        <f>分析係数表!C28</f>
        <v>9.0111373607829948E-2</v>
      </c>
      <c r="G25" s="110">
        <f t="shared" si="0"/>
        <v>0.23388265359280613</v>
      </c>
      <c r="H25" s="110">
        <v>0.25612286213053903</v>
      </c>
      <c r="I25" s="110">
        <f t="shared" si="1"/>
        <v>0.25612286213053903</v>
      </c>
      <c r="J25" s="85">
        <f>分析係数表!G28</f>
        <v>0.1250338294993234</v>
      </c>
      <c r="K25" s="111">
        <f t="shared" si="2"/>
        <v>3.2024022274508533E-2</v>
      </c>
      <c r="L25" s="79"/>
      <c r="M25" s="80"/>
      <c r="N25" s="81">
        <f>分析係数表!H28</f>
        <v>1.9400897207081182E-2</v>
      </c>
      <c r="O25" s="82">
        <f t="shared" si="3"/>
        <v>0.46495265959883098</v>
      </c>
      <c r="P25" s="76">
        <f>分析係数表!C28</f>
        <v>9.0111373607829948E-2</v>
      </c>
      <c r="Q25" s="82">
        <f t="shared" si="4"/>
        <v>4.1897522819064441E-2</v>
      </c>
      <c r="R25" s="83">
        <v>4.529223958092389E-2</v>
      </c>
      <c r="S25" s="84">
        <f t="shared" si="5"/>
        <v>0.30141510171146291</v>
      </c>
      <c r="T25" s="85">
        <f>分析係数表!F28</f>
        <v>0.21434370771312586</v>
      </c>
      <c r="U25" s="86">
        <f t="shared" si="6"/>
        <v>6.4606430461563905E-2</v>
      </c>
      <c r="V25" s="87">
        <f>分析係数表!D28</f>
        <v>6.0081190798376184E-2</v>
      </c>
      <c r="W25" s="167">
        <f t="shared" si="7"/>
        <v>0</v>
      </c>
      <c r="X25" s="76">
        <f>分析係数表!E28</f>
        <v>5.0067658998646819E-2</v>
      </c>
      <c r="Y25" s="166">
        <f t="shared" si="8"/>
        <v>0</v>
      </c>
    </row>
    <row r="26" spans="1:25" x14ac:dyDescent="0.2">
      <c r="A26" s="6" t="s">
        <v>14</v>
      </c>
      <c r="B26" s="5" t="s">
        <v>50</v>
      </c>
      <c r="C26" s="90"/>
      <c r="D26" s="107">
        <f>投入係数表!AL26</f>
        <v>7.1745093901667018E-3</v>
      </c>
      <c r="E26" s="110">
        <f t="shared" si="9"/>
        <v>0.71745093901667023</v>
      </c>
      <c r="F26" s="85">
        <f>分析係数表!C29</f>
        <v>0.6629566210045662</v>
      </c>
      <c r="G26" s="110">
        <f t="shared" si="0"/>
        <v>0.47563885026704478</v>
      </c>
      <c r="H26" s="110">
        <v>0.58869410169485115</v>
      </c>
      <c r="I26" s="110">
        <f t="shared" si="1"/>
        <v>0.58869410169485115</v>
      </c>
      <c r="J26" s="85">
        <f>分析係数表!G29</f>
        <v>0.25902590967011185</v>
      </c>
      <c r="K26" s="111">
        <f t="shared" si="2"/>
        <v>0.15248702520893814</v>
      </c>
      <c r="L26" s="79"/>
      <c r="M26" s="80"/>
      <c r="N26" s="81">
        <f>分析係数表!H29</f>
        <v>9.3869084945251077E-3</v>
      </c>
      <c r="O26" s="82">
        <f t="shared" si="3"/>
        <v>0.2249621769217616</v>
      </c>
      <c r="P26" s="76">
        <f>分析係数表!C29</f>
        <v>0.6629566210045662</v>
      </c>
      <c r="Q26" s="82">
        <f t="shared" si="4"/>
        <v>0.14914016466588248</v>
      </c>
      <c r="R26" s="83">
        <v>0.22468874348011311</v>
      </c>
      <c r="S26" s="84">
        <f t="shared" si="5"/>
        <v>0.81338284517496429</v>
      </c>
      <c r="T26" s="85">
        <f>分析係数表!F29</f>
        <v>0.37484071924111567</v>
      </c>
      <c r="U26" s="86">
        <f t="shared" si="6"/>
        <v>0.30488901070376867</v>
      </c>
      <c r="V26" s="87">
        <f>分析係数表!D29</f>
        <v>5.6137618575676056E-2</v>
      </c>
      <c r="W26" s="167">
        <f t="shared" si="7"/>
        <v>0</v>
      </c>
      <c r="X26" s="76">
        <f>分析係数表!E29</f>
        <v>4.1412997309924961E-2</v>
      </c>
      <c r="Y26" s="166">
        <f t="shared" si="8"/>
        <v>0</v>
      </c>
    </row>
    <row r="27" spans="1:25" x14ac:dyDescent="0.2">
      <c r="A27" s="6" t="s">
        <v>15</v>
      </c>
      <c r="B27" s="5" t="s">
        <v>36</v>
      </c>
      <c r="C27" s="90"/>
      <c r="D27" s="107">
        <f>投入係数表!AL27</f>
        <v>1.0550749103186326E-3</v>
      </c>
      <c r="E27" s="110">
        <f t="shared" si="9"/>
        <v>0.10550749103186326</v>
      </c>
      <c r="F27" s="85">
        <f>分析係数表!C30</f>
        <v>1</v>
      </c>
      <c r="G27" s="110">
        <f t="shared" si="0"/>
        <v>0.10550749103186326</v>
      </c>
      <c r="H27" s="110">
        <v>0.12965634725281464</v>
      </c>
      <c r="I27" s="110">
        <f t="shared" si="1"/>
        <v>0.12965634725281464</v>
      </c>
      <c r="J27" s="85">
        <f>分析係数表!G30</f>
        <v>0.34461622907327782</v>
      </c>
      <c r="K27" s="111">
        <f t="shared" si="2"/>
        <v>4.4681681465680426E-2</v>
      </c>
      <c r="L27" s="79"/>
      <c r="M27" s="80"/>
      <c r="N27" s="81">
        <f>分析係数表!H30</f>
        <v>0</v>
      </c>
      <c r="O27" s="82">
        <f t="shared" si="3"/>
        <v>0</v>
      </c>
      <c r="P27" s="76">
        <f>分析係数表!C30</f>
        <v>1</v>
      </c>
      <c r="Q27" s="82">
        <f t="shared" si="4"/>
        <v>0</v>
      </c>
      <c r="R27" s="83">
        <v>6.426694382401392E-2</v>
      </c>
      <c r="S27" s="84">
        <f t="shared" si="5"/>
        <v>0.19392329107682854</v>
      </c>
      <c r="T27" s="85">
        <f>分析係数表!F30</f>
        <v>0.44085628030372337</v>
      </c>
      <c r="U27" s="86">
        <f t="shared" si="6"/>
        <v>8.5492300768386861E-2</v>
      </c>
      <c r="V27" s="87">
        <f>分析係数表!D30</f>
        <v>0.13612661238678986</v>
      </c>
      <c r="W27" s="167">
        <f t="shared" si="7"/>
        <v>0</v>
      </c>
      <c r="X27" s="76">
        <f>分析係数表!E30</f>
        <v>8.9744762601774775E-2</v>
      </c>
      <c r="Y27" s="166">
        <f t="shared" si="8"/>
        <v>0</v>
      </c>
    </row>
    <row r="28" spans="1:25" x14ac:dyDescent="0.2">
      <c r="A28" s="6" t="s">
        <v>16</v>
      </c>
      <c r="B28" s="5" t="s">
        <v>192</v>
      </c>
      <c r="C28" s="90"/>
      <c r="D28" s="107">
        <f>投入係数表!AL28</f>
        <v>5.2753745515931628E-3</v>
      </c>
      <c r="E28" s="110">
        <f t="shared" si="9"/>
        <v>0.52753745515931627</v>
      </c>
      <c r="F28" s="85">
        <f>分析係数表!C31</f>
        <v>0.28926065839179704</v>
      </c>
      <c r="G28" s="110">
        <f t="shared" si="0"/>
        <v>0.15259583160571694</v>
      </c>
      <c r="H28" s="110">
        <v>0.1746265689047706</v>
      </c>
      <c r="I28" s="110">
        <f t="shared" si="1"/>
        <v>0.1746265689047706</v>
      </c>
      <c r="J28" s="85">
        <f>分析係数表!G31</f>
        <v>7.0113314447592071E-2</v>
      </c>
      <c r="K28" s="111">
        <f t="shared" si="2"/>
        <v>1.2243647536524285E-2</v>
      </c>
      <c r="L28" s="79"/>
      <c r="M28" s="80"/>
      <c r="N28" s="81">
        <f>分析係数表!H31</f>
        <v>2.2806425160387826E-2</v>
      </c>
      <c r="O28" s="82">
        <f t="shared" si="3"/>
        <v>0.54656792008534882</v>
      </c>
      <c r="P28" s="76">
        <f>分析係数表!C31</f>
        <v>0.28926065839179704</v>
      </c>
      <c r="Q28" s="82">
        <f t="shared" si="4"/>
        <v>0.1581005964197231</v>
      </c>
      <c r="R28" s="83">
        <v>0.20067384726452001</v>
      </c>
      <c r="S28" s="84">
        <f t="shared" si="5"/>
        <v>0.37530041616929061</v>
      </c>
      <c r="T28" s="85">
        <f>分析係数表!F31</f>
        <v>0.24929178470254956</v>
      </c>
      <c r="U28" s="86">
        <f t="shared" si="6"/>
        <v>9.3559310546452043E-2</v>
      </c>
      <c r="V28" s="87">
        <f>分析係数表!D31</f>
        <v>2.124645892351275E-3</v>
      </c>
      <c r="W28" s="167">
        <f t="shared" si="7"/>
        <v>0</v>
      </c>
      <c r="X28" s="76">
        <f>分析係数表!E31</f>
        <v>9.4428706326723328E-4</v>
      </c>
      <c r="Y28" s="166">
        <f t="shared" si="8"/>
        <v>0</v>
      </c>
    </row>
    <row r="29" spans="1:25" x14ac:dyDescent="0.2">
      <c r="A29" s="6" t="s">
        <v>17</v>
      </c>
      <c r="B29" s="5" t="s">
        <v>272</v>
      </c>
      <c r="C29" s="90"/>
      <c r="D29" s="107">
        <f>投入係数表!AL29</f>
        <v>6.3304494619117959E-4</v>
      </c>
      <c r="E29" s="110">
        <f t="shared" si="9"/>
        <v>6.3304494619117954E-2</v>
      </c>
      <c r="F29" s="85">
        <f>分析係数表!C32</f>
        <v>1</v>
      </c>
      <c r="G29" s="110">
        <f t="shared" si="0"/>
        <v>6.3304494619117954E-2</v>
      </c>
      <c r="H29" s="110">
        <v>7.9182724060149881E-2</v>
      </c>
      <c r="I29" s="110">
        <f t="shared" si="1"/>
        <v>7.9182724060149881E-2</v>
      </c>
      <c r="J29" s="85">
        <f>分析係数表!G32</f>
        <v>0.14014251781472684</v>
      </c>
      <c r="K29" s="111">
        <f t="shared" si="2"/>
        <v>1.1096866317218153E-2</v>
      </c>
      <c r="L29" s="79"/>
      <c r="M29" s="80"/>
      <c r="N29" s="81">
        <f>分析係数表!H32</f>
        <v>6.3576286720370464E-3</v>
      </c>
      <c r="O29" s="82">
        <f t="shared" si="3"/>
        <v>0.15236389988842847</v>
      </c>
      <c r="P29" s="76">
        <f>分析係数表!C32</f>
        <v>1</v>
      </c>
      <c r="Q29" s="82">
        <f t="shared" si="4"/>
        <v>0.15236389988842847</v>
      </c>
      <c r="R29" s="83">
        <v>0.20089831270028649</v>
      </c>
      <c r="S29" s="84">
        <f t="shared" si="5"/>
        <v>0.28008103676043639</v>
      </c>
      <c r="T29" s="85">
        <f>分析係数表!F32</f>
        <v>0.4833729216152019</v>
      </c>
      <c r="U29" s="86">
        <f t="shared" si="6"/>
        <v>0.1353835890279069</v>
      </c>
      <c r="V29" s="87">
        <f>分析係数表!D32</f>
        <v>1.3657957244655582E-2</v>
      </c>
      <c r="W29" s="167">
        <f t="shared" si="7"/>
        <v>0</v>
      </c>
      <c r="X29" s="76">
        <f>分析係数表!E32</f>
        <v>2.0783847980997625E-2</v>
      </c>
      <c r="Y29" s="166">
        <f t="shared" si="8"/>
        <v>0</v>
      </c>
    </row>
    <row r="30" spans="1:25" x14ac:dyDescent="0.2">
      <c r="A30" s="6" t="s">
        <v>18</v>
      </c>
      <c r="B30" s="5" t="s">
        <v>273</v>
      </c>
      <c r="C30" s="90"/>
      <c r="D30" s="107">
        <f>投入係数表!AL30</f>
        <v>0</v>
      </c>
      <c r="E30" s="110">
        <f t="shared" si="9"/>
        <v>0</v>
      </c>
      <c r="F30" s="85">
        <f>分析係数表!C33</f>
        <v>0.49161290322580642</v>
      </c>
      <c r="G30" s="110">
        <f t="shared" si="0"/>
        <v>0</v>
      </c>
      <c r="H30" s="110">
        <v>6.8148979475332709E-3</v>
      </c>
      <c r="I30" s="110">
        <f t="shared" si="1"/>
        <v>6.8148979475332709E-3</v>
      </c>
      <c r="J30" s="85">
        <f>分析係数表!G33</f>
        <v>0.50851900393184801</v>
      </c>
      <c r="K30" s="111">
        <f t="shared" si="2"/>
        <v>3.4655051161768145E-3</v>
      </c>
      <c r="L30" s="79"/>
      <c r="M30" s="80"/>
      <c r="N30" s="81">
        <f>分析係数表!H33</f>
        <v>9.3579663306159861E-4</v>
      </c>
      <c r="O30" s="82">
        <f t="shared" si="3"/>
        <v>2.2426856280997814E-2</v>
      </c>
      <c r="P30" s="76">
        <f>分析係数表!C33</f>
        <v>0.49161290322580642</v>
      </c>
      <c r="Q30" s="82">
        <f t="shared" si="4"/>
        <v>1.1025331926529247E-2</v>
      </c>
      <c r="R30" s="83">
        <v>4.151531051803542E-2</v>
      </c>
      <c r="S30" s="84">
        <f t="shared" si="5"/>
        <v>4.8330208465568694E-2</v>
      </c>
      <c r="T30" s="85">
        <f>分析係数表!F33</f>
        <v>0.64744429882044563</v>
      </c>
      <c r="U30" s="86">
        <f t="shared" si="6"/>
        <v>3.1291117931836088E-2</v>
      </c>
      <c r="V30" s="87">
        <f>分析係数表!D33</f>
        <v>9.6985583224115338E-2</v>
      </c>
      <c r="W30" s="167">
        <f t="shared" si="7"/>
        <v>0</v>
      </c>
      <c r="X30" s="76">
        <f>分析係数表!E33</f>
        <v>7.7326343381389259E-2</v>
      </c>
      <c r="Y30" s="166">
        <f t="shared" si="8"/>
        <v>0</v>
      </c>
    </row>
    <row r="31" spans="1:25" x14ac:dyDescent="0.2">
      <c r="A31" s="6" t="s">
        <v>19</v>
      </c>
      <c r="B31" s="5" t="s">
        <v>274</v>
      </c>
      <c r="C31" s="90"/>
      <c r="D31" s="107">
        <f>投入係数表!AL31</f>
        <v>2.0046423296054019E-2</v>
      </c>
      <c r="E31" s="110">
        <f t="shared" si="9"/>
        <v>2.0046423296054017</v>
      </c>
      <c r="F31" s="85">
        <f>分析係数表!C34</f>
        <v>0.2705469644902635</v>
      </c>
      <c r="G31" s="110">
        <f t="shared" si="0"/>
        <v>0.54234989716343174</v>
      </c>
      <c r="H31" s="110">
        <v>0.61460284734301651</v>
      </c>
      <c r="I31" s="110">
        <f t="shared" si="1"/>
        <v>0.61460284734301651</v>
      </c>
      <c r="J31" s="85">
        <f>分析係数表!G34</f>
        <v>0.42499396086641439</v>
      </c>
      <c r="K31" s="111">
        <f t="shared" si="2"/>
        <v>0.26120249845208482</v>
      </c>
      <c r="L31" s="79"/>
      <c r="M31" s="80"/>
      <c r="N31" s="81">
        <f>分析係数表!H34</f>
        <v>0.15790844628816747</v>
      </c>
      <c r="O31" s="82">
        <f t="shared" si="3"/>
        <v>3.7843585938904352</v>
      </c>
      <c r="P31" s="76">
        <f>分析係数表!C34</f>
        <v>0.2705469644902635</v>
      </c>
      <c r="Q31" s="82">
        <f t="shared" si="4"/>
        <v>1.023846730119699</v>
      </c>
      <c r="R31" s="83">
        <v>1.1265368025872255</v>
      </c>
      <c r="S31" s="84">
        <f t="shared" si="5"/>
        <v>1.7411396499302421</v>
      </c>
      <c r="T31" s="85">
        <f>分析係数表!F34</f>
        <v>0.70062001771479188</v>
      </c>
      <c r="U31" s="86">
        <f t="shared" si="6"/>
        <v>1.2198772923780528</v>
      </c>
      <c r="V31" s="87">
        <f>分析係数表!D34</f>
        <v>0.29060310814075208</v>
      </c>
      <c r="W31" s="167">
        <f t="shared" si="7"/>
        <v>1</v>
      </c>
      <c r="X31" s="76">
        <f>分析係数表!E34</f>
        <v>0.1754569611079797</v>
      </c>
      <c r="Y31" s="166">
        <f t="shared" si="8"/>
        <v>0</v>
      </c>
    </row>
    <row r="32" spans="1:25" x14ac:dyDescent="0.2">
      <c r="A32" s="6" t="s">
        <v>20</v>
      </c>
      <c r="B32" s="5" t="s">
        <v>37</v>
      </c>
      <c r="C32" s="90"/>
      <c r="D32" s="107">
        <f>投入係数表!AL32</f>
        <v>1.0761764085250054E-2</v>
      </c>
      <c r="E32" s="110">
        <f t="shared" si="9"/>
        <v>1.0761764085250054</v>
      </c>
      <c r="F32" s="85">
        <f>分析係数表!C35</f>
        <v>0.21972666596037715</v>
      </c>
      <c r="G32" s="110">
        <f t="shared" si="0"/>
        <v>0.23646465423041224</v>
      </c>
      <c r="H32" s="110">
        <v>0.26927600134422824</v>
      </c>
      <c r="I32" s="110">
        <f t="shared" si="1"/>
        <v>0.26927600134422824</v>
      </c>
      <c r="J32" s="85">
        <f>分析係数表!G35</f>
        <v>0.31464737793851716</v>
      </c>
      <c r="K32" s="111">
        <f t="shared" si="2"/>
        <v>8.4726987764730033E-2</v>
      </c>
      <c r="L32" s="79"/>
      <c r="M32" s="80"/>
      <c r="N32" s="81">
        <f>分析係数表!H35</f>
        <v>5.9051661762577784E-2</v>
      </c>
      <c r="O32" s="82">
        <f t="shared" si="3"/>
        <v>1.4152039927421405</v>
      </c>
      <c r="P32" s="76">
        <f>分析係数表!C35</f>
        <v>0.21972666596037715</v>
      </c>
      <c r="Q32" s="82">
        <f t="shared" si="4"/>
        <v>0.31095805497904433</v>
      </c>
      <c r="R32" s="83">
        <v>0.3910235878375517</v>
      </c>
      <c r="S32" s="84">
        <f t="shared" si="5"/>
        <v>0.66029958918178</v>
      </c>
      <c r="T32" s="85">
        <f>分析係数表!F35</f>
        <v>0.64647377938517181</v>
      </c>
      <c r="U32" s="86">
        <f t="shared" si="6"/>
        <v>0.4268663709448216</v>
      </c>
      <c r="V32" s="87">
        <f>分析係数表!D35</f>
        <v>0.15370705244122965</v>
      </c>
      <c r="W32" s="167">
        <f t="shared" si="7"/>
        <v>0</v>
      </c>
      <c r="X32" s="76">
        <f>分析係数表!E35</f>
        <v>0.14195298372513562</v>
      </c>
      <c r="Y32" s="166">
        <f t="shared" si="8"/>
        <v>0</v>
      </c>
    </row>
    <row r="33" spans="1:25" x14ac:dyDescent="0.2">
      <c r="A33" s="6" t="s">
        <v>21</v>
      </c>
      <c r="B33" s="5" t="s">
        <v>38</v>
      </c>
      <c r="C33" s="90"/>
      <c r="D33" s="107">
        <f>投入係数表!AL33</f>
        <v>6.3304494619117954E-3</v>
      </c>
      <c r="E33" s="110">
        <f t="shared" si="9"/>
        <v>0.63304494619117957</v>
      </c>
      <c r="F33" s="85">
        <f>分析係数表!C36</f>
        <v>0.80551211884284601</v>
      </c>
      <c r="G33" s="110">
        <f t="shared" si="0"/>
        <v>0.5099253759292125</v>
      </c>
      <c r="H33" s="110">
        <v>0.57943952166658219</v>
      </c>
      <c r="I33" s="110">
        <f t="shared" si="1"/>
        <v>0.57943952166658219</v>
      </c>
      <c r="J33" s="85">
        <f>分析係数表!G36</f>
        <v>2.1071752951861943E-2</v>
      </c>
      <c r="K33" s="111">
        <f t="shared" si="2"/>
        <v>1.2209806451103275E-2</v>
      </c>
      <c r="L33" s="79"/>
      <c r="M33" s="80"/>
      <c r="N33" s="81">
        <f>分析係数表!H36</f>
        <v>0.17565964015242874</v>
      </c>
      <c r="O33" s="82">
        <f t="shared" si="3"/>
        <v>4.2097752491176106</v>
      </c>
      <c r="P33" s="76">
        <f>分析係数表!C36</f>
        <v>0.80551211884284601</v>
      </c>
      <c r="Q33" s="82">
        <f t="shared" si="4"/>
        <v>3.3910249807688966</v>
      </c>
      <c r="R33" s="83">
        <v>3.5343666164013658</v>
      </c>
      <c r="S33" s="84">
        <f t="shared" si="5"/>
        <v>4.1138061380679485</v>
      </c>
      <c r="T33" s="85">
        <f>分析係数表!F36</f>
        <v>0.88071450196790801</v>
      </c>
      <c r="U33" s="86">
        <f t="shared" si="6"/>
        <v>3.6230887240810361</v>
      </c>
      <c r="V33" s="87">
        <f>分析係数表!D36</f>
        <v>1.0838631547078413E-2</v>
      </c>
      <c r="W33" s="167">
        <f t="shared" si="7"/>
        <v>0</v>
      </c>
      <c r="X33" s="76">
        <f>分析係数表!E36</f>
        <v>2.6642446260974873E-3</v>
      </c>
      <c r="Y33" s="166">
        <f t="shared" si="8"/>
        <v>0</v>
      </c>
    </row>
    <row r="34" spans="1:25" x14ac:dyDescent="0.2">
      <c r="A34" s="6" t="s">
        <v>22</v>
      </c>
      <c r="B34" s="5" t="s">
        <v>377</v>
      </c>
      <c r="C34" s="90"/>
      <c r="D34" s="107">
        <f>投入係数表!AL34</f>
        <v>7.385524372230428E-3</v>
      </c>
      <c r="E34" s="110">
        <f t="shared" si="9"/>
        <v>0.73855243722304276</v>
      </c>
      <c r="F34" s="85">
        <f>分析係数表!C37</f>
        <v>0.2431087913880281</v>
      </c>
      <c r="G34" s="110">
        <f t="shared" si="0"/>
        <v>0.17954859038997642</v>
      </c>
      <c r="H34" s="110">
        <v>0.24273234862706669</v>
      </c>
      <c r="I34" s="110">
        <f t="shared" si="1"/>
        <v>0.24273234862706669</v>
      </c>
      <c r="J34" s="85">
        <f>分析係数表!G37</f>
        <v>0.38193760262725779</v>
      </c>
      <c r="K34" s="111">
        <f t="shared" si="2"/>
        <v>9.2708611314705605E-2</v>
      </c>
      <c r="L34" s="79"/>
      <c r="M34" s="80"/>
      <c r="N34" s="81">
        <f>分析係数表!H37</f>
        <v>4.6944189860595245E-2</v>
      </c>
      <c r="O34" s="82">
        <f t="shared" si="3"/>
        <v>1.1250420893127357</v>
      </c>
      <c r="P34" s="76">
        <f>分析係数表!C37</f>
        <v>0.2431087913880281</v>
      </c>
      <c r="Q34" s="82">
        <f t="shared" si="4"/>
        <v>0.27350762259348116</v>
      </c>
      <c r="R34" s="83">
        <v>0.35384542395401075</v>
      </c>
      <c r="S34" s="84">
        <f t="shared" si="5"/>
        <v>0.59657777258107747</v>
      </c>
      <c r="T34" s="85">
        <f>分析係数表!F37</f>
        <v>0.60410509031198689</v>
      </c>
      <c r="U34" s="86">
        <f t="shared" si="6"/>
        <v>0.36039566918321581</v>
      </c>
      <c r="V34" s="87">
        <f>分析係数表!D37</f>
        <v>0.12627257799671593</v>
      </c>
      <c r="W34" s="167">
        <f t="shared" si="7"/>
        <v>0</v>
      </c>
      <c r="X34" s="76">
        <f>分析係数表!E37</f>
        <v>0.11362889983579638</v>
      </c>
      <c r="Y34" s="166">
        <f t="shared" si="8"/>
        <v>0</v>
      </c>
    </row>
    <row r="35" spans="1:25" x14ac:dyDescent="0.2">
      <c r="A35" s="6" t="s">
        <v>23</v>
      </c>
      <c r="B35" s="5" t="s">
        <v>193</v>
      </c>
      <c r="C35" s="90"/>
      <c r="D35" s="107">
        <f>投入係数表!AL35</f>
        <v>2.6587887740029542E-2</v>
      </c>
      <c r="E35" s="110">
        <f t="shared" si="9"/>
        <v>2.6587887740029541</v>
      </c>
      <c r="F35" s="85">
        <f>分析係数表!C38</f>
        <v>1.1157894736842144E-2</v>
      </c>
      <c r="G35" s="110">
        <f t="shared" si="0"/>
        <v>2.9666485267822538E-2</v>
      </c>
      <c r="H35" s="110">
        <v>3.2239779612463812E-2</v>
      </c>
      <c r="I35" s="110">
        <f t="shared" si="1"/>
        <v>3.2239779612463812E-2</v>
      </c>
      <c r="J35" s="85">
        <f>分析係数表!G38</f>
        <v>0.27611940298507465</v>
      </c>
      <c r="K35" s="111">
        <f t="shared" si="2"/>
        <v>8.9020286989638896E-3</v>
      </c>
      <c r="L35" s="79"/>
      <c r="M35" s="80"/>
      <c r="N35" s="81">
        <f>分析係数表!H38</f>
        <v>4.123293618252858E-2</v>
      </c>
      <c r="O35" s="82">
        <f t="shared" si="3"/>
        <v>0.98816890458747064</v>
      </c>
      <c r="P35" s="76">
        <f>分析係数表!C38</f>
        <v>1.1157894736842144E-2</v>
      </c>
      <c r="Q35" s="82">
        <f t="shared" si="4"/>
        <v>1.1025884619607606E-2</v>
      </c>
      <c r="R35" s="83">
        <v>1.3733483288388177E-2</v>
      </c>
      <c r="S35" s="84">
        <f t="shared" si="5"/>
        <v>4.5973262900851991E-2</v>
      </c>
      <c r="T35" s="85">
        <f>分析係数表!F38</f>
        <v>0.61194029850746268</v>
      </c>
      <c r="U35" s="86">
        <f t="shared" si="6"/>
        <v>2.8132892222909427E-2</v>
      </c>
      <c r="V35" s="87">
        <f>分析係数表!D38</f>
        <v>0.16417910447761194</v>
      </c>
      <c r="W35" s="167">
        <f t="shared" si="7"/>
        <v>0</v>
      </c>
      <c r="X35" s="76">
        <f>分析係数表!E38</f>
        <v>0.15671641791044777</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0.10887551784496642</v>
      </c>
      <c r="I36" s="110">
        <f t="shared" si="1"/>
        <v>0.10887551784496642</v>
      </c>
      <c r="J36" s="85">
        <f>分析係数表!G39</f>
        <v>0.35370879120879123</v>
      </c>
      <c r="K36" s="111">
        <f t="shared" si="2"/>
        <v>3.8510227809174249E-2</v>
      </c>
      <c r="L36" s="79"/>
      <c r="M36" s="80"/>
      <c r="N36" s="81">
        <f>分析係数表!H39</f>
        <v>3.7431865322463944E-3</v>
      </c>
      <c r="O36" s="82">
        <f t="shared" si="3"/>
        <v>8.9707425123991255E-2</v>
      </c>
      <c r="P36" s="76">
        <f>分析係数表!C39</f>
        <v>1</v>
      </c>
      <c r="Q36" s="82">
        <f t="shared" si="4"/>
        <v>8.9707425123991255E-2</v>
      </c>
      <c r="R36" s="83">
        <v>0.32680229606139916</v>
      </c>
      <c r="S36" s="84">
        <f t="shared" si="5"/>
        <v>0.43567781390636556</v>
      </c>
      <c r="T36" s="85">
        <f>分析係数表!F39</f>
        <v>0.70432692307692313</v>
      </c>
      <c r="U36" s="86">
        <f t="shared" si="6"/>
        <v>0.30685961412155077</v>
      </c>
      <c r="V36" s="87">
        <f>分析係数表!D39</f>
        <v>3.9285714285714285E-2</v>
      </c>
      <c r="W36" s="167">
        <f t="shared" si="7"/>
        <v>0</v>
      </c>
      <c r="X36" s="76">
        <f>分析係数表!E39</f>
        <v>4.7939560439560443E-2</v>
      </c>
      <c r="Y36" s="166">
        <f t="shared" si="8"/>
        <v>0</v>
      </c>
    </row>
    <row r="37" spans="1:25" x14ac:dyDescent="0.2">
      <c r="A37" s="6" t="s">
        <v>25</v>
      </c>
      <c r="B37" s="5" t="s">
        <v>40</v>
      </c>
      <c r="C37" s="90"/>
      <c r="D37" s="107">
        <f>投入係数表!AL37</f>
        <v>2.1101498206372652E-4</v>
      </c>
      <c r="E37" s="110">
        <f t="shared" si="9"/>
        <v>2.1101498206372651E-2</v>
      </c>
      <c r="F37" s="85">
        <f>分析係数表!C40</f>
        <v>0.83748410739660462</v>
      </c>
      <c r="G37" s="110">
        <f t="shared" si="0"/>
        <v>1.7672169390095055E-2</v>
      </c>
      <c r="H37" s="110">
        <v>1.8974124461289474E-2</v>
      </c>
      <c r="I37" s="110">
        <f t="shared" si="1"/>
        <v>1.8974124461289474E-2</v>
      </c>
      <c r="J37" s="85">
        <f>分析係数表!G40</f>
        <v>0.52098192071653671</v>
      </c>
      <c r="K37" s="111">
        <f t="shared" si="2"/>
        <v>9.8851758057572122E-3</v>
      </c>
      <c r="L37" s="79"/>
      <c r="M37" s="80"/>
      <c r="N37" s="81">
        <f>分析係数表!H40</f>
        <v>2.620230572572476E-2</v>
      </c>
      <c r="O37" s="82">
        <f t="shared" si="3"/>
        <v>0.62795197586793883</v>
      </c>
      <c r="P37" s="76">
        <f>分析係数表!C40</f>
        <v>0.83748410739660462</v>
      </c>
      <c r="Q37" s="82">
        <f t="shared" si="4"/>
        <v>0.52589979999769498</v>
      </c>
      <c r="R37" s="83">
        <v>0.52658862974184728</v>
      </c>
      <c r="S37" s="84">
        <f t="shared" si="5"/>
        <v>0.54556275420313671</v>
      </c>
      <c r="T37" s="85">
        <f>分析係数表!F40</f>
        <v>0.71877591640404714</v>
      </c>
      <c r="U37" s="86">
        <f t="shared" si="6"/>
        <v>0.39213736860827553</v>
      </c>
      <c r="V37" s="87">
        <f>分析係数表!D40</f>
        <v>8.666445513352132E-2</v>
      </c>
      <c r="W37" s="167">
        <f t="shared" si="7"/>
        <v>0</v>
      </c>
      <c r="X37" s="76">
        <f>分析係数表!E40</f>
        <v>5.191574058716205E-2</v>
      </c>
      <c r="Y37" s="166">
        <f t="shared" si="8"/>
        <v>0</v>
      </c>
    </row>
    <row r="38" spans="1:25" x14ac:dyDescent="0.2">
      <c r="A38" s="6" t="s">
        <v>26</v>
      </c>
      <c r="B38" s="5" t="s">
        <v>276</v>
      </c>
      <c r="C38" s="90"/>
      <c r="D38" s="107">
        <f>投入係数表!AL38</f>
        <v>0</v>
      </c>
      <c r="E38" s="110">
        <f t="shared" si="9"/>
        <v>0</v>
      </c>
      <c r="F38" s="85">
        <f>分析係数表!C41</f>
        <v>0.81365098605995612</v>
      </c>
      <c r="G38" s="110">
        <f t="shared" si="0"/>
        <v>0</v>
      </c>
      <c r="H38" s="110">
        <v>1.028036756868089E-3</v>
      </c>
      <c r="I38" s="110">
        <f t="shared" si="1"/>
        <v>1.028036756868089E-3</v>
      </c>
      <c r="J38" s="85">
        <f>分析係数表!G41</f>
        <v>0.45125858123569795</v>
      </c>
      <c r="K38" s="111">
        <f t="shared" si="2"/>
        <v>4.63910408362442E-4</v>
      </c>
      <c r="L38" s="79"/>
      <c r="M38" s="80"/>
      <c r="N38" s="81">
        <f>分析係数表!H41</f>
        <v>4.9838406251507407E-2</v>
      </c>
      <c r="O38" s="82">
        <f t="shared" si="3"/>
        <v>1.1944035004910796</v>
      </c>
      <c r="P38" s="76">
        <f>分析係数表!C41</f>
        <v>0.81365098605995612</v>
      </c>
      <c r="Q38" s="82">
        <f t="shared" si="4"/>
        <v>0.9718275859280302</v>
      </c>
      <c r="R38" s="83">
        <v>0.99058975008265771</v>
      </c>
      <c r="S38" s="84">
        <f t="shared" si="5"/>
        <v>0.99161778683952584</v>
      </c>
      <c r="T38" s="85">
        <f>分析係数表!F41</f>
        <v>0.55572082379862697</v>
      </c>
      <c r="U38" s="86">
        <f t="shared" si="6"/>
        <v>0.5510626533958326</v>
      </c>
      <c r="V38" s="87">
        <f>分析係数表!D41</f>
        <v>0.14645308924485126</v>
      </c>
      <c r="W38" s="167">
        <f t="shared" si="7"/>
        <v>0</v>
      </c>
      <c r="X38" s="76">
        <f>分析係数表!E41</f>
        <v>0.13695652173913042</v>
      </c>
      <c r="Y38" s="166">
        <f t="shared" si="8"/>
        <v>0</v>
      </c>
    </row>
    <row r="39" spans="1:25" x14ac:dyDescent="0.2">
      <c r="A39" s="6" t="s">
        <v>51</v>
      </c>
      <c r="B39" s="5" t="s">
        <v>367</v>
      </c>
      <c r="C39" s="90"/>
      <c r="D39" s="107">
        <f>投入係数表!AL39</f>
        <v>1.6881198565098122E-3</v>
      </c>
      <c r="E39" s="110">
        <f t="shared" si="9"/>
        <v>0.16881198565098121</v>
      </c>
      <c r="F39" s="85">
        <f>分析係数表!C42</f>
        <v>0.2575498575498576</v>
      </c>
      <c r="G39" s="110">
        <f>E39*F39</f>
        <v>4.3477502857118815E-2</v>
      </c>
      <c r="H39" s="110">
        <v>4.7051838260266488E-2</v>
      </c>
      <c r="I39" s="110">
        <f>C39+H39</f>
        <v>4.7051838260266488E-2</v>
      </c>
      <c r="J39" s="85">
        <f>分析係数表!G42</f>
        <v>0.48351648351648352</v>
      </c>
      <c r="K39" s="111">
        <f>I39*J39</f>
        <v>2.275033937859039E-2</v>
      </c>
      <c r="L39" s="79"/>
      <c r="M39" s="80"/>
      <c r="N39" s="81">
        <f>分析係数表!H42</f>
        <v>1.4085186435772515E-2</v>
      </c>
      <c r="O39" s="82">
        <f t="shared" si="3"/>
        <v>0.3375588677346063</v>
      </c>
      <c r="P39" s="76">
        <f>分析係数表!C42</f>
        <v>0.2575498575498576</v>
      </c>
      <c r="Q39" s="82">
        <f>O39*P39</f>
        <v>8.6938238299739082E-2</v>
      </c>
      <c r="R39" s="83">
        <v>9.0948161897807675E-2</v>
      </c>
      <c r="S39" s="84">
        <f>I39+R39</f>
        <v>0.13800000015807418</v>
      </c>
      <c r="T39" s="85">
        <f>分析係数表!F42</f>
        <v>0.55824175824175826</v>
      </c>
      <c r="U39" s="86">
        <f>S39*T39</f>
        <v>7.703736272560624E-2</v>
      </c>
      <c r="V39" s="87">
        <f>分析係数表!D42</f>
        <v>0.94945054945054941</v>
      </c>
      <c r="W39" s="167">
        <f>ROUND(S39*V39,0)</f>
        <v>0</v>
      </c>
      <c r="X39" s="76">
        <f>分析係数表!E42</f>
        <v>0.76703296703296708</v>
      </c>
      <c r="Y39" s="166">
        <f>ROUND(S39*X39,0)</f>
        <v>0</v>
      </c>
    </row>
    <row r="40" spans="1:25" x14ac:dyDescent="0.2">
      <c r="A40" s="6" t="s">
        <v>194</v>
      </c>
      <c r="B40" s="5" t="s">
        <v>41</v>
      </c>
      <c r="C40" s="75">
        <f>最終需要_まとめ!C41</f>
        <v>100</v>
      </c>
      <c r="D40" s="107">
        <f>投入係数表!AL40</f>
        <v>0.15277484701413802</v>
      </c>
      <c r="E40" s="110">
        <f t="shared" si="9"/>
        <v>15.277484701413801</v>
      </c>
      <c r="F40" s="85">
        <f>分析係数表!C43</f>
        <v>0.29732567908148977</v>
      </c>
      <c r="G40" s="110">
        <f>E40*F40</f>
        <v>4.5423885135049291</v>
      </c>
      <c r="H40" s="110">
        <v>4.8253841022703732</v>
      </c>
      <c r="I40" s="110">
        <f>C40+H40</f>
        <v>104.82538410227038</v>
      </c>
      <c r="J40" s="85">
        <f>分析係数表!G43</f>
        <v>0.35619328972357039</v>
      </c>
      <c r="K40" s="111">
        <f>I40*J40</f>
        <v>37.338098409924541</v>
      </c>
      <c r="L40" s="79"/>
      <c r="M40" s="80"/>
      <c r="N40" s="81">
        <f>分析係数表!H43</f>
        <v>3.7451160098403359E-2</v>
      </c>
      <c r="O40" s="82">
        <f t="shared" si="3"/>
        <v>0.89753666064776827</v>
      </c>
      <c r="P40" s="76">
        <f>分析係数表!C43</f>
        <v>0.29732567908148977</v>
      </c>
      <c r="Q40" s="82">
        <f>O40*P40</f>
        <v>0.26686069712763033</v>
      </c>
      <c r="R40" s="83">
        <v>0.42410369592940134</v>
      </c>
      <c r="S40" s="84">
        <f>I40+R40</f>
        <v>105.24948779819978</v>
      </c>
      <c r="T40" s="85">
        <f>分析係数表!F43</f>
        <v>0.64929309981008654</v>
      </c>
      <c r="U40" s="86">
        <f>S40*T40</f>
        <v>68.337766185917019</v>
      </c>
      <c r="V40" s="87">
        <f>分析係数表!D43</f>
        <v>0.15741717661953999</v>
      </c>
      <c r="W40" s="167">
        <f>ROUND(S40*V40,0)</f>
        <v>17</v>
      </c>
      <c r="X40" s="76">
        <f>分析係数表!E43</f>
        <v>0.1249208693817261</v>
      </c>
      <c r="Y40" s="166">
        <f>ROUND(S40*X40,0)</f>
        <v>13</v>
      </c>
    </row>
    <row r="41" spans="1:25" x14ac:dyDescent="0.2">
      <c r="A41" s="6" t="s">
        <v>340</v>
      </c>
      <c r="B41" s="5" t="s">
        <v>42</v>
      </c>
      <c r="C41" s="90"/>
      <c r="D41" s="107">
        <f>投入係数表!AL41</f>
        <v>8.4405992825490608E-4</v>
      </c>
      <c r="E41" s="110">
        <f t="shared" si="9"/>
        <v>8.4405992825490606E-2</v>
      </c>
      <c r="F41" s="85">
        <f>分析係数表!C44</f>
        <v>0.43971020730220212</v>
      </c>
      <c r="G41" s="110">
        <f>E41*F41</f>
        <v>3.7114176602844662E-2</v>
      </c>
      <c r="H41" s="110">
        <v>4.0247773435404519E-2</v>
      </c>
      <c r="I41" s="110">
        <f>C41+H41</f>
        <v>4.0247773435404519E-2</v>
      </c>
      <c r="J41" s="85">
        <f>分析係数表!G44</f>
        <v>0.26333317697828229</v>
      </c>
      <c r="K41" s="111">
        <f>I41*J41</f>
        <v>1.0598574045047186E-2</v>
      </c>
      <c r="L41" s="79"/>
      <c r="M41" s="80"/>
      <c r="N41" s="81">
        <f>分析係数表!H44</f>
        <v>0.10921807920505523</v>
      </c>
      <c r="O41" s="82">
        <f t="shared" si="3"/>
        <v>2.6174684531667656</v>
      </c>
      <c r="P41" s="76">
        <f>分析係数表!C44</f>
        <v>0.43971020730220212</v>
      </c>
      <c r="Q41" s="82">
        <f>O41*P41</f>
        <v>1.1509275961489327</v>
      </c>
      <c r="R41" s="83">
        <v>1.1689796692417436</v>
      </c>
      <c r="S41" s="84">
        <f>I41+R41</f>
        <v>1.2092274426771481</v>
      </c>
      <c r="T41" s="85">
        <f>分析係数表!F44</f>
        <v>0.45991838266335194</v>
      </c>
      <c r="U41" s="86">
        <f>S41*T41</f>
        <v>0.55614592970821508</v>
      </c>
      <c r="V41" s="87">
        <f>分析係数表!D44</f>
        <v>0.16642431633753929</v>
      </c>
      <c r="W41" s="167">
        <f>ROUND(S41*V41,0)</f>
        <v>0</v>
      </c>
      <c r="X41" s="76">
        <f>分析係数表!E44</f>
        <v>0.11782916647122285</v>
      </c>
      <c r="Y41" s="166">
        <f>ROUND(S41*X41,0)</f>
        <v>0</v>
      </c>
    </row>
    <row r="42" spans="1:25" x14ac:dyDescent="0.2">
      <c r="A42" s="6" t="s">
        <v>341</v>
      </c>
      <c r="B42" s="5" t="s">
        <v>278</v>
      </c>
      <c r="C42" s="90"/>
      <c r="D42" s="107">
        <f>投入係数表!AL42</f>
        <v>1.0550749103186326E-3</v>
      </c>
      <c r="E42" s="110">
        <f t="shared" si="9"/>
        <v>0.10550749103186326</v>
      </c>
      <c r="F42" s="85">
        <f>分析係数表!C45</f>
        <v>1</v>
      </c>
      <c r="G42" s="110">
        <f>E42*F42</f>
        <v>0.10550749103186326</v>
      </c>
      <c r="H42" s="110">
        <v>0.11455162803882543</v>
      </c>
      <c r="I42" s="110">
        <f>C42+H42</f>
        <v>0.11455162803882543</v>
      </c>
      <c r="J42" s="85">
        <f>分析係数表!G45</f>
        <v>0</v>
      </c>
      <c r="K42" s="111">
        <f>I42*J42</f>
        <v>0</v>
      </c>
      <c r="L42" s="79"/>
      <c r="M42" s="80"/>
      <c r="N42" s="81">
        <f>分析係数表!H45</f>
        <v>0</v>
      </c>
      <c r="O42" s="82">
        <f t="shared" si="3"/>
        <v>0</v>
      </c>
      <c r="P42" s="76">
        <f>分析係数表!C45</f>
        <v>1</v>
      </c>
      <c r="Q42" s="82">
        <f>O42*P42</f>
        <v>0</v>
      </c>
      <c r="R42" s="83">
        <v>1.0861610489896435E-2</v>
      </c>
      <c r="S42" s="84">
        <f>I42+R42</f>
        <v>0.12541323852872185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5.2753745515931628E-3</v>
      </c>
      <c r="E43" s="110">
        <f t="shared" si="9"/>
        <v>0.52753745515931627</v>
      </c>
      <c r="F43" s="85">
        <f>分析係数表!C46</f>
        <v>1</v>
      </c>
      <c r="G43" s="110">
        <f>E43*F43</f>
        <v>0.52753745515931627</v>
      </c>
      <c r="H43" s="110">
        <v>0.57387588223701524</v>
      </c>
      <c r="I43" s="110">
        <f>C43+H43</f>
        <v>0.57387588223701524</v>
      </c>
      <c r="J43" s="85">
        <f>分析係数表!G46</f>
        <v>9.3457943925233638E-3</v>
      </c>
      <c r="K43" s="111">
        <f>I43*J43</f>
        <v>5.3633260022150952E-3</v>
      </c>
      <c r="L43" s="79"/>
      <c r="M43" s="80"/>
      <c r="N43" s="81">
        <f>分析係数表!H46</f>
        <v>5.0031354010901551E-2</v>
      </c>
      <c r="O43" s="82">
        <f t="shared" si="3"/>
        <v>1.1990275945696358</v>
      </c>
      <c r="P43" s="76">
        <f>分析係数表!C46</f>
        <v>1</v>
      </c>
      <c r="Q43" s="82">
        <f>O43*P43</f>
        <v>1.1990275945696358</v>
      </c>
      <c r="R43" s="83">
        <v>1.2497118812956971</v>
      </c>
      <c r="S43" s="84">
        <f>I43+R43</f>
        <v>1.8235877635327125</v>
      </c>
      <c r="T43" s="85">
        <f>分析係数表!F46</f>
        <v>0.31355140186915886</v>
      </c>
      <c r="U43" s="86">
        <f>S43*T43</f>
        <v>0.57178849968712619</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108">
        <f>投入係数表!AL44</f>
        <v>0.33593585144545263</v>
      </c>
      <c r="E44" s="96">
        <f>SUM(E5:E43)</f>
        <v>33.593585144545266</v>
      </c>
      <c r="F44" s="98">
        <f>分析係数表!C47</f>
        <v>0.44631798907903963</v>
      </c>
      <c r="G44" s="96">
        <f>SUM(G5:G43)</f>
        <v>8.1539220837162159</v>
      </c>
      <c r="H44" s="96">
        <f>SUM(H5:H43)</f>
        <v>9.1195565472168898</v>
      </c>
      <c r="I44" s="96">
        <f>SUM(I5:I43)</f>
        <v>109.1195565472169</v>
      </c>
      <c r="J44" s="98">
        <f>分析係数表!G47</f>
        <v>0.26122233306007958</v>
      </c>
      <c r="K44" s="112">
        <f>SUM(K5:K43)</f>
        <v>38.222525654924091</v>
      </c>
      <c r="L44" s="94">
        <f>最終需要_まとめ!$L$33</f>
        <v>0.627</v>
      </c>
      <c r="M44" s="91">
        <f>K44*L44</f>
        <v>23.965523585637406</v>
      </c>
      <c r="N44" s="95">
        <f>分析係数表!H47</f>
        <v>1</v>
      </c>
      <c r="O44" s="96">
        <f>SUM(O5:O43)</f>
        <v>23.965523585637406</v>
      </c>
      <c r="P44" s="92">
        <f>分析係数表!C47</f>
        <v>0.44631798907903963</v>
      </c>
      <c r="Q44" s="96">
        <f>SUM(Q5:Q43)</f>
        <v>10.395449735614568</v>
      </c>
      <c r="R44" s="91">
        <f>SUM(R5:R43)</f>
        <v>11.723669137485194</v>
      </c>
      <c r="S44" s="97">
        <f>SUM(S5:S43)</f>
        <v>120.84322568470209</v>
      </c>
      <c r="T44" s="98">
        <f>分析係数表!F47</f>
        <v>0.52393110055407954</v>
      </c>
      <c r="U44" s="99">
        <f>SUM(U5:U43)</f>
        <v>77.596455099410903</v>
      </c>
      <c r="V44" s="100">
        <f>分析係数表!D47</f>
        <v>0.10969491056701794</v>
      </c>
      <c r="W44" s="164">
        <f>SUM(W5:W43)</f>
        <v>18</v>
      </c>
      <c r="X44" s="92">
        <f>分析係数表!E47</f>
        <v>8.3823050104198563E-2</v>
      </c>
      <c r="Y44" s="165">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2.1295557952999672E-2</v>
      </c>
      <c r="E5" s="110">
        <f>$C$41*D5</f>
        <v>2.1295557952999671</v>
      </c>
      <c r="F5" s="85">
        <f>分析係数表!C8</f>
        <v>0.75107940679556973</v>
      </c>
      <c r="G5" s="110">
        <f t="shared" ref="G5:G38" si="0">E5*F5</f>
        <v>1.5994655034719669</v>
      </c>
      <c r="H5" s="110">
        <f t="array" ref="H5:H43">MMULT(逆行列係数!C5:AO43,'37'!G5:G43)</f>
        <v>2.0697012415451783</v>
      </c>
      <c r="I5" s="110">
        <f t="shared" ref="I5:I38" si="1">C5+H5</f>
        <v>2.0697012415451783</v>
      </c>
      <c r="J5" s="85">
        <f>分析係数表!G8</f>
        <v>0.11972085188304657</v>
      </c>
      <c r="K5" s="111">
        <f t="shared" ref="K5:K38" si="2">I5*J5</f>
        <v>0.24778639578118788</v>
      </c>
      <c r="L5" s="79" t="s">
        <v>177</v>
      </c>
      <c r="M5" s="80" t="s">
        <v>177</v>
      </c>
      <c r="N5" s="81">
        <f>分析係数表!H8</f>
        <v>1.1750518547103371E-2</v>
      </c>
      <c r="O5" s="82">
        <f t="shared" ref="O5:O43" si="3">$M$44*N5</f>
        <v>0.22336394597705206</v>
      </c>
      <c r="P5" s="76">
        <f>分析係数表!C8</f>
        <v>0.75107940679556973</v>
      </c>
      <c r="Q5" s="82">
        <f t="shared" ref="Q5:Q38" si="4">O5*P5</f>
        <v>0.16776406004396194</v>
      </c>
      <c r="R5" s="83">
        <f t="array" ref="R5:R43">MMULT(逆行列係数!C5:AO43,'37'!Q5:Q43)</f>
        <v>0.23686537179801212</v>
      </c>
      <c r="S5" s="84">
        <f t="shared" ref="S5:S38" si="5">I5+R5</f>
        <v>2.3065666133431906</v>
      </c>
      <c r="T5" s="85">
        <f>分析係数表!F8</f>
        <v>0.45193117555047529</v>
      </c>
      <c r="U5" s="86">
        <f t="shared" ref="U5:U38" si="6">S5*T5</f>
        <v>1.0424093610536667</v>
      </c>
      <c r="V5" s="87">
        <f>分析係数表!D8</f>
        <v>0.30718325111298278</v>
      </c>
      <c r="W5" s="88">
        <f t="shared" ref="W5:W38" si="7">ROUND(S5*V5,0)</f>
        <v>1</v>
      </c>
      <c r="X5" s="76">
        <f>分析係数表!E8</f>
        <v>0.19756948622307785</v>
      </c>
      <c r="Y5" s="89">
        <f t="shared" ref="Y5:Y38" si="8">ROUND(S5*X5,0)</f>
        <v>0</v>
      </c>
    </row>
    <row r="6" spans="1:25" x14ac:dyDescent="0.2">
      <c r="A6" s="6" t="s">
        <v>219</v>
      </c>
      <c r="B6" s="5" t="s">
        <v>265</v>
      </c>
      <c r="C6" s="90"/>
      <c r="D6" s="107">
        <f>投入係数表!AM6</f>
        <v>1.4071954594493175E-3</v>
      </c>
      <c r="E6" s="110">
        <f t="shared" ref="E6:E43" si="9">$C$41*D6</f>
        <v>0.14071954594493175</v>
      </c>
      <c r="F6" s="85">
        <f>分析係数表!C9</f>
        <v>5.0420168067226934E-2</v>
      </c>
      <c r="G6" s="110">
        <f t="shared" si="0"/>
        <v>7.095103156887321E-3</v>
      </c>
      <c r="H6" s="110">
        <v>7.3340265150229683E-3</v>
      </c>
      <c r="I6" s="110">
        <f t="shared" si="1"/>
        <v>7.3340265150229683E-3</v>
      </c>
      <c r="J6" s="85">
        <f>分析係数表!G9</f>
        <v>0.2857142857142857</v>
      </c>
      <c r="K6" s="111">
        <f t="shared" si="2"/>
        <v>2.0954361471494194E-3</v>
      </c>
      <c r="L6" s="79"/>
      <c r="M6" s="80"/>
      <c r="N6" s="81">
        <f>分析係数表!H9</f>
        <v>6.077854420915537E-4</v>
      </c>
      <c r="O6" s="82">
        <f t="shared" si="3"/>
        <v>1.1553307550537175E-2</v>
      </c>
      <c r="P6" s="76">
        <f>分析係数表!C9</f>
        <v>5.0420168067226934E-2</v>
      </c>
      <c r="Q6" s="82">
        <f t="shared" si="4"/>
        <v>5.8251970843044634E-4</v>
      </c>
      <c r="R6" s="83">
        <v>6.7081813044594983E-4</v>
      </c>
      <c r="S6" s="84">
        <f t="shared" si="5"/>
        <v>8.0048446454689184E-3</v>
      </c>
      <c r="T6" s="85">
        <f>分析係数表!F9</f>
        <v>0.7142857142857143</v>
      </c>
      <c r="U6" s="86">
        <f t="shared" si="6"/>
        <v>5.717746175334942E-3</v>
      </c>
      <c r="V6" s="87">
        <f>分析係数表!D9</f>
        <v>0.14285714285714285</v>
      </c>
      <c r="W6" s="88">
        <f t="shared" si="7"/>
        <v>0</v>
      </c>
      <c r="X6" s="76">
        <f>分析係数表!E9</f>
        <v>0</v>
      </c>
      <c r="Y6" s="89">
        <f t="shared" si="8"/>
        <v>0</v>
      </c>
    </row>
    <row r="7" spans="1:25" x14ac:dyDescent="0.2">
      <c r="A7" s="6" t="s">
        <v>220</v>
      </c>
      <c r="B7" s="5" t="s">
        <v>266</v>
      </c>
      <c r="C7" s="90"/>
      <c r="D7" s="107">
        <f>投入係数表!AM7</f>
        <v>4.8782775927576341E-3</v>
      </c>
      <c r="E7" s="110">
        <f t="shared" si="9"/>
        <v>0.48782775927576338</v>
      </c>
      <c r="F7" s="85">
        <f>分析係数表!C10</f>
        <v>1</v>
      </c>
      <c r="G7" s="110">
        <f t="shared" si="0"/>
        <v>0.48782775927576338</v>
      </c>
      <c r="H7" s="110">
        <v>0.57988388341372099</v>
      </c>
      <c r="I7" s="110">
        <f t="shared" si="1"/>
        <v>0.57988388341372099</v>
      </c>
      <c r="J7" s="85">
        <f>分析係数表!G10</f>
        <v>0.17928858290304073</v>
      </c>
      <c r="K7" s="111">
        <f t="shared" si="2"/>
        <v>0.10396655970555813</v>
      </c>
      <c r="L7" s="79"/>
      <c r="M7" s="80"/>
      <c r="N7" s="81">
        <f>分析係数表!H10</f>
        <v>1.1866287202739858E-3</v>
      </c>
      <c r="O7" s="82">
        <f t="shared" si="3"/>
        <v>2.2556457598667819E-2</v>
      </c>
      <c r="P7" s="76">
        <f>分析係数表!C10</f>
        <v>1</v>
      </c>
      <c r="Q7" s="82">
        <f t="shared" si="4"/>
        <v>2.2556457598667819E-2</v>
      </c>
      <c r="R7" s="83">
        <v>3.7590000272813937E-2</v>
      </c>
      <c r="S7" s="84">
        <f t="shared" si="5"/>
        <v>0.61747388368653489</v>
      </c>
      <c r="T7" s="85">
        <f>分析係数表!F10</f>
        <v>0.51912411550965765</v>
      </c>
      <c r="U7" s="86">
        <f t="shared" si="6"/>
        <v>0.32054558371908565</v>
      </c>
      <c r="V7" s="87">
        <f>分析係数表!D10</f>
        <v>0.10594759992350354</v>
      </c>
      <c r="W7" s="88">
        <f t="shared" si="7"/>
        <v>0</v>
      </c>
      <c r="X7" s="76">
        <f>分析係数表!E10</f>
        <v>0.11550965767833238</v>
      </c>
      <c r="Y7" s="89">
        <f t="shared" si="8"/>
        <v>0</v>
      </c>
    </row>
    <row r="8" spans="1:25" x14ac:dyDescent="0.2">
      <c r="A8" s="6" t="s">
        <v>221</v>
      </c>
      <c r="B8" s="5" t="s">
        <v>27</v>
      </c>
      <c r="C8" s="90"/>
      <c r="D8" s="107">
        <f>投入係数表!AM8</f>
        <v>0</v>
      </c>
      <c r="E8" s="110">
        <f t="shared" si="9"/>
        <v>0</v>
      </c>
      <c r="F8" s="85">
        <f>分析係数表!C11</f>
        <v>1.2755102040816757E-3</v>
      </c>
      <c r="G8" s="110">
        <f t="shared" si="0"/>
        <v>0</v>
      </c>
      <c r="H8" s="110">
        <v>8.0607241934957277E-4</v>
      </c>
      <c r="I8" s="110">
        <f t="shared" si="1"/>
        <v>8.0607241934957277E-4</v>
      </c>
      <c r="J8" s="85">
        <f>分析係数表!G11</f>
        <v>0.5714285714285714</v>
      </c>
      <c r="K8" s="111">
        <f t="shared" si="2"/>
        <v>4.6061281105689873E-4</v>
      </c>
      <c r="L8" s="79"/>
      <c r="M8" s="80"/>
      <c r="N8" s="81">
        <f>分析係数表!H11</f>
        <v>-1.9294775939414404E-5</v>
      </c>
      <c r="O8" s="82">
        <f t="shared" si="3"/>
        <v>-3.6677166827102148E-4</v>
      </c>
      <c r="P8" s="76">
        <f>分析係数表!C11</f>
        <v>1.2755102040816757E-3</v>
      </c>
      <c r="Q8" s="82">
        <f t="shared" si="4"/>
        <v>-4.6782100544774729E-7</v>
      </c>
      <c r="R8" s="83">
        <v>1.0268106766851867E-4</v>
      </c>
      <c r="S8" s="84">
        <f t="shared" si="5"/>
        <v>9.0875348701809143E-4</v>
      </c>
      <c r="T8" s="85">
        <f>分析係数表!F11</f>
        <v>0.8571428571428571</v>
      </c>
      <c r="U8" s="86">
        <f t="shared" si="6"/>
        <v>7.7893156030122118E-4</v>
      </c>
      <c r="V8" s="87">
        <f>分析係数表!D11</f>
        <v>0.14285714285714285</v>
      </c>
      <c r="W8" s="88">
        <f t="shared" si="7"/>
        <v>0</v>
      </c>
      <c r="X8" s="76">
        <f>分析係数表!E11</f>
        <v>0</v>
      </c>
      <c r="Y8" s="89">
        <f t="shared" si="8"/>
        <v>0</v>
      </c>
    </row>
    <row r="9" spans="1:25" x14ac:dyDescent="0.2">
      <c r="A9" s="6" t="s">
        <v>222</v>
      </c>
      <c r="B9" s="5" t="s">
        <v>190</v>
      </c>
      <c r="C9" s="90"/>
      <c r="D9" s="107">
        <f>投入係数表!AM9</f>
        <v>0.16421971011773534</v>
      </c>
      <c r="E9" s="110">
        <f t="shared" si="9"/>
        <v>16.421971011773532</v>
      </c>
      <c r="F9" s="85">
        <f>分析係数表!C12</f>
        <v>9.1502903081732923E-2</v>
      </c>
      <c r="G9" s="110">
        <f t="shared" si="0"/>
        <v>1.502658021901341</v>
      </c>
      <c r="H9" s="110">
        <v>1.5756246546855028</v>
      </c>
      <c r="I9" s="110">
        <f t="shared" si="1"/>
        <v>1.5756246546855028</v>
      </c>
      <c r="J9" s="85">
        <f>分析係数表!G12</f>
        <v>0.14161426479455594</v>
      </c>
      <c r="K9" s="111">
        <f t="shared" si="2"/>
        <v>0.22313092706546356</v>
      </c>
      <c r="L9" s="79"/>
      <c r="M9" s="80"/>
      <c r="N9" s="81">
        <f>分析係数表!H12</f>
        <v>9.0270609232550286E-2</v>
      </c>
      <c r="O9" s="82">
        <f t="shared" si="3"/>
        <v>1.7159412500059739</v>
      </c>
      <c r="P9" s="76">
        <f>分析係数表!C12</f>
        <v>9.1502903081732923E-2</v>
      </c>
      <c r="Q9" s="82">
        <f t="shared" si="4"/>
        <v>0.15701360589324426</v>
      </c>
      <c r="R9" s="83">
        <v>0.17854925323654361</v>
      </c>
      <c r="S9" s="84">
        <f t="shared" si="5"/>
        <v>1.7541739079220464</v>
      </c>
      <c r="T9" s="85">
        <f>分析係数表!F12</f>
        <v>0.30579722628994743</v>
      </c>
      <c r="U9" s="86">
        <f t="shared" si="6"/>
        <v>0.5364215154727594</v>
      </c>
      <c r="V9" s="87">
        <f>分析係数表!D12</f>
        <v>8.803514514600741E-2</v>
      </c>
      <c r="W9" s="88">
        <f t="shared" si="7"/>
        <v>0</v>
      </c>
      <c r="X9" s="76">
        <f>分析係数表!E12</f>
        <v>7.1754673098458094E-2</v>
      </c>
      <c r="Y9" s="89">
        <f t="shared" si="8"/>
        <v>0</v>
      </c>
    </row>
    <row r="10" spans="1:25" x14ac:dyDescent="0.2">
      <c r="A10" s="6" t="s">
        <v>223</v>
      </c>
      <c r="B10" s="5" t="s">
        <v>28</v>
      </c>
      <c r="C10" s="90"/>
      <c r="D10" s="107">
        <f>投入係数表!AM10</f>
        <v>4.127773347717998E-3</v>
      </c>
      <c r="E10" s="110">
        <f t="shared" si="9"/>
        <v>0.41277733477179979</v>
      </c>
      <c r="F10" s="85">
        <f>分析係数表!C13</f>
        <v>0</v>
      </c>
      <c r="G10" s="110">
        <f t="shared" si="0"/>
        <v>0</v>
      </c>
      <c r="H10" s="110">
        <v>0</v>
      </c>
      <c r="I10" s="110">
        <f t="shared" si="1"/>
        <v>0</v>
      </c>
      <c r="J10" s="85">
        <f>分析係数表!G13</f>
        <v>0.24752475247524752</v>
      </c>
      <c r="K10" s="111">
        <f t="shared" si="2"/>
        <v>0</v>
      </c>
      <c r="L10" s="79"/>
      <c r="M10" s="80"/>
      <c r="N10" s="81">
        <f>分析係数表!H13</f>
        <v>1.3593169649317447E-2</v>
      </c>
      <c r="O10" s="82">
        <f t="shared" si="3"/>
        <v>0.25839064029693465</v>
      </c>
      <c r="P10" s="76">
        <f>分析係数表!C13</f>
        <v>0</v>
      </c>
      <c r="Q10" s="82">
        <f t="shared" si="4"/>
        <v>0</v>
      </c>
      <c r="R10" s="83">
        <v>0</v>
      </c>
      <c r="S10" s="84">
        <f t="shared" si="5"/>
        <v>0</v>
      </c>
      <c r="T10" s="85">
        <f>分析係数表!F13</f>
        <v>0.38613861386138615</v>
      </c>
      <c r="U10" s="86">
        <f t="shared" si="6"/>
        <v>0</v>
      </c>
      <c r="V10" s="87">
        <f>分析係数表!D13</f>
        <v>0.74257425742574257</v>
      </c>
      <c r="W10" s="88">
        <f t="shared" si="7"/>
        <v>0</v>
      </c>
      <c r="X10" s="76">
        <f>分析係数表!E13</f>
        <v>0.65346534653465349</v>
      </c>
      <c r="Y10" s="89">
        <f t="shared" si="8"/>
        <v>0</v>
      </c>
    </row>
    <row r="11" spans="1:25" x14ac:dyDescent="0.2">
      <c r="A11" s="6" t="s">
        <v>224</v>
      </c>
      <c r="B11" s="5" t="s">
        <v>267</v>
      </c>
      <c r="C11" s="90"/>
      <c r="D11" s="107">
        <f>投入係数表!AM11</f>
        <v>5.9102209296871336E-3</v>
      </c>
      <c r="E11" s="110">
        <f t="shared" si="9"/>
        <v>0.59102209296871333</v>
      </c>
      <c r="F11" s="85">
        <f>分析係数表!C14</f>
        <v>8.6714152988541793E-3</v>
      </c>
      <c r="G11" s="110">
        <f t="shared" si="0"/>
        <v>5.1249980189297176E-3</v>
      </c>
      <c r="H11" s="110">
        <v>7.0835755512491027E-3</v>
      </c>
      <c r="I11" s="110">
        <f t="shared" si="1"/>
        <v>7.0835755512491027E-3</v>
      </c>
      <c r="J11" s="85">
        <f>分析係数表!G14</f>
        <v>0.2</v>
      </c>
      <c r="K11" s="111">
        <f t="shared" si="2"/>
        <v>1.4167151102498206E-3</v>
      </c>
      <c r="L11" s="79"/>
      <c r="M11" s="80"/>
      <c r="N11" s="81">
        <f>分析係数表!H14</f>
        <v>1.1383917804254498E-3</v>
      </c>
      <c r="O11" s="82">
        <f t="shared" si="3"/>
        <v>2.1639528427990266E-2</v>
      </c>
      <c r="P11" s="76">
        <f>分析係数表!C14</f>
        <v>8.6714152988541793E-3</v>
      </c>
      <c r="Q11" s="82">
        <f t="shared" si="4"/>
        <v>1.8764533787046472E-4</v>
      </c>
      <c r="R11" s="83">
        <v>1.5032000393347413E-3</v>
      </c>
      <c r="S11" s="84">
        <f t="shared" si="5"/>
        <v>8.5867755905838436E-3</v>
      </c>
      <c r="T11" s="85">
        <f>分析係数表!F14</f>
        <v>0.33888888888888891</v>
      </c>
      <c r="U11" s="86">
        <f t="shared" si="6"/>
        <v>2.9099628390311916E-3</v>
      </c>
      <c r="V11" s="87">
        <f>分析係数表!D14</f>
        <v>0.15</v>
      </c>
      <c r="W11" s="88">
        <f t="shared" si="7"/>
        <v>0</v>
      </c>
      <c r="X11" s="76">
        <f>分析係数表!E14</f>
        <v>7.2222222222222215E-2</v>
      </c>
      <c r="Y11" s="89">
        <f t="shared" si="8"/>
        <v>0</v>
      </c>
    </row>
    <row r="12" spans="1:25" x14ac:dyDescent="0.2">
      <c r="A12" s="6" t="s">
        <v>225</v>
      </c>
      <c r="B12" s="5" t="s">
        <v>29</v>
      </c>
      <c r="C12" s="90"/>
      <c r="D12" s="107">
        <f>投入係数表!AM12</f>
        <v>4.8313710774426566E-3</v>
      </c>
      <c r="E12" s="110">
        <f t="shared" si="9"/>
        <v>0.48313710774426566</v>
      </c>
      <c r="F12" s="85">
        <f>分析係数表!C15</f>
        <v>0</v>
      </c>
      <c r="G12" s="110">
        <f t="shared" si="0"/>
        <v>0</v>
      </c>
      <c r="H12" s="110">
        <v>0</v>
      </c>
      <c r="I12" s="110">
        <f t="shared" si="1"/>
        <v>0</v>
      </c>
      <c r="J12" s="85">
        <f>分析係数表!G15</f>
        <v>9.5574757789997383E-2</v>
      </c>
      <c r="K12" s="111">
        <f t="shared" si="2"/>
        <v>0</v>
      </c>
      <c r="L12" s="79"/>
      <c r="M12" s="80"/>
      <c r="N12" s="81">
        <f>分析係数表!H15</f>
        <v>8.3642853697361436E-3</v>
      </c>
      <c r="O12" s="82">
        <f t="shared" si="3"/>
        <v>0.15899551819548779</v>
      </c>
      <c r="P12" s="76">
        <f>分析係数表!C15</f>
        <v>0</v>
      </c>
      <c r="Q12" s="82">
        <f t="shared" si="4"/>
        <v>0</v>
      </c>
      <c r="R12" s="83">
        <v>0</v>
      </c>
      <c r="S12" s="84">
        <f t="shared" si="5"/>
        <v>0</v>
      </c>
      <c r="T12" s="85">
        <f>分析係数表!F15</f>
        <v>0.30426813301911493</v>
      </c>
      <c r="U12" s="86">
        <f t="shared" si="6"/>
        <v>0</v>
      </c>
      <c r="V12" s="87">
        <f>分析係数表!D15</f>
        <v>2.9065200314218383E-2</v>
      </c>
      <c r="W12" s="88">
        <f t="shared" si="7"/>
        <v>0</v>
      </c>
      <c r="X12" s="76">
        <f>分析係数表!E15</f>
        <v>2.5923016496465043E-2</v>
      </c>
      <c r="Y12" s="89">
        <f t="shared" si="8"/>
        <v>0</v>
      </c>
    </row>
    <row r="13" spans="1:25" x14ac:dyDescent="0.2">
      <c r="A13" s="6" t="s">
        <v>226</v>
      </c>
      <c r="B13" s="5" t="s">
        <v>30</v>
      </c>
      <c r="C13" s="90"/>
      <c r="D13" s="107">
        <f>投入係数表!AM13</f>
        <v>4.5968385008677707E-3</v>
      </c>
      <c r="E13" s="110">
        <f t="shared" si="9"/>
        <v>0.45968385008677709</v>
      </c>
      <c r="F13" s="85">
        <f>分析係数表!C16</f>
        <v>2.5322997416020621E-2</v>
      </c>
      <c r="G13" s="110">
        <f t="shared" si="0"/>
        <v>1.1640572947933867E-2</v>
      </c>
      <c r="H13" s="110">
        <v>1.6805112344089174E-2</v>
      </c>
      <c r="I13" s="110">
        <f t="shared" si="1"/>
        <v>1.6805112344089174E-2</v>
      </c>
      <c r="J13" s="85">
        <f>分析係数表!G16</f>
        <v>3.2710280373831772E-2</v>
      </c>
      <c r="K13" s="111">
        <f t="shared" si="2"/>
        <v>5.4969993648889821E-4</v>
      </c>
      <c r="L13" s="79"/>
      <c r="M13" s="80"/>
      <c r="N13" s="81">
        <f>分析係数表!H16</f>
        <v>1.6091843133471614E-2</v>
      </c>
      <c r="O13" s="82">
        <f t="shared" si="3"/>
        <v>0.30588757133803191</v>
      </c>
      <c r="P13" s="76">
        <f>分析係数表!C16</f>
        <v>2.5322997416020621E-2</v>
      </c>
      <c r="Q13" s="82">
        <f t="shared" si="4"/>
        <v>7.7459901785858053E-3</v>
      </c>
      <c r="R13" s="83">
        <v>9.1778513035741301E-3</v>
      </c>
      <c r="S13" s="84">
        <f t="shared" si="5"/>
        <v>2.5982963647663303E-2</v>
      </c>
      <c r="T13" s="85">
        <f>分析係数表!F16</f>
        <v>0.28504672897196259</v>
      </c>
      <c r="U13" s="86">
        <f t="shared" si="6"/>
        <v>7.4063587967638381E-3</v>
      </c>
      <c r="V13" s="87">
        <f>分析係数表!D16</f>
        <v>2.8037383177570093E-2</v>
      </c>
      <c r="W13" s="88">
        <f t="shared" si="7"/>
        <v>0</v>
      </c>
      <c r="X13" s="76">
        <f>分析係数表!E16</f>
        <v>1.8691588785046728E-2</v>
      </c>
      <c r="Y13" s="89">
        <f t="shared" si="8"/>
        <v>0</v>
      </c>
    </row>
    <row r="14" spans="1:25" x14ac:dyDescent="0.2">
      <c r="A14" s="6" t="s">
        <v>2</v>
      </c>
      <c r="B14" s="5" t="s">
        <v>364</v>
      </c>
      <c r="C14" s="90"/>
      <c r="D14" s="107">
        <f>投入係数表!AM14</f>
        <v>2.5798583423237488E-3</v>
      </c>
      <c r="E14" s="110">
        <f t="shared" si="9"/>
        <v>0.25798583423237487</v>
      </c>
      <c r="F14" s="85">
        <f>分析係数表!C17</f>
        <v>1.516108654453574E-2</v>
      </c>
      <c r="G14" s="110">
        <f t="shared" si="0"/>
        <v>3.9113455600612865E-3</v>
      </c>
      <c r="H14" s="110">
        <v>6.7730895160798728E-3</v>
      </c>
      <c r="I14" s="110">
        <f t="shared" si="1"/>
        <v>6.7730895160798728E-3</v>
      </c>
      <c r="J14" s="85">
        <f>分析係数表!G17</f>
        <v>0.22093023255813954</v>
      </c>
      <c r="K14" s="111">
        <f t="shared" si="2"/>
        <v>1.496380241924623E-3</v>
      </c>
      <c r="L14" s="79"/>
      <c r="M14" s="80"/>
      <c r="N14" s="81">
        <f>分析係数表!H17</f>
        <v>2.7205634074574307E-3</v>
      </c>
      <c r="O14" s="82">
        <f t="shared" si="3"/>
        <v>5.1714805226214022E-2</v>
      </c>
      <c r="P14" s="76">
        <f>分析係数表!C17</f>
        <v>1.516108654453574E-2</v>
      </c>
      <c r="Q14" s="82">
        <f t="shared" si="4"/>
        <v>7.8405263766844E-4</v>
      </c>
      <c r="R14" s="83">
        <v>1.7462048262195801E-3</v>
      </c>
      <c r="S14" s="84">
        <f t="shared" si="5"/>
        <v>8.5192943422994528E-3</v>
      </c>
      <c r="T14" s="85">
        <f>分析係数表!F17</f>
        <v>0.34593023255813954</v>
      </c>
      <c r="U14" s="86">
        <f t="shared" si="6"/>
        <v>2.9470814730628921E-3</v>
      </c>
      <c r="V14" s="87">
        <f>分析係数表!D17</f>
        <v>0.13372093023255813</v>
      </c>
      <c r="W14" s="88">
        <f t="shared" si="7"/>
        <v>0</v>
      </c>
      <c r="X14" s="76">
        <f>分析係数表!E17</f>
        <v>0.10174418604651163</v>
      </c>
      <c r="Y14" s="89">
        <f t="shared" si="8"/>
        <v>0</v>
      </c>
    </row>
    <row r="15" spans="1:25" x14ac:dyDescent="0.2">
      <c r="A15" s="6" t="s">
        <v>3</v>
      </c>
      <c r="B15" s="5" t="s">
        <v>31</v>
      </c>
      <c r="C15" s="90"/>
      <c r="D15" s="107">
        <f>投入係数表!AM15</f>
        <v>1.5948215207092266E-3</v>
      </c>
      <c r="E15" s="110">
        <f t="shared" si="9"/>
        <v>0.15948215207092264</v>
      </c>
      <c r="F15" s="85">
        <f>分析係数表!C18</f>
        <v>0.19618745035742657</v>
      </c>
      <c r="G15" s="110">
        <f t="shared" si="0"/>
        <v>3.1288396792309693E-2</v>
      </c>
      <c r="H15" s="110">
        <v>4.0011654982438451E-2</v>
      </c>
      <c r="I15" s="110">
        <f t="shared" si="1"/>
        <v>4.0011654982438451E-2</v>
      </c>
      <c r="J15" s="85">
        <f>分析係数表!G18</f>
        <v>0.21566025215660253</v>
      </c>
      <c r="K15" s="111">
        <f t="shared" si="2"/>
        <v>8.6289236027156588E-3</v>
      </c>
      <c r="L15" s="79"/>
      <c r="M15" s="80"/>
      <c r="N15" s="81">
        <f>分析係数表!H18</f>
        <v>4.341324586368241E-4</v>
      </c>
      <c r="O15" s="82">
        <f t="shared" si="3"/>
        <v>8.2523625360979829E-3</v>
      </c>
      <c r="P15" s="76">
        <f>分析係数表!C18</f>
        <v>0.19618745035742657</v>
      </c>
      <c r="Q15" s="82">
        <f t="shared" si="4"/>
        <v>1.61900996538221E-3</v>
      </c>
      <c r="R15" s="83">
        <v>4.8882166956256655E-3</v>
      </c>
      <c r="S15" s="84">
        <f t="shared" si="5"/>
        <v>4.4899871678064113E-2</v>
      </c>
      <c r="T15" s="85">
        <f>分析係数表!F18</f>
        <v>0.46051758460517583</v>
      </c>
      <c r="U15" s="86">
        <f t="shared" si="6"/>
        <v>2.0677180454264428E-2</v>
      </c>
      <c r="V15" s="87">
        <f>分析係数表!D18</f>
        <v>0.10152621101526212</v>
      </c>
      <c r="W15" s="88">
        <f t="shared" si="7"/>
        <v>0</v>
      </c>
      <c r="X15" s="76">
        <f>分析係数表!E18</f>
        <v>9.0245520902455204E-2</v>
      </c>
      <c r="Y15" s="89">
        <f t="shared" si="8"/>
        <v>0</v>
      </c>
    </row>
    <row r="16" spans="1:25" x14ac:dyDescent="0.2">
      <c r="A16" s="6" t="s">
        <v>4</v>
      </c>
      <c r="B16" s="5" t="s">
        <v>32</v>
      </c>
      <c r="C16" s="90"/>
      <c r="D16" s="107">
        <f>投入係数表!AM16</f>
        <v>0</v>
      </c>
      <c r="E16" s="110">
        <f t="shared" si="9"/>
        <v>0</v>
      </c>
      <c r="F16" s="85">
        <f>分析係数表!C19</f>
        <v>5.4503729202524331E-2</v>
      </c>
      <c r="G16" s="110">
        <f t="shared" si="0"/>
        <v>0</v>
      </c>
      <c r="H16" s="110">
        <v>8.379798736722258E-4</v>
      </c>
      <c r="I16" s="110">
        <f t="shared" si="1"/>
        <v>8.379798736722258E-4</v>
      </c>
      <c r="J16" s="85">
        <f>分析係数表!G19</f>
        <v>5.7142857142857141E-2</v>
      </c>
      <c r="K16" s="111">
        <f t="shared" si="2"/>
        <v>4.7884564209841469E-5</v>
      </c>
      <c r="L16" s="79"/>
      <c r="M16" s="80"/>
      <c r="N16" s="81">
        <f>分析係数表!H19</f>
        <v>-1.1576865563648642E-4</v>
      </c>
      <c r="O16" s="82">
        <f t="shared" si="3"/>
        <v>-2.2006300096261287E-3</v>
      </c>
      <c r="P16" s="76">
        <f>分析係数表!C19</f>
        <v>5.4503729202524331E-2</v>
      </c>
      <c r="Q16" s="82">
        <f t="shared" si="4"/>
        <v>-1.1994254211961103E-4</v>
      </c>
      <c r="R16" s="83">
        <v>6.437290058694577E-4</v>
      </c>
      <c r="S16" s="84">
        <f t="shared" si="5"/>
        <v>1.4817088795416834E-3</v>
      </c>
      <c r="T16" s="85">
        <f>分析係数表!F19</f>
        <v>0.24047619047619048</v>
      </c>
      <c r="U16" s="86">
        <f t="shared" si="6"/>
        <v>3.5631570674692862E-4</v>
      </c>
      <c r="V16" s="87">
        <f>分析係数表!D19</f>
        <v>7.3809523809523811E-2</v>
      </c>
      <c r="W16" s="88">
        <f t="shared" si="7"/>
        <v>0</v>
      </c>
      <c r="X16" s="76">
        <f>分析係数表!E19</f>
        <v>0.05</v>
      </c>
      <c r="Y16" s="89">
        <f t="shared" si="8"/>
        <v>0</v>
      </c>
    </row>
    <row r="17" spans="1:25" x14ac:dyDescent="0.2">
      <c r="A17" s="6" t="s">
        <v>5</v>
      </c>
      <c r="B17" s="5" t="s">
        <v>33</v>
      </c>
      <c r="C17" s="90"/>
      <c r="D17" s="107">
        <f>投入係数表!AM17</f>
        <v>3.7525212251981799E-4</v>
      </c>
      <c r="E17" s="110">
        <f t="shared" si="9"/>
        <v>3.7525212251981799E-2</v>
      </c>
      <c r="F17" s="85">
        <f>分析係数表!C20</f>
        <v>8.1453634085213444E-3</v>
      </c>
      <c r="G17" s="110">
        <f t="shared" si="0"/>
        <v>3.0565649077428939E-4</v>
      </c>
      <c r="H17" s="110">
        <v>4.7572479537723024E-4</v>
      </c>
      <c r="I17" s="110">
        <f t="shared" si="1"/>
        <v>4.7572479537723024E-4</v>
      </c>
      <c r="J17" s="85">
        <f>分析係数表!G20</f>
        <v>0.10256410256410256</v>
      </c>
      <c r="K17" s="111">
        <f t="shared" si="2"/>
        <v>4.8792286705356948E-5</v>
      </c>
      <c r="L17" s="79"/>
      <c r="M17" s="80"/>
      <c r="N17" s="81">
        <f>分析係数表!H20</f>
        <v>5.4025372630360328E-4</v>
      </c>
      <c r="O17" s="82">
        <f t="shared" si="3"/>
        <v>1.0269606711588601E-2</v>
      </c>
      <c r="P17" s="76">
        <f>分析係数表!C20</f>
        <v>8.1453634085213444E-3</v>
      </c>
      <c r="Q17" s="82">
        <f t="shared" si="4"/>
        <v>8.3649678728479004E-5</v>
      </c>
      <c r="R17" s="83">
        <v>2.3798776960917031E-4</v>
      </c>
      <c r="S17" s="84">
        <f t="shared" si="5"/>
        <v>7.1371256498640057E-4</v>
      </c>
      <c r="T17" s="85">
        <f>分析係数表!F20</f>
        <v>0.23076923076923078</v>
      </c>
      <c r="U17" s="86">
        <f t="shared" si="6"/>
        <v>1.6470289961224629E-4</v>
      </c>
      <c r="V17" s="87">
        <f>分析係数表!D20</f>
        <v>8.9743589743589744E-2</v>
      </c>
      <c r="W17" s="88">
        <f t="shared" si="7"/>
        <v>0</v>
      </c>
      <c r="X17" s="76">
        <f>分析係数表!E20</f>
        <v>6.4102564102564097E-2</v>
      </c>
      <c r="Y17" s="89">
        <f t="shared" si="8"/>
        <v>0</v>
      </c>
    </row>
    <row r="18" spans="1:25" x14ac:dyDescent="0.2">
      <c r="A18" s="6" t="s">
        <v>6</v>
      </c>
      <c r="B18" s="5" t="s">
        <v>34</v>
      </c>
      <c r="C18" s="90"/>
      <c r="D18" s="107">
        <f>投入係数表!AM18</f>
        <v>2.1576997044889536E-3</v>
      </c>
      <c r="E18" s="110">
        <f t="shared" si="9"/>
        <v>0.21576997044889537</v>
      </c>
      <c r="F18" s="85">
        <f>分析係数表!C21</f>
        <v>1.4319809069212375E-2</v>
      </c>
      <c r="G18" s="110">
        <f t="shared" si="0"/>
        <v>3.0897847796977781E-3</v>
      </c>
      <c r="H18" s="110">
        <v>4.159973578135496E-3</v>
      </c>
      <c r="I18" s="110">
        <f t="shared" si="1"/>
        <v>4.159973578135496E-3</v>
      </c>
      <c r="J18" s="85">
        <f>分析係数表!G21</f>
        <v>0.28315412186379929</v>
      </c>
      <c r="K18" s="111">
        <f t="shared" si="2"/>
        <v>1.1779136654935635E-3</v>
      </c>
      <c r="L18" s="79"/>
      <c r="M18" s="80"/>
      <c r="N18" s="81">
        <f>分析係数表!H21</f>
        <v>8.9720708118276973E-4</v>
      </c>
      <c r="O18" s="82">
        <f t="shared" si="3"/>
        <v>1.7054882574602498E-2</v>
      </c>
      <c r="P18" s="76">
        <f>分析係数表!C21</f>
        <v>1.4319809069212375E-2</v>
      </c>
      <c r="Q18" s="82">
        <f t="shared" si="4"/>
        <v>2.4422266216614493E-4</v>
      </c>
      <c r="R18" s="83">
        <v>6.4450279819820299E-4</v>
      </c>
      <c r="S18" s="84">
        <f t="shared" si="5"/>
        <v>4.8044763763336988E-3</v>
      </c>
      <c r="T18" s="85">
        <f>分析係数表!F21</f>
        <v>0.4265232974910394</v>
      </c>
      <c r="U18" s="86">
        <f t="shared" si="6"/>
        <v>2.0492211067516491E-3</v>
      </c>
      <c r="V18" s="87">
        <f>分析係数表!D21</f>
        <v>0.22580645161290322</v>
      </c>
      <c r="W18" s="88">
        <f t="shared" si="7"/>
        <v>0</v>
      </c>
      <c r="X18" s="76">
        <f>分析係数表!E21</f>
        <v>0.13261648745519714</v>
      </c>
      <c r="Y18" s="89">
        <f t="shared" si="8"/>
        <v>0</v>
      </c>
    </row>
    <row r="19" spans="1:25" x14ac:dyDescent="0.2">
      <c r="A19" s="6" t="s">
        <v>7</v>
      </c>
      <c r="B19" s="5" t="s">
        <v>268</v>
      </c>
      <c r="C19" s="90"/>
      <c r="D19" s="107">
        <f>投入係数表!AM19</f>
        <v>0</v>
      </c>
      <c r="E19" s="110">
        <f t="shared" si="9"/>
        <v>0</v>
      </c>
      <c r="F19" s="85">
        <f>分析係数表!C22</f>
        <v>8.8888888888888351E-3</v>
      </c>
      <c r="G19" s="110">
        <f t="shared" si="0"/>
        <v>0</v>
      </c>
      <c r="H19" s="110">
        <v>2.0926023459873802E-4</v>
      </c>
      <c r="I19" s="110">
        <f t="shared" si="1"/>
        <v>2.0926023459873802E-4</v>
      </c>
      <c r="J19" s="85">
        <f>分析係数表!G22</f>
        <v>0.19767441860465115</v>
      </c>
      <c r="K19" s="111">
        <f t="shared" si="2"/>
        <v>4.1365395211378443E-5</v>
      </c>
      <c r="L19" s="79"/>
      <c r="M19" s="80"/>
      <c r="N19" s="81">
        <f>分析係数表!H22</f>
        <v>3.8589551878828809E-5</v>
      </c>
      <c r="O19" s="82">
        <f t="shared" si="3"/>
        <v>7.3354333654204295E-4</v>
      </c>
      <c r="P19" s="76">
        <f>分析係数表!C22</f>
        <v>8.8888888888888351E-3</v>
      </c>
      <c r="Q19" s="82">
        <f t="shared" si="4"/>
        <v>6.520385213707009E-6</v>
      </c>
      <c r="R19" s="83">
        <v>6.5714533536106179E-5</v>
      </c>
      <c r="S19" s="84">
        <f t="shared" si="5"/>
        <v>2.7497476813484418E-4</v>
      </c>
      <c r="T19" s="85">
        <f>分析係数表!F22</f>
        <v>0.41860465116279072</v>
      </c>
      <c r="U19" s="86">
        <f t="shared" si="6"/>
        <v>1.1510571689365572E-4</v>
      </c>
      <c r="V19" s="87">
        <f>分析係数表!D22</f>
        <v>6.1046511627906974E-2</v>
      </c>
      <c r="W19" s="88">
        <f t="shared" si="7"/>
        <v>0</v>
      </c>
      <c r="X19" s="76">
        <f>分析係数表!E22</f>
        <v>3.7790697674418602E-2</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0.2156319290465632</v>
      </c>
      <c r="K20" s="111">
        <f t="shared" si="2"/>
        <v>0</v>
      </c>
      <c r="L20" s="79"/>
      <c r="M20" s="80"/>
      <c r="N20" s="81">
        <f>分析係数表!H23</f>
        <v>2.8942163909121605E-5</v>
      </c>
      <c r="O20" s="82">
        <f t="shared" si="3"/>
        <v>5.5015750240653219E-4</v>
      </c>
      <c r="P20" s="76">
        <f>分析係数表!C23</f>
        <v>0</v>
      </c>
      <c r="Q20" s="82">
        <f t="shared" si="4"/>
        <v>0</v>
      </c>
      <c r="R20" s="83">
        <v>0</v>
      </c>
      <c r="S20" s="84">
        <f t="shared" si="5"/>
        <v>0</v>
      </c>
      <c r="T20" s="85">
        <f>分析係数表!F23</f>
        <v>0.44096452328159647</v>
      </c>
      <c r="U20" s="86">
        <f t="shared" si="6"/>
        <v>0</v>
      </c>
      <c r="V20" s="87">
        <f>分析係数表!D23</f>
        <v>2.8547671840354769E-2</v>
      </c>
      <c r="W20" s="88">
        <f t="shared" si="7"/>
        <v>0</v>
      </c>
      <c r="X20" s="76">
        <f>分析係数表!E23</f>
        <v>2.5221729490022174E-2</v>
      </c>
      <c r="Y20" s="89">
        <f t="shared" si="8"/>
        <v>0</v>
      </c>
    </row>
    <row r="21" spans="1:25" x14ac:dyDescent="0.2">
      <c r="A21" s="6" t="s">
        <v>9</v>
      </c>
      <c r="B21" s="5" t="s">
        <v>270</v>
      </c>
      <c r="C21" s="90"/>
      <c r="D21" s="107">
        <f>投入係数表!AM21</f>
        <v>4.2215863783479524E-4</v>
      </c>
      <c r="E21" s="110">
        <f t="shared" si="9"/>
        <v>4.2215863783479524E-2</v>
      </c>
      <c r="F21" s="85">
        <f>分析係数表!C24</f>
        <v>3.6742192284139663E-2</v>
      </c>
      <c r="G21" s="110">
        <f t="shared" si="0"/>
        <v>1.5511033845736523E-3</v>
      </c>
      <c r="H21" s="110">
        <v>2.0413359537626492E-3</v>
      </c>
      <c r="I21" s="110">
        <f t="shared" si="1"/>
        <v>2.0413359537626492E-3</v>
      </c>
      <c r="J21" s="85">
        <f>分析係数表!G24</f>
        <v>0.21568627450980393</v>
      </c>
      <c r="K21" s="111">
        <f t="shared" si="2"/>
        <v>4.4028814688998319E-4</v>
      </c>
      <c r="L21" s="79"/>
      <c r="M21" s="80"/>
      <c r="N21" s="81">
        <f>分析係数表!H24</f>
        <v>3.6660074284887369E-4</v>
      </c>
      <c r="O21" s="82">
        <f t="shared" si="3"/>
        <v>6.9686616971494086E-3</v>
      </c>
      <c r="P21" s="76">
        <f>分析係数表!C24</f>
        <v>3.6742192284139663E-2</v>
      </c>
      <c r="Q21" s="82">
        <f t="shared" si="4"/>
        <v>2.5604390803978259E-4</v>
      </c>
      <c r="R21" s="83">
        <v>1.0131275143832378E-3</v>
      </c>
      <c r="S21" s="84">
        <f t="shared" si="5"/>
        <v>3.054463468145887E-3</v>
      </c>
      <c r="T21" s="85">
        <f>分析係数表!F24</f>
        <v>0.41176470588235292</v>
      </c>
      <c r="U21" s="86">
        <f t="shared" si="6"/>
        <v>1.2577202515894829E-3</v>
      </c>
      <c r="V21" s="87">
        <f>分析係数表!D24</f>
        <v>8.8235294117647065E-2</v>
      </c>
      <c r="W21" s="88">
        <f t="shared" si="7"/>
        <v>0</v>
      </c>
      <c r="X21" s="76">
        <f>分析係数表!E24</f>
        <v>6.8627450980392163E-2</v>
      </c>
      <c r="Y21" s="89">
        <f t="shared" si="8"/>
        <v>0</v>
      </c>
    </row>
    <row r="22" spans="1:25" x14ac:dyDescent="0.2">
      <c r="A22" s="6" t="s">
        <v>10</v>
      </c>
      <c r="B22" s="5" t="s">
        <v>271</v>
      </c>
      <c r="C22" s="90"/>
      <c r="D22" s="107">
        <f>投入係数表!AM22</f>
        <v>0</v>
      </c>
      <c r="E22" s="110">
        <f t="shared" si="9"/>
        <v>0</v>
      </c>
      <c r="F22" s="85">
        <f>分析係数表!C25</f>
        <v>5.4298642533936459E-3</v>
      </c>
      <c r="G22" s="110">
        <f t="shared" si="0"/>
        <v>0</v>
      </c>
      <c r="H22" s="110">
        <v>1.4114206798876224E-4</v>
      </c>
      <c r="I22" s="110">
        <f t="shared" si="1"/>
        <v>1.4114206798876224E-4</v>
      </c>
      <c r="J22" s="85">
        <f>分析係数表!G25</f>
        <v>0.19285714285714287</v>
      </c>
      <c r="K22" s="111">
        <f t="shared" si="2"/>
        <v>2.722025596926129E-5</v>
      </c>
      <c r="L22" s="79"/>
      <c r="M22" s="80"/>
      <c r="N22" s="81">
        <f>分析係数表!H25</f>
        <v>5.0166417442477451E-4</v>
      </c>
      <c r="O22" s="82">
        <f t="shared" si="3"/>
        <v>9.5360633750465589E-3</v>
      </c>
      <c r="P22" s="76">
        <f>分析係数表!C25</f>
        <v>5.4298642533936459E-3</v>
      </c>
      <c r="Q22" s="82">
        <f t="shared" si="4"/>
        <v>5.1779529638261674E-5</v>
      </c>
      <c r="R22" s="83">
        <v>2.3690050665457887E-4</v>
      </c>
      <c r="S22" s="84">
        <f t="shared" si="5"/>
        <v>3.7804257464334114E-4</v>
      </c>
      <c r="T22" s="85">
        <f>分析係数表!F25</f>
        <v>0.35</v>
      </c>
      <c r="U22" s="86">
        <f t="shared" si="6"/>
        <v>1.3231490112516938E-4</v>
      </c>
      <c r="V22" s="87">
        <f>分析係数表!D25</f>
        <v>1.4285714285714285E-2</v>
      </c>
      <c r="W22" s="88">
        <f t="shared" si="7"/>
        <v>0</v>
      </c>
      <c r="X22" s="76">
        <f>分析係数表!E25</f>
        <v>0</v>
      </c>
      <c r="Y22" s="89">
        <f t="shared" si="8"/>
        <v>0</v>
      </c>
    </row>
    <row r="23" spans="1:25" x14ac:dyDescent="0.2">
      <c r="A23" s="6" t="s">
        <v>11</v>
      </c>
      <c r="B23" s="5" t="s">
        <v>35</v>
      </c>
      <c r="C23" s="90"/>
      <c r="D23" s="107">
        <f>投入係数表!AM23</f>
        <v>4.6906515314977248E-5</v>
      </c>
      <c r="E23" s="110">
        <f t="shared" si="9"/>
        <v>4.6906515314977248E-3</v>
      </c>
      <c r="F23" s="85">
        <f>分析係数表!C26</f>
        <v>0.48330404217926182</v>
      </c>
      <c r="G23" s="110">
        <f t="shared" si="0"/>
        <v>2.2670108456271953E-3</v>
      </c>
      <c r="H23" s="110">
        <v>9.1390313541456734E-3</v>
      </c>
      <c r="I23" s="110">
        <f t="shared" si="1"/>
        <v>9.1390313541456734E-3</v>
      </c>
      <c r="J23" s="85">
        <f>分析係数表!G26</f>
        <v>0.1963757396449704</v>
      </c>
      <c r="K23" s="111">
        <f t="shared" si="2"/>
        <v>1.7946840418089321E-3</v>
      </c>
      <c r="L23" s="79"/>
      <c r="M23" s="80"/>
      <c r="N23" s="81">
        <f>分析係数表!H26</f>
        <v>1.0805074526072066E-2</v>
      </c>
      <c r="O23" s="82">
        <f t="shared" si="3"/>
        <v>0.20539213423177202</v>
      </c>
      <c r="P23" s="76">
        <f>分析係数表!C26</f>
        <v>0.48330404217926182</v>
      </c>
      <c r="Q23" s="82">
        <f t="shared" si="4"/>
        <v>9.9266848706040953E-2</v>
      </c>
      <c r="R23" s="83">
        <v>0.1085057419542859</v>
      </c>
      <c r="S23" s="84">
        <f t="shared" si="5"/>
        <v>0.11764477330843158</v>
      </c>
      <c r="T23" s="85">
        <f>分析係数表!F26</f>
        <v>0.33515162721893493</v>
      </c>
      <c r="U23" s="86">
        <f t="shared" si="6"/>
        <v>3.9428837208123568E-2</v>
      </c>
      <c r="V23" s="87">
        <f>分析係数表!D26</f>
        <v>3.2359467455621301E-2</v>
      </c>
      <c r="W23" s="88">
        <f t="shared" si="7"/>
        <v>0</v>
      </c>
      <c r="X23" s="76">
        <f>分析係数表!E26</f>
        <v>3.5133136094674555E-2</v>
      </c>
      <c r="Y23" s="89">
        <f t="shared" si="8"/>
        <v>0</v>
      </c>
    </row>
    <row r="24" spans="1:25" x14ac:dyDescent="0.2">
      <c r="A24" s="6" t="s">
        <v>12</v>
      </c>
      <c r="B24" s="5" t="s">
        <v>365</v>
      </c>
      <c r="C24" s="90"/>
      <c r="D24" s="107">
        <f>投入係数表!AM24</f>
        <v>1.4071954594493174E-4</v>
      </c>
      <c r="E24" s="110">
        <f t="shared" si="9"/>
        <v>1.4071954594493175E-2</v>
      </c>
      <c r="F24" s="85">
        <f>分析係数表!C27</f>
        <v>1.5397419891801878E-2</v>
      </c>
      <c r="G24" s="110">
        <f t="shared" si="0"/>
        <v>2.1667179358978204E-4</v>
      </c>
      <c r="H24" s="110">
        <v>2.6985565877561159E-4</v>
      </c>
      <c r="I24" s="110">
        <f t="shared" si="1"/>
        <v>2.6985565877561159E-4</v>
      </c>
      <c r="J24" s="85">
        <f>分析係数表!G27</f>
        <v>0.17525773195876287</v>
      </c>
      <c r="K24" s="111">
        <f t="shared" si="2"/>
        <v>4.7294290713251511E-5</v>
      </c>
      <c r="L24" s="79"/>
      <c r="M24" s="80"/>
      <c r="N24" s="81">
        <f>分析係数表!H27</f>
        <v>1.0544595050889971E-2</v>
      </c>
      <c r="O24" s="82">
        <f t="shared" si="3"/>
        <v>0.20044071671011324</v>
      </c>
      <c r="P24" s="76">
        <f>分析係数表!C27</f>
        <v>1.5397419891801878E-2</v>
      </c>
      <c r="Q24" s="82">
        <f t="shared" si="4"/>
        <v>3.0862698785993226E-3</v>
      </c>
      <c r="R24" s="83">
        <v>3.1140386592536842E-3</v>
      </c>
      <c r="S24" s="84">
        <f t="shared" si="5"/>
        <v>3.3838943180292957E-3</v>
      </c>
      <c r="T24" s="85">
        <f>分析係数表!F27</f>
        <v>0.32989690721649484</v>
      </c>
      <c r="U24" s="86">
        <f t="shared" si="6"/>
        <v>1.1163362698653346E-3</v>
      </c>
      <c r="V24" s="87">
        <f>分析係数表!D27</f>
        <v>0.91752577319587625</v>
      </c>
      <c r="W24" s="88">
        <f t="shared" si="7"/>
        <v>0</v>
      </c>
      <c r="X24" s="76">
        <f>分析係数表!E27</f>
        <v>1.0412371134020619</v>
      </c>
      <c r="Y24" s="89">
        <f t="shared" si="8"/>
        <v>0</v>
      </c>
    </row>
    <row r="25" spans="1:25" x14ac:dyDescent="0.2">
      <c r="A25" s="6" t="s">
        <v>13</v>
      </c>
      <c r="B25" s="5" t="s">
        <v>191</v>
      </c>
      <c r="C25" s="90"/>
      <c r="D25" s="107">
        <f>投入係数表!AM25</f>
        <v>0</v>
      </c>
      <c r="E25" s="110">
        <f t="shared" si="9"/>
        <v>0</v>
      </c>
      <c r="F25" s="85">
        <f>分析係数表!C28</f>
        <v>9.0111373607829948E-2</v>
      </c>
      <c r="G25" s="110">
        <f t="shared" si="0"/>
        <v>0</v>
      </c>
      <c r="H25" s="110">
        <v>5.9463134162925993E-3</v>
      </c>
      <c r="I25" s="110">
        <f t="shared" si="1"/>
        <v>5.9463134162925993E-3</v>
      </c>
      <c r="J25" s="85">
        <f>分析係数表!G28</f>
        <v>0.1250338294993234</v>
      </c>
      <c r="K25" s="111">
        <f t="shared" si="2"/>
        <v>7.4349033784226813E-4</v>
      </c>
      <c r="L25" s="79"/>
      <c r="M25" s="80"/>
      <c r="N25" s="81">
        <f>分析係数表!H28</f>
        <v>1.9400897207081182E-2</v>
      </c>
      <c r="O25" s="82">
        <f t="shared" si="3"/>
        <v>0.36878891244651207</v>
      </c>
      <c r="P25" s="76">
        <f>分析係数表!C28</f>
        <v>9.0111373607829948E-2</v>
      </c>
      <c r="Q25" s="82">
        <f t="shared" si="4"/>
        <v>3.3232075471892934E-2</v>
      </c>
      <c r="R25" s="83">
        <v>3.5924680572270863E-2</v>
      </c>
      <c r="S25" s="84">
        <f t="shared" si="5"/>
        <v>4.1870993988563462E-2</v>
      </c>
      <c r="T25" s="85">
        <f>分析係数表!F28</f>
        <v>0.21434370771312586</v>
      </c>
      <c r="U25" s="86">
        <f t="shared" si="6"/>
        <v>8.9747840971426962E-3</v>
      </c>
      <c r="V25" s="87">
        <f>分析係数表!D28</f>
        <v>6.0081190798376184E-2</v>
      </c>
      <c r="W25" s="88">
        <f t="shared" si="7"/>
        <v>0</v>
      </c>
      <c r="X25" s="76">
        <f>分析係数表!E28</f>
        <v>5.0067658998646819E-2</v>
      </c>
      <c r="Y25" s="89">
        <f t="shared" si="8"/>
        <v>0</v>
      </c>
    </row>
    <row r="26" spans="1:25" x14ac:dyDescent="0.2">
      <c r="A26" s="6" t="s">
        <v>14</v>
      </c>
      <c r="B26" s="5" t="s">
        <v>50</v>
      </c>
      <c r="C26" s="90"/>
      <c r="D26" s="107">
        <f>投入係数表!AM26</f>
        <v>4.456118954922839E-3</v>
      </c>
      <c r="E26" s="110">
        <f t="shared" si="9"/>
        <v>0.44561189549228392</v>
      </c>
      <c r="F26" s="85">
        <f>分析係数表!C29</f>
        <v>0.6629566210045662</v>
      </c>
      <c r="G26" s="110">
        <f t="shared" si="0"/>
        <v>0.29542135651500445</v>
      </c>
      <c r="H26" s="110">
        <v>0.43606722182538116</v>
      </c>
      <c r="I26" s="110">
        <f t="shared" si="1"/>
        <v>0.43606722182538116</v>
      </c>
      <c r="J26" s="85">
        <f>分析係数表!G29</f>
        <v>0.25902590967011185</v>
      </c>
      <c r="K26" s="111">
        <f t="shared" si="2"/>
        <v>0.11295270881063781</v>
      </c>
      <c r="L26" s="79"/>
      <c r="M26" s="80"/>
      <c r="N26" s="81">
        <f>分析係数表!H29</f>
        <v>9.3869084945251077E-3</v>
      </c>
      <c r="O26" s="82">
        <f t="shared" si="3"/>
        <v>0.17843441661385195</v>
      </c>
      <c r="P26" s="76">
        <f>分析係数表!C29</f>
        <v>0.6629566210045662</v>
      </c>
      <c r="Q26" s="82">
        <f t="shared" si="4"/>
        <v>0.11829427790924033</v>
      </c>
      <c r="R26" s="83">
        <v>0.17821753599280327</v>
      </c>
      <c r="S26" s="84">
        <f t="shared" si="5"/>
        <v>0.61428475781818448</v>
      </c>
      <c r="T26" s="85">
        <f>分析係数表!F29</f>
        <v>0.37484071924111567</v>
      </c>
      <c r="U26" s="86">
        <f t="shared" si="6"/>
        <v>0.23025894043942283</v>
      </c>
      <c r="V26" s="87">
        <f>分析係数表!D29</f>
        <v>5.6137618575676056E-2</v>
      </c>
      <c r="W26" s="88">
        <f t="shared" si="7"/>
        <v>0</v>
      </c>
      <c r="X26" s="76">
        <f>分析係数表!E29</f>
        <v>4.1412997309924961E-2</v>
      </c>
      <c r="Y26" s="89">
        <f t="shared" si="8"/>
        <v>0</v>
      </c>
    </row>
    <row r="27" spans="1:25" x14ac:dyDescent="0.2">
      <c r="A27" s="6" t="s">
        <v>15</v>
      </c>
      <c r="B27" s="5" t="s">
        <v>36</v>
      </c>
      <c r="C27" s="90"/>
      <c r="D27" s="107">
        <f>投入係数表!AM27</f>
        <v>1.87626061259909E-3</v>
      </c>
      <c r="E27" s="110">
        <f t="shared" si="9"/>
        <v>0.18762606125990899</v>
      </c>
      <c r="F27" s="85">
        <f>分析係数表!C30</f>
        <v>1</v>
      </c>
      <c r="G27" s="110">
        <f t="shared" si="0"/>
        <v>0.18762606125990899</v>
      </c>
      <c r="H27" s="110">
        <v>0.29124722775735906</v>
      </c>
      <c r="I27" s="110">
        <f t="shared" si="1"/>
        <v>0.29124722775735906</v>
      </c>
      <c r="J27" s="85">
        <f>分析係数表!G30</f>
        <v>0.34461622907327782</v>
      </c>
      <c r="K27" s="111">
        <f t="shared" si="2"/>
        <v>0.10036852135778716</v>
      </c>
      <c r="L27" s="79"/>
      <c r="M27" s="80"/>
      <c r="N27" s="81">
        <f>分析係数表!H30</f>
        <v>0</v>
      </c>
      <c r="O27" s="82">
        <f t="shared" si="3"/>
        <v>0</v>
      </c>
      <c r="P27" s="76">
        <f>分析係数表!C30</f>
        <v>1</v>
      </c>
      <c r="Q27" s="82">
        <f t="shared" si="4"/>
        <v>0</v>
      </c>
      <c r="R27" s="83">
        <v>5.0974945147251656E-2</v>
      </c>
      <c r="S27" s="84">
        <f t="shared" si="5"/>
        <v>0.34222217290461071</v>
      </c>
      <c r="T27" s="85">
        <f>分析係数表!F30</f>
        <v>0.44085628030372337</v>
      </c>
      <c r="U27" s="86">
        <f t="shared" si="6"/>
        <v>0.15087079418418434</v>
      </c>
      <c r="V27" s="87">
        <f>分析係数表!D30</f>
        <v>0.13612661238678986</v>
      </c>
      <c r="W27" s="88">
        <f t="shared" si="7"/>
        <v>0</v>
      </c>
      <c r="X27" s="76">
        <f>分析係数表!E30</f>
        <v>8.9744762601774775E-2</v>
      </c>
      <c r="Y27" s="89">
        <f t="shared" si="8"/>
        <v>0</v>
      </c>
    </row>
    <row r="28" spans="1:25" x14ac:dyDescent="0.2">
      <c r="A28" s="6" t="s">
        <v>16</v>
      </c>
      <c r="B28" s="5" t="s">
        <v>192</v>
      </c>
      <c r="C28" s="90"/>
      <c r="D28" s="107">
        <f>投入係数表!AM28</f>
        <v>4.2028237722219614E-2</v>
      </c>
      <c r="E28" s="110">
        <f t="shared" si="9"/>
        <v>4.2028237722219615</v>
      </c>
      <c r="F28" s="85">
        <f>分析係数表!C31</f>
        <v>0.28926065839179704</v>
      </c>
      <c r="G28" s="110">
        <f t="shared" si="0"/>
        <v>1.2157115714576205</v>
      </c>
      <c r="H28" s="110">
        <v>1.3196922372135274</v>
      </c>
      <c r="I28" s="110">
        <f t="shared" si="1"/>
        <v>1.3196922372135274</v>
      </c>
      <c r="J28" s="85">
        <f>分析係数表!G31</f>
        <v>7.0113314447592071E-2</v>
      </c>
      <c r="K28" s="111">
        <f t="shared" si="2"/>
        <v>9.252799680179831E-2</v>
      </c>
      <c r="L28" s="79"/>
      <c r="M28" s="80"/>
      <c r="N28" s="81">
        <f>分析係数表!H31</f>
        <v>2.2806425160387826E-2</v>
      </c>
      <c r="O28" s="82">
        <f t="shared" si="3"/>
        <v>0.43352411189634737</v>
      </c>
      <c r="P28" s="76">
        <f>分析係数表!C31</f>
        <v>0.28926065839179704</v>
      </c>
      <c r="Q28" s="82">
        <f t="shared" si="4"/>
        <v>0.12540147003585653</v>
      </c>
      <c r="R28" s="83">
        <v>0.15916951621051847</v>
      </c>
      <c r="S28" s="84">
        <f t="shared" si="5"/>
        <v>1.4788617534240458</v>
      </c>
      <c r="T28" s="85">
        <f>分析係数表!F31</f>
        <v>0.24929178470254956</v>
      </c>
      <c r="U28" s="86">
        <f t="shared" si="6"/>
        <v>0.36866808583942218</v>
      </c>
      <c r="V28" s="87">
        <f>分析係数表!D31</f>
        <v>2.124645892351275E-3</v>
      </c>
      <c r="W28" s="88">
        <f t="shared" si="7"/>
        <v>0</v>
      </c>
      <c r="X28" s="76">
        <f>分析係数表!E31</f>
        <v>9.4428706326723328E-4</v>
      </c>
      <c r="Y28" s="89">
        <f t="shared" si="8"/>
        <v>0</v>
      </c>
    </row>
    <row r="29" spans="1:25" x14ac:dyDescent="0.2">
      <c r="A29" s="6" t="s">
        <v>17</v>
      </c>
      <c r="B29" s="5" t="s">
        <v>272</v>
      </c>
      <c r="C29" s="90"/>
      <c r="D29" s="107">
        <f>投入係数表!AM29</f>
        <v>9.7565551855152682E-3</v>
      </c>
      <c r="E29" s="110">
        <f t="shared" si="9"/>
        <v>0.97565551855152677</v>
      </c>
      <c r="F29" s="85">
        <f>分析係数表!C32</f>
        <v>1</v>
      </c>
      <c r="G29" s="110">
        <f t="shared" si="0"/>
        <v>0.97565551855152677</v>
      </c>
      <c r="H29" s="110">
        <v>1.1160042219482873</v>
      </c>
      <c r="I29" s="110">
        <f t="shared" si="1"/>
        <v>1.1160042219482873</v>
      </c>
      <c r="J29" s="85">
        <f>分析係数表!G32</f>
        <v>0.14014251781472684</v>
      </c>
      <c r="K29" s="111">
        <f t="shared" si="2"/>
        <v>0.15639964155569822</v>
      </c>
      <c r="L29" s="79"/>
      <c r="M29" s="80"/>
      <c r="N29" s="81">
        <f>分析係数表!H32</f>
        <v>6.3576286720370464E-3</v>
      </c>
      <c r="O29" s="82">
        <f t="shared" si="3"/>
        <v>0.12085126469530158</v>
      </c>
      <c r="P29" s="76">
        <f>分析係数表!C32</f>
        <v>1</v>
      </c>
      <c r="Q29" s="82">
        <f t="shared" si="4"/>
        <v>0.12085126469530158</v>
      </c>
      <c r="R29" s="83">
        <v>0.15934755662437394</v>
      </c>
      <c r="S29" s="84">
        <f t="shared" si="5"/>
        <v>1.2753517785726611</v>
      </c>
      <c r="T29" s="85">
        <f>分析係数表!F32</f>
        <v>0.4833729216152019</v>
      </c>
      <c r="U29" s="86">
        <f t="shared" si="6"/>
        <v>0.61647051529581121</v>
      </c>
      <c r="V29" s="87">
        <f>分析係数表!D32</f>
        <v>1.3657957244655582E-2</v>
      </c>
      <c r="W29" s="88">
        <f t="shared" si="7"/>
        <v>0</v>
      </c>
      <c r="X29" s="76">
        <f>分析係数表!E32</f>
        <v>2.0783847980997625E-2</v>
      </c>
      <c r="Y29" s="89">
        <f t="shared" si="8"/>
        <v>0</v>
      </c>
    </row>
    <row r="30" spans="1:25" x14ac:dyDescent="0.2">
      <c r="A30" s="6" t="s">
        <v>18</v>
      </c>
      <c r="B30" s="5" t="s">
        <v>273</v>
      </c>
      <c r="C30" s="90"/>
      <c r="D30" s="107">
        <f>投入係数表!AM30</f>
        <v>2.3640883718748534E-2</v>
      </c>
      <c r="E30" s="110">
        <f t="shared" si="9"/>
        <v>2.3640883718748533</v>
      </c>
      <c r="F30" s="85">
        <f>分析係数表!C33</f>
        <v>0.49161290322580642</v>
      </c>
      <c r="G30" s="110">
        <f t="shared" si="0"/>
        <v>1.1622163479797665</v>
      </c>
      <c r="H30" s="110">
        <v>1.1836035581407345</v>
      </c>
      <c r="I30" s="110">
        <f t="shared" si="1"/>
        <v>1.1836035581407345</v>
      </c>
      <c r="J30" s="85">
        <f>分析係数表!G33</f>
        <v>0.50851900393184801</v>
      </c>
      <c r="K30" s="111">
        <f t="shared" si="2"/>
        <v>0.60188490243591741</v>
      </c>
      <c r="L30" s="79"/>
      <c r="M30" s="80"/>
      <c r="N30" s="81">
        <f>分析係数表!H33</f>
        <v>9.3579663306159861E-4</v>
      </c>
      <c r="O30" s="82">
        <f t="shared" si="3"/>
        <v>1.7788425911144542E-2</v>
      </c>
      <c r="P30" s="76">
        <f>分析係数表!C33</f>
        <v>0.49161290322580642</v>
      </c>
      <c r="Q30" s="82">
        <f t="shared" si="4"/>
        <v>8.7450197059949289E-3</v>
      </c>
      <c r="R30" s="83">
        <v>3.2928914158778202E-2</v>
      </c>
      <c r="S30" s="84">
        <f t="shared" si="5"/>
        <v>1.2165324722995128</v>
      </c>
      <c r="T30" s="85">
        <f>分析係数表!F33</f>
        <v>0.64744429882044563</v>
      </c>
      <c r="U30" s="86">
        <f t="shared" si="6"/>
        <v>0.78763701352026128</v>
      </c>
      <c r="V30" s="87">
        <f>分析係数表!D33</f>
        <v>9.6985583224115338E-2</v>
      </c>
      <c r="W30" s="88">
        <f t="shared" si="7"/>
        <v>0</v>
      </c>
      <c r="X30" s="76">
        <f>分析係数表!E33</f>
        <v>7.7326343381389259E-2</v>
      </c>
      <c r="Y30" s="89">
        <f t="shared" si="8"/>
        <v>0</v>
      </c>
    </row>
    <row r="31" spans="1:25" x14ac:dyDescent="0.2">
      <c r="A31" s="6" t="s">
        <v>19</v>
      </c>
      <c r="B31" s="5" t="s">
        <v>274</v>
      </c>
      <c r="C31" s="90"/>
      <c r="D31" s="107">
        <f>投入係数表!AM31</f>
        <v>9.1326985318260709E-2</v>
      </c>
      <c r="E31" s="110">
        <f t="shared" si="9"/>
        <v>9.1326985318260707</v>
      </c>
      <c r="F31" s="85">
        <f>分析係数表!C34</f>
        <v>0.2705469644902635</v>
      </c>
      <c r="G31" s="110">
        <f t="shared" si="0"/>
        <v>2.4708238653902295</v>
      </c>
      <c r="H31" s="110">
        <v>2.6467550299156888</v>
      </c>
      <c r="I31" s="110">
        <f t="shared" si="1"/>
        <v>2.6467550299156888</v>
      </c>
      <c r="J31" s="85">
        <f>分析係数表!G34</f>
        <v>0.42499396086641439</v>
      </c>
      <c r="K31" s="111">
        <f t="shared" si="2"/>
        <v>1.1248549036069737</v>
      </c>
      <c r="L31" s="79"/>
      <c r="M31" s="80"/>
      <c r="N31" s="81">
        <f>分析係数表!H34</f>
        <v>0.15790844628816747</v>
      </c>
      <c r="O31" s="82">
        <f t="shared" si="3"/>
        <v>3.0016593331300396</v>
      </c>
      <c r="P31" s="76">
        <f>分析係数表!C34</f>
        <v>0.2705469644902635</v>
      </c>
      <c r="Q31" s="82">
        <f t="shared" si="4"/>
        <v>0.81208982101220084</v>
      </c>
      <c r="R31" s="83">
        <v>0.89354103838350962</v>
      </c>
      <c r="S31" s="84">
        <f t="shared" si="5"/>
        <v>3.5402960682991984</v>
      </c>
      <c r="T31" s="85">
        <f>分析係数表!F34</f>
        <v>0.70062001771479188</v>
      </c>
      <c r="U31" s="86">
        <f t="shared" si="6"/>
        <v>2.4804022940873924</v>
      </c>
      <c r="V31" s="87">
        <f>分析係数表!D34</f>
        <v>0.29060310814075208</v>
      </c>
      <c r="W31" s="88">
        <f t="shared" si="7"/>
        <v>1</v>
      </c>
      <c r="X31" s="76">
        <f>分析係数表!E34</f>
        <v>0.1754569611079797</v>
      </c>
      <c r="Y31" s="89">
        <f t="shared" si="8"/>
        <v>1</v>
      </c>
    </row>
    <row r="32" spans="1:25" x14ac:dyDescent="0.2">
      <c r="A32" s="6" t="s">
        <v>20</v>
      </c>
      <c r="B32" s="5" t="s">
        <v>37</v>
      </c>
      <c r="C32" s="90"/>
      <c r="D32" s="107">
        <f>投入係数表!AM32</f>
        <v>8.5369857873258594E-3</v>
      </c>
      <c r="E32" s="110">
        <f t="shared" si="9"/>
        <v>0.85369857873258592</v>
      </c>
      <c r="F32" s="85">
        <f>分析係数表!C35</f>
        <v>0.21972666596037715</v>
      </c>
      <c r="G32" s="110">
        <f t="shared" si="0"/>
        <v>0.18758034244002364</v>
      </c>
      <c r="H32" s="110">
        <v>0.24494525606812648</v>
      </c>
      <c r="I32" s="110">
        <f t="shared" si="1"/>
        <v>0.24494525606812648</v>
      </c>
      <c r="J32" s="85">
        <f>分析係数表!G35</f>
        <v>0.31464737793851716</v>
      </c>
      <c r="K32" s="111">
        <f t="shared" si="2"/>
        <v>7.707138256031465E-2</v>
      </c>
      <c r="L32" s="79"/>
      <c r="M32" s="80"/>
      <c r="N32" s="81">
        <f>分析係数表!H35</f>
        <v>5.9051661762577784E-2</v>
      </c>
      <c r="O32" s="82">
        <f t="shared" si="3"/>
        <v>1.1225046907434613</v>
      </c>
      <c r="P32" s="76">
        <f>分析係数表!C35</f>
        <v>0.21972666596037715</v>
      </c>
      <c r="Q32" s="82">
        <f t="shared" si="4"/>
        <v>0.24664421322194496</v>
      </c>
      <c r="R32" s="83">
        <v>0.31015020717155722</v>
      </c>
      <c r="S32" s="84">
        <f t="shared" si="5"/>
        <v>0.55509546323968373</v>
      </c>
      <c r="T32" s="85">
        <f>分析係数表!F35</f>
        <v>0.64647377938517181</v>
      </c>
      <c r="U32" s="86">
        <f t="shared" si="6"/>
        <v>0.35885466204012106</v>
      </c>
      <c r="V32" s="87">
        <f>分析係数表!D35</f>
        <v>0.15370705244122965</v>
      </c>
      <c r="W32" s="88">
        <f t="shared" si="7"/>
        <v>0</v>
      </c>
      <c r="X32" s="76">
        <f>分析係数表!E35</f>
        <v>0.14195298372513562</v>
      </c>
      <c r="Y32" s="89">
        <f t="shared" si="8"/>
        <v>0</v>
      </c>
    </row>
    <row r="33" spans="1:25" x14ac:dyDescent="0.2">
      <c r="A33" s="6" t="s">
        <v>21</v>
      </c>
      <c r="B33" s="5" t="s">
        <v>38</v>
      </c>
      <c r="C33" s="90"/>
      <c r="D33" s="107">
        <f>投入係数表!AM33</f>
        <v>8.3962662413809286E-3</v>
      </c>
      <c r="E33" s="110">
        <f t="shared" si="9"/>
        <v>0.83962662413809286</v>
      </c>
      <c r="F33" s="85">
        <f>分析係数表!C36</f>
        <v>0.80551211884284601</v>
      </c>
      <c r="G33" s="110">
        <f t="shared" si="0"/>
        <v>0.67632942104634108</v>
      </c>
      <c r="H33" s="110">
        <v>0.80650275765445989</v>
      </c>
      <c r="I33" s="110">
        <f t="shared" si="1"/>
        <v>0.80650275765445989</v>
      </c>
      <c r="J33" s="85">
        <f>分析係数表!G36</f>
        <v>2.1071752951861943E-2</v>
      </c>
      <c r="K33" s="111">
        <f t="shared" si="2"/>
        <v>1.6994426864290164E-2</v>
      </c>
      <c r="L33" s="79"/>
      <c r="M33" s="80"/>
      <c r="N33" s="81">
        <f>分析係数表!H36</f>
        <v>0.17565964015242874</v>
      </c>
      <c r="O33" s="82">
        <f t="shared" si="3"/>
        <v>3.3390892679393795</v>
      </c>
      <c r="P33" s="76">
        <f>分析係数表!C36</f>
        <v>0.80551211884284601</v>
      </c>
      <c r="Q33" s="82">
        <f t="shared" si="4"/>
        <v>2.689676871223257</v>
      </c>
      <c r="R33" s="83">
        <v>2.8033718997855486</v>
      </c>
      <c r="S33" s="84">
        <f t="shared" si="5"/>
        <v>3.6098746574400087</v>
      </c>
      <c r="T33" s="85">
        <f>分析係数表!F36</f>
        <v>0.88071450196790801</v>
      </c>
      <c r="U33" s="86">
        <f t="shared" si="6"/>
        <v>3.1792689610938498</v>
      </c>
      <c r="V33" s="87">
        <f>分析係数表!D36</f>
        <v>1.0838631547078413E-2</v>
      </c>
      <c r="W33" s="88">
        <f t="shared" si="7"/>
        <v>0</v>
      </c>
      <c r="X33" s="76">
        <f>分析係数表!E36</f>
        <v>2.6642446260974873E-3</v>
      </c>
      <c r="Y33" s="89">
        <f t="shared" si="8"/>
        <v>0</v>
      </c>
    </row>
    <row r="34" spans="1:25" x14ac:dyDescent="0.2">
      <c r="A34" s="6" t="s">
        <v>22</v>
      </c>
      <c r="B34" s="5" t="s">
        <v>377</v>
      </c>
      <c r="C34" s="90"/>
      <c r="D34" s="107">
        <f>投入係数表!AM34</f>
        <v>3.5648951639382712E-2</v>
      </c>
      <c r="E34" s="110">
        <f t="shared" si="9"/>
        <v>3.5648951639382713</v>
      </c>
      <c r="F34" s="85">
        <f>分析係数表!C37</f>
        <v>0.2431087913880281</v>
      </c>
      <c r="G34" s="110">
        <f t="shared" si="0"/>
        <v>0.86665735473005945</v>
      </c>
      <c r="H34" s="110">
        <v>1.0214705910844823</v>
      </c>
      <c r="I34" s="110">
        <f t="shared" si="1"/>
        <v>1.0214705910844823</v>
      </c>
      <c r="J34" s="85">
        <f>分析係数表!G37</f>
        <v>0.38193760262725779</v>
      </c>
      <c r="K34" s="111">
        <f t="shared" si="2"/>
        <v>0.39013802871305514</v>
      </c>
      <c r="L34" s="79"/>
      <c r="M34" s="80"/>
      <c r="N34" s="81">
        <f>分析係数表!H37</f>
        <v>4.6944189860595245E-2</v>
      </c>
      <c r="O34" s="82">
        <f t="shared" si="3"/>
        <v>0.89235546890339523</v>
      </c>
      <c r="P34" s="76">
        <f>分析係数表!C37</f>
        <v>0.2431087913880281</v>
      </c>
      <c r="Q34" s="82">
        <f t="shared" si="4"/>
        <v>0.2169394595336015</v>
      </c>
      <c r="R34" s="83">
        <v>0.28066141010305706</v>
      </c>
      <c r="S34" s="84">
        <f t="shared" si="5"/>
        <v>1.3021320011875395</v>
      </c>
      <c r="T34" s="85">
        <f>分析係数表!F37</f>
        <v>0.60410509031198689</v>
      </c>
      <c r="U34" s="86">
        <f t="shared" si="6"/>
        <v>0.78662457017552678</v>
      </c>
      <c r="V34" s="87">
        <f>分析係数表!D37</f>
        <v>0.12627257799671593</v>
      </c>
      <c r="W34" s="88">
        <f t="shared" si="7"/>
        <v>0</v>
      </c>
      <c r="X34" s="76">
        <f>分析係数表!E37</f>
        <v>0.11362889983579638</v>
      </c>
      <c r="Y34" s="89">
        <f t="shared" si="8"/>
        <v>0</v>
      </c>
    </row>
    <row r="35" spans="1:25" x14ac:dyDescent="0.2">
      <c r="A35" s="6" t="s">
        <v>23</v>
      </c>
      <c r="B35" s="5" t="s">
        <v>193</v>
      </c>
      <c r="C35" s="90"/>
      <c r="D35" s="107">
        <f>投入係数表!AM35</f>
        <v>2.0732679769219945E-2</v>
      </c>
      <c r="E35" s="110">
        <f t="shared" si="9"/>
        <v>2.0732679769219944</v>
      </c>
      <c r="F35" s="85">
        <f>分析係数表!C38</f>
        <v>1.1157894736842144E-2</v>
      </c>
      <c r="G35" s="110">
        <f t="shared" si="0"/>
        <v>2.3133305847761281E-2</v>
      </c>
      <c r="H35" s="110">
        <v>2.6537908521253907E-2</v>
      </c>
      <c r="I35" s="110">
        <f t="shared" si="1"/>
        <v>2.6537908521253907E-2</v>
      </c>
      <c r="J35" s="85">
        <f>分析係数表!G38</f>
        <v>0.27611940298507465</v>
      </c>
      <c r="K35" s="111">
        <f t="shared" si="2"/>
        <v>7.3276314573611535E-3</v>
      </c>
      <c r="L35" s="79"/>
      <c r="M35" s="80"/>
      <c r="N35" s="81">
        <f>分析係数表!H38</f>
        <v>4.123293618252858E-2</v>
      </c>
      <c r="O35" s="82">
        <f t="shared" si="3"/>
        <v>0.78379105509517288</v>
      </c>
      <c r="P35" s="76">
        <f>分析係数表!C38</f>
        <v>1.1157894736842144E-2</v>
      </c>
      <c r="Q35" s="82">
        <f t="shared" si="4"/>
        <v>8.7454580884303804E-3</v>
      </c>
      <c r="R35" s="83">
        <v>1.0893058167248641E-2</v>
      </c>
      <c r="S35" s="84">
        <f t="shared" si="5"/>
        <v>3.743096668850255E-2</v>
      </c>
      <c r="T35" s="85">
        <f>分析係数表!F38</f>
        <v>0.61194029850746268</v>
      </c>
      <c r="U35" s="86">
        <f t="shared" si="6"/>
        <v>2.2905516928785143E-2</v>
      </c>
      <c r="V35" s="87">
        <f>分析係数表!D38</f>
        <v>0.16417910447761194</v>
      </c>
      <c r="W35" s="88">
        <f t="shared" si="7"/>
        <v>0</v>
      </c>
      <c r="X35" s="76">
        <f>分析係数表!E38</f>
        <v>0.15671641791044777</v>
      </c>
      <c r="Y35" s="89">
        <f t="shared" si="8"/>
        <v>0</v>
      </c>
    </row>
    <row r="36" spans="1:25" x14ac:dyDescent="0.2">
      <c r="A36" s="6" t="s">
        <v>24</v>
      </c>
      <c r="B36" s="5" t="s">
        <v>39</v>
      </c>
      <c r="C36" s="90"/>
      <c r="D36" s="107">
        <f>投入係数表!AM36</f>
        <v>0</v>
      </c>
      <c r="E36" s="110">
        <f t="shared" si="9"/>
        <v>0</v>
      </c>
      <c r="F36" s="85">
        <f>分析係数表!C39</f>
        <v>1</v>
      </c>
      <c r="G36" s="110">
        <f t="shared" si="0"/>
        <v>0</v>
      </c>
      <c r="H36" s="110">
        <v>9.2516427937121795E-2</v>
      </c>
      <c r="I36" s="110">
        <f t="shared" si="1"/>
        <v>9.2516427937121795E-2</v>
      </c>
      <c r="J36" s="85">
        <f>分析係数表!G39</f>
        <v>0.35370879120879123</v>
      </c>
      <c r="K36" s="111">
        <f t="shared" si="2"/>
        <v>3.2723873892594596E-2</v>
      </c>
      <c r="L36" s="79"/>
      <c r="M36" s="80"/>
      <c r="N36" s="81">
        <f>分析係数表!H39</f>
        <v>3.7431865322463944E-3</v>
      </c>
      <c r="O36" s="82">
        <f t="shared" si="3"/>
        <v>7.1153703644578167E-2</v>
      </c>
      <c r="P36" s="76">
        <f>分析係数表!C39</f>
        <v>1</v>
      </c>
      <c r="Q36" s="82">
        <f t="shared" si="4"/>
        <v>7.1153703644578167E-2</v>
      </c>
      <c r="R36" s="83">
        <v>0.25921147209587764</v>
      </c>
      <c r="S36" s="84">
        <f t="shared" si="5"/>
        <v>0.35172790003299942</v>
      </c>
      <c r="T36" s="85">
        <f>分析係数表!F39</f>
        <v>0.70432692307692313</v>
      </c>
      <c r="U36" s="86">
        <f t="shared" si="6"/>
        <v>0.24773142959055008</v>
      </c>
      <c r="V36" s="87">
        <f>分析係数表!D39</f>
        <v>3.9285714285714285E-2</v>
      </c>
      <c r="W36" s="88">
        <f t="shared" si="7"/>
        <v>0</v>
      </c>
      <c r="X36" s="76">
        <f>分析係数表!E39</f>
        <v>4.7939560439560443E-2</v>
      </c>
      <c r="Y36" s="89">
        <f t="shared" si="8"/>
        <v>0</v>
      </c>
    </row>
    <row r="37" spans="1:25" x14ac:dyDescent="0.2">
      <c r="A37" s="6" t="s">
        <v>25</v>
      </c>
      <c r="B37" s="5" t="s">
        <v>40</v>
      </c>
      <c r="C37" s="90"/>
      <c r="D37" s="107">
        <f>投入係数表!AM37</f>
        <v>9.3813030629954496E-5</v>
      </c>
      <c r="E37" s="110">
        <f t="shared" si="9"/>
        <v>9.3813030629954497E-3</v>
      </c>
      <c r="F37" s="85">
        <f>分析係数表!C40</f>
        <v>0.83748410739660462</v>
      </c>
      <c r="G37" s="110">
        <f t="shared" si="0"/>
        <v>7.8566922219297768E-3</v>
      </c>
      <c r="H37" s="110">
        <v>8.8171410238532325E-3</v>
      </c>
      <c r="I37" s="110">
        <f t="shared" si="1"/>
        <v>8.8171410238532325E-3</v>
      </c>
      <c r="J37" s="85">
        <f>分析係数表!G40</f>
        <v>0.52098192071653671</v>
      </c>
      <c r="K37" s="111">
        <f t="shared" si="2"/>
        <v>4.593571065835628E-3</v>
      </c>
      <c r="L37" s="79"/>
      <c r="M37" s="80"/>
      <c r="N37" s="81">
        <f>分析係数表!H40</f>
        <v>2.620230572572476E-2</v>
      </c>
      <c r="O37" s="82">
        <f t="shared" si="3"/>
        <v>0.49807592551204716</v>
      </c>
      <c r="P37" s="76">
        <f>分析係数表!C40</f>
        <v>0.83748410739660462</v>
      </c>
      <c r="Q37" s="82">
        <f t="shared" si="4"/>
        <v>0.41713067189319453</v>
      </c>
      <c r="R37" s="83">
        <v>0.41767703455391336</v>
      </c>
      <c r="S37" s="84">
        <f t="shared" si="5"/>
        <v>0.42649417557776659</v>
      </c>
      <c r="T37" s="85">
        <f>分析係数表!F40</f>
        <v>0.71877591640404714</v>
      </c>
      <c r="U37" s="86">
        <f t="shared" si="6"/>
        <v>0.30655374189189777</v>
      </c>
      <c r="V37" s="87">
        <f>分析係数表!D40</f>
        <v>8.666445513352132E-2</v>
      </c>
      <c r="W37" s="88">
        <f t="shared" si="7"/>
        <v>0</v>
      </c>
      <c r="X37" s="76">
        <f>分析係数表!E40</f>
        <v>5.191574058716205E-2</v>
      </c>
      <c r="Y37" s="89">
        <f t="shared" si="8"/>
        <v>0</v>
      </c>
    </row>
    <row r="38" spans="1:25" x14ac:dyDescent="0.2">
      <c r="A38" s="6" t="s">
        <v>26</v>
      </c>
      <c r="B38" s="5" t="s">
        <v>276</v>
      </c>
      <c r="C38" s="90"/>
      <c r="D38" s="107">
        <f>投入係数表!AM38</f>
        <v>4.6906515314977248E-5</v>
      </c>
      <c r="E38" s="110">
        <f t="shared" si="9"/>
        <v>4.6906515314977248E-3</v>
      </c>
      <c r="F38" s="85">
        <f>分析係数表!C41</f>
        <v>0.81365098605995612</v>
      </c>
      <c r="G38" s="110">
        <f t="shared" si="0"/>
        <v>3.8165532438667669E-3</v>
      </c>
      <c r="H38" s="110">
        <v>6.4557350951725788E-3</v>
      </c>
      <c r="I38" s="110">
        <f t="shared" si="1"/>
        <v>6.4557350951725788E-3</v>
      </c>
      <c r="J38" s="85">
        <f>分析係数表!G41</f>
        <v>0.45125858123569795</v>
      </c>
      <c r="K38" s="111">
        <f t="shared" si="2"/>
        <v>2.9132058598810816E-3</v>
      </c>
      <c r="L38" s="79"/>
      <c r="M38" s="80"/>
      <c r="N38" s="81">
        <f>分析係数表!H41</f>
        <v>4.9838406251507407E-2</v>
      </c>
      <c r="O38" s="82">
        <f t="shared" si="3"/>
        <v>0.94737121914404854</v>
      </c>
      <c r="P38" s="76">
        <f>分析係数表!C41</f>
        <v>0.81365098605995612</v>
      </c>
      <c r="Q38" s="82">
        <f t="shared" si="4"/>
        <v>0.77082952662137783</v>
      </c>
      <c r="R38" s="83">
        <v>0.78571120967207386</v>
      </c>
      <c r="S38" s="84">
        <f t="shared" si="5"/>
        <v>0.79216694476724647</v>
      </c>
      <c r="T38" s="85">
        <f>分析係数表!F41</f>
        <v>0.55572082379862697</v>
      </c>
      <c r="U38" s="86">
        <f t="shared" si="6"/>
        <v>0.44022366713209565</v>
      </c>
      <c r="V38" s="87">
        <f>分析係数表!D41</f>
        <v>0.14645308924485126</v>
      </c>
      <c r="W38" s="88">
        <f t="shared" si="7"/>
        <v>0</v>
      </c>
      <c r="X38" s="76">
        <f>分析係数表!E41</f>
        <v>0.13695652173913042</v>
      </c>
      <c r="Y38" s="89">
        <f t="shared" si="8"/>
        <v>0</v>
      </c>
    </row>
    <row r="39" spans="1:25" x14ac:dyDescent="0.2">
      <c r="A39" s="6" t="s">
        <v>51</v>
      </c>
      <c r="B39" s="5" t="s">
        <v>367</v>
      </c>
      <c r="C39" s="90"/>
      <c r="D39" s="107">
        <f>投入係数表!AM39</f>
        <v>2.2515127351189078E-3</v>
      </c>
      <c r="E39" s="110">
        <f t="shared" si="9"/>
        <v>0.22515127351189079</v>
      </c>
      <c r="F39" s="85">
        <f>分析係数表!C42</f>
        <v>0.2575498575498576</v>
      </c>
      <c r="G39" s="110">
        <f>E39*F39</f>
        <v>5.7987678420156501E-2</v>
      </c>
      <c r="H39" s="110">
        <v>6.5959067156204199E-2</v>
      </c>
      <c r="I39" s="110">
        <f>C39+H39</f>
        <v>6.5959067156204199E-2</v>
      </c>
      <c r="J39" s="85">
        <f>分析係数表!G42</f>
        <v>0.48351648351648352</v>
      </c>
      <c r="K39" s="111">
        <f>I39*J39</f>
        <v>3.1892296207395435E-2</v>
      </c>
      <c r="L39" s="79"/>
      <c r="M39" s="80"/>
      <c r="N39" s="81">
        <f>分析係数表!H42</f>
        <v>1.4085186435772515E-2</v>
      </c>
      <c r="O39" s="82">
        <f t="shared" si="3"/>
        <v>0.26774331783784566</v>
      </c>
      <c r="P39" s="76">
        <f>分析係数表!C42</f>
        <v>0.2575498575498576</v>
      </c>
      <c r="Q39" s="82">
        <f>O39*P39</f>
        <v>6.8957253369063401E-2</v>
      </c>
      <c r="R39" s="83">
        <v>7.2137825266428771E-2</v>
      </c>
      <c r="S39" s="84">
        <f>I39+R39</f>
        <v>0.13809689242263296</v>
      </c>
      <c r="T39" s="85">
        <f>分析係数表!F42</f>
        <v>0.55824175824175826</v>
      </c>
      <c r="U39" s="86">
        <f>S39*T39</f>
        <v>7.7091452033733562E-2</v>
      </c>
      <c r="V39" s="87">
        <f>分析係数表!D42</f>
        <v>0.94945054945054941</v>
      </c>
      <c r="W39" s="88">
        <f>ROUND(S39*V39,0)</f>
        <v>0</v>
      </c>
      <c r="X39" s="76">
        <f>分析係数表!E42</f>
        <v>0.76703296703296708</v>
      </c>
      <c r="Y39" s="89">
        <f>ROUND(S39*X39,0)</f>
        <v>0</v>
      </c>
    </row>
    <row r="40" spans="1:25" x14ac:dyDescent="0.2">
      <c r="A40" s="6" t="s">
        <v>194</v>
      </c>
      <c r="B40" s="5" t="s">
        <v>41</v>
      </c>
      <c r="C40" s="90"/>
      <c r="D40" s="107">
        <f>投入係数表!AM40</f>
        <v>2.96918241943806E-2</v>
      </c>
      <c r="E40" s="110">
        <f t="shared" si="9"/>
        <v>2.9691824194380603</v>
      </c>
      <c r="F40" s="85">
        <f>分析係数表!C43</f>
        <v>0.29732567908148977</v>
      </c>
      <c r="G40" s="110">
        <f>E40*F40</f>
        <v>0.88281417917624205</v>
      </c>
      <c r="H40" s="110">
        <v>1.1732922455967392</v>
      </c>
      <c r="I40" s="110">
        <f>C40+H40</f>
        <v>1.1732922455967392</v>
      </c>
      <c r="J40" s="85">
        <f>分析係数表!G43</f>
        <v>0.35619328972357039</v>
      </c>
      <c r="K40" s="111">
        <f>I40*J40</f>
        <v>0.4179188247662578</v>
      </c>
      <c r="L40" s="79"/>
      <c r="M40" s="80"/>
      <c r="N40" s="81">
        <f>分析係数表!H43</f>
        <v>3.7451160098403359E-2</v>
      </c>
      <c r="O40" s="82">
        <f t="shared" si="3"/>
        <v>0.71190380811405274</v>
      </c>
      <c r="P40" s="76">
        <f>分析係数表!C43</f>
        <v>0.29732567908148977</v>
      </c>
      <c r="Q40" s="82">
        <f>O40*P40</f>
        <v>0.21166728318820932</v>
      </c>
      <c r="R40" s="83">
        <v>0.33638852807358677</v>
      </c>
      <c r="S40" s="84">
        <f>I40+R40</f>
        <v>1.5096807736703259</v>
      </c>
      <c r="T40" s="85">
        <f>分析係数表!F43</f>
        <v>0.64929309981008654</v>
      </c>
      <c r="U40" s="86">
        <f>S40*T40</f>
        <v>0.98022530926009566</v>
      </c>
      <c r="V40" s="87">
        <f>分析係数表!D43</f>
        <v>0.15741717661953999</v>
      </c>
      <c r="W40" s="88">
        <f>ROUND(S40*V40,0)</f>
        <v>0</v>
      </c>
      <c r="X40" s="76">
        <f>分析係数表!E43</f>
        <v>0.1249208693817261</v>
      </c>
      <c r="Y40" s="89">
        <f>ROUND(S40*X40,0)</f>
        <v>0</v>
      </c>
    </row>
    <row r="41" spans="1:25" x14ac:dyDescent="0.2">
      <c r="A41" s="6" t="s">
        <v>340</v>
      </c>
      <c r="B41" s="5" t="s">
        <v>42</v>
      </c>
      <c r="C41" s="201">
        <f>最終需要_まとめ!C42</f>
        <v>100</v>
      </c>
      <c r="D41" s="107">
        <f>投入係数表!AM41</f>
        <v>1.8340447488156105E-2</v>
      </c>
      <c r="E41" s="110">
        <f t="shared" si="9"/>
        <v>1.8340447488156104</v>
      </c>
      <c r="F41" s="85">
        <f>分析係数表!C44</f>
        <v>0.43971020730220212</v>
      </c>
      <c r="G41" s="110">
        <f>E41*F41</f>
        <v>0.80644819670322732</v>
      </c>
      <c r="H41" s="110">
        <v>0.81577740025191903</v>
      </c>
      <c r="I41" s="110">
        <f>C41+H41</f>
        <v>100.81577740025192</v>
      </c>
      <c r="J41" s="85">
        <f>分析係数表!G44</f>
        <v>0.26333317697828229</v>
      </c>
      <c r="K41" s="111">
        <f>I41*J41</f>
        <v>26.548138952343649</v>
      </c>
      <c r="L41" s="79"/>
      <c r="M41" s="80"/>
      <c r="N41" s="81">
        <f>分析係数表!H44</f>
        <v>0.10921807920505523</v>
      </c>
      <c r="O41" s="82">
        <f t="shared" si="3"/>
        <v>2.0761110282481172</v>
      </c>
      <c r="P41" s="76">
        <f>分析係数表!C44</f>
        <v>0.43971020730220212</v>
      </c>
      <c r="Q41" s="82">
        <f>O41*P41</f>
        <v>0.91288721061336764</v>
      </c>
      <c r="R41" s="83">
        <v>0.9272056670537433</v>
      </c>
      <c r="S41" s="84">
        <f>I41+R41</f>
        <v>101.74298306730566</v>
      </c>
      <c r="T41" s="85">
        <f>分析係数表!F44</f>
        <v>0.45991838266335194</v>
      </c>
      <c r="U41" s="86">
        <f>S41*T41</f>
        <v>46.793468219660021</v>
      </c>
      <c r="V41" s="87">
        <f>分析係数表!D44</f>
        <v>0.16642431633753929</v>
      </c>
      <c r="W41" s="88">
        <f>ROUND(S41*V41,0)</f>
        <v>17</v>
      </c>
      <c r="X41" s="76">
        <f>分析係数表!E44</f>
        <v>0.11782916647122285</v>
      </c>
      <c r="Y41" s="89">
        <f>ROUND(S41*X41,0)</f>
        <v>12</v>
      </c>
    </row>
    <row r="42" spans="1:25" x14ac:dyDescent="0.2">
      <c r="A42" s="6" t="s">
        <v>341</v>
      </c>
      <c r="B42" s="5" t="s">
        <v>278</v>
      </c>
      <c r="C42" s="90"/>
      <c r="D42" s="107">
        <f>投入係数表!AM42</f>
        <v>1.2195693981894085E-3</v>
      </c>
      <c r="E42" s="110">
        <f t="shared" si="9"/>
        <v>0.12195693981894085</v>
      </c>
      <c r="F42" s="85">
        <f>分析係数表!C45</f>
        <v>1</v>
      </c>
      <c r="G42" s="110">
        <f>E42*F42</f>
        <v>0.12195693981894085</v>
      </c>
      <c r="H42" s="110">
        <v>0.13865864182220819</v>
      </c>
      <c r="I42" s="110">
        <f>C42+H42</f>
        <v>0.13865864182220819</v>
      </c>
      <c r="J42" s="85">
        <f>分析係数表!G45</f>
        <v>0</v>
      </c>
      <c r="K42" s="111">
        <f>I42*J42</f>
        <v>0</v>
      </c>
      <c r="L42" s="79"/>
      <c r="M42" s="80"/>
      <c r="N42" s="81">
        <f>分析係数表!H45</f>
        <v>0</v>
      </c>
      <c r="O42" s="82">
        <f t="shared" si="3"/>
        <v>0</v>
      </c>
      <c r="P42" s="76">
        <f>分析係数表!C45</f>
        <v>1</v>
      </c>
      <c r="Q42" s="82">
        <f>O42*P42</f>
        <v>0</v>
      </c>
      <c r="R42" s="83">
        <v>8.6151599249753054E-3</v>
      </c>
      <c r="S42" s="84">
        <f>I42+R42</f>
        <v>0.14727380174718349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3.6118016792532483E-3</v>
      </c>
      <c r="E43" s="110">
        <f t="shared" si="9"/>
        <v>0.36118016792532481</v>
      </c>
      <c r="F43" s="85">
        <f>分析係数表!C46</f>
        <v>1</v>
      </c>
      <c r="G43" s="110">
        <f>E43*F43</f>
        <v>0.36118016792532481</v>
      </c>
      <c r="H43" s="110">
        <v>0.48764816695921342</v>
      </c>
      <c r="I43" s="110">
        <f>C43+H43</f>
        <v>0.48764816695921342</v>
      </c>
      <c r="J43" s="85">
        <f>分析係数表!G46</f>
        <v>9.3457943925233638E-3</v>
      </c>
      <c r="K43" s="111">
        <f>I43*J43</f>
        <v>4.5574595042917141E-3</v>
      </c>
      <c r="L43" s="79"/>
      <c r="M43" s="80"/>
      <c r="N43" s="81">
        <f>分析係数表!H46</f>
        <v>5.0031354010901551E-2</v>
      </c>
      <c r="O43" s="82">
        <f t="shared" si="3"/>
        <v>0.95103893582675869</v>
      </c>
      <c r="P43" s="76">
        <f>分析係数表!C46</f>
        <v>1</v>
      </c>
      <c r="Q43" s="82">
        <f>O43*P43</f>
        <v>0.95103893582675869</v>
      </c>
      <c r="R43" s="83">
        <v>0.99124045439847497</v>
      </c>
      <c r="S43" s="84">
        <f>I43+R43</f>
        <v>1.4788886213576884</v>
      </c>
      <c r="T43" s="85">
        <f>分析係数表!F46</f>
        <v>0.31355140186915886</v>
      </c>
      <c r="U43" s="86">
        <f>S43*T43</f>
        <v>0.46370760043505088</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108">
        <f>投入係数表!AM44</f>
        <v>0.52024016135841267</v>
      </c>
      <c r="E44" s="96">
        <f>SUM(E5:E43)</f>
        <v>52.024016135841265</v>
      </c>
      <c r="F44" s="98">
        <f>分析係数表!C47</f>
        <v>0.44631798907903963</v>
      </c>
      <c r="G44" s="96">
        <f>SUM(G5:G43)</f>
        <v>13.959657481147387</v>
      </c>
      <c r="H44" s="96">
        <f>SUM(H5:H43)</f>
        <v>16.209194763877115</v>
      </c>
      <c r="I44" s="96">
        <f>SUM(I5:I43)</f>
        <v>116.20919476387711</v>
      </c>
      <c r="J44" s="98">
        <f>分析係数表!G47</f>
        <v>0.26122233306007958</v>
      </c>
      <c r="K44" s="112">
        <f>SUM(K5:K43)</f>
        <v>30.317158911190376</v>
      </c>
      <c r="L44" s="94">
        <f>最終需要_まとめ!$L$33</f>
        <v>0.627</v>
      </c>
      <c r="M44" s="91">
        <f>K44*L44</f>
        <v>19.008858637316365</v>
      </c>
      <c r="N44" s="95">
        <f>分析係数表!H47</f>
        <v>1</v>
      </c>
      <c r="O44" s="96">
        <f>SUM(O5:O43)</f>
        <v>19.008858637316369</v>
      </c>
      <c r="P44" s="92">
        <f>分析係数表!C47</f>
        <v>0.44631798907903963</v>
      </c>
      <c r="Q44" s="96">
        <f>SUM(Q5:Q43)</f>
        <v>8.2454127818033829</v>
      </c>
      <c r="R44" s="91">
        <f>SUM(R5:R43)</f>
        <v>9.2989234534680207</v>
      </c>
      <c r="S44" s="97">
        <f>SUM(S5:S43)</f>
        <v>125.50811821734513</v>
      </c>
      <c r="T44" s="98">
        <f>分析係数表!F47</f>
        <v>0.52393110055407954</v>
      </c>
      <c r="U44" s="99">
        <f>SUM(U5:U43)</f>
        <v>60.284371833310345</v>
      </c>
      <c r="V44" s="100">
        <f>分析係数表!D47</f>
        <v>0.10969491056701794</v>
      </c>
      <c r="W44" s="101">
        <f>SUM(W5:W43)</f>
        <v>19</v>
      </c>
      <c r="X44" s="92">
        <f>分析係数表!E47</f>
        <v>8.3823050104198563E-2</v>
      </c>
      <c r="Y44" s="102">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0.75107940679556973</v>
      </c>
      <c r="G5" s="110">
        <f t="shared" ref="G5:G38" si="0">E5*F5</f>
        <v>0</v>
      </c>
      <c r="H5" s="110">
        <f t="array" ref="H5:H43">MMULT(逆行列係数!C5:AO43,'38'!G5:G43)</f>
        <v>0.10873483108534934</v>
      </c>
      <c r="I5" s="110">
        <f t="shared" ref="I5:I38" si="1">C5+H5</f>
        <v>0.10873483108534934</v>
      </c>
      <c r="J5" s="85">
        <f>分析係数表!G8</f>
        <v>0.11972085188304657</v>
      </c>
      <c r="K5" s="111">
        <f t="shared" ref="K5:K38" si="2">I5*J5</f>
        <v>1.3017826606897197E-2</v>
      </c>
      <c r="L5" s="79" t="s">
        <v>177</v>
      </c>
      <c r="M5" s="80" t="s">
        <v>177</v>
      </c>
      <c r="N5" s="81">
        <f>分析係数表!H8</f>
        <v>1.1750518547103371E-2</v>
      </c>
      <c r="O5" s="82">
        <f t="shared" ref="O5:O43" si="3">$M$44*N5</f>
        <v>0.1159212317884861</v>
      </c>
      <c r="P5" s="76">
        <f>分析係数表!C8</f>
        <v>0.75107940679556973</v>
      </c>
      <c r="Q5" s="82">
        <f t="shared" ref="Q5:Q38" si="4">O5*P5</f>
        <v>8.7066050006707876E-2</v>
      </c>
      <c r="R5" s="83">
        <f t="array" ref="R5:R43">MMULT(逆行列係数!C5:AO43,'38'!Q5:Q43)</f>
        <v>0.12292819034314625</v>
      </c>
      <c r="S5" s="84">
        <f t="shared" ref="S5:S38" si="5">I5+R5</f>
        <v>0.2316630214284956</v>
      </c>
      <c r="T5" s="85">
        <f>分析係数表!F8</f>
        <v>0.45193117555047529</v>
      </c>
      <c r="U5" s="86">
        <f t="shared" ref="U5:U38" si="6">S5*T5</f>
        <v>0.10469574160575497</v>
      </c>
      <c r="V5" s="87">
        <f>分析係数表!D8</f>
        <v>0.30718325111298278</v>
      </c>
      <c r="W5" s="88">
        <f t="shared" ref="W5:W38" si="7">ROUND(S5*V5,0)</f>
        <v>0</v>
      </c>
      <c r="X5" s="76">
        <f>分析係数表!E8</f>
        <v>0.19756948622307785</v>
      </c>
      <c r="Y5" s="89">
        <f t="shared" ref="Y5:Y38" si="8">ROUND(S5*X5,0)</f>
        <v>0</v>
      </c>
    </row>
    <row r="6" spans="1:25" x14ac:dyDescent="0.2">
      <c r="A6" s="6" t="s">
        <v>219</v>
      </c>
      <c r="B6" s="5" t="s">
        <v>265</v>
      </c>
      <c r="C6" s="90"/>
      <c r="D6" s="107">
        <f>投入係数表!AN6</f>
        <v>0</v>
      </c>
      <c r="E6" s="110">
        <f t="shared" ref="E6:E43" si="9">$C$42*D6</f>
        <v>0</v>
      </c>
      <c r="F6" s="85">
        <f>分析係数表!C9</f>
        <v>5.0420168067226934E-2</v>
      </c>
      <c r="G6" s="110">
        <f t="shared" si="0"/>
        <v>0</v>
      </c>
      <c r="H6" s="110">
        <v>6.7617717131525444E-4</v>
      </c>
      <c r="I6" s="110">
        <f t="shared" si="1"/>
        <v>6.7617717131525444E-4</v>
      </c>
      <c r="J6" s="85">
        <f>分析係数表!G9</f>
        <v>0.2857142857142857</v>
      </c>
      <c r="K6" s="111">
        <f t="shared" si="2"/>
        <v>1.9319347751864412E-4</v>
      </c>
      <c r="L6" s="79"/>
      <c r="M6" s="80"/>
      <c r="N6" s="81">
        <f>分析係数表!H9</f>
        <v>6.077854420915537E-4</v>
      </c>
      <c r="O6" s="82">
        <f t="shared" si="3"/>
        <v>5.9959257821630739E-3</v>
      </c>
      <c r="P6" s="76">
        <f>分析係数表!C9</f>
        <v>5.0420168067226934E-2</v>
      </c>
      <c r="Q6" s="82">
        <f t="shared" si="4"/>
        <v>3.0231558565528132E-4</v>
      </c>
      <c r="R6" s="83">
        <v>3.481406260405738E-4</v>
      </c>
      <c r="S6" s="84">
        <f t="shared" si="5"/>
        <v>1.0243177973558283E-3</v>
      </c>
      <c r="T6" s="85">
        <f>分析係数表!F9</f>
        <v>0.7142857142857143</v>
      </c>
      <c r="U6" s="86">
        <f t="shared" si="6"/>
        <v>7.3165556953987739E-4</v>
      </c>
      <c r="V6" s="87">
        <f>分析係数表!D9</f>
        <v>0.14285714285714285</v>
      </c>
      <c r="W6" s="88">
        <f t="shared" si="7"/>
        <v>0</v>
      </c>
      <c r="X6" s="76">
        <f>分析係数表!E9</f>
        <v>0</v>
      </c>
      <c r="Y6" s="89">
        <f t="shared" si="8"/>
        <v>0</v>
      </c>
    </row>
    <row r="7" spans="1:25" x14ac:dyDescent="0.2">
      <c r="A7" s="6" t="s">
        <v>220</v>
      </c>
      <c r="B7" s="5" t="s">
        <v>266</v>
      </c>
      <c r="C7" s="90"/>
      <c r="D7" s="107">
        <f>投入係数表!AN7</f>
        <v>0</v>
      </c>
      <c r="E7" s="110">
        <f t="shared" si="9"/>
        <v>0</v>
      </c>
      <c r="F7" s="85">
        <f>分析係数表!C10</f>
        <v>1</v>
      </c>
      <c r="G7" s="110">
        <f t="shared" si="0"/>
        <v>0</v>
      </c>
      <c r="H7" s="110">
        <v>0.46796792799398612</v>
      </c>
      <c r="I7" s="110">
        <f t="shared" si="1"/>
        <v>0.46796792799398612</v>
      </c>
      <c r="J7" s="85">
        <f>分析係数表!G10</f>
        <v>0.17928858290304073</v>
      </c>
      <c r="K7" s="111">
        <f t="shared" si="2"/>
        <v>8.390130665411398E-2</v>
      </c>
      <c r="L7" s="79"/>
      <c r="M7" s="80"/>
      <c r="N7" s="81">
        <f>分析係数表!H10</f>
        <v>1.1866287202739858E-3</v>
      </c>
      <c r="O7" s="82">
        <f t="shared" si="3"/>
        <v>1.170633128898505E-2</v>
      </c>
      <c r="P7" s="76">
        <f>分析係数表!C10</f>
        <v>1</v>
      </c>
      <c r="Q7" s="82">
        <f t="shared" si="4"/>
        <v>1.170633128898505E-2</v>
      </c>
      <c r="R7" s="83">
        <v>1.9508426552429358E-2</v>
      </c>
      <c r="S7" s="84">
        <f t="shared" si="5"/>
        <v>0.48747635454641547</v>
      </c>
      <c r="T7" s="85">
        <f>分析係数表!F10</f>
        <v>0.51912411550965765</v>
      </c>
      <c r="U7" s="86">
        <f t="shared" si="6"/>
        <v>0.25306073138578022</v>
      </c>
      <c r="V7" s="87">
        <f>分析係数表!D10</f>
        <v>0.10594759992350354</v>
      </c>
      <c r="W7" s="88">
        <f t="shared" si="7"/>
        <v>0</v>
      </c>
      <c r="X7" s="76">
        <f>分析係数表!E10</f>
        <v>0.11550965767833238</v>
      </c>
      <c r="Y7" s="89">
        <f t="shared" si="8"/>
        <v>0</v>
      </c>
    </row>
    <row r="8" spans="1:25" x14ac:dyDescent="0.2">
      <c r="A8" s="6" t="s">
        <v>221</v>
      </c>
      <c r="B8" s="5" t="s">
        <v>27</v>
      </c>
      <c r="C8" s="90"/>
      <c r="D8" s="107">
        <f>投入係数表!AN8</f>
        <v>0</v>
      </c>
      <c r="E8" s="110">
        <f t="shared" si="9"/>
        <v>0</v>
      </c>
      <c r="F8" s="85">
        <f>分析係数表!C11</f>
        <v>1.2755102040816757E-3</v>
      </c>
      <c r="G8" s="110">
        <f t="shared" si="0"/>
        <v>0</v>
      </c>
      <c r="H8" s="110">
        <v>2.206530787744245E-4</v>
      </c>
      <c r="I8" s="110">
        <f t="shared" si="1"/>
        <v>2.206530787744245E-4</v>
      </c>
      <c r="J8" s="85">
        <f>分析係数表!G11</f>
        <v>0.5714285714285714</v>
      </c>
      <c r="K8" s="111">
        <f t="shared" si="2"/>
        <v>1.2608747358538541E-4</v>
      </c>
      <c r="L8" s="79"/>
      <c r="M8" s="80"/>
      <c r="N8" s="81">
        <f>分析係数表!H11</f>
        <v>-1.9294775939414404E-5</v>
      </c>
      <c r="O8" s="82">
        <f t="shared" si="3"/>
        <v>-1.9034685022739918E-4</v>
      </c>
      <c r="P8" s="76">
        <f>分析係数表!C11</f>
        <v>1.2755102040816757E-3</v>
      </c>
      <c r="Q8" s="82">
        <f t="shared" si="4"/>
        <v>-2.4278934977985412E-7</v>
      </c>
      <c r="R8" s="83">
        <v>5.3289333663161815E-5</v>
      </c>
      <c r="S8" s="84">
        <f t="shared" si="5"/>
        <v>2.7394241243758631E-4</v>
      </c>
      <c r="T8" s="85">
        <f>分析係数表!F11</f>
        <v>0.8571428571428571</v>
      </c>
      <c r="U8" s="86">
        <f t="shared" si="6"/>
        <v>2.3480778208935968E-4</v>
      </c>
      <c r="V8" s="87">
        <f>分析係数表!D11</f>
        <v>0.14285714285714285</v>
      </c>
      <c r="W8" s="88">
        <f t="shared" si="7"/>
        <v>0</v>
      </c>
      <c r="X8" s="76">
        <f>分析係数表!E11</f>
        <v>0</v>
      </c>
      <c r="Y8" s="89">
        <f t="shared" si="8"/>
        <v>0</v>
      </c>
    </row>
    <row r="9" spans="1:25" x14ac:dyDescent="0.2">
      <c r="A9" s="6" t="s">
        <v>222</v>
      </c>
      <c r="B9" s="5" t="s">
        <v>190</v>
      </c>
      <c r="C9" s="90"/>
      <c r="D9" s="107">
        <f>投入係数表!AN9</f>
        <v>0</v>
      </c>
      <c r="E9" s="110">
        <f t="shared" si="9"/>
        <v>0</v>
      </c>
      <c r="F9" s="85">
        <f>分析係数表!C12</f>
        <v>9.1502903081732923E-2</v>
      </c>
      <c r="G9" s="110">
        <f t="shared" si="0"/>
        <v>0</v>
      </c>
      <c r="H9" s="110">
        <v>1.5536111281676796E-2</v>
      </c>
      <c r="I9" s="110">
        <f t="shared" si="1"/>
        <v>1.5536111281676796E-2</v>
      </c>
      <c r="J9" s="85">
        <f>分析係数表!G12</f>
        <v>0.14161426479455594</v>
      </c>
      <c r="K9" s="111">
        <f t="shared" si="2"/>
        <v>2.2001349769210656E-3</v>
      </c>
      <c r="L9" s="79"/>
      <c r="M9" s="80"/>
      <c r="N9" s="81">
        <f>分析係数表!H12</f>
        <v>9.0270609232550286E-2</v>
      </c>
      <c r="O9" s="82">
        <f t="shared" si="3"/>
        <v>0.89053773878888709</v>
      </c>
      <c r="P9" s="76">
        <f>分析係数表!C12</f>
        <v>9.1502903081732923E-2</v>
      </c>
      <c r="Q9" s="82">
        <f t="shared" si="4"/>
        <v>8.1486788403025132E-2</v>
      </c>
      <c r="R9" s="83">
        <v>9.2663340448959089E-2</v>
      </c>
      <c r="S9" s="84">
        <f t="shared" si="5"/>
        <v>0.10819945173063589</v>
      </c>
      <c r="T9" s="85">
        <f>分析係数表!F12</f>
        <v>0.30579722628994743</v>
      </c>
      <c r="U9" s="86">
        <f t="shared" si="6"/>
        <v>3.308709222532151E-2</v>
      </c>
      <c r="V9" s="87">
        <f>分析係数表!D12</f>
        <v>8.803514514600741E-2</v>
      </c>
      <c r="W9" s="88">
        <f t="shared" si="7"/>
        <v>0</v>
      </c>
      <c r="X9" s="76">
        <f>分析係数表!E12</f>
        <v>7.1754673098458094E-2</v>
      </c>
      <c r="Y9" s="89">
        <f t="shared" si="8"/>
        <v>0</v>
      </c>
    </row>
    <row r="10" spans="1:25" x14ac:dyDescent="0.2">
      <c r="A10" s="6" t="s">
        <v>223</v>
      </c>
      <c r="B10" s="5" t="s">
        <v>28</v>
      </c>
      <c r="C10" s="90"/>
      <c r="D10" s="107">
        <f>投入係数表!AN10</f>
        <v>9.0497737556561094E-3</v>
      </c>
      <c r="E10" s="110">
        <f t="shared" si="9"/>
        <v>0.90497737556561098</v>
      </c>
      <c r="F10" s="85">
        <f>分析係数表!C13</f>
        <v>0</v>
      </c>
      <c r="G10" s="110">
        <f t="shared" si="0"/>
        <v>0</v>
      </c>
      <c r="H10" s="110">
        <v>0</v>
      </c>
      <c r="I10" s="110">
        <f t="shared" si="1"/>
        <v>0</v>
      </c>
      <c r="J10" s="85">
        <f>分析係数表!G13</f>
        <v>0.24752475247524752</v>
      </c>
      <c r="K10" s="111">
        <f t="shared" si="2"/>
        <v>0</v>
      </c>
      <c r="L10" s="79"/>
      <c r="M10" s="80"/>
      <c r="N10" s="81">
        <f>分析係数表!H13</f>
        <v>1.3593169649317447E-2</v>
      </c>
      <c r="O10" s="82">
        <f t="shared" si="3"/>
        <v>0.13409935598520273</v>
      </c>
      <c r="P10" s="76">
        <f>分析係数表!C13</f>
        <v>0</v>
      </c>
      <c r="Q10" s="82">
        <f t="shared" si="4"/>
        <v>0</v>
      </c>
      <c r="R10" s="83">
        <v>0</v>
      </c>
      <c r="S10" s="84">
        <f t="shared" si="5"/>
        <v>0</v>
      </c>
      <c r="T10" s="85">
        <f>分析係数表!F13</f>
        <v>0.38613861386138615</v>
      </c>
      <c r="U10" s="86">
        <f t="shared" si="6"/>
        <v>0</v>
      </c>
      <c r="V10" s="87">
        <f>分析係数表!D13</f>
        <v>0.74257425742574257</v>
      </c>
      <c r="W10" s="88">
        <f t="shared" si="7"/>
        <v>0</v>
      </c>
      <c r="X10" s="76">
        <f>分析係数表!E13</f>
        <v>0.65346534653465349</v>
      </c>
      <c r="Y10" s="89">
        <f t="shared" si="8"/>
        <v>0</v>
      </c>
    </row>
    <row r="11" spans="1:25" x14ac:dyDescent="0.2">
      <c r="A11" s="6" t="s">
        <v>224</v>
      </c>
      <c r="B11" s="5" t="s">
        <v>267</v>
      </c>
      <c r="C11" s="90"/>
      <c r="D11" s="107">
        <f>投入係数表!AN11</f>
        <v>4.072398190045249E-2</v>
      </c>
      <c r="E11" s="110">
        <f t="shared" si="9"/>
        <v>4.0723981900452486</v>
      </c>
      <c r="F11" s="85">
        <f>分析係数表!C14</f>
        <v>8.6714152988541793E-3</v>
      </c>
      <c r="G11" s="110">
        <f t="shared" si="0"/>
        <v>3.5313455968184436E-2</v>
      </c>
      <c r="H11" s="110">
        <v>5.2997904001117341E-2</v>
      </c>
      <c r="I11" s="110">
        <f t="shared" si="1"/>
        <v>5.2997904001117341E-2</v>
      </c>
      <c r="J11" s="85">
        <f>分析係数表!G14</f>
        <v>0.2</v>
      </c>
      <c r="K11" s="111">
        <f t="shared" si="2"/>
        <v>1.0599580800223468E-2</v>
      </c>
      <c r="L11" s="79"/>
      <c r="M11" s="80"/>
      <c r="N11" s="81">
        <f>分析係数表!H14</f>
        <v>1.1383917804254498E-3</v>
      </c>
      <c r="O11" s="82">
        <f t="shared" si="3"/>
        <v>1.1230464163416552E-2</v>
      </c>
      <c r="P11" s="76">
        <f>分析係数表!C14</f>
        <v>8.6714152988541793E-3</v>
      </c>
      <c r="Q11" s="82">
        <f t="shared" si="4"/>
        <v>9.7384018759883893E-5</v>
      </c>
      <c r="R11" s="83">
        <v>7.8012948518596786E-4</v>
      </c>
      <c r="S11" s="84">
        <f t="shared" si="5"/>
        <v>5.3778033486303306E-2</v>
      </c>
      <c r="T11" s="85">
        <f>分析係数表!F14</f>
        <v>0.33888888888888891</v>
      </c>
      <c r="U11" s="86">
        <f t="shared" si="6"/>
        <v>1.8224778014802788E-2</v>
      </c>
      <c r="V11" s="87">
        <f>分析係数表!D14</f>
        <v>0.15</v>
      </c>
      <c r="W11" s="88">
        <f t="shared" si="7"/>
        <v>0</v>
      </c>
      <c r="X11" s="76">
        <f>分析係数表!E14</f>
        <v>7.2222222222222215E-2</v>
      </c>
      <c r="Y11" s="89">
        <f t="shared" si="8"/>
        <v>0</v>
      </c>
    </row>
    <row r="12" spans="1:25" x14ac:dyDescent="0.2">
      <c r="A12" s="6" t="s">
        <v>225</v>
      </c>
      <c r="B12" s="5" t="s">
        <v>29</v>
      </c>
      <c r="C12" s="90"/>
      <c r="D12" s="107">
        <f>投入係数表!AN12</f>
        <v>9.0497737556561094E-3</v>
      </c>
      <c r="E12" s="110">
        <f t="shared" si="9"/>
        <v>0.90497737556561098</v>
      </c>
      <c r="F12" s="85">
        <f>分析係数表!C15</f>
        <v>0</v>
      </c>
      <c r="G12" s="110">
        <f t="shared" si="0"/>
        <v>0</v>
      </c>
      <c r="H12" s="110">
        <v>0</v>
      </c>
      <c r="I12" s="110">
        <f t="shared" si="1"/>
        <v>0</v>
      </c>
      <c r="J12" s="85">
        <f>分析係数表!G15</f>
        <v>9.5574757789997383E-2</v>
      </c>
      <c r="K12" s="111">
        <f t="shared" si="2"/>
        <v>0</v>
      </c>
      <c r="L12" s="79"/>
      <c r="M12" s="80"/>
      <c r="N12" s="81">
        <f>分析係数表!H15</f>
        <v>8.3642853697361436E-3</v>
      </c>
      <c r="O12" s="82">
        <f t="shared" si="3"/>
        <v>8.2515359573577543E-2</v>
      </c>
      <c r="P12" s="76">
        <f>分析係数表!C15</f>
        <v>0</v>
      </c>
      <c r="Q12" s="82">
        <f t="shared" si="4"/>
        <v>0</v>
      </c>
      <c r="R12" s="83">
        <v>0</v>
      </c>
      <c r="S12" s="84">
        <f t="shared" si="5"/>
        <v>0</v>
      </c>
      <c r="T12" s="85">
        <f>分析係数表!F15</f>
        <v>0.30426813301911493</v>
      </c>
      <c r="U12" s="86">
        <f t="shared" si="6"/>
        <v>0</v>
      </c>
      <c r="V12" s="87">
        <f>分析係数表!D15</f>
        <v>2.9065200314218383E-2</v>
      </c>
      <c r="W12" s="88">
        <f t="shared" si="7"/>
        <v>0</v>
      </c>
      <c r="X12" s="76">
        <f>分析係数表!E15</f>
        <v>2.5923016496465043E-2</v>
      </c>
      <c r="Y12" s="89">
        <f t="shared" si="8"/>
        <v>0</v>
      </c>
    </row>
    <row r="13" spans="1:25" x14ac:dyDescent="0.2">
      <c r="A13" s="6" t="s">
        <v>226</v>
      </c>
      <c r="B13" s="5" t="s">
        <v>30</v>
      </c>
      <c r="C13" s="90"/>
      <c r="D13" s="107">
        <f>投入係数表!AN13</f>
        <v>0</v>
      </c>
      <c r="E13" s="110">
        <f t="shared" si="9"/>
        <v>0</v>
      </c>
      <c r="F13" s="85">
        <f>分析係数表!C16</f>
        <v>2.5322997416020621E-2</v>
      </c>
      <c r="G13" s="110">
        <f t="shared" si="0"/>
        <v>0</v>
      </c>
      <c r="H13" s="110">
        <v>8.7674830478261228E-3</v>
      </c>
      <c r="I13" s="110">
        <f t="shared" si="1"/>
        <v>8.7674830478261228E-3</v>
      </c>
      <c r="J13" s="85">
        <f>分析係数表!G16</f>
        <v>3.2710280373831772E-2</v>
      </c>
      <c r="K13" s="111">
        <f t="shared" si="2"/>
        <v>2.8678682866720959E-4</v>
      </c>
      <c r="L13" s="79"/>
      <c r="M13" s="80"/>
      <c r="N13" s="81">
        <f>分析係数表!H16</f>
        <v>1.6091843133471614E-2</v>
      </c>
      <c r="O13" s="82">
        <f t="shared" si="3"/>
        <v>0.15874927308965092</v>
      </c>
      <c r="P13" s="76">
        <f>分析係数表!C16</f>
        <v>2.5322997416020621E-2</v>
      </c>
      <c r="Q13" s="82">
        <f t="shared" si="4"/>
        <v>4.0200074322443826E-3</v>
      </c>
      <c r="R13" s="83">
        <v>4.7631135079928251E-3</v>
      </c>
      <c r="S13" s="84">
        <f t="shared" si="5"/>
        <v>1.3530596555818949E-2</v>
      </c>
      <c r="T13" s="85">
        <f>分析係数表!F16</f>
        <v>0.28504672897196259</v>
      </c>
      <c r="U13" s="86">
        <f t="shared" si="6"/>
        <v>3.8568522892754946E-3</v>
      </c>
      <c r="V13" s="87">
        <f>分析係数表!D16</f>
        <v>2.8037383177570093E-2</v>
      </c>
      <c r="W13" s="88">
        <f t="shared" si="7"/>
        <v>0</v>
      </c>
      <c r="X13" s="76">
        <f>分析係数表!E16</f>
        <v>1.8691588785046728E-2</v>
      </c>
      <c r="Y13" s="89">
        <f t="shared" si="8"/>
        <v>0</v>
      </c>
    </row>
    <row r="14" spans="1:25" x14ac:dyDescent="0.2">
      <c r="A14" s="6" t="s">
        <v>2</v>
      </c>
      <c r="B14" s="5" t="s">
        <v>364</v>
      </c>
      <c r="C14" s="90"/>
      <c r="D14" s="107">
        <f>投入係数表!AN14</f>
        <v>4.5248868778280547E-3</v>
      </c>
      <c r="E14" s="110">
        <f t="shared" si="9"/>
        <v>0.45248868778280549</v>
      </c>
      <c r="F14" s="85">
        <f>分析係数表!C17</f>
        <v>1.516108654453574E-2</v>
      </c>
      <c r="G14" s="110">
        <f t="shared" si="0"/>
        <v>6.8602201558985261E-3</v>
      </c>
      <c r="H14" s="110">
        <v>4.9725954744338899E-2</v>
      </c>
      <c r="I14" s="110">
        <f t="shared" si="1"/>
        <v>4.9725954744338899E-2</v>
      </c>
      <c r="J14" s="85">
        <f>分析係数表!G17</f>
        <v>0.22093023255813954</v>
      </c>
      <c r="K14" s="111">
        <f t="shared" si="2"/>
        <v>1.0985966745842315E-2</v>
      </c>
      <c r="L14" s="79"/>
      <c r="M14" s="80"/>
      <c r="N14" s="81">
        <f>分析係数表!H17</f>
        <v>2.7205634074574307E-3</v>
      </c>
      <c r="O14" s="82">
        <f t="shared" si="3"/>
        <v>2.6838905882063283E-2</v>
      </c>
      <c r="P14" s="76">
        <f>分析係数表!C17</f>
        <v>1.516108654453574E-2</v>
      </c>
      <c r="Q14" s="82">
        <f t="shared" si="4"/>
        <v>4.0690697483861078E-4</v>
      </c>
      <c r="R14" s="83">
        <v>9.0624390397888767E-4</v>
      </c>
      <c r="S14" s="84">
        <f t="shared" si="5"/>
        <v>5.0632198648317785E-2</v>
      </c>
      <c r="T14" s="85">
        <f>分析係数表!F17</f>
        <v>0.34593023255813954</v>
      </c>
      <c r="U14" s="86">
        <f t="shared" si="6"/>
        <v>1.751520825334249E-2</v>
      </c>
      <c r="V14" s="87">
        <f>分析係数表!D17</f>
        <v>0.13372093023255813</v>
      </c>
      <c r="W14" s="88">
        <f t="shared" si="7"/>
        <v>0</v>
      </c>
      <c r="X14" s="76">
        <f>分析係数表!E17</f>
        <v>0.10174418604651163</v>
      </c>
      <c r="Y14" s="89">
        <f t="shared" si="8"/>
        <v>0</v>
      </c>
    </row>
    <row r="15" spans="1:25" x14ac:dyDescent="0.2">
      <c r="A15" s="6" t="s">
        <v>3</v>
      </c>
      <c r="B15" s="5" t="s">
        <v>31</v>
      </c>
      <c r="C15" s="90"/>
      <c r="D15" s="107">
        <f>投入係数表!AN15</f>
        <v>9.0497737556561094E-3</v>
      </c>
      <c r="E15" s="110">
        <f t="shared" si="9"/>
        <v>0.90497737556561098</v>
      </c>
      <c r="F15" s="85">
        <f>分析係数表!C18</f>
        <v>0.19618745035742657</v>
      </c>
      <c r="G15" s="110">
        <f t="shared" si="0"/>
        <v>0.17754520394337248</v>
      </c>
      <c r="H15" s="110">
        <v>0.26749925277872888</v>
      </c>
      <c r="I15" s="110">
        <f t="shared" si="1"/>
        <v>0.26749925277872888</v>
      </c>
      <c r="J15" s="85">
        <f>分析係数表!G18</f>
        <v>0.21566025215660253</v>
      </c>
      <c r="K15" s="111">
        <f t="shared" si="2"/>
        <v>5.7688956305963428E-2</v>
      </c>
      <c r="L15" s="79"/>
      <c r="M15" s="80"/>
      <c r="N15" s="81">
        <f>分析係数表!H18</f>
        <v>4.341324586368241E-4</v>
      </c>
      <c r="O15" s="82">
        <f t="shared" si="3"/>
        <v>4.2828041301164821E-3</v>
      </c>
      <c r="P15" s="76">
        <f>分析係数表!C18</f>
        <v>0.19618745035742657</v>
      </c>
      <c r="Q15" s="82">
        <f t="shared" si="4"/>
        <v>8.4023242266780885E-4</v>
      </c>
      <c r="R15" s="83">
        <v>2.5368825668229673E-3</v>
      </c>
      <c r="S15" s="84">
        <f t="shared" si="5"/>
        <v>0.27003613534555182</v>
      </c>
      <c r="T15" s="85">
        <f>分析係数表!F18</f>
        <v>0.46051758460517583</v>
      </c>
      <c r="U15" s="86">
        <f t="shared" si="6"/>
        <v>0.12435638880544987</v>
      </c>
      <c r="V15" s="87">
        <f>分析係数表!D18</f>
        <v>0.10152621101526212</v>
      </c>
      <c r="W15" s="88">
        <f t="shared" si="7"/>
        <v>0</v>
      </c>
      <c r="X15" s="76">
        <f>分析係数表!E18</f>
        <v>9.0245520902455204E-2</v>
      </c>
      <c r="Y15" s="89">
        <f t="shared" si="8"/>
        <v>0</v>
      </c>
    </row>
    <row r="16" spans="1:25" x14ac:dyDescent="0.2">
      <c r="A16" s="6" t="s">
        <v>4</v>
      </c>
      <c r="B16" s="5" t="s">
        <v>32</v>
      </c>
      <c r="C16" s="90"/>
      <c r="D16" s="107">
        <f>投入係数表!AN16</f>
        <v>0</v>
      </c>
      <c r="E16" s="110">
        <f t="shared" si="9"/>
        <v>0</v>
      </c>
      <c r="F16" s="85">
        <f>分析係数表!C19</f>
        <v>5.4503729202524331E-2</v>
      </c>
      <c r="G16" s="110">
        <f t="shared" si="0"/>
        <v>0</v>
      </c>
      <c r="H16" s="110">
        <v>1.805004834486422E-2</v>
      </c>
      <c r="I16" s="110">
        <f t="shared" si="1"/>
        <v>1.805004834486422E-2</v>
      </c>
      <c r="J16" s="85">
        <f>分析係数表!G19</f>
        <v>5.7142857142857141E-2</v>
      </c>
      <c r="K16" s="111">
        <f t="shared" si="2"/>
        <v>1.0314313339922412E-3</v>
      </c>
      <c r="L16" s="79"/>
      <c r="M16" s="80"/>
      <c r="N16" s="81">
        <f>分析係数表!H19</f>
        <v>-1.1576865563648642E-4</v>
      </c>
      <c r="O16" s="82">
        <f t="shared" si="3"/>
        <v>-1.142081101364395E-3</v>
      </c>
      <c r="P16" s="76">
        <f>分析係数表!C19</f>
        <v>5.4503729202524331E-2</v>
      </c>
      <c r="Q16" s="82">
        <f t="shared" si="4"/>
        <v>-6.224767907608573E-5</v>
      </c>
      <c r="R16" s="83">
        <v>3.3408193507662877E-4</v>
      </c>
      <c r="S16" s="84">
        <f t="shared" si="5"/>
        <v>1.8384130279940847E-2</v>
      </c>
      <c r="T16" s="85">
        <f>分析係数表!F19</f>
        <v>0.24047619047619048</v>
      </c>
      <c r="U16" s="86">
        <f t="shared" si="6"/>
        <v>4.4209456149381559E-3</v>
      </c>
      <c r="V16" s="87">
        <f>分析係数表!D19</f>
        <v>7.3809523809523811E-2</v>
      </c>
      <c r="W16" s="88">
        <f t="shared" si="7"/>
        <v>0</v>
      </c>
      <c r="X16" s="76">
        <f>分析係数表!E19</f>
        <v>0.05</v>
      </c>
      <c r="Y16" s="89">
        <f t="shared" si="8"/>
        <v>0</v>
      </c>
    </row>
    <row r="17" spans="1:25" x14ac:dyDescent="0.2">
      <c r="A17" s="6" t="s">
        <v>5</v>
      </c>
      <c r="B17" s="5" t="s">
        <v>33</v>
      </c>
      <c r="C17" s="90"/>
      <c r="D17" s="107">
        <f>投入係数表!AN17</f>
        <v>0</v>
      </c>
      <c r="E17" s="110">
        <f t="shared" si="9"/>
        <v>0</v>
      </c>
      <c r="F17" s="85">
        <f>分析係数表!C20</f>
        <v>8.1453634085213444E-3</v>
      </c>
      <c r="G17" s="110">
        <f t="shared" si="0"/>
        <v>0</v>
      </c>
      <c r="H17" s="110">
        <v>8.816152469932061E-3</v>
      </c>
      <c r="I17" s="110">
        <f t="shared" si="1"/>
        <v>8.816152469932061E-3</v>
      </c>
      <c r="J17" s="85">
        <f>分析係数表!G20</f>
        <v>0.10256410256410256</v>
      </c>
      <c r="K17" s="111">
        <f t="shared" si="2"/>
        <v>9.0422076614687799E-4</v>
      </c>
      <c r="L17" s="79"/>
      <c r="M17" s="80"/>
      <c r="N17" s="81">
        <f>分析係数表!H20</f>
        <v>5.4025372630360328E-4</v>
      </c>
      <c r="O17" s="82">
        <f t="shared" si="3"/>
        <v>5.329711806367177E-3</v>
      </c>
      <c r="P17" s="76">
        <f>分析係数表!C20</f>
        <v>8.1453634085213444E-3</v>
      </c>
      <c r="Q17" s="82">
        <f t="shared" si="4"/>
        <v>4.3412439525547404E-5</v>
      </c>
      <c r="R17" s="83">
        <v>1.2351069140999045E-4</v>
      </c>
      <c r="S17" s="84">
        <f t="shared" si="5"/>
        <v>8.9396631613420513E-3</v>
      </c>
      <c r="T17" s="85">
        <f>分析係数表!F20</f>
        <v>0.23076923076923078</v>
      </c>
      <c r="U17" s="86">
        <f t="shared" si="6"/>
        <v>2.062999191078935E-3</v>
      </c>
      <c r="V17" s="87">
        <f>分析係数表!D20</f>
        <v>8.9743589743589744E-2</v>
      </c>
      <c r="W17" s="88">
        <f t="shared" si="7"/>
        <v>0</v>
      </c>
      <c r="X17" s="76">
        <f>分析係数表!E20</f>
        <v>6.4102564102564097E-2</v>
      </c>
      <c r="Y17" s="89">
        <f t="shared" si="8"/>
        <v>0</v>
      </c>
    </row>
    <row r="18" spans="1:25" x14ac:dyDescent="0.2">
      <c r="A18" s="6" t="s">
        <v>6</v>
      </c>
      <c r="B18" s="5" t="s">
        <v>34</v>
      </c>
      <c r="C18" s="90"/>
      <c r="D18" s="107">
        <f>投入係数表!AN18</f>
        <v>0</v>
      </c>
      <c r="E18" s="110">
        <f t="shared" si="9"/>
        <v>0</v>
      </c>
      <c r="F18" s="85">
        <f>分析係数表!C21</f>
        <v>1.4319809069212375E-2</v>
      </c>
      <c r="G18" s="110">
        <f t="shared" si="0"/>
        <v>0</v>
      </c>
      <c r="H18" s="110">
        <v>1.4844470035373021E-2</v>
      </c>
      <c r="I18" s="110">
        <f t="shared" si="1"/>
        <v>1.4844470035373021E-2</v>
      </c>
      <c r="J18" s="85">
        <f>分析係数表!G21</f>
        <v>0.28315412186379929</v>
      </c>
      <c r="K18" s="111">
        <f t="shared" si="2"/>
        <v>4.203272877399529E-3</v>
      </c>
      <c r="L18" s="79"/>
      <c r="M18" s="80"/>
      <c r="N18" s="81">
        <f>分析係数表!H21</f>
        <v>8.9720708118276973E-4</v>
      </c>
      <c r="O18" s="82">
        <f t="shared" si="3"/>
        <v>8.8511285355740623E-3</v>
      </c>
      <c r="P18" s="76">
        <f>分析係数表!C21</f>
        <v>1.4319809069212375E-2</v>
      </c>
      <c r="Q18" s="82">
        <f t="shared" si="4"/>
        <v>1.2674647067647789E-4</v>
      </c>
      <c r="R18" s="83">
        <v>3.3448351716501952E-4</v>
      </c>
      <c r="S18" s="84">
        <f t="shared" si="5"/>
        <v>1.517895355253804E-2</v>
      </c>
      <c r="T18" s="85">
        <f>分析係数表!F21</f>
        <v>0.4265232974910394</v>
      </c>
      <c r="U18" s="86">
        <f t="shared" si="6"/>
        <v>6.4741773216918513E-3</v>
      </c>
      <c r="V18" s="87">
        <f>分析係数表!D21</f>
        <v>0.22580645161290322</v>
      </c>
      <c r="W18" s="88">
        <f t="shared" si="7"/>
        <v>0</v>
      </c>
      <c r="X18" s="76">
        <f>分析係数表!E21</f>
        <v>0.13261648745519714</v>
      </c>
      <c r="Y18" s="89">
        <f t="shared" si="8"/>
        <v>0</v>
      </c>
    </row>
    <row r="19" spans="1:25" x14ac:dyDescent="0.2">
      <c r="A19" s="6" t="s">
        <v>7</v>
      </c>
      <c r="B19" s="5" t="s">
        <v>268</v>
      </c>
      <c r="C19" s="90"/>
      <c r="D19" s="107">
        <f>投入係数表!AN19</f>
        <v>0</v>
      </c>
      <c r="E19" s="110">
        <f t="shared" si="9"/>
        <v>0</v>
      </c>
      <c r="F19" s="85">
        <f>分析係数表!C22</f>
        <v>8.8888888888888351E-3</v>
      </c>
      <c r="G19" s="110">
        <f t="shared" si="0"/>
        <v>0</v>
      </c>
      <c r="H19" s="110">
        <v>5.2014337352723099E-4</v>
      </c>
      <c r="I19" s="110">
        <f t="shared" si="1"/>
        <v>5.2014337352723099E-4</v>
      </c>
      <c r="J19" s="85">
        <f>分析係数表!G22</f>
        <v>0.19767441860465115</v>
      </c>
      <c r="K19" s="111">
        <f t="shared" si="2"/>
        <v>1.0281903895305728E-4</v>
      </c>
      <c r="L19" s="79"/>
      <c r="M19" s="80"/>
      <c r="N19" s="81">
        <f>分析係数表!H22</f>
        <v>3.8589551878828809E-5</v>
      </c>
      <c r="O19" s="82">
        <f t="shared" si="3"/>
        <v>3.8069370045479837E-4</v>
      </c>
      <c r="P19" s="76">
        <f>分析係数表!C22</f>
        <v>8.8888888888888351E-3</v>
      </c>
      <c r="Q19" s="82">
        <f t="shared" si="4"/>
        <v>3.3839440040426319E-6</v>
      </c>
      <c r="R19" s="83">
        <v>3.4104473041024419E-5</v>
      </c>
      <c r="S19" s="84">
        <f t="shared" si="5"/>
        <v>5.5424784656825539E-4</v>
      </c>
      <c r="T19" s="85">
        <f>分析係数表!F22</f>
        <v>0.41860465116279072</v>
      </c>
      <c r="U19" s="86">
        <f t="shared" si="6"/>
        <v>2.320107264704325E-4</v>
      </c>
      <c r="V19" s="87">
        <f>分析係数表!D22</f>
        <v>6.1046511627906974E-2</v>
      </c>
      <c r="W19" s="88">
        <f t="shared" si="7"/>
        <v>0</v>
      </c>
      <c r="X19" s="76">
        <f>分析係数表!E22</f>
        <v>3.7790697674418602E-2</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0.2156319290465632</v>
      </c>
      <c r="K20" s="111">
        <f t="shared" si="2"/>
        <v>0</v>
      </c>
      <c r="L20" s="79"/>
      <c r="M20" s="80"/>
      <c r="N20" s="81">
        <f>分析係数表!H23</f>
        <v>2.8942163909121605E-5</v>
      </c>
      <c r="O20" s="82">
        <f t="shared" si="3"/>
        <v>2.8552027534109876E-4</v>
      </c>
      <c r="P20" s="76">
        <f>分析係数表!C23</f>
        <v>0</v>
      </c>
      <c r="Q20" s="82">
        <f t="shared" si="4"/>
        <v>0</v>
      </c>
      <c r="R20" s="83">
        <v>0</v>
      </c>
      <c r="S20" s="84">
        <f t="shared" si="5"/>
        <v>0</v>
      </c>
      <c r="T20" s="85">
        <f>分析係数表!F23</f>
        <v>0.44096452328159647</v>
      </c>
      <c r="U20" s="86">
        <f t="shared" si="6"/>
        <v>0</v>
      </c>
      <c r="V20" s="87">
        <f>分析係数表!D23</f>
        <v>2.8547671840354769E-2</v>
      </c>
      <c r="W20" s="88">
        <f t="shared" si="7"/>
        <v>0</v>
      </c>
      <c r="X20" s="76">
        <f>分析係数表!E23</f>
        <v>2.5221729490022174E-2</v>
      </c>
      <c r="Y20" s="89">
        <f t="shared" si="8"/>
        <v>0</v>
      </c>
    </row>
    <row r="21" spans="1:25" x14ac:dyDescent="0.2">
      <c r="A21" s="6" t="s">
        <v>9</v>
      </c>
      <c r="B21" s="5" t="s">
        <v>270</v>
      </c>
      <c r="C21" s="90"/>
      <c r="D21" s="107">
        <f>投入係数表!AN21</f>
        <v>4.5248868778280547E-3</v>
      </c>
      <c r="E21" s="110">
        <f t="shared" si="9"/>
        <v>0.45248868778280549</v>
      </c>
      <c r="F21" s="85">
        <f>分析係数表!C24</f>
        <v>3.6742192284139663E-2</v>
      </c>
      <c r="G21" s="110">
        <f t="shared" si="0"/>
        <v>1.6625426372913876E-2</v>
      </c>
      <c r="H21" s="110">
        <v>1.7939639641024841E-2</v>
      </c>
      <c r="I21" s="110">
        <f t="shared" si="1"/>
        <v>1.7939639641024841E-2</v>
      </c>
      <c r="J21" s="85">
        <f>分析係数表!G24</f>
        <v>0.21568627450980393</v>
      </c>
      <c r="K21" s="111">
        <f t="shared" si="2"/>
        <v>3.8693340402210443E-3</v>
      </c>
      <c r="L21" s="79"/>
      <c r="M21" s="80"/>
      <c r="N21" s="81">
        <f>分析係数表!H24</f>
        <v>3.6660074284887369E-4</v>
      </c>
      <c r="O21" s="82">
        <f t="shared" si="3"/>
        <v>3.6165901543205848E-3</v>
      </c>
      <c r="P21" s="76">
        <f>分析係数表!C24</f>
        <v>3.6742192284139663E-2</v>
      </c>
      <c r="Q21" s="82">
        <f t="shared" si="4"/>
        <v>1.3288145086297326E-4</v>
      </c>
      <c r="R21" s="83">
        <v>5.2579206063174558E-4</v>
      </c>
      <c r="S21" s="84">
        <f t="shared" si="5"/>
        <v>1.8465431701656588E-2</v>
      </c>
      <c r="T21" s="85">
        <f>分析係数表!F24</f>
        <v>0.41176470588235292</v>
      </c>
      <c r="U21" s="86">
        <f t="shared" si="6"/>
        <v>7.603413053623301E-3</v>
      </c>
      <c r="V21" s="87">
        <f>分析係数表!D24</f>
        <v>8.8235294117647065E-2</v>
      </c>
      <c r="W21" s="88">
        <f t="shared" si="7"/>
        <v>0</v>
      </c>
      <c r="X21" s="76">
        <f>分析係数表!E24</f>
        <v>6.8627450980392163E-2</v>
      </c>
      <c r="Y21" s="89">
        <f t="shared" si="8"/>
        <v>0</v>
      </c>
    </row>
    <row r="22" spans="1:25" x14ac:dyDescent="0.2">
      <c r="A22" s="6" t="s">
        <v>10</v>
      </c>
      <c r="B22" s="5" t="s">
        <v>271</v>
      </c>
      <c r="C22" s="90"/>
      <c r="D22" s="107">
        <f>投入係数表!AN22</f>
        <v>4.5248868778280547E-3</v>
      </c>
      <c r="E22" s="110">
        <f t="shared" si="9"/>
        <v>0.45248868778280549</v>
      </c>
      <c r="F22" s="85">
        <f>分析係数表!C25</f>
        <v>5.4298642533936459E-3</v>
      </c>
      <c r="G22" s="110">
        <f t="shared" si="0"/>
        <v>2.4569521508568536E-3</v>
      </c>
      <c r="H22" s="110">
        <v>5.952509859496055E-3</v>
      </c>
      <c r="I22" s="110">
        <f t="shared" si="1"/>
        <v>5.952509859496055E-3</v>
      </c>
      <c r="J22" s="85">
        <f>分析係数表!G25</f>
        <v>0.19285714285714287</v>
      </c>
      <c r="K22" s="111">
        <f t="shared" si="2"/>
        <v>1.147984044331382E-3</v>
      </c>
      <c r="L22" s="79"/>
      <c r="M22" s="80"/>
      <c r="N22" s="81">
        <f>分析係数表!H25</f>
        <v>5.0166417442477451E-4</v>
      </c>
      <c r="O22" s="82">
        <f t="shared" si="3"/>
        <v>4.949018105912379E-3</v>
      </c>
      <c r="P22" s="76">
        <f>分析係数表!C25</f>
        <v>5.4298642533936459E-3</v>
      </c>
      <c r="Q22" s="82">
        <f t="shared" si="4"/>
        <v>2.6872496502691557E-5</v>
      </c>
      <c r="R22" s="83">
        <v>1.2294642460129439E-4</v>
      </c>
      <c r="S22" s="84">
        <f t="shared" si="5"/>
        <v>6.0754562840973497E-3</v>
      </c>
      <c r="T22" s="85">
        <f>分析係数表!F25</f>
        <v>0.35</v>
      </c>
      <c r="U22" s="86">
        <f t="shared" si="6"/>
        <v>2.1264096994340724E-3</v>
      </c>
      <c r="V22" s="87">
        <f>分析係数表!D25</f>
        <v>1.4285714285714285E-2</v>
      </c>
      <c r="W22" s="88">
        <f t="shared" si="7"/>
        <v>0</v>
      </c>
      <c r="X22" s="76">
        <f>分析係数表!E25</f>
        <v>0</v>
      </c>
      <c r="Y22" s="89">
        <f t="shared" si="8"/>
        <v>0</v>
      </c>
    </row>
    <row r="23" spans="1:25" x14ac:dyDescent="0.2">
      <c r="A23" s="6" t="s">
        <v>11</v>
      </c>
      <c r="B23" s="5" t="s">
        <v>35</v>
      </c>
      <c r="C23" s="90"/>
      <c r="D23" s="107">
        <f>投入係数表!AN23</f>
        <v>0</v>
      </c>
      <c r="E23" s="110">
        <f t="shared" si="9"/>
        <v>0</v>
      </c>
      <c r="F23" s="85">
        <f>分析係数表!C26</f>
        <v>0.48330404217926182</v>
      </c>
      <c r="G23" s="110">
        <f t="shared" si="0"/>
        <v>0</v>
      </c>
      <c r="H23" s="110">
        <v>6.5695626770810589E-2</v>
      </c>
      <c r="I23" s="110">
        <f t="shared" si="1"/>
        <v>6.5695626770810589E-2</v>
      </c>
      <c r="J23" s="85">
        <f>分析係数表!G26</f>
        <v>0.1963757396449704</v>
      </c>
      <c r="K23" s="111">
        <f t="shared" si="2"/>
        <v>1.2901027298557848E-2</v>
      </c>
      <c r="L23" s="79"/>
      <c r="M23" s="80"/>
      <c r="N23" s="81">
        <f>分析係数表!H26</f>
        <v>1.0805074526072066E-2</v>
      </c>
      <c r="O23" s="82">
        <f t="shared" si="3"/>
        <v>0.10659423612734355</v>
      </c>
      <c r="P23" s="76">
        <f>分析係数表!C26</f>
        <v>0.48330404217926182</v>
      </c>
      <c r="Q23" s="82">
        <f t="shared" si="4"/>
        <v>5.1517425193355837E-2</v>
      </c>
      <c r="R23" s="83">
        <v>5.63122181981719E-2</v>
      </c>
      <c r="S23" s="84">
        <f t="shared" si="5"/>
        <v>0.12200784496898248</v>
      </c>
      <c r="T23" s="85">
        <f>分析係数表!F26</f>
        <v>0.33515162721893493</v>
      </c>
      <c r="U23" s="86">
        <f t="shared" si="6"/>
        <v>4.0891127774830026E-2</v>
      </c>
      <c r="V23" s="87">
        <f>分析係数表!D26</f>
        <v>3.2359467455621301E-2</v>
      </c>
      <c r="W23" s="88">
        <f t="shared" si="7"/>
        <v>0</v>
      </c>
      <c r="X23" s="76">
        <f>分析係数表!E26</f>
        <v>3.5133136094674555E-2</v>
      </c>
      <c r="Y23" s="89">
        <f t="shared" si="8"/>
        <v>0</v>
      </c>
    </row>
    <row r="24" spans="1:25" x14ac:dyDescent="0.2">
      <c r="A24" s="6" t="s">
        <v>12</v>
      </c>
      <c r="B24" s="5" t="s">
        <v>365</v>
      </c>
      <c r="C24" s="90"/>
      <c r="D24" s="107">
        <f>投入係数表!AN24</f>
        <v>0</v>
      </c>
      <c r="E24" s="110">
        <f t="shared" si="9"/>
        <v>0</v>
      </c>
      <c r="F24" s="85">
        <f>分析係数表!C27</f>
        <v>1.5397419891801878E-2</v>
      </c>
      <c r="G24" s="110">
        <f t="shared" si="0"/>
        <v>0</v>
      </c>
      <c r="H24" s="110">
        <v>1.0411257265335045E-4</v>
      </c>
      <c r="I24" s="110">
        <f t="shared" si="1"/>
        <v>1.0411257265335045E-4</v>
      </c>
      <c r="J24" s="85">
        <f>分析係数表!G27</f>
        <v>0.17525773195876287</v>
      </c>
      <c r="K24" s="111">
        <f t="shared" si="2"/>
        <v>1.8246533351618117E-5</v>
      </c>
      <c r="L24" s="79"/>
      <c r="M24" s="80"/>
      <c r="N24" s="81">
        <f>分析係数表!H27</f>
        <v>1.0544595050889971E-2</v>
      </c>
      <c r="O24" s="82">
        <f t="shared" si="3"/>
        <v>0.10402455364927365</v>
      </c>
      <c r="P24" s="76">
        <f>分析係数表!C27</f>
        <v>1.5397419891801878E-2</v>
      </c>
      <c r="Q24" s="82">
        <f t="shared" si="4"/>
        <v>1.6017097315951378E-3</v>
      </c>
      <c r="R24" s="83">
        <v>1.6161211498956034E-3</v>
      </c>
      <c r="S24" s="84">
        <f t="shared" si="5"/>
        <v>1.7202337225489539E-3</v>
      </c>
      <c r="T24" s="85">
        <f>分析係数表!F27</f>
        <v>0.32989690721649484</v>
      </c>
      <c r="U24" s="86">
        <f t="shared" si="6"/>
        <v>5.6749978475841771E-4</v>
      </c>
      <c r="V24" s="87">
        <f>分析係数表!D27</f>
        <v>0.91752577319587625</v>
      </c>
      <c r="W24" s="88">
        <f t="shared" si="7"/>
        <v>0</v>
      </c>
      <c r="X24" s="76">
        <f>分析係数表!E27</f>
        <v>1.0412371134020619</v>
      </c>
      <c r="Y24" s="89">
        <f t="shared" si="8"/>
        <v>0</v>
      </c>
    </row>
    <row r="25" spans="1:25" x14ac:dyDescent="0.2">
      <c r="A25" s="6" t="s">
        <v>13</v>
      </c>
      <c r="B25" s="5" t="s">
        <v>191</v>
      </c>
      <c r="C25" s="90"/>
      <c r="D25" s="107">
        <f>投入係数表!AN25</f>
        <v>0</v>
      </c>
      <c r="E25" s="110">
        <f t="shared" si="9"/>
        <v>0</v>
      </c>
      <c r="F25" s="85">
        <f>分析係数表!C28</f>
        <v>9.0111373607829948E-2</v>
      </c>
      <c r="G25" s="110">
        <f t="shared" si="0"/>
        <v>0</v>
      </c>
      <c r="H25" s="110">
        <v>5.2371166601071547E-3</v>
      </c>
      <c r="I25" s="110">
        <f t="shared" si="1"/>
        <v>5.2371166601071547E-3</v>
      </c>
      <c r="J25" s="85">
        <f>分析係数表!G28</f>
        <v>0.1250338294993234</v>
      </c>
      <c r="K25" s="111">
        <f t="shared" si="2"/>
        <v>6.54816751547904E-4</v>
      </c>
      <c r="L25" s="79"/>
      <c r="M25" s="80"/>
      <c r="N25" s="81">
        <f>分析係数表!H28</f>
        <v>1.9400897207081182E-2</v>
      </c>
      <c r="O25" s="82">
        <f t="shared" si="3"/>
        <v>0.19139375790364987</v>
      </c>
      <c r="P25" s="76">
        <f>分析係数表!C28</f>
        <v>9.0111373607829948E-2</v>
      </c>
      <c r="Q25" s="82">
        <f t="shared" si="4"/>
        <v>1.724675442466235E-2</v>
      </c>
      <c r="R25" s="83">
        <v>1.8644160342571041E-2</v>
      </c>
      <c r="S25" s="84">
        <f t="shared" si="5"/>
        <v>2.3881277002678197E-2</v>
      </c>
      <c r="T25" s="85">
        <f>分析係数表!F28</f>
        <v>0.21434370771312586</v>
      </c>
      <c r="U25" s="86">
        <f t="shared" si="6"/>
        <v>5.1188014576782495E-3</v>
      </c>
      <c r="V25" s="87">
        <f>分析係数表!D28</f>
        <v>6.0081190798376184E-2</v>
      </c>
      <c r="W25" s="88">
        <f t="shared" si="7"/>
        <v>0</v>
      </c>
      <c r="X25" s="76">
        <f>分析係数表!E28</f>
        <v>5.0067658998646819E-2</v>
      </c>
      <c r="Y25" s="89">
        <f t="shared" si="8"/>
        <v>0</v>
      </c>
    </row>
    <row r="26" spans="1:25" x14ac:dyDescent="0.2">
      <c r="A26" s="6" t="s">
        <v>14</v>
      </c>
      <c r="B26" s="5" t="s">
        <v>50</v>
      </c>
      <c r="C26" s="90"/>
      <c r="D26" s="107">
        <f>投入係数表!AN26</f>
        <v>0.59728506787330315</v>
      </c>
      <c r="E26" s="110">
        <f t="shared" si="9"/>
        <v>59.728506787330318</v>
      </c>
      <c r="F26" s="85">
        <f>分析係数表!C29</f>
        <v>0.6629566210045662</v>
      </c>
      <c r="G26" s="110">
        <f t="shared" si="0"/>
        <v>39.597409037376806</v>
      </c>
      <c r="H26" s="110">
        <v>40.997031244952936</v>
      </c>
      <c r="I26" s="110">
        <f t="shared" si="1"/>
        <v>40.997031244952936</v>
      </c>
      <c r="J26" s="85">
        <f>分析係数表!G29</f>
        <v>0.25902590967011185</v>
      </c>
      <c r="K26" s="111">
        <f t="shared" si="2"/>
        <v>10.619293311997932</v>
      </c>
      <c r="L26" s="79"/>
      <c r="M26" s="80"/>
      <c r="N26" s="81">
        <f>分析係数表!H29</f>
        <v>9.3869084945251077E-3</v>
      </c>
      <c r="O26" s="82">
        <f t="shared" si="3"/>
        <v>9.2603742635629704E-2</v>
      </c>
      <c r="P26" s="76">
        <f>分析係数表!C29</f>
        <v>0.6629566210045662</v>
      </c>
      <c r="Q26" s="82">
        <f t="shared" si="4"/>
        <v>6.139226431009355E-2</v>
      </c>
      <c r="R26" s="83">
        <v>9.2491186114329729E-2</v>
      </c>
      <c r="S26" s="84">
        <f t="shared" si="5"/>
        <v>41.089522431067266</v>
      </c>
      <c r="T26" s="85">
        <f>分析係数表!F29</f>
        <v>0.37484071924111567</v>
      </c>
      <c r="U26" s="86">
        <f t="shared" si="6"/>
        <v>15.40202614133521</v>
      </c>
      <c r="V26" s="87">
        <f>分析係数表!D29</f>
        <v>5.6137618575676056E-2</v>
      </c>
      <c r="W26" s="88">
        <f t="shared" si="7"/>
        <v>2</v>
      </c>
      <c r="X26" s="76">
        <f>分析係数表!E29</f>
        <v>4.1412997309924961E-2</v>
      </c>
      <c r="Y26" s="89">
        <f t="shared" si="8"/>
        <v>2</v>
      </c>
    </row>
    <row r="27" spans="1:25" x14ac:dyDescent="0.2">
      <c r="A27" s="6" t="s">
        <v>15</v>
      </c>
      <c r="B27" s="5" t="s">
        <v>36</v>
      </c>
      <c r="C27" s="90"/>
      <c r="D27" s="107">
        <f>投入係数表!AN27</f>
        <v>0</v>
      </c>
      <c r="E27" s="110">
        <f t="shared" si="9"/>
        <v>0</v>
      </c>
      <c r="F27" s="85">
        <f>分析係数表!C30</f>
        <v>1</v>
      </c>
      <c r="G27" s="110">
        <f t="shared" si="0"/>
        <v>0</v>
      </c>
      <c r="H27" s="110">
        <v>0.10308698528449894</v>
      </c>
      <c r="I27" s="110">
        <f t="shared" si="1"/>
        <v>0.10308698528449894</v>
      </c>
      <c r="J27" s="85">
        <f>分析係数表!G30</f>
        <v>0.34461622907327782</v>
      </c>
      <c r="K27" s="111">
        <f t="shared" si="2"/>
        <v>3.5525448135276506E-2</v>
      </c>
      <c r="L27" s="79"/>
      <c r="M27" s="80"/>
      <c r="N27" s="81">
        <f>分析係数表!H30</f>
        <v>0</v>
      </c>
      <c r="O27" s="82">
        <f t="shared" si="3"/>
        <v>0</v>
      </c>
      <c r="P27" s="76">
        <f>分析係数表!C30</f>
        <v>1</v>
      </c>
      <c r="Q27" s="82">
        <f t="shared" si="4"/>
        <v>0</v>
      </c>
      <c r="R27" s="83">
        <v>2.6454933923969137E-2</v>
      </c>
      <c r="S27" s="84">
        <f t="shared" si="5"/>
        <v>0.12954191920846808</v>
      </c>
      <c r="T27" s="85">
        <f>分析係数表!F30</f>
        <v>0.44085628030372337</v>
      </c>
      <c r="U27" s="86">
        <f t="shared" si="6"/>
        <v>5.7109368645650693E-2</v>
      </c>
      <c r="V27" s="87">
        <f>分析係数表!D30</f>
        <v>0.13612661238678986</v>
      </c>
      <c r="W27" s="88">
        <f t="shared" si="7"/>
        <v>0</v>
      </c>
      <c r="X27" s="76">
        <f>分析係数表!E30</f>
        <v>8.9744762601774775E-2</v>
      </c>
      <c r="Y27" s="89">
        <f t="shared" si="8"/>
        <v>0</v>
      </c>
    </row>
    <row r="28" spans="1:25" x14ac:dyDescent="0.2">
      <c r="A28" s="6" t="s">
        <v>16</v>
      </c>
      <c r="B28" s="5" t="s">
        <v>192</v>
      </c>
      <c r="C28" s="90"/>
      <c r="D28" s="107">
        <f>投入係数表!AN28</f>
        <v>0</v>
      </c>
      <c r="E28" s="110">
        <f t="shared" si="9"/>
        <v>0</v>
      </c>
      <c r="F28" s="85">
        <f>分析係数表!C31</f>
        <v>0.28926065839179704</v>
      </c>
      <c r="G28" s="110">
        <f t="shared" si="0"/>
        <v>0</v>
      </c>
      <c r="H28" s="110">
        <v>0.22566896664274025</v>
      </c>
      <c r="I28" s="110">
        <f t="shared" si="1"/>
        <v>0.22566896664274025</v>
      </c>
      <c r="J28" s="85">
        <f>分析係数表!G31</f>
        <v>7.0113314447592071E-2</v>
      </c>
      <c r="K28" s="111">
        <f t="shared" si="2"/>
        <v>1.5822399219285611E-2</v>
      </c>
      <c r="L28" s="79"/>
      <c r="M28" s="80"/>
      <c r="N28" s="81">
        <f>分析係数表!H31</f>
        <v>2.2806425160387826E-2</v>
      </c>
      <c r="O28" s="82">
        <f t="shared" si="3"/>
        <v>0.22498997696878587</v>
      </c>
      <c r="P28" s="76">
        <f>分析係数表!C31</f>
        <v>0.28926065839179704</v>
      </c>
      <c r="Q28" s="82">
        <f t="shared" si="4"/>
        <v>6.5080748869546248E-2</v>
      </c>
      <c r="R28" s="83">
        <v>8.2605660916271362E-2</v>
      </c>
      <c r="S28" s="84">
        <f t="shared" si="5"/>
        <v>0.30827462755901158</v>
      </c>
      <c r="T28" s="85">
        <f>分析係数表!F31</f>
        <v>0.24929178470254956</v>
      </c>
      <c r="U28" s="86">
        <f t="shared" si="6"/>
        <v>7.6850332082699771E-2</v>
      </c>
      <c r="V28" s="87">
        <f>分析係数表!D31</f>
        <v>2.124645892351275E-3</v>
      </c>
      <c r="W28" s="88">
        <f t="shared" si="7"/>
        <v>0</v>
      </c>
      <c r="X28" s="76">
        <f>分析係数表!E31</f>
        <v>9.4428706326723328E-4</v>
      </c>
      <c r="Y28" s="89">
        <f t="shared" si="8"/>
        <v>0</v>
      </c>
    </row>
    <row r="29" spans="1:25" x14ac:dyDescent="0.2">
      <c r="A29" s="6" t="s">
        <v>17</v>
      </c>
      <c r="B29" s="5" t="s">
        <v>272</v>
      </c>
      <c r="C29" s="90"/>
      <c r="D29" s="107">
        <f>投入係数表!AN29</f>
        <v>0</v>
      </c>
      <c r="E29" s="110">
        <f t="shared" si="9"/>
        <v>0</v>
      </c>
      <c r="F29" s="85">
        <f>分析係数表!C32</f>
        <v>1</v>
      </c>
      <c r="G29" s="110">
        <f t="shared" si="0"/>
        <v>0</v>
      </c>
      <c r="H29" s="110">
        <v>8.2144075999858568E-2</v>
      </c>
      <c r="I29" s="110">
        <f t="shared" si="1"/>
        <v>8.2144075999858568E-2</v>
      </c>
      <c r="J29" s="85">
        <f>分析係数表!G32</f>
        <v>0.14014251781472684</v>
      </c>
      <c r="K29" s="111">
        <f t="shared" si="2"/>
        <v>1.1511877634184455E-2</v>
      </c>
      <c r="L29" s="79"/>
      <c r="M29" s="80"/>
      <c r="N29" s="81">
        <f>分析係数表!H32</f>
        <v>6.3576286720370464E-3</v>
      </c>
      <c r="O29" s="82">
        <f t="shared" si="3"/>
        <v>6.2719287149928041E-2</v>
      </c>
      <c r="P29" s="76">
        <f>分析係数表!C32</f>
        <v>1</v>
      </c>
      <c r="Q29" s="82">
        <f t="shared" si="4"/>
        <v>6.2719287149928041E-2</v>
      </c>
      <c r="R29" s="83">
        <v>8.2698060179688573E-2</v>
      </c>
      <c r="S29" s="84">
        <f t="shared" si="5"/>
        <v>0.16484213617954713</v>
      </c>
      <c r="T29" s="85">
        <f>分析係数表!F32</f>
        <v>0.4833729216152019</v>
      </c>
      <c r="U29" s="86">
        <f t="shared" si="6"/>
        <v>7.9680224970398672E-2</v>
      </c>
      <c r="V29" s="87">
        <f>分析係数表!D32</f>
        <v>1.3657957244655582E-2</v>
      </c>
      <c r="W29" s="88">
        <f t="shared" si="7"/>
        <v>0</v>
      </c>
      <c r="X29" s="76">
        <f>分析係数表!E32</f>
        <v>2.0783847980997625E-2</v>
      </c>
      <c r="Y29" s="89">
        <f t="shared" si="8"/>
        <v>0</v>
      </c>
    </row>
    <row r="30" spans="1:25" x14ac:dyDescent="0.2">
      <c r="A30" s="6" t="s">
        <v>18</v>
      </c>
      <c r="B30" s="5" t="s">
        <v>273</v>
      </c>
      <c r="C30" s="90"/>
      <c r="D30" s="107">
        <f>投入係数表!AN30</f>
        <v>0</v>
      </c>
      <c r="E30" s="110">
        <f t="shared" si="9"/>
        <v>0</v>
      </c>
      <c r="F30" s="85">
        <f>分析係数表!C33</f>
        <v>0.49161290322580642</v>
      </c>
      <c r="G30" s="110">
        <f t="shared" si="0"/>
        <v>0</v>
      </c>
      <c r="H30" s="110">
        <v>1.8712000669240662E-2</v>
      </c>
      <c r="I30" s="110">
        <f t="shared" si="1"/>
        <v>1.8712000669240662E-2</v>
      </c>
      <c r="J30" s="85">
        <f>分析係数表!G33</f>
        <v>0.50851900393184801</v>
      </c>
      <c r="K30" s="111">
        <f t="shared" si="2"/>
        <v>9.5154079418943351E-3</v>
      </c>
      <c r="L30" s="79"/>
      <c r="M30" s="80"/>
      <c r="N30" s="81">
        <f>分析係数表!H33</f>
        <v>9.3579663306159861E-4</v>
      </c>
      <c r="O30" s="82">
        <f t="shared" si="3"/>
        <v>9.2318222360288603E-3</v>
      </c>
      <c r="P30" s="76">
        <f>分析係数表!C33</f>
        <v>0.49161290322580642</v>
      </c>
      <c r="Q30" s="82">
        <f t="shared" si="4"/>
        <v>4.5384829315187041E-3</v>
      </c>
      <c r="R30" s="83">
        <v>1.7089420022759878E-2</v>
      </c>
      <c r="S30" s="84">
        <f t="shared" si="5"/>
        <v>3.5801420692000541E-2</v>
      </c>
      <c r="T30" s="85">
        <f>分析係数表!F33</f>
        <v>0.64744429882044563</v>
      </c>
      <c r="U30" s="86">
        <f t="shared" si="6"/>
        <v>2.3179425716708082E-2</v>
      </c>
      <c r="V30" s="87">
        <f>分析係数表!D33</f>
        <v>9.6985583224115338E-2</v>
      </c>
      <c r="W30" s="88">
        <f t="shared" si="7"/>
        <v>0</v>
      </c>
      <c r="X30" s="76">
        <f>分析係数表!E33</f>
        <v>7.7326343381389259E-2</v>
      </c>
      <c r="Y30" s="89">
        <f t="shared" si="8"/>
        <v>0</v>
      </c>
    </row>
    <row r="31" spans="1:25" x14ac:dyDescent="0.2">
      <c r="A31" s="6" t="s">
        <v>19</v>
      </c>
      <c r="B31" s="5" t="s">
        <v>274</v>
      </c>
      <c r="C31" s="90"/>
      <c r="D31" s="107">
        <f>投入係数表!AN31</f>
        <v>0.23076923076923078</v>
      </c>
      <c r="E31" s="110">
        <f t="shared" si="9"/>
        <v>23.076923076923077</v>
      </c>
      <c r="F31" s="85">
        <f>分析係数表!C34</f>
        <v>0.2705469644902635</v>
      </c>
      <c r="G31" s="110">
        <f t="shared" si="0"/>
        <v>6.24339148823685</v>
      </c>
      <c r="H31" s="110">
        <v>7.1388019053266971</v>
      </c>
      <c r="I31" s="110">
        <f t="shared" si="1"/>
        <v>7.1388019053266971</v>
      </c>
      <c r="J31" s="85">
        <f>分析係数表!G34</f>
        <v>0.42499396086641439</v>
      </c>
      <c r="K31" s="111">
        <f t="shared" si="2"/>
        <v>3.0339476975854986</v>
      </c>
      <c r="L31" s="79"/>
      <c r="M31" s="80"/>
      <c r="N31" s="81">
        <f>分析係数表!H34</f>
        <v>0.15790844628816747</v>
      </c>
      <c r="O31" s="82">
        <f t="shared" si="3"/>
        <v>1.5577986222610349</v>
      </c>
      <c r="P31" s="76">
        <f>分析係数表!C34</f>
        <v>0.2705469644902635</v>
      </c>
      <c r="Q31" s="82">
        <f t="shared" si="4"/>
        <v>0.42145768853983762</v>
      </c>
      <c r="R31" s="83">
        <v>0.46372917244943818</v>
      </c>
      <c r="S31" s="84">
        <f t="shared" si="5"/>
        <v>7.6025310777761357</v>
      </c>
      <c r="T31" s="85">
        <f>分析係数表!F34</f>
        <v>0.70062001771479188</v>
      </c>
      <c r="U31" s="86">
        <f t="shared" si="6"/>
        <v>5.3264854583887722</v>
      </c>
      <c r="V31" s="87">
        <f>分析係数表!D34</f>
        <v>0.29060310814075208</v>
      </c>
      <c r="W31" s="88">
        <f t="shared" si="7"/>
        <v>2</v>
      </c>
      <c r="X31" s="76">
        <f>分析係数表!E34</f>
        <v>0.1754569611079797</v>
      </c>
      <c r="Y31" s="89">
        <f t="shared" si="8"/>
        <v>1</v>
      </c>
    </row>
    <row r="32" spans="1:25" x14ac:dyDescent="0.2">
      <c r="A32" s="6" t="s">
        <v>20</v>
      </c>
      <c r="B32" s="5" t="s">
        <v>37</v>
      </c>
      <c r="C32" s="90"/>
      <c r="D32" s="107">
        <f>投入係数表!AN32</f>
        <v>0</v>
      </c>
      <c r="E32" s="110">
        <f t="shared" si="9"/>
        <v>0</v>
      </c>
      <c r="F32" s="85">
        <f>分析係数表!C35</f>
        <v>0.21972666596037715</v>
      </c>
      <c r="G32" s="110">
        <f t="shared" si="0"/>
        <v>0</v>
      </c>
      <c r="H32" s="110">
        <v>0.24933680351336221</v>
      </c>
      <c r="I32" s="110">
        <f t="shared" si="1"/>
        <v>0.24933680351336221</v>
      </c>
      <c r="J32" s="85">
        <f>分析係数表!G35</f>
        <v>0.31464737793851716</v>
      </c>
      <c r="K32" s="111">
        <f t="shared" si="2"/>
        <v>7.8453171449050674E-2</v>
      </c>
      <c r="L32" s="79"/>
      <c r="M32" s="80"/>
      <c r="N32" s="81">
        <f>分析係数表!H35</f>
        <v>5.9051661762577784E-2</v>
      </c>
      <c r="O32" s="82">
        <f t="shared" si="3"/>
        <v>0.58255653512095518</v>
      </c>
      <c r="P32" s="76">
        <f>分析係数表!C35</f>
        <v>0.21972666596037715</v>
      </c>
      <c r="Q32" s="82">
        <f t="shared" si="4"/>
        <v>0.12800320519555683</v>
      </c>
      <c r="R32" s="83">
        <v>0.16096149222970291</v>
      </c>
      <c r="S32" s="84">
        <f t="shared" si="5"/>
        <v>0.41029829574306509</v>
      </c>
      <c r="T32" s="85">
        <f>分析係数表!F35</f>
        <v>0.64647377938517181</v>
      </c>
      <c r="U32" s="86">
        <f t="shared" si="6"/>
        <v>0.26524708992431423</v>
      </c>
      <c r="V32" s="87">
        <f>分析係数表!D35</f>
        <v>0.15370705244122965</v>
      </c>
      <c r="W32" s="88">
        <f t="shared" si="7"/>
        <v>0</v>
      </c>
      <c r="X32" s="76">
        <f>分析係数表!E35</f>
        <v>0.14195298372513562</v>
      </c>
      <c r="Y32" s="89">
        <f t="shared" si="8"/>
        <v>0</v>
      </c>
    </row>
    <row r="33" spans="1:25" x14ac:dyDescent="0.2">
      <c r="A33" s="6" t="s">
        <v>21</v>
      </c>
      <c r="B33" s="5" t="s">
        <v>38</v>
      </c>
      <c r="C33" s="90"/>
      <c r="D33" s="107">
        <f>投入係数表!AN33</f>
        <v>0</v>
      </c>
      <c r="E33" s="110">
        <f t="shared" si="9"/>
        <v>0</v>
      </c>
      <c r="F33" s="85">
        <f>分析係数表!C36</f>
        <v>0.80551211884284601</v>
      </c>
      <c r="G33" s="110">
        <f t="shared" si="0"/>
        <v>0</v>
      </c>
      <c r="H33" s="110">
        <v>0.28140391621564881</v>
      </c>
      <c r="I33" s="110">
        <f t="shared" si="1"/>
        <v>0.28140391621564881</v>
      </c>
      <c r="J33" s="85">
        <f>分析係数表!G36</f>
        <v>2.1071752951861943E-2</v>
      </c>
      <c r="K33" s="111">
        <f t="shared" si="2"/>
        <v>5.9296738021826084E-3</v>
      </c>
      <c r="L33" s="79"/>
      <c r="M33" s="80"/>
      <c r="N33" s="81">
        <f>分析係数表!H36</f>
        <v>0.17565964015242874</v>
      </c>
      <c r="O33" s="82">
        <f t="shared" si="3"/>
        <v>1.7329177244702423</v>
      </c>
      <c r="P33" s="76">
        <f>分析係数表!C36</f>
        <v>0.80551211884284601</v>
      </c>
      <c r="Q33" s="82">
        <f t="shared" si="4"/>
        <v>1.3958862280183482</v>
      </c>
      <c r="R33" s="83">
        <v>1.454891577791861</v>
      </c>
      <c r="S33" s="84">
        <f t="shared" si="5"/>
        <v>1.7362954940075097</v>
      </c>
      <c r="T33" s="85">
        <f>分析係数表!F36</f>
        <v>0.88071450196790801</v>
      </c>
      <c r="U33" s="86">
        <f t="shared" si="6"/>
        <v>1.5291806212739467</v>
      </c>
      <c r="V33" s="87">
        <f>分析係数表!D36</f>
        <v>1.0838631547078413E-2</v>
      </c>
      <c r="W33" s="88">
        <f t="shared" si="7"/>
        <v>0</v>
      </c>
      <c r="X33" s="76">
        <f>分析係数表!E36</f>
        <v>2.6642446260974873E-3</v>
      </c>
      <c r="Y33" s="89">
        <f t="shared" si="8"/>
        <v>0</v>
      </c>
    </row>
    <row r="34" spans="1:25" x14ac:dyDescent="0.2">
      <c r="A34" s="6" t="s">
        <v>22</v>
      </c>
      <c r="B34" s="5" t="s">
        <v>377</v>
      </c>
      <c r="C34" s="90"/>
      <c r="D34" s="107">
        <f>投入係数表!AN34</f>
        <v>8.5972850678733032E-2</v>
      </c>
      <c r="E34" s="110">
        <f t="shared" si="9"/>
        <v>8.5972850678733028</v>
      </c>
      <c r="F34" s="85">
        <f>分析係数表!C37</f>
        <v>0.2431087913880281</v>
      </c>
      <c r="G34" s="110">
        <f t="shared" si="0"/>
        <v>2.0900755820690198</v>
      </c>
      <c r="H34" s="110">
        <v>3.6658730884103017</v>
      </c>
      <c r="I34" s="110">
        <f t="shared" si="1"/>
        <v>3.6658730884103017</v>
      </c>
      <c r="J34" s="85">
        <f>分析係数表!G37</f>
        <v>0.38193760262725779</v>
      </c>
      <c r="K34" s="111">
        <f t="shared" si="2"/>
        <v>1.4001347789232121</v>
      </c>
      <c r="L34" s="79"/>
      <c r="M34" s="80"/>
      <c r="N34" s="81">
        <f>分析係数表!H37</f>
        <v>4.6944189860595245E-2</v>
      </c>
      <c r="O34" s="82">
        <f t="shared" si="3"/>
        <v>0.46311388660326225</v>
      </c>
      <c r="P34" s="76">
        <f>分析係数表!C37</f>
        <v>0.2431087913880281</v>
      </c>
      <c r="Q34" s="82">
        <f t="shared" si="4"/>
        <v>0.11258705724713139</v>
      </c>
      <c r="R34" s="83">
        <v>0.14565742126521336</v>
      </c>
      <c r="S34" s="84">
        <f t="shared" si="5"/>
        <v>3.811530509675515</v>
      </c>
      <c r="T34" s="85">
        <f>分析係数表!F37</f>
        <v>0.60410509031198689</v>
      </c>
      <c r="U34" s="86">
        <f t="shared" si="6"/>
        <v>2.3025649827744203</v>
      </c>
      <c r="V34" s="87">
        <f>分析係数表!D37</f>
        <v>0.12627257799671593</v>
      </c>
      <c r="W34" s="88">
        <f t="shared" si="7"/>
        <v>0</v>
      </c>
      <c r="X34" s="76">
        <f>分析係数表!E37</f>
        <v>0.11362889983579638</v>
      </c>
      <c r="Y34" s="89">
        <f t="shared" si="8"/>
        <v>0</v>
      </c>
    </row>
    <row r="35" spans="1:25" x14ac:dyDescent="0.2">
      <c r="A35" s="6" t="s">
        <v>23</v>
      </c>
      <c r="B35" s="5" t="s">
        <v>193</v>
      </c>
      <c r="C35" s="90"/>
      <c r="D35" s="107">
        <f>投入係数表!AN35</f>
        <v>0</v>
      </c>
      <c r="E35" s="110">
        <f t="shared" si="9"/>
        <v>0</v>
      </c>
      <c r="F35" s="85">
        <f>分析係数表!C38</f>
        <v>1.1157894736842144E-2</v>
      </c>
      <c r="G35" s="110">
        <f t="shared" si="0"/>
        <v>0</v>
      </c>
      <c r="H35" s="110">
        <v>6.9311401336505964E-3</v>
      </c>
      <c r="I35" s="110">
        <f t="shared" si="1"/>
        <v>6.9311401336505964E-3</v>
      </c>
      <c r="J35" s="85">
        <f>分析係数表!G38</f>
        <v>0.27611940298507465</v>
      </c>
      <c r="K35" s="111">
        <f t="shared" si="2"/>
        <v>1.9138222757094931E-3</v>
      </c>
      <c r="L35" s="79"/>
      <c r="M35" s="80"/>
      <c r="N35" s="81">
        <f>分析係数表!H38</f>
        <v>4.123293618252858E-2</v>
      </c>
      <c r="O35" s="82">
        <f t="shared" si="3"/>
        <v>0.40677121893595208</v>
      </c>
      <c r="P35" s="76">
        <f>分析係数表!C38</f>
        <v>1.1157894736842144E-2</v>
      </c>
      <c r="Q35" s="82">
        <f t="shared" si="4"/>
        <v>4.538710442864323E-3</v>
      </c>
      <c r="R35" s="83">
        <v>5.6532701155844675E-3</v>
      </c>
      <c r="S35" s="84">
        <f t="shared" si="5"/>
        <v>1.2584410249235064E-2</v>
      </c>
      <c r="T35" s="85">
        <f>分析係数表!F38</f>
        <v>0.61194029850746268</v>
      </c>
      <c r="U35" s="86">
        <f t="shared" si="6"/>
        <v>7.7009077644572778E-3</v>
      </c>
      <c r="V35" s="87">
        <f>分析係数表!D38</f>
        <v>0.16417910447761194</v>
      </c>
      <c r="W35" s="88">
        <f t="shared" si="7"/>
        <v>0</v>
      </c>
      <c r="X35" s="76">
        <f>分析係数表!E38</f>
        <v>0.15671641791044777</v>
      </c>
      <c r="Y35" s="89">
        <f t="shared" si="8"/>
        <v>0</v>
      </c>
    </row>
    <row r="36" spans="1:25" x14ac:dyDescent="0.2">
      <c r="A36" s="6" t="s">
        <v>24</v>
      </c>
      <c r="B36" s="5" t="s">
        <v>39</v>
      </c>
      <c r="C36" s="90"/>
      <c r="D36" s="107">
        <f>投入係数表!AN36</f>
        <v>0</v>
      </c>
      <c r="E36" s="110">
        <f t="shared" si="9"/>
        <v>0</v>
      </c>
      <c r="F36" s="85">
        <f>分析係数表!C39</f>
        <v>1</v>
      </c>
      <c r="G36" s="110">
        <f t="shared" si="0"/>
        <v>0</v>
      </c>
      <c r="H36" s="110">
        <v>0.137111350209914</v>
      </c>
      <c r="I36" s="110">
        <f t="shared" si="1"/>
        <v>0.137111350209914</v>
      </c>
      <c r="J36" s="85">
        <f>分析係数表!G39</f>
        <v>0.35370879120879123</v>
      </c>
      <c r="K36" s="111">
        <f t="shared" si="2"/>
        <v>4.849748994375392E-2</v>
      </c>
      <c r="L36" s="79"/>
      <c r="M36" s="80"/>
      <c r="N36" s="81">
        <f>分析係数表!H39</f>
        <v>3.7431865322463944E-3</v>
      </c>
      <c r="O36" s="82">
        <f t="shared" si="3"/>
        <v>3.6927288944115441E-2</v>
      </c>
      <c r="P36" s="76">
        <f>分析係数表!C39</f>
        <v>1</v>
      </c>
      <c r="Q36" s="82">
        <f t="shared" si="4"/>
        <v>3.6927288944115441E-2</v>
      </c>
      <c r="R36" s="83">
        <v>0.13452535057805615</v>
      </c>
      <c r="S36" s="84">
        <f t="shared" si="5"/>
        <v>0.27163670078797014</v>
      </c>
      <c r="T36" s="85">
        <f>分析係数表!F39</f>
        <v>0.70432692307692313</v>
      </c>
      <c r="U36" s="86">
        <f t="shared" si="6"/>
        <v>0.19132104166075783</v>
      </c>
      <c r="V36" s="87">
        <f>分析係数表!D39</f>
        <v>3.9285714285714285E-2</v>
      </c>
      <c r="W36" s="88">
        <f t="shared" si="7"/>
        <v>0</v>
      </c>
      <c r="X36" s="76">
        <f>分析係数表!E39</f>
        <v>4.7939560439560443E-2</v>
      </c>
      <c r="Y36" s="89">
        <f t="shared" si="8"/>
        <v>0</v>
      </c>
    </row>
    <row r="37" spans="1:25" x14ac:dyDescent="0.2">
      <c r="A37" s="6" t="s">
        <v>25</v>
      </c>
      <c r="B37" s="5" t="s">
        <v>40</v>
      </c>
      <c r="C37" s="90"/>
      <c r="D37" s="107">
        <f>投入係数表!AN37</f>
        <v>0</v>
      </c>
      <c r="E37" s="110">
        <f t="shared" si="9"/>
        <v>0</v>
      </c>
      <c r="F37" s="85">
        <f>分析係数表!C40</f>
        <v>0.83748410739660462</v>
      </c>
      <c r="G37" s="110">
        <f t="shared" si="0"/>
        <v>0</v>
      </c>
      <c r="H37" s="110">
        <v>3.4260709015070077E-3</v>
      </c>
      <c r="I37" s="110">
        <f t="shared" si="1"/>
        <v>3.4260709015070077E-3</v>
      </c>
      <c r="J37" s="85">
        <f>分析係数表!G40</f>
        <v>0.52098192071653671</v>
      </c>
      <c r="K37" s="111">
        <f t="shared" si="2"/>
        <v>1.7849209987781574E-3</v>
      </c>
      <c r="L37" s="79"/>
      <c r="M37" s="80"/>
      <c r="N37" s="81">
        <f>分析係数表!H40</f>
        <v>2.620230572572476E-2</v>
      </c>
      <c r="O37" s="82">
        <f t="shared" si="3"/>
        <v>0.25849102260880807</v>
      </c>
      <c r="P37" s="76">
        <f>分析係数表!C40</f>
        <v>0.83748410739660462</v>
      </c>
      <c r="Q37" s="82">
        <f t="shared" si="4"/>
        <v>0.21648212333957317</v>
      </c>
      <c r="R37" s="83">
        <v>0.21676567417118445</v>
      </c>
      <c r="S37" s="84">
        <f t="shared" si="5"/>
        <v>0.22019174507269146</v>
      </c>
      <c r="T37" s="85">
        <f>分析係数表!F40</f>
        <v>0.71877591640404714</v>
      </c>
      <c r="U37" s="86">
        <f t="shared" si="6"/>
        <v>0.15826852334923014</v>
      </c>
      <c r="V37" s="87">
        <f>分析係数表!D40</f>
        <v>8.666445513352132E-2</v>
      </c>
      <c r="W37" s="88">
        <f t="shared" si="7"/>
        <v>0</v>
      </c>
      <c r="X37" s="76">
        <f>分析係数表!E40</f>
        <v>5.191574058716205E-2</v>
      </c>
      <c r="Y37" s="89">
        <f t="shared" si="8"/>
        <v>0</v>
      </c>
    </row>
    <row r="38" spans="1:25" x14ac:dyDescent="0.2">
      <c r="A38" s="6" t="s">
        <v>26</v>
      </c>
      <c r="B38" s="5" t="s">
        <v>276</v>
      </c>
      <c r="C38" s="90"/>
      <c r="D38" s="107">
        <f>投入係数表!AN38</f>
        <v>0</v>
      </c>
      <c r="E38" s="110">
        <f t="shared" si="9"/>
        <v>0</v>
      </c>
      <c r="F38" s="85">
        <f>分析係数表!C41</f>
        <v>0.81365098605995612</v>
      </c>
      <c r="G38" s="110">
        <f t="shared" si="0"/>
        <v>0</v>
      </c>
      <c r="H38" s="110">
        <v>2.6962214883956771E-3</v>
      </c>
      <c r="I38" s="110">
        <f t="shared" si="1"/>
        <v>2.6962214883956771E-3</v>
      </c>
      <c r="J38" s="85">
        <f>分析係数表!G41</f>
        <v>0.45125858123569795</v>
      </c>
      <c r="K38" s="111">
        <f t="shared" si="2"/>
        <v>1.2166930835506352E-3</v>
      </c>
      <c r="L38" s="79"/>
      <c r="M38" s="80"/>
      <c r="N38" s="81">
        <f>分析係数表!H41</f>
        <v>4.9838406251507407E-2</v>
      </c>
      <c r="O38" s="82">
        <f t="shared" si="3"/>
        <v>0.49166591413737215</v>
      </c>
      <c r="P38" s="76">
        <f>分析係数表!C41</f>
        <v>0.81365098605995612</v>
      </c>
      <c r="Q38" s="82">
        <f t="shared" si="4"/>
        <v>0.40004445584994258</v>
      </c>
      <c r="R38" s="83">
        <v>0.40776773913443359</v>
      </c>
      <c r="S38" s="84">
        <f t="shared" si="5"/>
        <v>0.41046396062282925</v>
      </c>
      <c r="T38" s="85">
        <f>分析係数表!F41</f>
        <v>0.55572082379862697</v>
      </c>
      <c r="U38" s="86">
        <f t="shared" si="6"/>
        <v>0.22810337033696584</v>
      </c>
      <c r="V38" s="87">
        <f>分析係数表!D41</f>
        <v>0.14645308924485126</v>
      </c>
      <c r="W38" s="88">
        <f t="shared" si="7"/>
        <v>0</v>
      </c>
      <c r="X38" s="76">
        <f>分析係数表!E41</f>
        <v>0.13695652173913042</v>
      </c>
      <c r="Y38" s="89">
        <f t="shared" si="8"/>
        <v>0</v>
      </c>
    </row>
    <row r="39" spans="1:25" x14ac:dyDescent="0.2">
      <c r="A39" s="6" t="s">
        <v>51</v>
      </c>
      <c r="B39" s="5" t="s">
        <v>367</v>
      </c>
      <c r="C39" s="90"/>
      <c r="D39" s="107">
        <f>投入係数表!AN39</f>
        <v>0</v>
      </c>
      <c r="E39" s="110">
        <f t="shared" si="9"/>
        <v>0</v>
      </c>
      <c r="F39" s="85">
        <f>分析係数表!C42</f>
        <v>0.2575498575498576</v>
      </c>
      <c r="G39" s="110">
        <f>E39*F39</f>
        <v>0</v>
      </c>
      <c r="H39" s="110">
        <v>1.2000388258587909E-2</v>
      </c>
      <c r="I39" s="110">
        <f>C39+H39</f>
        <v>1.2000388258587909E-2</v>
      </c>
      <c r="J39" s="85">
        <f>分析係数表!G42</f>
        <v>0.48351648351648352</v>
      </c>
      <c r="K39" s="111">
        <f>I39*J39</f>
        <v>5.8023855316249231E-3</v>
      </c>
      <c r="L39" s="79"/>
      <c r="M39" s="80"/>
      <c r="N39" s="81">
        <f>分析係数表!H42</f>
        <v>1.4085186435772515E-2</v>
      </c>
      <c r="O39" s="82">
        <f t="shared" si="3"/>
        <v>0.13895320066600142</v>
      </c>
      <c r="P39" s="76">
        <f>分析係数表!C42</f>
        <v>0.2575498575498576</v>
      </c>
      <c r="Q39" s="82">
        <f>O39*P39</f>
        <v>3.5787377037625447E-2</v>
      </c>
      <c r="R39" s="83">
        <v>3.7438027551170337E-2</v>
      </c>
      <c r="S39" s="84">
        <f>I39+R39</f>
        <v>4.9438415809758246E-2</v>
      </c>
      <c r="T39" s="85">
        <f>分析係数表!F42</f>
        <v>0.55824175824175826</v>
      </c>
      <c r="U39" s="86">
        <f>S39*T39</f>
        <v>2.7598588166326581E-2</v>
      </c>
      <c r="V39" s="87">
        <f>分析係数表!D42</f>
        <v>0.94945054945054941</v>
      </c>
      <c r="W39" s="88">
        <f>ROUND(S39*V39,0)</f>
        <v>0</v>
      </c>
      <c r="X39" s="76">
        <f>分析係数表!E42</f>
        <v>0.76703296703296708</v>
      </c>
      <c r="Y39" s="89">
        <f>ROUND(S39*X39,0)</f>
        <v>0</v>
      </c>
    </row>
    <row r="40" spans="1:25" x14ac:dyDescent="0.2">
      <c r="A40" s="6" t="s">
        <v>194</v>
      </c>
      <c r="B40" s="5" t="s">
        <v>41</v>
      </c>
      <c r="C40" s="90"/>
      <c r="D40" s="107">
        <f>投入係数表!AN40</f>
        <v>0</v>
      </c>
      <c r="E40" s="110">
        <f t="shared" si="9"/>
        <v>0</v>
      </c>
      <c r="F40" s="85">
        <f>分析係数表!C43</f>
        <v>0.29732567908148977</v>
      </c>
      <c r="G40" s="110">
        <f>E40*F40</f>
        <v>0</v>
      </c>
      <c r="H40" s="110">
        <v>0.69972926414419778</v>
      </c>
      <c r="I40" s="110">
        <f>C40+H40</f>
        <v>0.69972926414419778</v>
      </c>
      <c r="J40" s="85">
        <f>分析係数表!G43</f>
        <v>0.35619328972357039</v>
      </c>
      <c r="K40" s="111">
        <f>I40*J40</f>
        <v>0.24923886851137494</v>
      </c>
      <c r="L40" s="79"/>
      <c r="M40" s="80"/>
      <c r="N40" s="81">
        <f>分析係数表!H43</f>
        <v>3.7451160098403359E-2</v>
      </c>
      <c r="O40" s="82">
        <f t="shared" si="3"/>
        <v>0.36946323629138184</v>
      </c>
      <c r="P40" s="76">
        <f>分析係数表!C43</f>
        <v>0.29732567908148977</v>
      </c>
      <c r="Q40" s="82">
        <f>O40*P40</f>
        <v>0.10985090762598002</v>
      </c>
      <c r="R40" s="83">
        <v>0.17457863382218425</v>
      </c>
      <c r="S40" s="84">
        <f>I40+R40</f>
        <v>0.87430789796638209</v>
      </c>
      <c r="T40" s="85">
        <f>分析係数表!F43</f>
        <v>0.64929309981008654</v>
      </c>
      <c r="U40" s="86">
        <f>S40*T40</f>
        <v>0.56768208525903308</v>
      </c>
      <c r="V40" s="87">
        <f>分析係数表!D43</f>
        <v>0.15741717661953999</v>
      </c>
      <c r="W40" s="88">
        <f>ROUND(S40*V40,0)</f>
        <v>0</v>
      </c>
      <c r="X40" s="76">
        <f>分析係数表!E43</f>
        <v>0.1249208693817261</v>
      </c>
      <c r="Y40" s="89">
        <f>ROUND(S40*X40,0)</f>
        <v>0</v>
      </c>
    </row>
    <row r="41" spans="1:25" x14ac:dyDescent="0.2">
      <c r="A41" s="6" t="s">
        <v>340</v>
      </c>
      <c r="B41" s="5" t="s">
        <v>42</v>
      </c>
      <c r="C41" s="163"/>
      <c r="D41" s="107">
        <f>投入係数表!AN41</f>
        <v>0</v>
      </c>
      <c r="E41" s="110">
        <f t="shared" si="9"/>
        <v>0</v>
      </c>
      <c r="F41" s="85">
        <f>分析係数表!C44</f>
        <v>0.43971020730220212</v>
      </c>
      <c r="G41" s="110">
        <f>E41*F41</f>
        <v>0</v>
      </c>
      <c r="H41" s="110">
        <v>1.8221402413451181E-2</v>
      </c>
      <c r="I41" s="110">
        <f>C41+H41</f>
        <v>1.8221402413451181E-2</v>
      </c>
      <c r="J41" s="85">
        <f>分析係数表!G44</f>
        <v>0.26333317697828229</v>
      </c>
      <c r="K41" s="111">
        <f>I41*J41</f>
        <v>4.7982997865338396E-3</v>
      </c>
      <c r="L41" s="79"/>
      <c r="M41" s="80"/>
      <c r="N41" s="81">
        <f>分析係数表!H44</f>
        <v>0.10921807920505523</v>
      </c>
      <c r="O41" s="82">
        <f t="shared" si="3"/>
        <v>1.0774583457121931</v>
      </c>
      <c r="P41" s="76">
        <f>分析係数表!C44</f>
        <v>0.43971020730220212</v>
      </c>
      <c r="Q41" s="82">
        <f>O41*P41</f>
        <v>0.47376943255259618</v>
      </c>
      <c r="R41" s="83">
        <v>0.4812004129671732</v>
      </c>
      <c r="S41" s="84">
        <f>I41+R41</f>
        <v>0.49942181538062436</v>
      </c>
      <c r="T41" s="85">
        <f>分析係数表!F44</f>
        <v>0.45991838266335194</v>
      </c>
      <c r="U41" s="86">
        <f>S41*T41</f>
        <v>0.2296932735966519</v>
      </c>
      <c r="V41" s="87">
        <f>分析係数表!D44</f>
        <v>0.16642431633753929</v>
      </c>
      <c r="W41" s="88">
        <f>ROUND(S41*V41,0)</f>
        <v>0</v>
      </c>
      <c r="X41" s="76">
        <f>分析係数表!E44</f>
        <v>0.11782916647122285</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6.1004083899321326E-2</v>
      </c>
      <c r="I42" s="110">
        <f>C42+H42</f>
        <v>100.06100408389932</v>
      </c>
      <c r="J42" s="85">
        <f>分析係数表!G45</f>
        <v>0</v>
      </c>
      <c r="K42" s="111">
        <f>I42*J42</f>
        <v>0</v>
      </c>
      <c r="L42" s="79"/>
      <c r="M42" s="80"/>
      <c r="N42" s="81">
        <f>分析係数表!H45</f>
        <v>0</v>
      </c>
      <c r="O42" s="82">
        <f t="shared" si="3"/>
        <v>0</v>
      </c>
      <c r="P42" s="76">
        <f>分析係数表!C45</f>
        <v>1</v>
      </c>
      <c r="Q42" s="82">
        <f>O42*P42</f>
        <v>0</v>
      </c>
      <c r="R42" s="83">
        <v>4.4710884121851122E-3</v>
      </c>
      <c r="S42" s="84">
        <f>I42+R42</f>
        <v>100.06547517231151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4.5248868778280547E-3</v>
      </c>
      <c r="E43" s="110">
        <f t="shared" si="9"/>
        <v>0.45248868778280549</v>
      </c>
      <c r="F43" s="85">
        <f>分析係数表!C46</f>
        <v>1</v>
      </c>
      <c r="G43" s="110">
        <f>E43*F43</f>
        <v>0.45248868778280549</v>
      </c>
      <c r="H43" s="110">
        <v>0.7227051464266403</v>
      </c>
      <c r="I43" s="110">
        <f>C43+H43</f>
        <v>0.7227051464266403</v>
      </c>
      <c r="J43" s="85">
        <f>分析係数表!G46</f>
        <v>9.3457943925233638E-3</v>
      </c>
      <c r="K43" s="111">
        <f>I43*J43</f>
        <v>6.7542537049218717E-3</v>
      </c>
      <c r="L43" s="79"/>
      <c r="M43" s="80"/>
      <c r="N43" s="81">
        <f>分析係数表!H46</f>
        <v>5.0031354010901551E-2</v>
      </c>
      <c r="O43" s="82">
        <f t="shared" si="3"/>
        <v>0.49356938263964611</v>
      </c>
      <c r="P43" s="76">
        <f>分析係数表!C46</f>
        <v>1</v>
      </c>
      <c r="Q43" s="82">
        <f>O43*P43</f>
        <v>0.49356938263964611</v>
      </c>
      <c r="R43" s="83">
        <v>0.51443313275032798</v>
      </c>
      <c r="S43" s="84">
        <f>I43+R43</f>
        <v>1.2371382791769683</v>
      </c>
      <c r="T43" s="85">
        <f>分析係数表!F46</f>
        <v>0.31355140186915886</v>
      </c>
      <c r="U43" s="86">
        <f>S43*T43</f>
        <v>0.38790644174193722</v>
      </c>
      <c r="V43" s="87">
        <f>分析係数表!D46</f>
        <v>6.2305295950155766E-4</v>
      </c>
      <c r="W43" s="88">
        <f>ROUND(S43*V43,0)</f>
        <v>0</v>
      </c>
      <c r="X43" s="76">
        <f>分析係数表!E46</f>
        <v>2.0249221183800624E-3</v>
      </c>
      <c r="Y43" s="89">
        <f>ROUND(S43*X43,0)</f>
        <v>0</v>
      </c>
    </row>
    <row r="44" spans="1:25" x14ac:dyDescent="0.2">
      <c r="A44" s="192">
        <v>40</v>
      </c>
      <c r="B44" s="14" t="s">
        <v>150</v>
      </c>
      <c r="C44" s="197">
        <f>SUM(C5:C43)</f>
        <v>100</v>
      </c>
      <c r="D44" s="108">
        <f>投入係数表!AN44</f>
        <v>1</v>
      </c>
      <c r="E44" s="96">
        <f>SUM(E5:E43)</f>
        <v>100</v>
      </c>
      <c r="F44" s="98">
        <f>分析係数表!C47</f>
        <v>0.44631798907903963</v>
      </c>
      <c r="G44" s="96">
        <f>SUM(G5:G43)</f>
        <v>48.622166054056706</v>
      </c>
      <c r="H44" s="96">
        <f>SUM(H5:H43)</f>
        <v>55.535170169801845</v>
      </c>
      <c r="I44" s="96">
        <f>SUM(I5:I43)</f>
        <v>155.53517016980186</v>
      </c>
      <c r="J44" s="98">
        <f>分析係数表!G47</f>
        <v>0.26122233306007958</v>
      </c>
      <c r="K44" s="112">
        <f>SUM(K5:K43)</f>
        <v>15.733973493078997</v>
      </c>
      <c r="L44" s="94">
        <f>最終需要_まとめ!$L$33</f>
        <v>0.627</v>
      </c>
      <c r="M44" s="91">
        <f>K44*L44</f>
        <v>9.8652013801605314</v>
      </c>
      <c r="N44" s="95">
        <f>分析係数表!H47</f>
        <v>1</v>
      </c>
      <c r="O44" s="96">
        <f>SUM(O5:O43)</f>
        <v>9.8652013801605314</v>
      </c>
      <c r="P44" s="92">
        <f>分析係数表!C47</f>
        <v>0.44631798907903963</v>
      </c>
      <c r="Q44" s="96">
        <f>SUM(Q5:Q43)</f>
        <v>4.2791973525099465</v>
      </c>
      <c r="R44" s="91">
        <f>SUM(R5:R43)</f>
        <v>4.825947429956317</v>
      </c>
      <c r="S44" s="97">
        <f>SUM(S5:S43)</f>
        <v>160.36111759975819</v>
      </c>
      <c r="T44" s="98">
        <f>分析係数表!F47</f>
        <v>0.52393110055407954</v>
      </c>
      <c r="U44" s="99">
        <f>SUM(U5:U43)</f>
        <v>27.485858517543345</v>
      </c>
      <c r="V44" s="100">
        <f>分析係数表!D47</f>
        <v>0.10969491056701794</v>
      </c>
      <c r="W44" s="101">
        <f>SUM(W5:W43)</f>
        <v>4</v>
      </c>
      <c r="X44" s="92">
        <f>分析係数表!E47</f>
        <v>8.3823050104198563E-2</v>
      </c>
      <c r="Y44" s="102">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0.75107940679556973</v>
      </c>
      <c r="G5" s="110">
        <f t="shared" ref="G5:G38" si="0">E5*F5</f>
        <v>0</v>
      </c>
      <c r="H5" s="110">
        <f t="array" ref="H5:H43">MMULT(逆行列係数!C5:AO43,'39'!G5:G43)</f>
        <v>1.4187217523550911E-2</v>
      </c>
      <c r="I5" s="110">
        <f t="shared" ref="I5:I38" si="1">C5+H5</f>
        <v>1.4187217523550911E-2</v>
      </c>
      <c r="J5" s="85">
        <f>分析係数表!G8</f>
        <v>0.11972085188304657</v>
      </c>
      <c r="K5" s="111">
        <f t="shared" ref="K5:K38" si="2">I5*J5</f>
        <v>1.6985057677696015E-3</v>
      </c>
      <c r="L5" s="79" t="s">
        <v>177</v>
      </c>
      <c r="M5" s="80" t="s">
        <v>177</v>
      </c>
      <c r="N5" s="81">
        <f>分析係数表!H8</f>
        <v>1.1750518547103371E-2</v>
      </c>
      <c r="O5" s="82">
        <f t="shared" ref="O5:O43" si="3">$M$44*N5</f>
        <v>8.4423982917149143E-2</v>
      </c>
      <c r="P5" s="76">
        <f>分析係数表!C8</f>
        <v>0.75107940679556973</v>
      </c>
      <c r="Q5" s="82">
        <f t="shared" ref="Q5:Q38" si="4">O5*P5</f>
        <v>6.3409115008731684E-2</v>
      </c>
      <c r="R5" s="83">
        <f t="array" ref="R5:R43">MMULT(逆行列係数!C5:AO43,'39'!Q5:Q43)</f>
        <v>8.9527063174260041E-2</v>
      </c>
      <c r="S5" s="84">
        <f t="shared" ref="S5:S38" si="5">I5+R5</f>
        <v>0.10371428069781095</v>
      </c>
      <c r="T5" s="85">
        <f>分析係数表!F8</f>
        <v>0.45193117555047529</v>
      </c>
      <c r="U5" s="86">
        <f t="shared" ref="U5:U38" si="6">S5*T5</f>
        <v>4.6871716797133672E-2</v>
      </c>
      <c r="V5" s="87">
        <f>分析係数表!D8</f>
        <v>0.30718325111298278</v>
      </c>
      <c r="W5" s="167">
        <f t="shared" ref="W5:W38" si="7">ROUND(S5*V5,0)</f>
        <v>0</v>
      </c>
      <c r="X5" s="76">
        <f>分析係数表!E8</f>
        <v>0.19756948622307785</v>
      </c>
      <c r="Y5" s="166">
        <f t="shared" ref="Y5:Y38" si="8">ROUND(S5*X5,0)</f>
        <v>0</v>
      </c>
    </row>
    <row r="6" spans="1:25" x14ac:dyDescent="0.2">
      <c r="A6" s="6" t="s">
        <v>219</v>
      </c>
      <c r="B6" s="5" t="s">
        <v>265</v>
      </c>
      <c r="C6" s="90"/>
      <c r="D6" s="107">
        <f>投入係数表!AO6</f>
        <v>0</v>
      </c>
      <c r="E6" s="110">
        <f t="shared" ref="E6:E43" si="9">$C$43*D6</f>
        <v>0</v>
      </c>
      <c r="F6" s="85">
        <f>分析係数表!C9</f>
        <v>5.0420168067226934E-2</v>
      </c>
      <c r="G6" s="110">
        <f t="shared" si="0"/>
        <v>0</v>
      </c>
      <c r="H6" s="110">
        <v>1.7624922213595962E-4</v>
      </c>
      <c r="I6" s="110">
        <f t="shared" si="1"/>
        <v>1.7624922213595962E-4</v>
      </c>
      <c r="J6" s="85">
        <f>分析係数表!G9</f>
        <v>0.2857142857142857</v>
      </c>
      <c r="K6" s="111">
        <f t="shared" si="2"/>
        <v>5.0356920610274174E-5</v>
      </c>
      <c r="L6" s="79"/>
      <c r="M6" s="80"/>
      <c r="N6" s="81">
        <f>分析係数表!H9</f>
        <v>6.077854420915537E-4</v>
      </c>
      <c r="O6" s="82">
        <f t="shared" si="3"/>
        <v>4.3667577370939212E-3</v>
      </c>
      <c r="P6" s="76">
        <f>分析係数表!C9</f>
        <v>5.0420168067226934E-2</v>
      </c>
      <c r="Q6" s="82">
        <f t="shared" si="4"/>
        <v>2.2017265901313907E-4</v>
      </c>
      <c r="R6" s="83">
        <v>2.5354646264666702E-4</v>
      </c>
      <c r="S6" s="84">
        <f t="shared" si="5"/>
        <v>4.2979568478262661E-4</v>
      </c>
      <c r="T6" s="85">
        <f>分析係数表!F9</f>
        <v>0.7142857142857143</v>
      </c>
      <c r="U6" s="86">
        <f t="shared" si="6"/>
        <v>3.0699691770187616E-4</v>
      </c>
      <c r="V6" s="87">
        <f>分析係数表!D9</f>
        <v>0.14285714285714285</v>
      </c>
      <c r="W6" s="167">
        <f t="shared" si="7"/>
        <v>0</v>
      </c>
      <c r="X6" s="76">
        <f>分析係数表!E9</f>
        <v>0</v>
      </c>
      <c r="Y6" s="166">
        <f t="shared" si="8"/>
        <v>0</v>
      </c>
    </row>
    <row r="7" spans="1:25" x14ac:dyDescent="0.2">
      <c r="A7" s="6" t="s">
        <v>220</v>
      </c>
      <c r="B7" s="5" t="s">
        <v>266</v>
      </c>
      <c r="C7" s="90"/>
      <c r="D7" s="107">
        <f>投入係数表!AO7</f>
        <v>0</v>
      </c>
      <c r="E7" s="110">
        <f t="shared" si="9"/>
        <v>0</v>
      </c>
      <c r="F7" s="85">
        <f>分析係数表!C10</f>
        <v>1</v>
      </c>
      <c r="G7" s="110">
        <f t="shared" si="0"/>
        <v>0</v>
      </c>
      <c r="H7" s="110">
        <v>3.1895560017769976E-2</v>
      </c>
      <c r="I7" s="110">
        <f t="shared" si="1"/>
        <v>3.1895560017769976E-2</v>
      </c>
      <c r="J7" s="85">
        <f>分析係数表!G10</f>
        <v>0.17928858290304073</v>
      </c>
      <c r="K7" s="111">
        <f t="shared" si="2"/>
        <v>5.7185097564848636E-3</v>
      </c>
      <c r="L7" s="79"/>
      <c r="M7" s="80"/>
      <c r="N7" s="81">
        <f>分析係数表!H10</f>
        <v>1.1866287202739858E-3</v>
      </c>
      <c r="O7" s="82">
        <f t="shared" si="3"/>
        <v>8.5255746295643219E-3</v>
      </c>
      <c r="P7" s="76">
        <f>分析係数表!C10</f>
        <v>1</v>
      </c>
      <c r="Q7" s="82">
        <f t="shared" si="4"/>
        <v>8.5255746295643219E-3</v>
      </c>
      <c r="R7" s="83">
        <v>1.4207743004386722E-2</v>
      </c>
      <c r="S7" s="84">
        <f t="shared" si="5"/>
        <v>4.6103303022156698E-2</v>
      </c>
      <c r="T7" s="85">
        <f>分析係数表!F10</f>
        <v>0.51912411550965765</v>
      </c>
      <c r="U7" s="86">
        <f t="shared" si="6"/>
        <v>2.3933336403450821E-2</v>
      </c>
      <c r="V7" s="87">
        <f>分析係数表!D10</f>
        <v>0.10594759992350354</v>
      </c>
      <c r="W7" s="167">
        <f t="shared" si="7"/>
        <v>0</v>
      </c>
      <c r="X7" s="76">
        <f>分析係数表!E10</f>
        <v>0.11550965767833238</v>
      </c>
      <c r="Y7" s="166">
        <f t="shared" si="8"/>
        <v>0</v>
      </c>
    </row>
    <row r="8" spans="1:25" x14ac:dyDescent="0.2">
      <c r="A8" s="6" t="s">
        <v>221</v>
      </c>
      <c r="B8" s="5" t="s">
        <v>27</v>
      </c>
      <c r="C8" s="90"/>
      <c r="D8" s="107">
        <f>投入係数表!AO8</f>
        <v>1.5576323987538941E-4</v>
      </c>
      <c r="E8" s="110">
        <f t="shared" si="9"/>
        <v>1.5576323987538941E-2</v>
      </c>
      <c r="F8" s="85">
        <f>分析係数表!C11</f>
        <v>1.2755102040816757E-3</v>
      </c>
      <c r="G8" s="110">
        <f t="shared" si="0"/>
        <v>1.9867760188188095E-5</v>
      </c>
      <c r="H8" s="110">
        <v>2.0609165636835977E-4</v>
      </c>
      <c r="I8" s="110">
        <f t="shared" si="1"/>
        <v>2.0609165636835977E-4</v>
      </c>
      <c r="J8" s="85">
        <f>分析係数表!G11</f>
        <v>0.5714285714285714</v>
      </c>
      <c r="K8" s="111">
        <f t="shared" si="2"/>
        <v>1.1776666078191986E-4</v>
      </c>
      <c r="L8" s="79"/>
      <c r="M8" s="80"/>
      <c r="N8" s="81">
        <f>分析係数表!H11</f>
        <v>-1.9294775939414404E-5</v>
      </c>
      <c r="O8" s="82">
        <f t="shared" si="3"/>
        <v>-1.3862722974901338E-4</v>
      </c>
      <c r="P8" s="76">
        <f>分析係数表!C11</f>
        <v>1.2755102040816757E-3</v>
      </c>
      <c r="Q8" s="82">
        <f t="shared" si="4"/>
        <v>-1.7682044610844139E-7</v>
      </c>
      <c r="R8" s="83">
        <v>3.880995504821651E-5</v>
      </c>
      <c r="S8" s="84">
        <f t="shared" si="5"/>
        <v>2.4490161141657628E-4</v>
      </c>
      <c r="T8" s="85">
        <f>分析係数表!F11</f>
        <v>0.8571428571428571</v>
      </c>
      <c r="U8" s="86">
        <f t="shared" si="6"/>
        <v>2.0991566692849396E-4</v>
      </c>
      <c r="V8" s="87">
        <f>分析係数表!D11</f>
        <v>0.14285714285714285</v>
      </c>
      <c r="W8" s="167">
        <f t="shared" si="7"/>
        <v>0</v>
      </c>
      <c r="X8" s="76">
        <f>分析係数表!E11</f>
        <v>0</v>
      </c>
      <c r="Y8" s="166">
        <f t="shared" si="8"/>
        <v>0</v>
      </c>
    </row>
    <row r="9" spans="1:25" x14ac:dyDescent="0.2">
      <c r="A9" s="6" t="s">
        <v>222</v>
      </c>
      <c r="B9" s="5" t="s">
        <v>190</v>
      </c>
      <c r="C9" s="90"/>
      <c r="D9" s="107">
        <f>投入係数表!AO9</f>
        <v>2.3364485981308409E-3</v>
      </c>
      <c r="E9" s="110">
        <f t="shared" si="9"/>
        <v>0.23364485981308408</v>
      </c>
      <c r="F9" s="85">
        <f>分析係数表!C12</f>
        <v>9.1502903081732923E-2</v>
      </c>
      <c r="G9" s="110">
        <f t="shared" si="0"/>
        <v>2.1379182963021708E-2</v>
      </c>
      <c r="H9" s="110">
        <v>2.4720386153861344E-2</v>
      </c>
      <c r="I9" s="110">
        <f t="shared" si="1"/>
        <v>2.4720386153861344E-2</v>
      </c>
      <c r="J9" s="85">
        <f>分析係数表!G12</f>
        <v>0.14161426479455594</v>
      </c>
      <c r="K9" s="111">
        <f t="shared" si="2"/>
        <v>3.5007593106165945E-3</v>
      </c>
      <c r="L9" s="79"/>
      <c r="M9" s="80"/>
      <c r="N9" s="81">
        <f>分析係数表!H12</f>
        <v>9.0270609232550286E-2</v>
      </c>
      <c r="O9" s="82">
        <f t="shared" si="3"/>
        <v>0.648567494380759</v>
      </c>
      <c r="P9" s="76">
        <f>分析係数表!C12</f>
        <v>9.1502903081732923E-2</v>
      </c>
      <c r="Q9" s="82">
        <f t="shared" si="4"/>
        <v>5.9345808580284952E-2</v>
      </c>
      <c r="R9" s="83">
        <v>6.7485551614763939E-2</v>
      </c>
      <c r="S9" s="84">
        <f t="shared" si="5"/>
        <v>9.220593776862529E-2</v>
      </c>
      <c r="T9" s="85">
        <f>分析係数表!F12</f>
        <v>0.30579722628994743</v>
      </c>
      <c r="U9" s="86">
        <f t="shared" si="6"/>
        <v>2.819632001710912E-2</v>
      </c>
      <c r="V9" s="87">
        <f>分析係数表!D12</f>
        <v>8.803514514600741E-2</v>
      </c>
      <c r="W9" s="167">
        <f t="shared" si="7"/>
        <v>0</v>
      </c>
      <c r="X9" s="76">
        <f>分析係数表!E12</f>
        <v>7.1754673098458094E-2</v>
      </c>
      <c r="Y9" s="166">
        <f t="shared" si="8"/>
        <v>0</v>
      </c>
    </row>
    <row r="10" spans="1:25" x14ac:dyDescent="0.2">
      <c r="A10" s="6" t="s">
        <v>223</v>
      </c>
      <c r="B10" s="5" t="s">
        <v>28</v>
      </c>
      <c r="C10" s="90"/>
      <c r="D10" s="107">
        <f>投入係数表!AO10</f>
        <v>4.9844236760124613E-3</v>
      </c>
      <c r="E10" s="110">
        <f t="shared" si="9"/>
        <v>0.49844236760124611</v>
      </c>
      <c r="F10" s="85">
        <f>分析係数表!C13</f>
        <v>0</v>
      </c>
      <c r="G10" s="110">
        <f t="shared" si="0"/>
        <v>0</v>
      </c>
      <c r="H10" s="110">
        <v>0</v>
      </c>
      <c r="I10" s="110">
        <f t="shared" si="1"/>
        <v>0</v>
      </c>
      <c r="J10" s="85">
        <f>分析係数表!G13</f>
        <v>0.24752475247524752</v>
      </c>
      <c r="K10" s="111">
        <f t="shared" si="2"/>
        <v>0</v>
      </c>
      <c r="L10" s="79"/>
      <c r="M10" s="80"/>
      <c r="N10" s="81">
        <f>分析係数表!H13</f>
        <v>1.3593169649317447E-2</v>
      </c>
      <c r="O10" s="82">
        <f t="shared" si="3"/>
        <v>9.7662883358179922E-2</v>
      </c>
      <c r="P10" s="76">
        <f>分析係数表!C13</f>
        <v>0</v>
      </c>
      <c r="Q10" s="82">
        <f t="shared" si="4"/>
        <v>0</v>
      </c>
      <c r="R10" s="83">
        <v>0</v>
      </c>
      <c r="S10" s="84">
        <f t="shared" si="5"/>
        <v>0</v>
      </c>
      <c r="T10" s="85">
        <f>分析係数表!F13</f>
        <v>0.38613861386138615</v>
      </c>
      <c r="U10" s="86">
        <f t="shared" si="6"/>
        <v>0</v>
      </c>
      <c r="V10" s="87">
        <f>分析係数表!D13</f>
        <v>0.74257425742574257</v>
      </c>
      <c r="W10" s="167">
        <f t="shared" si="7"/>
        <v>0</v>
      </c>
      <c r="X10" s="76">
        <f>分析係数表!E13</f>
        <v>0.65346534653465349</v>
      </c>
      <c r="Y10" s="166">
        <f t="shared" si="8"/>
        <v>0</v>
      </c>
    </row>
    <row r="11" spans="1:25" x14ac:dyDescent="0.2">
      <c r="A11" s="6" t="s">
        <v>224</v>
      </c>
      <c r="B11" s="5" t="s">
        <v>267</v>
      </c>
      <c r="C11" s="90"/>
      <c r="D11" s="107">
        <f>投入係数表!AO11</f>
        <v>0.1043613707165109</v>
      </c>
      <c r="E11" s="110">
        <f t="shared" si="9"/>
        <v>10.436137071651091</v>
      </c>
      <c r="F11" s="85">
        <f>分析係数表!C14</f>
        <v>8.6714152988541793E-3</v>
      </c>
      <c r="G11" s="110">
        <f t="shared" si="0"/>
        <v>9.0496078664054527E-2</v>
      </c>
      <c r="H11" s="110">
        <v>9.2680750597343389E-2</v>
      </c>
      <c r="I11" s="110">
        <f t="shared" si="1"/>
        <v>9.2680750597343389E-2</v>
      </c>
      <c r="J11" s="85">
        <f>分析係数表!G14</f>
        <v>0.2</v>
      </c>
      <c r="K11" s="111">
        <f t="shared" si="2"/>
        <v>1.8536150119468679E-2</v>
      </c>
      <c r="L11" s="79"/>
      <c r="M11" s="80"/>
      <c r="N11" s="81">
        <f>分析係数表!H14</f>
        <v>1.1383917804254498E-3</v>
      </c>
      <c r="O11" s="82">
        <f t="shared" si="3"/>
        <v>8.1790065551917892E-3</v>
      </c>
      <c r="P11" s="76">
        <f>分析係数表!C14</f>
        <v>8.6714152988541793E-3</v>
      </c>
      <c r="Q11" s="82">
        <f t="shared" si="4"/>
        <v>7.0923562572118703E-5</v>
      </c>
      <c r="R11" s="83">
        <v>5.6815854450785962E-4</v>
      </c>
      <c r="S11" s="84">
        <f t="shared" si="5"/>
        <v>9.3248909141851244E-2</v>
      </c>
      <c r="T11" s="85">
        <f>分析係数表!F14</f>
        <v>0.33888888888888891</v>
      </c>
      <c r="U11" s="86">
        <f t="shared" si="6"/>
        <v>3.1601019209182922E-2</v>
      </c>
      <c r="V11" s="87">
        <f>分析係数表!D14</f>
        <v>0.15</v>
      </c>
      <c r="W11" s="167">
        <f t="shared" si="7"/>
        <v>0</v>
      </c>
      <c r="X11" s="76">
        <f>分析係数表!E14</f>
        <v>7.2222222222222215E-2</v>
      </c>
      <c r="Y11" s="166">
        <f t="shared" si="8"/>
        <v>0</v>
      </c>
    </row>
    <row r="12" spans="1:25" x14ac:dyDescent="0.2">
      <c r="A12" s="6" t="s">
        <v>225</v>
      </c>
      <c r="B12" s="5" t="s">
        <v>29</v>
      </c>
      <c r="C12" s="90"/>
      <c r="D12" s="107">
        <f>投入係数表!AO12</f>
        <v>7.7881619937694704E-3</v>
      </c>
      <c r="E12" s="110">
        <f t="shared" si="9"/>
        <v>0.77881619937694702</v>
      </c>
      <c r="F12" s="85">
        <f>分析係数表!C15</f>
        <v>0</v>
      </c>
      <c r="G12" s="110">
        <f t="shared" si="0"/>
        <v>0</v>
      </c>
      <c r="H12" s="110">
        <v>0</v>
      </c>
      <c r="I12" s="110">
        <f t="shared" si="1"/>
        <v>0</v>
      </c>
      <c r="J12" s="85">
        <f>分析係数表!G15</f>
        <v>9.5574757789997383E-2</v>
      </c>
      <c r="K12" s="111">
        <f t="shared" si="2"/>
        <v>0</v>
      </c>
      <c r="L12" s="79"/>
      <c r="M12" s="80"/>
      <c r="N12" s="81">
        <f>分析係数表!H15</f>
        <v>8.3642853697361436E-3</v>
      </c>
      <c r="O12" s="82">
        <f t="shared" si="3"/>
        <v>6.0094904096197291E-2</v>
      </c>
      <c r="P12" s="76">
        <f>分析係数表!C15</f>
        <v>0</v>
      </c>
      <c r="Q12" s="82">
        <f t="shared" si="4"/>
        <v>0</v>
      </c>
      <c r="R12" s="83">
        <v>0</v>
      </c>
      <c r="S12" s="84">
        <f t="shared" si="5"/>
        <v>0</v>
      </c>
      <c r="T12" s="85">
        <f>分析係数表!F15</f>
        <v>0.30426813301911493</v>
      </c>
      <c r="U12" s="86">
        <f t="shared" si="6"/>
        <v>0</v>
      </c>
      <c r="V12" s="87">
        <f>分析係数表!D15</f>
        <v>2.9065200314218383E-2</v>
      </c>
      <c r="W12" s="167">
        <f t="shared" si="7"/>
        <v>0</v>
      </c>
      <c r="X12" s="76">
        <f>分析係数表!E15</f>
        <v>2.5923016496465043E-2</v>
      </c>
      <c r="Y12" s="166">
        <f t="shared" si="8"/>
        <v>0</v>
      </c>
    </row>
    <row r="13" spans="1:25" x14ac:dyDescent="0.2">
      <c r="A13" s="6" t="s">
        <v>226</v>
      </c>
      <c r="B13" s="5" t="s">
        <v>30</v>
      </c>
      <c r="C13" s="90"/>
      <c r="D13" s="107">
        <f>投入係数表!AO13</f>
        <v>1.4953271028037384E-2</v>
      </c>
      <c r="E13" s="110">
        <f t="shared" si="9"/>
        <v>1.4953271028037385</v>
      </c>
      <c r="F13" s="85">
        <f>分析係数表!C16</f>
        <v>2.5322997416020621E-2</v>
      </c>
      <c r="G13" s="110">
        <f t="shared" si="0"/>
        <v>3.7866164360404672E-2</v>
      </c>
      <c r="H13" s="110">
        <v>4.7060921512500353E-2</v>
      </c>
      <c r="I13" s="110">
        <f t="shared" si="1"/>
        <v>4.7060921512500353E-2</v>
      </c>
      <c r="J13" s="85">
        <f>分析係数表!G16</f>
        <v>3.2710280373831772E-2</v>
      </c>
      <c r="K13" s="111">
        <f t="shared" si="2"/>
        <v>1.5393759373247779E-3</v>
      </c>
      <c r="L13" s="79"/>
      <c r="M13" s="80"/>
      <c r="N13" s="81">
        <f>分析係数表!H16</f>
        <v>1.6091843133471614E-2</v>
      </c>
      <c r="O13" s="82">
        <f t="shared" si="3"/>
        <v>0.11561510961067716</v>
      </c>
      <c r="P13" s="76">
        <f>分析係数表!C16</f>
        <v>2.5322997416020621E-2</v>
      </c>
      <c r="Q13" s="82">
        <f t="shared" si="4"/>
        <v>2.9277211219241183E-3</v>
      </c>
      <c r="R13" s="83">
        <v>3.4689159805078025E-3</v>
      </c>
      <c r="S13" s="84">
        <f t="shared" si="5"/>
        <v>5.0529837493008156E-2</v>
      </c>
      <c r="T13" s="85">
        <f>分析係数表!F16</f>
        <v>0.28504672897196259</v>
      </c>
      <c r="U13" s="86">
        <f t="shared" si="6"/>
        <v>1.440336489286681E-2</v>
      </c>
      <c r="V13" s="87">
        <f>分析係数表!D16</f>
        <v>2.8037383177570093E-2</v>
      </c>
      <c r="W13" s="167">
        <f t="shared" si="7"/>
        <v>0</v>
      </c>
      <c r="X13" s="76">
        <f>分析係数表!E16</f>
        <v>1.8691588785046728E-2</v>
      </c>
      <c r="Y13" s="166">
        <f t="shared" si="8"/>
        <v>0</v>
      </c>
    </row>
    <row r="14" spans="1:25" x14ac:dyDescent="0.2">
      <c r="A14" s="6" t="s">
        <v>2</v>
      </c>
      <c r="B14" s="5" t="s">
        <v>364</v>
      </c>
      <c r="C14" s="90"/>
      <c r="D14" s="107">
        <f>投入係数表!AO14</f>
        <v>1.4330218068535825E-2</v>
      </c>
      <c r="E14" s="110">
        <f t="shared" si="9"/>
        <v>1.4330218068535825</v>
      </c>
      <c r="F14" s="85">
        <f>分析係数表!C17</f>
        <v>1.516108654453574E-2</v>
      </c>
      <c r="G14" s="110">
        <f t="shared" si="0"/>
        <v>2.1726167633914144E-2</v>
      </c>
      <c r="H14" s="110">
        <v>2.6085408328642725E-2</v>
      </c>
      <c r="I14" s="110">
        <f t="shared" si="1"/>
        <v>2.6085408328642725E-2</v>
      </c>
      <c r="J14" s="85">
        <f>分析係数表!G17</f>
        <v>0.22093023255813954</v>
      </c>
      <c r="K14" s="111">
        <f t="shared" si="2"/>
        <v>5.7630553284210677E-3</v>
      </c>
      <c r="L14" s="79"/>
      <c r="M14" s="80"/>
      <c r="N14" s="81">
        <f>分析係数表!H17</f>
        <v>2.7205634074574307E-3</v>
      </c>
      <c r="O14" s="82">
        <f t="shared" si="3"/>
        <v>1.9546439394610884E-2</v>
      </c>
      <c r="P14" s="76">
        <f>分析係数表!C17</f>
        <v>1.516108654453574E-2</v>
      </c>
      <c r="Q14" s="82">
        <f t="shared" si="4"/>
        <v>2.9634525929921838E-4</v>
      </c>
      <c r="R14" s="83">
        <v>6.6000609800182766E-4</v>
      </c>
      <c r="S14" s="84">
        <f t="shared" si="5"/>
        <v>2.6745414426644552E-2</v>
      </c>
      <c r="T14" s="85">
        <f>分析係数表!F17</f>
        <v>0.34593023255813954</v>
      </c>
      <c r="U14" s="86">
        <f t="shared" si="6"/>
        <v>9.25204743247297E-3</v>
      </c>
      <c r="V14" s="87">
        <f>分析係数表!D17</f>
        <v>0.13372093023255813</v>
      </c>
      <c r="W14" s="167">
        <f t="shared" si="7"/>
        <v>0</v>
      </c>
      <c r="X14" s="76">
        <f>分析係数表!E17</f>
        <v>0.10174418604651163</v>
      </c>
      <c r="Y14" s="166">
        <f t="shared" si="8"/>
        <v>0</v>
      </c>
    </row>
    <row r="15" spans="1:25" x14ac:dyDescent="0.2">
      <c r="A15" s="6" t="s">
        <v>3</v>
      </c>
      <c r="B15" s="5" t="s">
        <v>31</v>
      </c>
      <c r="C15" s="90"/>
      <c r="D15" s="107">
        <f>投入係数表!AO15</f>
        <v>4.828660436137072E-3</v>
      </c>
      <c r="E15" s="110">
        <f t="shared" si="9"/>
        <v>0.48286604361370722</v>
      </c>
      <c r="F15" s="85">
        <f>分析係数表!C18</f>
        <v>0.19618745035742657</v>
      </c>
      <c r="G15" s="110">
        <f t="shared" si="0"/>
        <v>9.4732257960751159E-2</v>
      </c>
      <c r="H15" s="110">
        <v>0.10647246959360115</v>
      </c>
      <c r="I15" s="110">
        <f t="shared" si="1"/>
        <v>0.10647246959360115</v>
      </c>
      <c r="J15" s="85">
        <f>分析係数表!G18</f>
        <v>0.21566025215660253</v>
      </c>
      <c r="K15" s="111">
        <f t="shared" si="2"/>
        <v>2.296187964029222E-2</v>
      </c>
      <c r="L15" s="79"/>
      <c r="M15" s="80"/>
      <c r="N15" s="81">
        <f>分析係数表!H18</f>
        <v>4.341324586368241E-4</v>
      </c>
      <c r="O15" s="82">
        <f t="shared" si="3"/>
        <v>3.1191126693528009E-3</v>
      </c>
      <c r="P15" s="76">
        <f>分析係数表!C18</f>
        <v>0.19618745035742657</v>
      </c>
      <c r="Q15" s="82">
        <f t="shared" si="4"/>
        <v>6.1193076197787295E-4</v>
      </c>
      <c r="R15" s="83">
        <v>1.8475798365830383E-3</v>
      </c>
      <c r="S15" s="84">
        <f t="shared" si="5"/>
        <v>0.1083200494301842</v>
      </c>
      <c r="T15" s="85">
        <f>分析係数表!F18</f>
        <v>0.46051758460517583</v>
      </c>
      <c r="U15" s="86">
        <f t="shared" si="6"/>
        <v>4.9883287527901679E-2</v>
      </c>
      <c r="V15" s="87">
        <f>分析係数表!D18</f>
        <v>0.10152621101526212</v>
      </c>
      <c r="W15" s="167">
        <f t="shared" si="7"/>
        <v>0</v>
      </c>
      <c r="X15" s="76">
        <f>分析係数表!E18</f>
        <v>9.0245520902455204E-2</v>
      </c>
      <c r="Y15" s="166">
        <f t="shared" si="8"/>
        <v>0</v>
      </c>
    </row>
    <row r="16" spans="1:25" x14ac:dyDescent="0.2">
      <c r="A16" s="6" t="s">
        <v>4</v>
      </c>
      <c r="B16" s="5" t="s">
        <v>32</v>
      </c>
      <c r="C16" s="90"/>
      <c r="D16" s="107">
        <f>投入係数表!AO16</f>
        <v>3.7383177570093459E-3</v>
      </c>
      <c r="E16" s="110">
        <f t="shared" si="9"/>
        <v>0.37383177570093462</v>
      </c>
      <c r="F16" s="85">
        <f>分析係数表!C19</f>
        <v>5.4503729202524331E-2</v>
      </c>
      <c r="G16" s="110">
        <f t="shared" si="0"/>
        <v>2.0375225870102556E-2</v>
      </c>
      <c r="H16" s="110">
        <v>2.3118625998817033E-2</v>
      </c>
      <c r="I16" s="110">
        <f t="shared" si="1"/>
        <v>2.3118625998817033E-2</v>
      </c>
      <c r="J16" s="85">
        <f>分析係数表!G19</f>
        <v>5.7142857142857141E-2</v>
      </c>
      <c r="K16" s="111">
        <f t="shared" si="2"/>
        <v>1.3210643427895446E-3</v>
      </c>
      <c r="L16" s="79"/>
      <c r="M16" s="80"/>
      <c r="N16" s="81">
        <f>分析係数表!H19</f>
        <v>-1.1576865563648642E-4</v>
      </c>
      <c r="O16" s="82">
        <f t="shared" si="3"/>
        <v>-8.3176337849408017E-4</v>
      </c>
      <c r="P16" s="76">
        <f>分析係数表!C19</f>
        <v>5.4503729202524331E-2</v>
      </c>
      <c r="Q16" s="82">
        <f t="shared" si="4"/>
        <v>-4.5334205942018094E-5</v>
      </c>
      <c r="R16" s="83">
        <v>2.433076938942505E-4</v>
      </c>
      <c r="S16" s="84">
        <f t="shared" si="5"/>
        <v>2.3361933692711282E-2</v>
      </c>
      <c r="T16" s="85">
        <f>分析係数表!F19</f>
        <v>0.24047619047619048</v>
      </c>
      <c r="U16" s="86">
        <f t="shared" si="6"/>
        <v>5.6179888165805705E-3</v>
      </c>
      <c r="V16" s="87">
        <f>分析係数表!D19</f>
        <v>7.3809523809523811E-2</v>
      </c>
      <c r="W16" s="167">
        <f t="shared" si="7"/>
        <v>0</v>
      </c>
      <c r="X16" s="76">
        <f>分析係数表!E19</f>
        <v>0.05</v>
      </c>
      <c r="Y16" s="166">
        <f t="shared" si="8"/>
        <v>0</v>
      </c>
    </row>
    <row r="17" spans="1:25" x14ac:dyDescent="0.2">
      <c r="A17" s="6" t="s">
        <v>5</v>
      </c>
      <c r="B17" s="5" t="s">
        <v>33</v>
      </c>
      <c r="C17" s="90"/>
      <c r="D17" s="107">
        <f>投入係数表!AO17</f>
        <v>3.1152647975077881E-3</v>
      </c>
      <c r="E17" s="110">
        <f t="shared" si="9"/>
        <v>0.3115264797507788</v>
      </c>
      <c r="F17" s="85">
        <f>分析係数表!C20</f>
        <v>8.1453634085213444E-3</v>
      </c>
      <c r="G17" s="110">
        <f t="shared" si="0"/>
        <v>2.5374963889474591E-3</v>
      </c>
      <c r="H17" s="110">
        <v>3.253896873325481E-3</v>
      </c>
      <c r="I17" s="110">
        <f t="shared" si="1"/>
        <v>3.253896873325481E-3</v>
      </c>
      <c r="J17" s="85">
        <f>分析係数表!G20</f>
        <v>0.10256410256410256</v>
      </c>
      <c r="K17" s="111">
        <f t="shared" si="2"/>
        <v>3.3373301264876724E-4</v>
      </c>
      <c r="L17" s="79"/>
      <c r="M17" s="80"/>
      <c r="N17" s="81">
        <f>分析係数表!H20</f>
        <v>5.4025372630360328E-4</v>
      </c>
      <c r="O17" s="82">
        <f t="shared" si="3"/>
        <v>3.8815624329723744E-3</v>
      </c>
      <c r="P17" s="76">
        <f>分析係数表!C20</f>
        <v>8.1453634085213444E-3</v>
      </c>
      <c r="Q17" s="82">
        <f t="shared" si="4"/>
        <v>3.1616736609424265E-5</v>
      </c>
      <c r="R17" s="83">
        <v>8.9951291414054854E-5</v>
      </c>
      <c r="S17" s="84">
        <f t="shared" si="5"/>
        <v>3.3438481647395358E-3</v>
      </c>
      <c r="T17" s="85">
        <f>分析係数表!F20</f>
        <v>0.23076923076923078</v>
      </c>
      <c r="U17" s="86">
        <f t="shared" si="6"/>
        <v>7.7165726878604673E-4</v>
      </c>
      <c r="V17" s="87">
        <f>分析係数表!D20</f>
        <v>8.9743589743589744E-2</v>
      </c>
      <c r="W17" s="167">
        <f t="shared" si="7"/>
        <v>0</v>
      </c>
      <c r="X17" s="76">
        <f>分析係数表!E20</f>
        <v>6.4102564102564097E-2</v>
      </c>
      <c r="Y17" s="166">
        <f t="shared" si="8"/>
        <v>0</v>
      </c>
    </row>
    <row r="18" spans="1:25" x14ac:dyDescent="0.2">
      <c r="A18" s="6" t="s">
        <v>6</v>
      </c>
      <c r="B18" s="5" t="s">
        <v>34</v>
      </c>
      <c r="C18" s="90"/>
      <c r="D18" s="107">
        <f>投入係数表!AO18</f>
        <v>4.6728971962616819E-3</v>
      </c>
      <c r="E18" s="110">
        <f t="shared" si="9"/>
        <v>0.46728971962616817</v>
      </c>
      <c r="F18" s="85">
        <f>分析係数表!C21</f>
        <v>1.4319809069212375E-2</v>
      </c>
      <c r="G18" s="110">
        <f t="shared" si="0"/>
        <v>6.6914995650525109E-3</v>
      </c>
      <c r="H18" s="110">
        <v>9.443228011243204E-3</v>
      </c>
      <c r="I18" s="110">
        <f t="shared" si="1"/>
        <v>9.443228011243204E-3</v>
      </c>
      <c r="J18" s="85">
        <f>分析係数表!G21</f>
        <v>0.28315412186379929</v>
      </c>
      <c r="K18" s="111">
        <f t="shared" si="2"/>
        <v>2.6738889350832011E-3</v>
      </c>
      <c r="L18" s="79"/>
      <c r="M18" s="80"/>
      <c r="N18" s="81">
        <f>分析係数表!H21</f>
        <v>8.9720708118276973E-4</v>
      </c>
      <c r="O18" s="82">
        <f t="shared" si="3"/>
        <v>6.4461661833291216E-3</v>
      </c>
      <c r="P18" s="76">
        <f>分析係数表!C21</f>
        <v>1.4319809069212375E-2</v>
      </c>
      <c r="Q18" s="82">
        <f t="shared" si="4"/>
        <v>9.2307868973686474E-5</v>
      </c>
      <c r="R18" s="83">
        <v>2.4360016110536495E-4</v>
      </c>
      <c r="S18" s="84">
        <f t="shared" si="5"/>
        <v>9.6868281723485692E-3</v>
      </c>
      <c r="T18" s="85">
        <f>分析係数表!F21</f>
        <v>0.4265232974910394</v>
      </c>
      <c r="U18" s="86">
        <f t="shared" si="6"/>
        <v>4.1316578942992106E-3</v>
      </c>
      <c r="V18" s="87">
        <f>分析係数表!D21</f>
        <v>0.22580645161290322</v>
      </c>
      <c r="W18" s="167">
        <f t="shared" si="7"/>
        <v>0</v>
      </c>
      <c r="X18" s="76">
        <f>分析係数表!E21</f>
        <v>0.13261648745519714</v>
      </c>
      <c r="Y18" s="166">
        <f t="shared" si="8"/>
        <v>0</v>
      </c>
    </row>
    <row r="19" spans="1:25" x14ac:dyDescent="0.2">
      <c r="A19" s="6" t="s">
        <v>7</v>
      </c>
      <c r="B19" s="5" t="s">
        <v>268</v>
      </c>
      <c r="C19" s="90"/>
      <c r="D19" s="107">
        <f>投入係数表!AO19</f>
        <v>0</v>
      </c>
      <c r="E19" s="110">
        <f t="shared" si="9"/>
        <v>0</v>
      </c>
      <c r="F19" s="85">
        <f>分析係数表!C22</f>
        <v>8.8888888888888351E-3</v>
      </c>
      <c r="G19" s="110">
        <f t="shared" si="0"/>
        <v>0</v>
      </c>
      <c r="H19" s="110">
        <v>2.5414048154961369E-4</v>
      </c>
      <c r="I19" s="110">
        <f t="shared" si="1"/>
        <v>2.5414048154961369E-4</v>
      </c>
      <c r="J19" s="85">
        <f>分析係数表!G22</f>
        <v>0.19767441860465115</v>
      </c>
      <c r="K19" s="111">
        <f t="shared" si="2"/>
        <v>5.0237071934225958E-5</v>
      </c>
      <c r="L19" s="79"/>
      <c r="M19" s="80"/>
      <c r="N19" s="81">
        <f>分析係数表!H22</f>
        <v>3.8589551878828809E-5</v>
      </c>
      <c r="O19" s="82">
        <f t="shared" si="3"/>
        <v>2.7725445949802676E-4</v>
      </c>
      <c r="P19" s="76">
        <f>分析係数表!C22</f>
        <v>8.8888888888888351E-3</v>
      </c>
      <c r="Q19" s="82">
        <f t="shared" si="4"/>
        <v>2.4644840844268895E-6</v>
      </c>
      <c r="R19" s="83">
        <v>2.4837861062996393E-5</v>
      </c>
      <c r="S19" s="84">
        <f t="shared" si="5"/>
        <v>2.7897834261261009E-4</v>
      </c>
      <c r="T19" s="85">
        <f>分析係数表!F22</f>
        <v>0.41860465116279072</v>
      </c>
      <c r="U19" s="86">
        <f t="shared" si="6"/>
        <v>1.1678163179132515E-4</v>
      </c>
      <c r="V19" s="87">
        <f>分析係数表!D22</f>
        <v>6.1046511627906974E-2</v>
      </c>
      <c r="W19" s="167">
        <f t="shared" si="7"/>
        <v>0</v>
      </c>
      <c r="X19" s="76">
        <f>分析係数表!E22</f>
        <v>3.7790697674418602E-2</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0.2156319290465632</v>
      </c>
      <c r="K20" s="111">
        <f t="shared" si="2"/>
        <v>0</v>
      </c>
      <c r="L20" s="79"/>
      <c r="M20" s="80"/>
      <c r="N20" s="81">
        <f>分析係数表!H23</f>
        <v>2.8942163909121605E-5</v>
      </c>
      <c r="O20" s="82">
        <f t="shared" si="3"/>
        <v>2.0794084462352004E-4</v>
      </c>
      <c r="P20" s="76">
        <f>分析係数表!C23</f>
        <v>0</v>
      </c>
      <c r="Q20" s="82">
        <f t="shared" si="4"/>
        <v>0</v>
      </c>
      <c r="R20" s="83">
        <v>0</v>
      </c>
      <c r="S20" s="84">
        <f t="shared" si="5"/>
        <v>0</v>
      </c>
      <c r="T20" s="85">
        <f>分析係数表!F23</f>
        <v>0.44096452328159647</v>
      </c>
      <c r="U20" s="86">
        <f t="shared" si="6"/>
        <v>0</v>
      </c>
      <c r="V20" s="87">
        <f>分析係数表!D23</f>
        <v>2.8547671840354769E-2</v>
      </c>
      <c r="W20" s="167">
        <f t="shared" si="7"/>
        <v>0</v>
      </c>
      <c r="X20" s="76">
        <f>分析係数表!E23</f>
        <v>2.5221729490022174E-2</v>
      </c>
      <c r="Y20" s="166">
        <f t="shared" si="8"/>
        <v>0</v>
      </c>
    </row>
    <row r="21" spans="1:25" x14ac:dyDescent="0.2">
      <c r="A21" s="6" t="s">
        <v>9</v>
      </c>
      <c r="B21" s="5" t="s">
        <v>270</v>
      </c>
      <c r="C21" s="90"/>
      <c r="D21" s="107">
        <f>投入係数表!AO21</f>
        <v>5.9190031152647976E-3</v>
      </c>
      <c r="E21" s="110">
        <f t="shared" si="9"/>
        <v>0.59190031152647982</v>
      </c>
      <c r="F21" s="85">
        <f>分析係数表!C24</f>
        <v>3.6742192284139663E-2</v>
      </c>
      <c r="G21" s="110">
        <f t="shared" si="0"/>
        <v>2.174771505914809E-2</v>
      </c>
      <c r="H21" s="110">
        <v>2.46017954927997E-2</v>
      </c>
      <c r="I21" s="110">
        <f t="shared" si="1"/>
        <v>2.46017954927997E-2</v>
      </c>
      <c r="J21" s="85">
        <f>分析係数表!G24</f>
        <v>0.21568627450980393</v>
      </c>
      <c r="K21" s="111">
        <f t="shared" si="2"/>
        <v>5.3062696160940531E-3</v>
      </c>
      <c r="L21" s="79"/>
      <c r="M21" s="80"/>
      <c r="N21" s="81">
        <f>分析係数表!H24</f>
        <v>3.6660074284887369E-4</v>
      </c>
      <c r="O21" s="82">
        <f t="shared" si="3"/>
        <v>2.633917365231254E-3</v>
      </c>
      <c r="P21" s="76">
        <f>分析係数表!C24</f>
        <v>3.6742192284139663E-2</v>
      </c>
      <c r="Q21" s="82">
        <f t="shared" si="4"/>
        <v>9.677589829386126E-5</v>
      </c>
      <c r="R21" s="83">
        <v>3.8292778000963352E-4</v>
      </c>
      <c r="S21" s="84">
        <f t="shared" si="5"/>
        <v>2.4984723272809334E-2</v>
      </c>
      <c r="T21" s="85">
        <f>分析係数表!F24</f>
        <v>0.41176470588235292</v>
      </c>
      <c r="U21" s="86">
        <f t="shared" si="6"/>
        <v>1.0287827229980314E-2</v>
      </c>
      <c r="V21" s="87">
        <f>分析係数表!D24</f>
        <v>8.8235294117647065E-2</v>
      </c>
      <c r="W21" s="167">
        <f t="shared" si="7"/>
        <v>0</v>
      </c>
      <c r="X21" s="76">
        <f>分析係数表!E24</f>
        <v>6.8627450980392163E-2</v>
      </c>
      <c r="Y21" s="166">
        <f t="shared" si="8"/>
        <v>0</v>
      </c>
    </row>
    <row r="22" spans="1:25" x14ac:dyDescent="0.2">
      <c r="A22" s="6" t="s">
        <v>10</v>
      </c>
      <c r="B22" s="5" t="s">
        <v>271</v>
      </c>
      <c r="C22" s="90"/>
      <c r="D22" s="107">
        <f>投入係数表!AO22</f>
        <v>8.7227414330218068E-3</v>
      </c>
      <c r="E22" s="110">
        <f t="shared" si="9"/>
        <v>0.87227414330218067</v>
      </c>
      <c r="F22" s="85">
        <f>分析係数表!C25</f>
        <v>5.4298642533936459E-3</v>
      </c>
      <c r="G22" s="110">
        <f t="shared" si="0"/>
        <v>4.7363301898760771E-3</v>
      </c>
      <c r="H22" s="110">
        <v>5.3816207733364254E-3</v>
      </c>
      <c r="I22" s="110">
        <f t="shared" si="1"/>
        <v>5.3816207733364254E-3</v>
      </c>
      <c r="J22" s="85">
        <f>分析係数表!G25</f>
        <v>0.19285714285714287</v>
      </c>
      <c r="K22" s="111">
        <f t="shared" si="2"/>
        <v>1.0378840062863107E-3</v>
      </c>
      <c r="L22" s="79"/>
      <c r="M22" s="80"/>
      <c r="N22" s="81">
        <f>分析係数表!H25</f>
        <v>5.0166417442477451E-4</v>
      </c>
      <c r="O22" s="82">
        <f t="shared" si="3"/>
        <v>3.6043079734743477E-3</v>
      </c>
      <c r="P22" s="76">
        <f>分析係数表!C25</f>
        <v>5.4298642533936459E-3</v>
      </c>
      <c r="Q22" s="82">
        <f t="shared" si="4"/>
        <v>1.9570903023390053E-5</v>
      </c>
      <c r="R22" s="83">
        <v>8.954034295635567E-5</v>
      </c>
      <c r="S22" s="84">
        <f t="shared" si="5"/>
        <v>5.4711611162927814E-3</v>
      </c>
      <c r="T22" s="85">
        <f>分析係数表!F25</f>
        <v>0.35</v>
      </c>
      <c r="U22" s="86">
        <f t="shared" si="6"/>
        <v>1.9149063907024733E-3</v>
      </c>
      <c r="V22" s="87">
        <f>分析係数表!D25</f>
        <v>1.4285714285714285E-2</v>
      </c>
      <c r="W22" s="167">
        <f t="shared" si="7"/>
        <v>0</v>
      </c>
      <c r="X22" s="76">
        <f>分析係数表!E25</f>
        <v>0</v>
      </c>
      <c r="Y22" s="166">
        <f t="shared" si="8"/>
        <v>0</v>
      </c>
    </row>
    <row r="23" spans="1:25" x14ac:dyDescent="0.2">
      <c r="A23" s="6" t="s">
        <v>11</v>
      </c>
      <c r="B23" s="5" t="s">
        <v>35</v>
      </c>
      <c r="C23" s="90"/>
      <c r="D23" s="107">
        <f>投入係数表!AO23</f>
        <v>9.3457943925233649E-4</v>
      </c>
      <c r="E23" s="110">
        <f t="shared" si="9"/>
        <v>9.3457943925233655E-2</v>
      </c>
      <c r="F23" s="85">
        <f>分析係数表!C26</f>
        <v>0.48330404217926182</v>
      </c>
      <c r="G23" s="110">
        <f t="shared" si="0"/>
        <v>4.5168602072828211E-2</v>
      </c>
      <c r="H23" s="110">
        <v>7.7059397158669704E-2</v>
      </c>
      <c r="I23" s="110">
        <f t="shared" si="1"/>
        <v>7.7059397158669704E-2</v>
      </c>
      <c r="J23" s="85">
        <f>分析係数表!G26</f>
        <v>0.1963757396449704</v>
      </c>
      <c r="K23" s="111">
        <f t="shared" si="2"/>
        <v>1.5132596113629293E-2</v>
      </c>
      <c r="L23" s="79"/>
      <c r="M23" s="80"/>
      <c r="N23" s="81">
        <f>分析係数表!H26</f>
        <v>1.0805074526072066E-2</v>
      </c>
      <c r="O23" s="82">
        <f t="shared" si="3"/>
        <v>7.7631248659447483E-2</v>
      </c>
      <c r="P23" s="76">
        <f>分析係数表!C26</f>
        <v>0.48330404217926182</v>
      </c>
      <c r="Q23" s="82">
        <f t="shared" si="4"/>
        <v>3.7519496276534371E-2</v>
      </c>
      <c r="R23" s="83">
        <v>4.1011484038262623E-2</v>
      </c>
      <c r="S23" s="84">
        <f t="shared" si="5"/>
        <v>0.11807088119693232</v>
      </c>
      <c r="T23" s="85">
        <f>分析係数表!F26</f>
        <v>0.33515162721893493</v>
      </c>
      <c r="U23" s="86">
        <f t="shared" si="6"/>
        <v>3.9571647960325418E-2</v>
      </c>
      <c r="V23" s="87">
        <f>分析係数表!D26</f>
        <v>3.2359467455621301E-2</v>
      </c>
      <c r="W23" s="167">
        <f t="shared" si="7"/>
        <v>0</v>
      </c>
      <c r="X23" s="76">
        <f>分析係数表!E26</f>
        <v>3.5133136094674555E-2</v>
      </c>
      <c r="Y23" s="166">
        <f t="shared" si="8"/>
        <v>0</v>
      </c>
    </row>
    <row r="24" spans="1:25" x14ac:dyDescent="0.2">
      <c r="A24" s="6" t="s">
        <v>12</v>
      </c>
      <c r="B24" s="5" t="s">
        <v>365</v>
      </c>
      <c r="C24" s="90"/>
      <c r="D24" s="107">
        <f>投入係数表!AO24</f>
        <v>0</v>
      </c>
      <c r="E24" s="110">
        <f t="shared" si="9"/>
        <v>0</v>
      </c>
      <c r="F24" s="85">
        <f>分析係数表!C27</f>
        <v>1.5397419891801878E-2</v>
      </c>
      <c r="G24" s="110">
        <f t="shared" si="0"/>
        <v>0</v>
      </c>
      <c r="H24" s="110">
        <v>5.6377851527212111E-4</v>
      </c>
      <c r="I24" s="110">
        <f t="shared" si="1"/>
        <v>5.6377851527212111E-4</v>
      </c>
      <c r="J24" s="85">
        <f>分析係数表!G27</f>
        <v>0.17525773195876287</v>
      </c>
      <c r="K24" s="111">
        <f t="shared" si="2"/>
        <v>9.8806543913670697E-5</v>
      </c>
      <c r="L24" s="79"/>
      <c r="M24" s="80"/>
      <c r="N24" s="81">
        <f>分析係数表!H27</f>
        <v>1.0544595050889971E-2</v>
      </c>
      <c r="O24" s="82">
        <f t="shared" si="3"/>
        <v>7.5759781057835804E-2</v>
      </c>
      <c r="P24" s="76">
        <f>分析係数表!C27</f>
        <v>1.5397419891801878E-2</v>
      </c>
      <c r="Q24" s="82">
        <f t="shared" si="4"/>
        <v>1.166505159858476E-3</v>
      </c>
      <c r="R24" s="83">
        <v>1.1770008155174013E-3</v>
      </c>
      <c r="S24" s="84">
        <f t="shared" si="5"/>
        <v>1.7407793307895225E-3</v>
      </c>
      <c r="T24" s="85">
        <f>分析係数表!F27</f>
        <v>0.32989690721649484</v>
      </c>
      <c r="U24" s="86">
        <f t="shared" si="6"/>
        <v>5.742777173738631E-4</v>
      </c>
      <c r="V24" s="87">
        <f>分析係数表!D27</f>
        <v>0.91752577319587625</v>
      </c>
      <c r="W24" s="167">
        <f t="shared" si="7"/>
        <v>0</v>
      </c>
      <c r="X24" s="76">
        <f>分析係数表!E27</f>
        <v>1.0412371134020619</v>
      </c>
      <c r="Y24" s="166">
        <f t="shared" si="8"/>
        <v>0</v>
      </c>
    </row>
    <row r="25" spans="1:25" x14ac:dyDescent="0.2">
      <c r="A25" s="6" t="s">
        <v>13</v>
      </c>
      <c r="B25" s="5" t="s">
        <v>191</v>
      </c>
      <c r="C25" s="90"/>
      <c r="D25" s="107">
        <f>投入係数表!AO25</f>
        <v>0</v>
      </c>
      <c r="E25" s="110">
        <f t="shared" si="9"/>
        <v>0</v>
      </c>
      <c r="F25" s="85">
        <f>分析係数表!C28</f>
        <v>9.0111373607829948E-2</v>
      </c>
      <c r="G25" s="110">
        <f t="shared" si="0"/>
        <v>0</v>
      </c>
      <c r="H25" s="110">
        <v>1.4851722185899812E-2</v>
      </c>
      <c r="I25" s="110">
        <f t="shared" si="1"/>
        <v>1.4851722185899812E-2</v>
      </c>
      <c r="J25" s="85">
        <f>分析係数表!G28</f>
        <v>0.1250338294993234</v>
      </c>
      <c r="K25" s="111">
        <f t="shared" si="2"/>
        <v>1.8569676995631157E-3</v>
      </c>
      <c r="L25" s="79"/>
      <c r="M25" s="80"/>
      <c r="N25" s="81">
        <f>分析係数表!H28</f>
        <v>1.9400897207081182E-2</v>
      </c>
      <c r="O25" s="82">
        <f t="shared" si="3"/>
        <v>0.13938967951263295</v>
      </c>
      <c r="P25" s="76">
        <f>分析係数表!C28</f>
        <v>9.0111373607829948E-2</v>
      </c>
      <c r="Q25" s="82">
        <f t="shared" si="4"/>
        <v>1.2560595487638548E-2</v>
      </c>
      <c r="R25" s="83">
        <v>1.3578308735864781E-2</v>
      </c>
      <c r="S25" s="84">
        <f t="shared" si="5"/>
        <v>2.8430030921764594E-2</v>
      </c>
      <c r="T25" s="85">
        <f>分析係数表!F28</f>
        <v>0.21434370771312586</v>
      </c>
      <c r="U25" s="86">
        <f t="shared" si="6"/>
        <v>6.0937982381698398E-3</v>
      </c>
      <c r="V25" s="87">
        <f>分析係数表!D28</f>
        <v>6.0081190798376184E-2</v>
      </c>
      <c r="W25" s="167">
        <f t="shared" si="7"/>
        <v>0</v>
      </c>
      <c r="X25" s="76">
        <f>分析係数表!E28</f>
        <v>5.0067658998646819E-2</v>
      </c>
      <c r="Y25" s="166">
        <f t="shared" si="8"/>
        <v>0</v>
      </c>
    </row>
    <row r="26" spans="1:25" x14ac:dyDescent="0.2">
      <c r="A26" s="6" t="s">
        <v>14</v>
      </c>
      <c r="B26" s="5" t="s">
        <v>50</v>
      </c>
      <c r="C26" s="90"/>
      <c r="D26" s="107">
        <f>投入係数表!AO26</f>
        <v>3.6448598130841121E-2</v>
      </c>
      <c r="E26" s="110">
        <f t="shared" si="9"/>
        <v>3.6448598130841123</v>
      </c>
      <c r="F26" s="85">
        <f>分析係数表!C29</f>
        <v>0.6629566210045662</v>
      </c>
      <c r="G26" s="110">
        <f t="shared" si="0"/>
        <v>2.4163839457175778</v>
      </c>
      <c r="H26" s="110">
        <v>2.6803745535861285</v>
      </c>
      <c r="I26" s="110">
        <f t="shared" si="1"/>
        <v>2.6803745535861285</v>
      </c>
      <c r="J26" s="85">
        <f>分析係数表!G29</f>
        <v>0.25902590967011185</v>
      </c>
      <c r="K26" s="111">
        <f t="shared" si="2"/>
        <v>0.69428645699926694</v>
      </c>
      <c r="L26" s="79"/>
      <c r="M26" s="80"/>
      <c r="N26" s="81">
        <f>分析係数表!H29</f>
        <v>9.3869084945251077E-3</v>
      </c>
      <c r="O26" s="82">
        <f t="shared" si="3"/>
        <v>6.7442147272895006E-2</v>
      </c>
      <c r="P26" s="76">
        <f>分析係数表!C29</f>
        <v>0.6629566210045662</v>
      </c>
      <c r="Q26" s="82">
        <f t="shared" si="4"/>
        <v>4.4711218069330795E-2</v>
      </c>
      <c r="R26" s="83">
        <v>6.7360173766533513E-2</v>
      </c>
      <c r="S26" s="84">
        <f t="shared" si="5"/>
        <v>2.747734727352662</v>
      </c>
      <c r="T26" s="85">
        <f>分析係数表!F29</f>
        <v>0.37484071924111567</v>
      </c>
      <c r="U26" s="86">
        <f t="shared" si="6"/>
        <v>1.0299628614846628</v>
      </c>
      <c r="V26" s="87">
        <f>分析係数表!D29</f>
        <v>5.6137618575676056E-2</v>
      </c>
      <c r="W26" s="167">
        <f t="shared" si="7"/>
        <v>0</v>
      </c>
      <c r="X26" s="76">
        <f>分析係数表!E29</f>
        <v>4.1412997309924961E-2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0.21335583983400336</v>
      </c>
      <c r="I27" s="110">
        <f t="shared" si="1"/>
        <v>0.21335583983400336</v>
      </c>
      <c r="J27" s="85">
        <f>分析係数表!G30</f>
        <v>0.34461622907327782</v>
      </c>
      <c r="K27" s="111">
        <f t="shared" si="2"/>
        <v>7.352588497435647E-2</v>
      </c>
      <c r="L27" s="79"/>
      <c r="M27" s="80"/>
      <c r="N27" s="81">
        <f>分析係数表!H30</f>
        <v>0</v>
      </c>
      <c r="O27" s="82">
        <f t="shared" si="3"/>
        <v>0</v>
      </c>
      <c r="P27" s="76">
        <f>分析係数表!C30</f>
        <v>1</v>
      </c>
      <c r="Q27" s="82">
        <f t="shared" si="4"/>
        <v>0</v>
      </c>
      <c r="R27" s="83">
        <v>1.9266797421085686E-2</v>
      </c>
      <c r="S27" s="84">
        <f t="shared" si="5"/>
        <v>0.23262263725508905</v>
      </c>
      <c r="T27" s="85">
        <f>分析係数表!F30</f>
        <v>0.44085628030372337</v>
      </c>
      <c r="U27" s="86">
        <f t="shared" si="6"/>
        <v>0.10255315057472091</v>
      </c>
      <c r="V27" s="87">
        <f>分析係数表!D30</f>
        <v>0.13612661238678986</v>
      </c>
      <c r="W27" s="167">
        <f t="shared" si="7"/>
        <v>0</v>
      </c>
      <c r="X27" s="76">
        <f>分析係数表!E30</f>
        <v>8.9744762601774775E-2</v>
      </c>
      <c r="Y27" s="166">
        <f t="shared" si="8"/>
        <v>0</v>
      </c>
    </row>
    <row r="28" spans="1:25" x14ac:dyDescent="0.2">
      <c r="A28" s="6" t="s">
        <v>16</v>
      </c>
      <c r="B28" s="5" t="s">
        <v>192</v>
      </c>
      <c r="C28" s="90"/>
      <c r="D28" s="107">
        <f>投入係数表!AO28</f>
        <v>3.426791277258567E-3</v>
      </c>
      <c r="E28" s="110">
        <f t="shared" si="9"/>
        <v>0.34267912772585668</v>
      </c>
      <c r="F28" s="85">
        <f>分析係数表!C31</f>
        <v>0.28926065839179704</v>
      </c>
      <c r="G28" s="110">
        <f t="shared" si="0"/>
        <v>9.912359010310802E-2</v>
      </c>
      <c r="H28" s="110">
        <v>0.22446431921923002</v>
      </c>
      <c r="I28" s="110">
        <f t="shared" si="1"/>
        <v>0.22446431921923002</v>
      </c>
      <c r="J28" s="85">
        <f>分析係数表!G31</f>
        <v>7.0113314447592071E-2</v>
      </c>
      <c r="K28" s="111">
        <f t="shared" si="2"/>
        <v>1.573793739568256E-2</v>
      </c>
      <c r="L28" s="79"/>
      <c r="M28" s="80"/>
      <c r="N28" s="81">
        <f>分析係数表!H31</f>
        <v>2.2806425160387826E-2</v>
      </c>
      <c r="O28" s="82">
        <f t="shared" si="3"/>
        <v>0.16385738556333382</v>
      </c>
      <c r="P28" s="76">
        <f>分析係数表!C31</f>
        <v>0.28926065839179704</v>
      </c>
      <c r="Q28" s="82">
        <f t="shared" si="4"/>
        <v>4.7397495230408482E-2</v>
      </c>
      <c r="R28" s="83">
        <v>6.0160669434395964E-2</v>
      </c>
      <c r="S28" s="84">
        <f t="shared" si="5"/>
        <v>0.28462498865362595</v>
      </c>
      <c r="T28" s="85">
        <f>分析係数表!F31</f>
        <v>0.24929178470254956</v>
      </c>
      <c r="U28" s="86">
        <f t="shared" si="6"/>
        <v>7.0954671392405327E-2</v>
      </c>
      <c r="V28" s="87">
        <f>分析係数表!D31</f>
        <v>2.124645892351275E-3</v>
      </c>
      <c r="W28" s="167">
        <f t="shared" si="7"/>
        <v>0</v>
      </c>
      <c r="X28" s="76">
        <f>分析係数表!E31</f>
        <v>9.4428706326723328E-4</v>
      </c>
      <c r="Y28" s="166">
        <f t="shared" si="8"/>
        <v>0</v>
      </c>
    </row>
    <row r="29" spans="1:25" x14ac:dyDescent="0.2">
      <c r="A29" s="6" t="s">
        <v>17</v>
      </c>
      <c r="B29" s="5" t="s">
        <v>272</v>
      </c>
      <c r="C29" s="90"/>
      <c r="D29" s="107">
        <f>投入係数表!AO29</f>
        <v>1.0903426791277258E-3</v>
      </c>
      <c r="E29" s="110">
        <f t="shared" si="9"/>
        <v>0.10903426791277258</v>
      </c>
      <c r="F29" s="85">
        <f>分析係数表!C32</f>
        <v>1</v>
      </c>
      <c r="G29" s="110">
        <f t="shared" si="0"/>
        <v>0.10903426791277258</v>
      </c>
      <c r="H29" s="110">
        <v>0.22947578115241737</v>
      </c>
      <c r="I29" s="110">
        <f t="shared" si="1"/>
        <v>0.22947578115241737</v>
      </c>
      <c r="J29" s="85">
        <f>分析係数表!G32</f>
        <v>0.14014251781472684</v>
      </c>
      <c r="K29" s="111">
        <f t="shared" si="2"/>
        <v>3.215931374820101E-2</v>
      </c>
      <c r="L29" s="79"/>
      <c r="M29" s="80"/>
      <c r="N29" s="81">
        <f>分析係数表!H32</f>
        <v>6.3576286720370464E-3</v>
      </c>
      <c r="O29" s="82">
        <f t="shared" si="3"/>
        <v>4.5677672202299908E-2</v>
      </c>
      <c r="P29" s="76">
        <f>分析係数表!C32</f>
        <v>1</v>
      </c>
      <c r="Q29" s="82">
        <f t="shared" si="4"/>
        <v>4.5677672202299908E-2</v>
      </c>
      <c r="R29" s="83">
        <v>6.0227962662012177E-2</v>
      </c>
      <c r="S29" s="84">
        <f t="shared" si="5"/>
        <v>0.28970374381442954</v>
      </c>
      <c r="T29" s="85">
        <f>分析係数表!F32</f>
        <v>0.4833729216152019</v>
      </c>
      <c r="U29" s="86">
        <f t="shared" si="6"/>
        <v>0.14003494505044278</v>
      </c>
      <c r="V29" s="87">
        <f>分析係数表!D32</f>
        <v>1.3657957244655582E-2</v>
      </c>
      <c r="W29" s="167">
        <f t="shared" si="7"/>
        <v>0</v>
      </c>
      <c r="X29" s="76">
        <f>分析係数表!E32</f>
        <v>2.0783847980997625E-2</v>
      </c>
      <c r="Y29" s="166">
        <f t="shared" si="8"/>
        <v>0</v>
      </c>
    </row>
    <row r="30" spans="1:25" x14ac:dyDescent="0.2">
      <c r="A30" s="6" t="s">
        <v>18</v>
      </c>
      <c r="B30" s="5" t="s">
        <v>273</v>
      </c>
      <c r="C30" s="90"/>
      <c r="D30" s="107">
        <f>投入係数表!AO30</f>
        <v>1.1059190031152648E-2</v>
      </c>
      <c r="E30" s="110">
        <f t="shared" si="9"/>
        <v>1.1059190031152648</v>
      </c>
      <c r="F30" s="85">
        <f>分析係数表!C33</f>
        <v>0.49161290322580642</v>
      </c>
      <c r="G30" s="110">
        <f t="shared" si="0"/>
        <v>0.54368405185408497</v>
      </c>
      <c r="H30" s="110">
        <v>0.80891333886781625</v>
      </c>
      <c r="I30" s="110">
        <f t="shared" si="1"/>
        <v>0.80891333886781625</v>
      </c>
      <c r="J30" s="85">
        <f>分析係数表!G33</f>
        <v>0.50851900393184801</v>
      </c>
      <c r="K30" s="111">
        <f t="shared" si="2"/>
        <v>0.41134780534824733</v>
      </c>
      <c r="L30" s="79"/>
      <c r="M30" s="80"/>
      <c r="N30" s="81">
        <f>分析係数表!H33</f>
        <v>9.3579663306159861E-4</v>
      </c>
      <c r="O30" s="82">
        <f t="shared" si="3"/>
        <v>6.7234206428271491E-3</v>
      </c>
      <c r="P30" s="76">
        <f>分析係数表!C33</f>
        <v>0.49161290322580642</v>
      </c>
      <c r="Q30" s="82">
        <f t="shared" si="4"/>
        <v>3.3053203418285724E-3</v>
      </c>
      <c r="R30" s="83">
        <v>1.2446010811013212E-2</v>
      </c>
      <c r="S30" s="84">
        <f t="shared" si="5"/>
        <v>0.82135934967882951</v>
      </c>
      <c r="T30" s="85">
        <f>分析係数表!F33</f>
        <v>0.64744429882044563</v>
      </c>
      <c r="U30" s="86">
        <f t="shared" si="6"/>
        <v>0.531784428232427</v>
      </c>
      <c r="V30" s="87">
        <f>分析係数表!D33</f>
        <v>9.6985583224115338E-2</v>
      </c>
      <c r="W30" s="167">
        <f t="shared" si="7"/>
        <v>0</v>
      </c>
      <c r="X30" s="76">
        <f>分析係数表!E33</f>
        <v>7.7326343381389259E-2</v>
      </c>
      <c r="Y30" s="166">
        <f t="shared" si="8"/>
        <v>0</v>
      </c>
    </row>
    <row r="31" spans="1:25" x14ac:dyDescent="0.2">
      <c r="A31" s="6" t="s">
        <v>19</v>
      </c>
      <c r="B31" s="5" t="s">
        <v>274</v>
      </c>
      <c r="C31" s="90"/>
      <c r="D31" s="107">
        <f>投入係数表!AO31</f>
        <v>6.2149532710280377E-2</v>
      </c>
      <c r="E31" s="110">
        <f t="shared" si="9"/>
        <v>6.2149532710280377</v>
      </c>
      <c r="F31" s="85">
        <f>分析係数表!C34</f>
        <v>0.2705469644902635</v>
      </c>
      <c r="G31" s="110">
        <f t="shared" si="0"/>
        <v>1.6814367419254694</v>
      </c>
      <c r="H31" s="110">
        <v>1.8387087242771389</v>
      </c>
      <c r="I31" s="110">
        <f t="shared" si="1"/>
        <v>1.8387087242771389</v>
      </c>
      <c r="J31" s="85">
        <f>分析係数表!G34</f>
        <v>0.42499396086641439</v>
      </c>
      <c r="K31" s="111">
        <f t="shared" si="2"/>
        <v>0.78144010361017313</v>
      </c>
      <c r="L31" s="79"/>
      <c r="M31" s="80"/>
      <c r="N31" s="81">
        <f>分析係数表!H34</f>
        <v>0.15790844628816747</v>
      </c>
      <c r="O31" s="82">
        <f t="shared" si="3"/>
        <v>1.1345252482659254</v>
      </c>
      <c r="P31" s="76">
        <f>分析係数表!C34</f>
        <v>0.2705469644902635</v>
      </c>
      <c r="Q31" s="82">
        <f t="shared" si="4"/>
        <v>0.30694236205590869</v>
      </c>
      <c r="R31" s="83">
        <v>0.3377281549637885</v>
      </c>
      <c r="S31" s="84">
        <f t="shared" si="5"/>
        <v>2.1764368792409274</v>
      </c>
      <c r="T31" s="85">
        <f>分析係数表!F34</f>
        <v>0.70062001771479188</v>
      </c>
      <c r="U31" s="86">
        <f t="shared" si="6"/>
        <v>1.524855244888905</v>
      </c>
      <c r="V31" s="87">
        <f>分析係数表!D34</f>
        <v>0.29060310814075208</v>
      </c>
      <c r="W31" s="167">
        <f t="shared" si="7"/>
        <v>1</v>
      </c>
      <c r="X31" s="76">
        <f>分析係数表!E34</f>
        <v>0.1754569611079797</v>
      </c>
      <c r="Y31" s="166">
        <f t="shared" si="8"/>
        <v>0</v>
      </c>
    </row>
    <row r="32" spans="1:25" x14ac:dyDescent="0.2">
      <c r="A32" s="6" t="s">
        <v>20</v>
      </c>
      <c r="B32" s="5" t="s">
        <v>37</v>
      </c>
      <c r="C32" s="90"/>
      <c r="D32" s="107">
        <f>投入係数表!AO32</f>
        <v>2.1806853582554517E-3</v>
      </c>
      <c r="E32" s="110">
        <f t="shared" si="9"/>
        <v>0.21806853582554517</v>
      </c>
      <c r="F32" s="85">
        <f>分析係数表!C35</f>
        <v>0.21972666596037715</v>
      </c>
      <c r="G32" s="110">
        <f t="shared" si="0"/>
        <v>4.7915472327808101E-2</v>
      </c>
      <c r="H32" s="110">
        <v>0.21307156308880171</v>
      </c>
      <c r="I32" s="110">
        <f t="shared" si="1"/>
        <v>0.21307156308880171</v>
      </c>
      <c r="J32" s="85">
        <f>分析係数表!G35</f>
        <v>0.31464737793851716</v>
      </c>
      <c r="K32" s="111">
        <f t="shared" si="2"/>
        <v>6.7042408639152798E-2</v>
      </c>
      <c r="L32" s="79"/>
      <c r="M32" s="80"/>
      <c r="N32" s="81">
        <f>分析係数表!H35</f>
        <v>5.9051661762577784E-2</v>
      </c>
      <c r="O32" s="82">
        <f t="shared" si="3"/>
        <v>0.42426863664685543</v>
      </c>
      <c r="P32" s="76">
        <f>分析係数表!C35</f>
        <v>0.21972666596037715</v>
      </c>
      <c r="Q32" s="82">
        <f t="shared" si="4"/>
        <v>9.3223133001968231E-2</v>
      </c>
      <c r="R32" s="83">
        <v>0.11722624113513784</v>
      </c>
      <c r="S32" s="84">
        <f t="shared" si="5"/>
        <v>0.33029780422393956</v>
      </c>
      <c r="T32" s="85">
        <f>分析係数表!F35</f>
        <v>0.64647377938517181</v>
      </c>
      <c r="U32" s="86">
        <f t="shared" si="6"/>
        <v>0.21352886981927377</v>
      </c>
      <c r="V32" s="87">
        <f>分析係数表!D35</f>
        <v>0.15370705244122965</v>
      </c>
      <c r="W32" s="167">
        <f t="shared" si="7"/>
        <v>0</v>
      </c>
      <c r="X32" s="76">
        <f>分析係数表!E35</f>
        <v>0.14195298372513562</v>
      </c>
      <c r="Y32" s="166">
        <f t="shared" si="8"/>
        <v>0</v>
      </c>
    </row>
    <row r="33" spans="1:25" x14ac:dyDescent="0.2">
      <c r="A33" s="6" t="s">
        <v>21</v>
      </c>
      <c r="B33" s="5" t="s">
        <v>38</v>
      </c>
      <c r="C33" s="90"/>
      <c r="D33" s="107">
        <f>投入係数表!AO33</f>
        <v>2.4143302180685357E-2</v>
      </c>
      <c r="E33" s="110">
        <f t="shared" si="9"/>
        <v>2.4143302180685358</v>
      </c>
      <c r="F33" s="85">
        <f>分析係数表!C36</f>
        <v>0.80551211884284601</v>
      </c>
      <c r="G33" s="110">
        <f t="shared" si="0"/>
        <v>1.9447722495426967</v>
      </c>
      <c r="H33" s="110">
        <v>2.1069343223870098</v>
      </c>
      <c r="I33" s="110">
        <f t="shared" si="1"/>
        <v>2.1069343223870098</v>
      </c>
      <c r="J33" s="85">
        <f>分析係数表!G36</f>
        <v>2.1071752951861943E-2</v>
      </c>
      <c r="K33" s="111">
        <f t="shared" si="2"/>
        <v>4.4396799527137716E-2</v>
      </c>
      <c r="L33" s="79"/>
      <c r="M33" s="80"/>
      <c r="N33" s="81">
        <f>分析係数表!H36</f>
        <v>0.17565964015242874</v>
      </c>
      <c r="O33" s="82">
        <f t="shared" si="3"/>
        <v>1.2620622996350177</v>
      </c>
      <c r="P33" s="76">
        <f>分析係数表!C36</f>
        <v>0.80551211884284601</v>
      </c>
      <c r="Q33" s="82">
        <f t="shared" si="4"/>
        <v>1.016606477090678</v>
      </c>
      <c r="R33" s="83">
        <v>1.0595793351637257</v>
      </c>
      <c r="S33" s="84">
        <f t="shared" si="5"/>
        <v>3.1665136575507358</v>
      </c>
      <c r="T33" s="85">
        <f>分析係数表!F36</f>
        <v>0.88071450196790801</v>
      </c>
      <c r="U33" s="86">
        <f t="shared" si="6"/>
        <v>2.7887944988843749</v>
      </c>
      <c r="V33" s="87">
        <f>分析係数表!D36</f>
        <v>1.0838631547078413E-2</v>
      </c>
      <c r="W33" s="167">
        <f t="shared" si="7"/>
        <v>0</v>
      </c>
      <c r="X33" s="76">
        <f>分析係数表!E36</f>
        <v>2.6642446260974873E-3</v>
      </c>
      <c r="Y33" s="166">
        <f t="shared" si="8"/>
        <v>0</v>
      </c>
    </row>
    <row r="34" spans="1:25" x14ac:dyDescent="0.2">
      <c r="A34" s="6" t="s">
        <v>22</v>
      </c>
      <c r="B34" s="5" t="s">
        <v>377</v>
      </c>
      <c r="C34" s="90"/>
      <c r="D34" s="107">
        <f>投入係数表!AO34</f>
        <v>7.6012461059190031E-2</v>
      </c>
      <c r="E34" s="110">
        <f t="shared" si="9"/>
        <v>7.6012461059190031</v>
      </c>
      <c r="F34" s="85">
        <f>分析係数表!C37</f>
        <v>0.2431087913880281</v>
      </c>
      <c r="G34" s="110">
        <f t="shared" si="0"/>
        <v>1.8479297538529238</v>
      </c>
      <c r="H34" s="110">
        <v>2.1644370866294884</v>
      </c>
      <c r="I34" s="110">
        <f t="shared" si="1"/>
        <v>2.1644370866294884</v>
      </c>
      <c r="J34" s="85">
        <f>分析係数表!G37</f>
        <v>0.38193760262725779</v>
      </c>
      <c r="K34" s="111">
        <f t="shared" si="2"/>
        <v>0.82667991190479306</v>
      </c>
      <c r="L34" s="79"/>
      <c r="M34" s="80"/>
      <c r="N34" s="81">
        <f>分析係数表!H37</f>
        <v>4.6944189860595245E-2</v>
      </c>
      <c r="O34" s="82">
        <f t="shared" si="3"/>
        <v>0.33728004997934952</v>
      </c>
      <c r="P34" s="76">
        <f>分析係数表!C37</f>
        <v>0.2431087913880281</v>
      </c>
      <c r="Q34" s="82">
        <f t="shared" si="4"/>
        <v>8.1995745309773369E-2</v>
      </c>
      <c r="R34" s="83">
        <v>0.10608047770824128</v>
      </c>
      <c r="S34" s="84">
        <f t="shared" si="5"/>
        <v>2.2705175643377298</v>
      </c>
      <c r="T34" s="85">
        <f>分析係数表!F37</f>
        <v>0.60410509031198689</v>
      </c>
      <c r="U34" s="86">
        <f t="shared" si="6"/>
        <v>1.3716312182591968</v>
      </c>
      <c r="V34" s="87">
        <f>分析係数表!D37</f>
        <v>0.12627257799671593</v>
      </c>
      <c r="W34" s="167">
        <f t="shared" si="7"/>
        <v>0</v>
      </c>
      <c r="X34" s="76">
        <f>分析係数表!E37</f>
        <v>0.11362889983579638</v>
      </c>
      <c r="Y34" s="166">
        <f t="shared" si="8"/>
        <v>0</v>
      </c>
    </row>
    <row r="35" spans="1:25" x14ac:dyDescent="0.2">
      <c r="A35" s="6" t="s">
        <v>23</v>
      </c>
      <c r="B35" s="5" t="s">
        <v>193</v>
      </c>
      <c r="C35" s="90"/>
      <c r="D35" s="107">
        <f>投入係数表!AO35</f>
        <v>5.8099688473520247E-2</v>
      </c>
      <c r="E35" s="110">
        <f t="shared" si="9"/>
        <v>5.8099688473520246</v>
      </c>
      <c r="F35" s="85">
        <f>分析係数表!C38</f>
        <v>1.1157894736842144E-2</v>
      </c>
      <c r="G35" s="110">
        <f t="shared" si="0"/>
        <v>6.4827020823085973E-2</v>
      </c>
      <c r="H35" s="110">
        <v>7.3853118125312964E-2</v>
      </c>
      <c r="I35" s="110">
        <f t="shared" si="1"/>
        <v>7.3853118125312964E-2</v>
      </c>
      <c r="J35" s="85">
        <f>分析係数表!G38</f>
        <v>0.27611940298507465</v>
      </c>
      <c r="K35" s="111">
        <f t="shared" si="2"/>
        <v>2.0392278885347611E-2</v>
      </c>
      <c r="L35" s="79"/>
      <c r="M35" s="80"/>
      <c r="N35" s="81">
        <f>分析係数表!H38</f>
        <v>4.123293618252858E-2</v>
      </c>
      <c r="O35" s="82">
        <f t="shared" si="3"/>
        <v>0.29624638997364156</v>
      </c>
      <c r="P35" s="76">
        <f>分析係数表!C38</f>
        <v>1.1157894736842144E-2</v>
      </c>
      <c r="Q35" s="82">
        <f t="shared" si="4"/>
        <v>3.3054860354953803E-3</v>
      </c>
      <c r="R35" s="83">
        <v>4.1172059018056237E-3</v>
      </c>
      <c r="S35" s="84">
        <f t="shared" si="5"/>
        <v>7.7970324027118593E-2</v>
      </c>
      <c r="T35" s="85">
        <f>分析係数表!F38</f>
        <v>0.61194029850746268</v>
      </c>
      <c r="U35" s="86">
        <f t="shared" si="6"/>
        <v>4.7713183359878543E-2</v>
      </c>
      <c r="V35" s="87">
        <f>分析係数表!D38</f>
        <v>0.16417910447761194</v>
      </c>
      <c r="W35" s="167">
        <f t="shared" si="7"/>
        <v>0</v>
      </c>
      <c r="X35" s="76">
        <f>分析係数表!E38</f>
        <v>0.15671641791044777</v>
      </c>
      <c r="Y35" s="166">
        <f t="shared" si="8"/>
        <v>0</v>
      </c>
    </row>
    <row r="36" spans="1:25" x14ac:dyDescent="0.2">
      <c r="A36" s="6" t="s">
        <v>24</v>
      </c>
      <c r="B36" s="5" t="s">
        <v>39</v>
      </c>
      <c r="C36" s="90"/>
      <c r="D36" s="107">
        <f>投入係数表!AO36</f>
        <v>0.1897196261682243</v>
      </c>
      <c r="E36" s="110">
        <f t="shared" si="9"/>
        <v>18.971962616822431</v>
      </c>
      <c r="F36" s="85">
        <f>分析係数表!C39</f>
        <v>1</v>
      </c>
      <c r="G36" s="110">
        <f t="shared" si="0"/>
        <v>18.971962616822431</v>
      </c>
      <c r="H36" s="110">
        <v>19.010489774228084</v>
      </c>
      <c r="I36" s="110">
        <f t="shared" si="1"/>
        <v>19.010489774228084</v>
      </c>
      <c r="J36" s="85">
        <f>分析係数表!G39</f>
        <v>0.35370879120879123</v>
      </c>
      <c r="K36" s="111">
        <f t="shared" si="2"/>
        <v>6.7241773583293023</v>
      </c>
      <c r="L36" s="79"/>
      <c r="M36" s="80"/>
      <c r="N36" s="81">
        <f>分析係数表!H39</f>
        <v>3.7431865322463944E-3</v>
      </c>
      <c r="O36" s="82">
        <f t="shared" si="3"/>
        <v>2.6893682571308596E-2</v>
      </c>
      <c r="P36" s="76">
        <f>分析係数表!C39</f>
        <v>1</v>
      </c>
      <c r="Q36" s="82">
        <f t="shared" si="4"/>
        <v>2.6893682571308596E-2</v>
      </c>
      <c r="R36" s="83">
        <v>9.7973129890889979E-2</v>
      </c>
      <c r="S36" s="84">
        <f t="shared" si="5"/>
        <v>19.108462904118973</v>
      </c>
      <c r="T36" s="85">
        <f>分析係数表!F39</f>
        <v>0.70432692307692313</v>
      </c>
      <c r="U36" s="86">
        <f t="shared" si="6"/>
        <v>13.458604881987643</v>
      </c>
      <c r="V36" s="87">
        <f>分析係数表!D39</f>
        <v>3.9285714285714285E-2</v>
      </c>
      <c r="W36" s="167">
        <f t="shared" si="7"/>
        <v>1</v>
      </c>
      <c r="X36" s="76">
        <f>分析係数表!E39</f>
        <v>4.7939560439560443E-2</v>
      </c>
      <c r="Y36" s="166">
        <f t="shared" si="8"/>
        <v>1</v>
      </c>
    </row>
    <row r="37" spans="1:25" x14ac:dyDescent="0.2">
      <c r="A37" s="6" t="s">
        <v>25</v>
      </c>
      <c r="B37" s="5" t="s">
        <v>40</v>
      </c>
      <c r="C37" s="90"/>
      <c r="D37" s="107">
        <f>投入係数表!AO37</f>
        <v>1.5576323987538941E-4</v>
      </c>
      <c r="E37" s="110">
        <f t="shared" si="9"/>
        <v>1.5576323987538941E-2</v>
      </c>
      <c r="F37" s="85">
        <f>分析係数表!C40</f>
        <v>0.83748410739660462</v>
      </c>
      <c r="G37" s="110">
        <f t="shared" si="0"/>
        <v>1.3044923791224371E-2</v>
      </c>
      <c r="H37" s="110">
        <v>1.6224040228669911E-2</v>
      </c>
      <c r="I37" s="110">
        <f t="shared" si="1"/>
        <v>1.6224040228669911E-2</v>
      </c>
      <c r="J37" s="85">
        <f>分析係数表!G40</f>
        <v>0.52098192071653671</v>
      </c>
      <c r="K37" s="111">
        <f t="shared" si="2"/>
        <v>8.4524316401148099E-3</v>
      </c>
      <c r="L37" s="79"/>
      <c r="M37" s="80"/>
      <c r="N37" s="81">
        <f>分析係数表!H40</f>
        <v>2.620230572572476E-2</v>
      </c>
      <c r="O37" s="82">
        <f t="shared" si="3"/>
        <v>0.18825577799916016</v>
      </c>
      <c r="P37" s="76">
        <f>分析係数表!C40</f>
        <v>0.83748410739660462</v>
      </c>
      <c r="Q37" s="82">
        <f t="shared" si="4"/>
        <v>0.15766122219987999</v>
      </c>
      <c r="R37" s="83">
        <v>0.15786772872327315</v>
      </c>
      <c r="S37" s="84">
        <f t="shared" si="5"/>
        <v>0.17409176895194306</v>
      </c>
      <c r="T37" s="85">
        <f>分析係数表!F40</f>
        <v>0.71877591640404714</v>
      </c>
      <c r="U37" s="86">
        <f t="shared" si="6"/>
        <v>0.12513297076683452</v>
      </c>
      <c r="V37" s="87">
        <f>分析係数表!D40</f>
        <v>8.666445513352132E-2</v>
      </c>
      <c r="W37" s="167">
        <f t="shared" si="7"/>
        <v>0</v>
      </c>
      <c r="X37" s="76">
        <f>分析係数表!E40</f>
        <v>5.191574058716205E-2</v>
      </c>
      <c r="Y37" s="166">
        <f t="shared" si="8"/>
        <v>0</v>
      </c>
    </row>
    <row r="38" spans="1:25" x14ac:dyDescent="0.2">
      <c r="A38" s="6" t="s">
        <v>26</v>
      </c>
      <c r="B38" s="5" t="s">
        <v>276</v>
      </c>
      <c r="C38" s="90"/>
      <c r="D38" s="107">
        <f>投入係数表!AO38</f>
        <v>1.869158878504673E-3</v>
      </c>
      <c r="E38" s="110">
        <f t="shared" si="9"/>
        <v>0.18691588785046731</v>
      </c>
      <c r="F38" s="85">
        <f>分析係数表!C41</f>
        <v>0.81365098605995612</v>
      </c>
      <c r="G38" s="110">
        <f t="shared" si="0"/>
        <v>0.1520842964598049</v>
      </c>
      <c r="H38" s="110">
        <v>0.15597139368522117</v>
      </c>
      <c r="I38" s="110">
        <f t="shared" si="1"/>
        <v>0.15597139368522117</v>
      </c>
      <c r="J38" s="85">
        <f>分析係数表!G41</f>
        <v>0.45125858123569795</v>
      </c>
      <c r="K38" s="111">
        <f t="shared" si="2"/>
        <v>7.038342982774741E-2</v>
      </c>
      <c r="L38" s="79"/>
      <c r="M38" s="80"/>
      <c r="N38" s="81">
        <f>分析係数表!H41</f>
        <v>4.9838406251507407E-2</v>
      </c>
      <c r="O38" s="82">
        <f t="shared" si="3"/>
        <v>0.35807413444170155</v>
      </c>
      <c r="P38" s="76">
        <f>分析係数表!C41</f>
        <v>0.81365098605995612</v>
      </c>
      <c r="Q38" s="82">
        <f t="shared" si="4"/>
        <v>0.29134737257105575</v>
      </c>
      <c r="R38" s="83">
        <v>0.29697214316755788</v>
      </c>
      <c r="S38" s="84">
        <f t="shared" si="5"/>
        <v>0.45294353685277905</v>
      </c>
      <c r="T38" s="85">
        <f>分析係数表!F41</f>
        <v>0.55572082379862697</v>
      </c>
      <c r="U38" s="86">
        <f t="shared" si="6"/>
        <v>0.25171015543409014</v>
      </c>
      <c r="V38" s="87">
        <f>分析係数表!D41</f>
        <v>0.14645308924485126</v>
      </c>
      <c r="W38" s="167">
        <f t="shared" si="7"/>
        <v>0</v>
      </c>
      <c r="X38" s="76">
        <f>分析係数表!E41</f>
        <v>0.13695652173913042</v>
      </c>
      <c r="Y38" s="166">
        <f t="shared" si="8"/>
        <v>0</v>
      </c>
    </row>
    <row r="39" spans="1:25" x14ac:dyDescent="0.2">
      <c r="A39" s="6" t="s">
        <v>51</v>
      </c>
      <c r="B39" s="5" t="s">
        <v>367</v>
      </c>
      <c r="C39" s="90"/>
      <c r="D39" s="107">
        <f>投入係数表!AO39</f>
        <v>3.7383177570093459E-3</v>
      </c>
      <c r="E39" s="110">
        <f t="shared" si="9"/>
        <v>0.37383177570093462</v>
      </c>
      <c r="F39" s="85">
        <f>分析係数表!C42</f>
        <v>0.2575498575498576</v>
      </c>
      <c r="G39" s="110">
        <f>E39*F39</f>
        <v>9.6280320579386028E-2</v>
      </c>
      <c r="H39" s="110">
        <v>0.1000017062098159</v>
      </c>
      <c r="I39" s="110">
        <f>C39+H39</f>
        <v>0.1000017062098159</v>
      </c>
      <c r="J39" s="85">
        <f>分析係数表!G42</f>
        <v>0.48351648351648352</v>
      </c>
      <c r="K39" s="111">
        <f>I39*J39</f>
        <v>4.8352473332218676E-2</v>
      </c>
      <c r="L39" s="79"/>
      <c r="M39" s="80"/>
      <c r="N39" s="81">
        <f>分析係数表!H42</f>
        <v>1.4085186435772515E-2</v>
      </c>
      <c r="O39" s="82">
        <f t="shared" si="3"/>
        <v>0.10119787771677977</v>
      </c>
      <c r="P39" s="76">
        <f>分析係数表!C42</f>
        <v>0.2575498575498576</v>
      </c>
      <c r="Q39" s="82">
        <f>O39*P39</f>
        <v>2.6063498990304537E-2</v>
      </c>
      <c r="R39" s="83">
        <v>2.726564710939948E-2</v>
      </c>
      <c r="S39" s="84">
        <f>I39+R39</f>
        <v>0.12726735331921538</v>
      </c>
      <c r="T39" s="85">
        <f>分析係数表!F42</f>
        <v>0.55824175824175826</v>
      </c>
      <c r="U39" s="86">
        <f>S39*T39</f>
        <v>7.1045951083693853E-2</v>
      </c>
      <c r="V39" s="87">
        <f>分析係数表!D42</f>
        <v>0.94945054945054941</v>
      </c>
      <c r="W39" s="167">
        <f>ROUND(S39*V39,0)</f>
        <v>0</v>
      </c>
      <c r="X39" s="76">
        <f>分析係数表!E42</f>
        <v>0.76703296703296708</v>
      </c>
      <c r="Y39" s="166">
        <f>ROUND(S39*X39,0)</f>
        <v>0</v>
      </c>
    </row>
    <row r="40" spans="1:25" x14ac:dyDescent="0.2">
      <c r="A40" s="6" t="s">
        <v>194</v>
      </c>
      <c r="B40" s="5" t="s">
        <v>41</v>
      </c>
      <c r="C40" s="90"/>
      <c r="D40" s="107">
        <f>投入係数表!AO40</f>
        <v>3.0685358255451715E-2</v>
      </c>
      <c r="E40" s="110">
        <f t="shared" si="9"/>
        <v>3.0685358255451716</v>
      </c>
      <c r="F40" s="85">
        <f>分析係数表!C43</f>
        <v>0.29732567908148977</v>
      </c>
      <c r="G40" s="110">
        <f>E40*F40</f>
        <v>0.91235449811609792</v>
      </c>
      <c r="H40" s="110">
        <v>1.6830440485699443</v>
      </c>
      <c r="I40" s="110">
        <f>C40+H40</f>
        <v>1.6830440485699443</v>
      </c>
      <c r="J40" s="85">
        <f>分析係数表!G43</f>
        <v>0.35619328972357039</v>
      </c>
      <c r="K40" s="111">
        <f>I40*J40</f>
        <v>0.59948899640980502</v>
      </c>
      <c r="L40" s="79"/>
      <c r="M40" s="80"/>
      <c r="N40" s="81">
        <f>分析係数表!H43</f>
        <v>3.7451160098403359E-2</v>
      </c>
      <c r="O40" s="82">
        <f t="shared" si="3"/>
        <v>0.26907545294283497</v>
      </c>
      <c r="P40" s="76">
        <f>分析係数表!C43</f>
        <v>0.29732567908148977</v>
      </c>
      <c r="Q40" s="82">
        <f>O40*P40</f>
        <v>8.0003041770387848E-2</v>
      </c>
      <c r="R40" s="83">
        <v>0.12714343500417524</v>
      </c>
      <c r="S40" s="84">
        <f>I40+R40</f>
        <v>1.8101874835741194</v>
      </c>
      <c r="T40" s="85">
        <f>分析係数表!F43</f>
        <v>0.64929309981008654</v>
      </c>
      <c r="U40" s="86">
        <f>S40*T40</f>
        <v>1.1753422424472602</v>
      </c>
      <c r="V40" s="87">
        <f>分析係数表!D43</f>
        <v>0.15741717661953999</v>
      </c>
      <c r="W40" s="167">
        <f>ROUND(S40*V40,0)</f>
        <v>0</v>
      </c>
      <c r="X40" s="76">
        <f>分析係数表!E43</f>
        <v>0.1249208693817261</v>
      </c>
      <c r="Y40" s="166">
        <f>ROUND(S40*X40,0)</f>
        <v>0</v>
      </c>
    </row>
    <row r="41" spans="1:25" x14ac:dyDescent="0.2">
      <c r="A41" s="6" t="s">
        <v>340</v>
      </c>
      <c r="B41" s="5" t="s">
        <v>42</v>
      </c>
      <c r="C41" s="90"/>
      <c r="D41" s="107">
        <f>投入係数表!AO41</f>
        <v>1.2461059190031153E-3</v>
      </c>
      <c r="E41" s="110">
        <f t="shared" si="9"/>
        <v>0.12461059190031153</v>
      </c>
      <c r="F41" s="85">
        <f>分析係数表!C44</f>
        <v>0.43971020730220212</v>
      </c>
      <c r="G41" s="110">
        <f>E41*F41</f>
        <v>5.4792549196536089E-2</v>
      </c>
      <c r="H41" s="110">
        <v>6.3863332270498244E-2</v>
      </c>
      <c r="I41" s="110">
        <f>C41+H41</f>
        <v>6.3863332270498244E-2</v>
      </c>
      <c r="J41" s="85">
        <f>分析係数表!G44</f>
        <v>0.26333317697828229</v>
      </c>
      <c r="K41" s="111">
        <f>I41*J41</f>
        <v>1.6817334179209959E-2</v>
      </c>
      <c r="L41" s="79"/>
      <c r="M41" s="80"/>
      <c r="N41" s="81">
        <f>分析係数表!H44</f>
        <v>0.10921807920505523</v>
      </c>
      <c r="O41" s="82">
        <f t="shared" si="3"/>
        <v>0.78469943399429021</v>
      </c>
      <c r="P41" s="76">
        <f>分析係数表!C44</f>
        <v>0.43971020730220212</v>
      </c>
      <c r="Q41" s="82">
        <f>O41*P41</f>
        <v>0.34504035079154999</v>
      </c>
      <c r="R41" s="83">
        <v>0.35045224086465249</v>
      </c>
      <c r="S41" s="84">
        <f>I41+R41</f>
        <v>0.41431557313515072</v>
      </c>
      <c r="T41" s="85">
        <f>分析係数表!F44</f>
        <v>0.45991838266335194</v>
      </c>
      <c r="U41" s="86">
        <f>S41*T41</f>
        <v>0.19055134830855822</v>
      </c>
      <c r="V41" s="87">
        <f>分析係数表!D44</f>
        <v>0.16642431633753929</v>
      </c>
      <c r="W41" s="167">
        <f>ROUND(S41*V41,0)</f>
        <v>0</v>
      </c>
      <c r="X41" s="76">
        <f>分析係数表!E44</f>
        <v>0.11782916647122285</v>
      </c>
      <c r="Y41" s="166">
        <f>ROUND(S41*X41,0)</f>
        <v>0</v>
      </c>
    </row>
    <row r="42" spans="1:25" x14ac:dyDescent="0.2">
      <c r="A42" s="6" t="s">
        <v>341</v>
      </c>
      <c r="B42" s="5" t="s">
        <v>278</v>
      </c>
      <c r="C42" s="90"/>
      <c r="D42" s="107">
        <f>投入係数表!AO42</f>
        <v>1.5576323987538941E-4</v>
      </c>
      <c r="E42" s="110">
        <f t="shared" si="9"/>
        <v>1.5576323987538941E-2</v>
      </c>
      <c r="F42" s="85">
        <f>分析係数表!C45</f>
        <v>1</v>
      </c>
      <c r="G42" s="110">
        <f>E42*F42</f>
        <v>1.5576323987538941E-2</v>
      </c>
      <c r="H42" s="110">
        <v>7.121674745845219E-2</v>
      </c>
      <c r="I42" s="110">
        <f>C42+H42</f>
        <v>7.121674745845219E-2</v>
      </c>
      <c r="J42" s="85">
        <f>分析係数表!G45</f>
        <v>0</v>
      </c>
      <c r="K42" s="111">
        <f>I42*J42</f>
        <v>0</v>
      </c>
      <c r="L42" s="79"/>
      <c r="M42" s="80"/>
      <c r="N42" s="81">
        <f>分析係数表!H45</f>
        <v>0</v>
      </c>
      <c r="O42" s="82">
        <f t="shared" si="3"/>
        <v>0</v>
      </c>
      <c r="P42" s="76">
        <f>分析係数表!C45</f>
        <v>1</v>
      </c>
      <c r="Q42" s="82">
        <f>O42*P42</f>
        <v>0</v>
      </c>
      <c r="R42" s="83">
        <v>3.2562377565148633E-3</v>
      </c>
      <c r="S42" s="84">
        <f>I42+R42</f>
        <v>7.447298521496705E-2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3.1152647975077883E-4</v>
      </c>
      <c r="E43" s="110">
        <f t="shared" si="9"/>
        <v>3.1152647975077882E-2</v>
      </c>
      <c r="F43" s="85">
        <f>分析係数表!C46</f>
        <v>1</v>
      </c>
      <c r="G43" s="110">
        <f>E43*F43</f>
        <v>3.1152647975077882E-2</v>
      </c>
      <c r="H43" s="110">
        <v>0.20307417942881356</v>
      </c>
      <c r="I43" s="110">
        <f>C43+H43</f>
        <v>100.20307417942881</v>
      </c>
      <c r="J43" s="85">
        <f>分析係数表!G46</f>
        <v>9.3457943925233638E-3</v>
      </c>
      <c r="K43" s="111">
        <f>I43*J43</f>
        <v>0.93647732877970846</v>
      </c>
      <c r="L43" s="79"/>
      <c r="M43" s="80"/>
      <c r="N43" s="81">
        <f>分析係数表!H46</f>
        <v>5.0031354010901551E-2</v>
      </c>
      <c r="O43" s="82">
        <f t="shared" si="3"/>
        <v>0.35946040673919166</v>
      </c>
      <c r="P43" s="76">
        <f>分析係数表!C46</f>
        <v>1</v>
      </c>
      <c r="Q43" s="82">
        <f>O43*P43</f>
        <v>0.35946040673919166</v>
      </c>
      <c r="R43" s="83">
        <v>0.37465521493572451</v>
      </c>
      <c r="S43" s="84">
        <f>I43+R43</f>
        <v>100.57772939436454</v>
      </c>
      <c r="T43" s="85">
        <f>分析係数表!F46</f>
        <v>0.31355140186915886</v>
      </c>
      <c r="U43" s="86">
        <f>S43*T43</f>
        <v>31.536288048419909</v>
      </c>
      <c r="V43" s="87">
        <f>分析係数表!D46</f>
        <v>6.2305295950155766E-4</v>
      </c>
      <c r="W43" s="167">
        <f>ROUND(S43*V43,0)</f>
        <v>0</v>
      </c>
      <c r="X43" s="76">
        <f>分析係数表!E46</f>
        <v>2.0249221183800624E-3</v>
      </c>
      <c r="Y43" s="166">
        <f>ROUND(S43*X43,0)</f>
        <v>0</v>
      </c>
    </row>
    <row r="44" spans="1:25" x14ac:dyDescent="0.2">
      <c r="A44" s="192">
        <v>40</v>
      </c>
      <c r="B44" s="14" t="s">
        <v>150</v>
      </c>
      <c r="C44" s="197">
        <f>SUM(C5:C43)</f>
        <v>100</v>
      </c>
      <c r="D44" s="108">
        <f>投入係数表!AO44</f>
        <v>0.68333333333333335</v>
      </c>
      <c r="E44" s="96">
        <f>SUM(E5:E43)</f>
        <v>68.333333333333329</v>
      </c>
      <c r="F44" s="98">
        <f>分析係数表!C47</f>
        <v>0.44631798907903963</v>
      </c>
      <c r="G44" s="96">
        <f>SUM(G5:G43)</f>
        <v>29.369831859475909</v>
      </c>
      <c r="H44" s="96">
        <f>SUM(H5:H43)</f>
        <v>32.359487129343535</v>
      </c>
      <c r="I44" s="96">
        <f>SUM(I5:I43)</f>
        <v>132.35948712934353</v>
      </c>
      <c r="J44" s="98">
        <f>分析係数表!G47</f>
        <v>0.26122233306007958</v>
      </c>
      <c r="K44" s="112">
        <f>SUM(K5:K43)</f>
        <v>11.458856060314179</v>
      </c>
      <c r="L44" s="94">
        <f>最終需要_まとめ!$L$33</f>
        <v>0.627</v>
      </c>
      <c r="M44" s="91">
        <f>K44*L44</f>
        <v>7.1847027498169904</v>
      </c>
      <c r="N44" s="95">
        <f>分析係数表!H47</f>
        <v>1</v>
      </c>
      <c r="O44" s="96">
        <f>SUM(O5:O43)</f>
        <v>7.1847027498169913</v>
      </c>
      <c r="P44" s="92">
        <f>分析係数表!C47</f>
        <v>0.44631798907903963</v>
      </c>
      <c r="Q44" s="96">
        <f>SUM(Q5:Q43)</f>
        <v>3.1164858983433645</v>
      </c>
      <c r="R44" s="91">
        <f>SUM(R5:R43)</f>
        <v>3.5146771398107211</v>
      </c>
      <c r="S44" s="97">
        <f>SUM(S5:S43)</f>
        <v>135.87416426915425</v>
      </c>
      <c r="T44" s="98">
        <f>分析係数表!F47</f>
        <v>0.52393110055407954</v>
      </c>
      <c r="U44" s="99">
        <f>SUM(U5:U43)</f>
        <v>54.90422721840703</v>
      </c>
      <c r="V44" s="100">
        <f>分析係数表!D47</f>
        <v>0.10969491056701794</v>
      </c>
      <c r="W44" s="164">
        <f>SUM(W5:W43)</f>
        <v>2</v>
      </c>
      <c r="X44" s="92">
        <f>分析係数表!E47</f>
        <v>8.3823050104198563E-2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W8" activePane="bottomRight" state="frozen"/>
      <selection activeCell="F63" sqref="F63"/>
      <selection pane="topRight" activeCell="F63" sqref="F63"/>
      <selection pane="bottomLeft" activeCell="F63" sqref="F63"/>
      <selection pane="bottomRight" activeCell="AE3" sqref="AE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0.75107940679556973</v>
      </c>
      <c r="D8" s="403">
        <f t="shared" ref="D8:E41" si="1">W8</f>
        <v>0.30718325111298278</v>
      </c>
      <c r="E8" s="403">
        <f t="shared" si="1"/>
        <v>0.19756948622307785</v>
      </c>
      <c r="F8" s="403">
        <f t="shared" ref="F8:G41" si="2">AH8</f>
        <v>0.45193117555047529</v>
      </c>
      <c r="G8" s="403">
        <f t="shared" si="2"/>
        <v>0.11972085188304657</v>
      </c>
      <c r="H8" s="404">
        <f t="shared" ref="H8:H41" si="3">AN8</f>
        <v>1.1750518547103371E-2</v>
      </c>
      <c r="K8" s="224" t="s">
        <v>263</v>
      </c>
      <c r="L8" s="158" t="s">
        <v>264</v>
      </c>
      <c r="M8" s="383">
        <f>取引基本表!AX5</f>
        <v>5327</v>
      </c>
      <c r="N8" s="367">
        <f>ABS(取引基本表!BB5)</f>
        <v>1326</v>
      </c>
      <c r="O8" s="411">
        <f t="shared" ref="O8:O41" si="4">N8/M8</f>
        <v>0.24892059320443027</v>
      </c>
      <c r="P8" s="407">
        <f t="shared" ref="P8:P43" si="5">1-O8</f>
        <v>0.75107940679556973</v>
      </c>
      <c r="R8" s="224" t="s">
        <v>263</v>
      </c>
      <c r="S8" s="158" t="s">
        <v>264</v>
      </c>
      <c r="T8" s="365">
        <f>取引基本表!BD5</f>
        <v>8311</v>
      </c>
      <c r="U8" s="446">
        <f>雇用表!AC5</f>
        <v>2553</v>
      </c>
      <c r="V8" s="447">
        <f>雇用表!AC51</f>
        <v>1642</v>
      </c>
      <c r="W8" s="413">
        <f>U8/T8</f>
        <v>0.30718325111298278</v>
      </c>
      <c r="X8" s="413">
        <f>V8/T8</f>
        <v>0.19756948622307785</v>
      </c>
      <c r="Z8" s="224" t="s">
        <v>263</v>
      </c>
      <c r="AA8" s="48" t="s">
        <v>264</v>
      </c>
      <c r="AB8" s="450">
        <f t="array" ref="AB8:AF47">TRANSPOSE(取引基本表!C46:AP50)</f>
        <v>995</v>
      </c>
      <c r="AC8" s="451">
        <v>1679</v>
      </c>
      <c r="AD8" s="451">
        <v>1329</v>
      </c>
      <c r="AE8" s="451">
        <v>330</v>
      </c>
      <c r="AF8" s="451">
        <v>-577</v>
      </c>
      <c r="AG8" s="368">
        <f t="array" ref="AG8:AG47">TRANSPOSE(取引基本表!C52:AP52)</f>
        <v>8311</v>
      </c>
      <c r="AH8" s="404">
        <f>SUM(AB8:AF8)/AG8</f>
        <v>0.45193117555047529</v>
      </c>
      <c r="AI8" s="415">
        <f>AB8/AG8</f>
        <v>0.11972085188304657</v>
      </c>
      <c r="AK8" s="224" t="s">
        <v>263</v>
      </c>
      <c r="AL8" s="158" t="s">
        <v>264</v>
      </c>
      <c r="AM8" s="383">
        <f>取引基本表!AR5</f>
        <v>1218</v>
      </c>
      <c r="AN8" s="407">
        <f t="shared" ref="AN8:AN47" si="6">AM8/AM$47</f>
        <v>1.1750518547103371E-2</v>
      </c>
      <c r="AP8" s="224" t="s">
        <v>263</v>
      </c>
      <c r="AQ8" s="158" t="s">
        <v>264</v>
      </c>
      <c r="AR8" s="386">
        <f>取引基本表!AX5</f>
        <v>5327</v>
      </c>
      <c r="AS8" s="387">
        <f>取引基本表!AY5</f>
        <v>4310</v>
      </c>
      <c r="AT8" s="387">
        <f>ABS(取引基本表!BB5)</f>
        <v>1326</v>
      </c>
      <c r="AU8" s="388">
        <f>AS8-AT8</f>
        <v>2984</v>
      </c>
      <c r="AV8" s="411">
        <v>0.83011676085593211</v>
      </c>
      <c r="AW8" s="407">
        <v>0.16988323914406789</v>
      </c>
    </row>
    <row r="9" spans="1:49" x14ac:dyDescent="0.2">
      <c r="A9" s="225" t="s">
        <v>219</v>
      </c>
      <c r="B9" s="158" t="s">
        <v>265</v>
      </c>
      <c r="C9" s="405">
        <f t="shared" si="0"/>
        <v>5.0420168067226934E-2</v>
      </c>
      <c r="D9" s="406">
        <f t="shared" si="1"/>
        <v>0.14285714285714285</v>
      </c>
      <c r="E9" s="406">
        <f t="shared" si="1"/>
        <v>0</v>
      </c>
      <c r="F9" s="406">
        <f t="shared" si="2"/>
        <v>0.7142857142857143</v>
      </c>
      <c r="G9" s="406">
        <f t="shared" si="2"/>
        <v>0.2857142857142857</v>
      </c>
      <c r="H9" s="407">
        <f t="shared" si="3"/>
        <v>6.077854420915537E-4</v>
      </c>
      <c r="K9" s="225" t="s">
        <v>219</v>
      </c>
      <c r="L9" s="158" t="s">
        <v>265</v>
      </c>
      <c r="M9" s="383">
        <f>取引基本表!AX6</f>
        <v>119</v>
      </c>
      <c r="N9" s="367">
        <f>ABS(取引基本表!BB6)</f>
        <v>113</v>
      </c>
      <c r="O9" s="411">
        <f t="shared" si="4"/>
        <v>0.94957983193277307</v>
      </c>
      <c r="P9" s="407">
        <f t="shared" si="5"/>
        <v>5.0420168067226934E-2</v>
      </c>
      <c r="R9" s="225" t="s">
        <v>219</v>
      </c>
      <c r="S9" s="158" t="s">
        <v>265</v>
      </c>
      <c r="T9" s="365">
        <f>取引基本表!BD6</f>
        <v>7</v>
      </c>
      <c r="U9" s="446">
        <f>雇用表!AC6</f>
        <v>1</v>
      </c>
      <c r="V9" s="447">
        <f>雇用表!AC52</f>
        <v>0</v>
      </c>
      <c r="W9" s="413">
        <f t="shared" ref="W9:W47" si="7">U9/T9</f>
        <v>0.14285714285714285</v>
      </c>
      <c r="X9" s="413">
        <f t="shared" ref="X9:X47" si="8">V9/T9</f>
        <v>0</v>
      </c>
      <c r="Z9" s="225" t="s">
        <v>219</v>
      </c>
      <c r="AA9" s="48" t="s">
        <v>265</v>
      </c>
      <c r="AB9" s="452">
        <v>2</v>
      </c>
      <c r="AC9" s="387">
        <v>3</v>
      </c>
      <c r="AD9" s="387">
        <v>0</v>
      </c>
      <c r="AE9" s="387">
        <v>0</v>
      </c>
      <c r="AF9" s="387">
        <v>0</v>
      </c>
      <c r="AG9" s="369">
        <v>7</v>
      </c>
      <c r="AH9" s="407">
        <f t="shared" ref="AH9:AH41" si="9">SUM(AB9:AF9)/AG9</f>
        <v>0.7142857142857143</v>
      </c>
      <c r="AI9" s="411">
        <f t="shared" ref="AI9:AI41" si="10">AB9/AG9</f>
        <v>0.2857142857142857</v>
      </c>
      <c r="AK9" s="225" t="s">
        <v>219</v>
      </c>
      <c r="AL9" s="158" t="s">
        <v>265</v>
      </c>
      <c r="AM9" s="383">
        <f>取引基本表!AR6</f>
        <v>63</v>
      </c>
      <c r="AN9" s="407">
        <f t="shared" si="6"/>
        <v>6.077854420915537E-4</v>
      </c>
      <c r="AP9" s="225" t="s">
        <v>219</v>
      </c>
      <c r="AQ9" s="158" t="s">
        <v>265</v>
      </c>
      <c r="AR9" s="386">
        <f>取引基本表!AX6</f>
        <v>119</v>
      </c>
      <c r="AS9" s="387">
        <f>取引基本表!AY6</f>
        <v>1</v>
      </c>
      <c r="AT9" s="387">
        <f>ABS(取引基本表!BB6)</f>
        <v>113</v>
      </c>
      <c r="AU9" s="388">
        <f t="shared" ref="AU9:AU47" si="11">AS9-AT9</f>
        <v>-112</v>
      </c>
      <c r="AV9" s="411">
        <v>0.59023354564755837</v>
      </c>
      <c r="AW9" s="407">
        <v>0.40976645435244163</v>
      </c>
    </row>
    <row r="10" spans="1:49" x14ac:dyDescent="0.2">
      <c r="A10" s="225" t="s">
        <v>220</v>
      </c>
      <c r="B10" s="158" t="s">
        <v>266</v>
      </c>
      <c r="C10" s="405">
        <f t="shared" si="0"/>
        <v>1</v>
      </c>
      <c r="D10" s="406">
        <f t="shared" si="1"/>
        <v>0.10594759992350354</v>
      </c>
      <c r="E10" s="406">
        <f t="shared" si="1"/>
        <v>0.11550965767833238</v>
      </c>
      <c r="F10" s="406">
        <f t="shared" si="2"/>
        <v>0.51912411550965765</v>
      </c>
      <c r="G10" s="406">
        <f t="shared" si="2"/>
        <v>0.17928858290304073</v>
      </c>
      <c r="H10" s="407">
        <f t="shared" si="3"/>
        <v>1.1866287202739858E-3</v>
      </c>
      <c r="K10" s="225" t="s">
        <v>220</v>
      </c>
      <c r="L10" s="158" t="s">
        <v>266</v>
      </c>
      <c r="M10" s="383">
        <f>取引基本表!AX7</f>
        <v>1346</v>
      </c>
      <c r="N10" s="367">
        <f>ABS(取引基本表!BB7)</f>
        <v>0</v>
      </c>
      <c r="O10" s="411">
        <f t="shared" si="4"/>
        <v>0</v>
      </c>
      <c r="P10" s="407">
        <f t="shared" si="5"/>
        <v>1</v>
      </c>
      <c r="R10" s="225" t="s">
        <v>220</v>
      </c>
      <c r="S10" s="158" t="s">
        <v>266</v>
      </c>
      <c r="T10" s="365">
        <f>取引基本表!BD7</f>
        <v>10458</v>
      </c>
      <c r="U10" s="446">
        <f>雇用表!AC7</f>
        <v>1108</v>
      </c>
      <c r="V10" s="447">
        <f>雇用表!AC53</f>
        <v>1208</v>
      </c>
      <c r="W10" s="413">
        <f t="shared" si="7"/>
        <v>0.10594759992350354</v>
      </c>
      <c r="X10" s="413">
        <f t="shared" si="8"/>
        <v>0.11550965767833238</v>
      </c>
      <c r="Z10" s="225" t="s">
        <v>220</v>
      </c>
      <c r="AA10" s="48" t="s">
        <v>266</v>
      </c>
      <c r="AB10" s="452">
        <v>1875</v>
      </c>
      <c r="AC10" s="387">
        <v>1554</v>
      </c>
      <c r="AD10" s="387">
        <v>1467</v>
      </c>
      <c r="AE10" s="387">
        <v>542</v>
      </c>
      <c r="AF10" s="387">
        <v>-9</v>
      </c>
      <c r="AG10" s="369">
        <v>10458</v>
      </c>
      <c r="AH10" s="407">
        <f t="shared" si="9"/>
        <v>0.51912411550965765</v>
      </c>
      <c r="AI10" s="411">
        <f t="shared" si="10"/>
        <v>0.17928858290304073</v>
      </c>
      <c r="AK10" s="225" t="s">
        <v>220</v>
      </c>
      <c r="AL10" s="158" t="s">
        <v>266</v>
      </c>
      <c r="AM10" s="383">
        <f>取引基本表!AR7</f>
        <v>123</v>
      </c>
      <c r="AN10" s="407">
        <f t="shared" si="6"/>
        <v>1.1866287202739858E-3</v>
      </c>
      <c r="AP10" s="225" t="s">
        <v>220</v>
      </c>
      <c r="AQ10" s="158" t="s">
        <v>266</v>
      </c>
      <c r="AR10" s="386">
        <f>取引基本表!AX7</f>
        <v>1346</v>
      </c>
      <c r="AS10" s="387">
        <f>取引基本表!AY7</f>
        <v>9112</v>
      </c>
      <c r="AT10" s="387">
        <f>ABS(取引基本表!BB7)</f>
        <v>0</v>
      </c>
      <c r="AU10" s="388">
        <f t="shared" si="11"/>
        <v>9112</v>
      </c>
      <c r="AV10" s="411">
        <v>0.31992289294256238</v>
      </c>
      <c r="AW10" s="407">
        <v>0.68007710705743762</v>
      </c>
    </row>
    <row r="11" spans="1:49" x14ac:dyDescent="0.2">
      <c r="A11" s="225" t="s">
        <v>221</v>
      </c>
      <c r="B11" s="158" t="s">
        <v>27</v>
      </c>
      <c r="C11" s="405">
        <f t="shared" si="0"/>
        <v>1.2755102040816757E-3</v>
      </c>
      <c r="D11" s="406">
        <f t="shared" si="1"/>
        <v>0.14285714285714285</v>
      </c>
      <c r="E11" s="406">
        <f t="shared" si="1"/>
        <v>0</v>
      </c>
      <c r="F11" s="406">
        <f t="shared" si="2"/>
        <v>0.8571428571428571</v>
      </c>
      <c r="G11" s="406">
        <f t="shared" si="2"/>
        <v>0.5714285714285714</v>
      </c>
      <c r="H11" s="407">
        <f t="shared" si="3"/>
        <v>-1.9294775939414404E-5</v>
      </c>
      <c r="K11" s="225" t="s">
        <v>221</v>
      </c>
      <c r="L11" s="158" t="s">
        <v>27</v>
      </c>
      <c r="M11" s="383">
        <f>取引基本表!AX8</f>
        <v>2352</v>
      </c>
      <c r="N11" s="367">
        <f>ABS(取引基本表!BB8)</f>
        <v>2349</v>
      </c>
      <c r="O11" s="411">
        <f t="shared" si="4"/>
        <v>0.99872448979591832</v>
      </c>
      <c r="P11" s="407">
        <f t="shared" si="5"/>
        <v>1.2755102040816757E-3</v>
      </c>
      <c r="R11" s="225" t="s">
        <v>221</v>
      </c>
      <c r="S11" s="158" t="s">
        <v>27</v>
      </c>
      <c r="T11" s="365">
        <f>取引基本表!BD8</f>
        <v>7</v>
      </c>
      <c r="U11" s="446">
        <f>雇用表!AC8</f>
        <v>1</v>
      </c>
      <c r="V11" s="447">
        <f>雇用表!AC54</f>
        <v>0</v>
      </c>
      <c r="W11" s="413">
        <f t="shared" si="7"/>
        <v>0.14285714285714285</v>
      </c>
      <c r="X11" s="413">
        <f t="shared" si="8"/>
        <v>0</v>
      </c>
      <c r="Z11" s="225" t="s">
        <v>221</v>
      </c>
      <c r="AA11" s="48" t="s">
        <v>27</v>
      </c>
      <c r="AB11" s="452">
        <v>4</v>
      </c>
      <c r="AC11" s="387">
        <v>0</v>
      </c>
      <c r="AD11" s="387">
        <v>1</v>
      </c>
      <c r="AE11" s="387">
        <v>1</v>
      </c>
      <c r="AF11" s="387">
        <v>0</v>
      </c>
      <c r="AG11" s="369">
        <v>7</v>
      </c>
      <c r="AH11" s="407">
        <f t="shared" si="9"/>
        <v>0.8571428571428571</v>
      </c>
      <c r="AI11" s="411">
        <f t="shared" si="10"/>
        <v>0.5714285714285714</v>
      </c>
      <c r="AK11" s="225" t="s">
        <v>221</v>
      </c>
      <c r="AL11" s="158" t="s">
        <v>27</v>
      </c>
      <c r="AM11" s="383">
        <f>取引基本表!AR8</f>
        <v>-2</v>
      </c>
      <c r="AN11" s="407">
        <f t="shared" si="6"/>
        <v>-1.9294775939414404E-5</v>
      </c>
      <c r="AP11" s="225" t="s">
        <v>221</v>
      </c>
      <c r="AQ11" s="158" t="s">
        <v>27</v>
      </c>
      <c r="AR11" s="386">
        <f>取引基本表!AX8</f>
        <v>2352</v>
      </c>
      <c r="AS11" s="387">
        <f>取引基本表!AY8</f>
        <v>4</v>
      </c>
      <c r="AT11" s="387">
        <f>ABS(取引基本表!BB8)</f>
        <v>2349</v>
      </c>
      <c r="AU11" s="388">
        <f t="shared" si="11"/>
        <v>-2345</v>
      </c>
      <c r="AV11" s="411">
        <v>0.97885279843965589</v>
      </c>
      <c r="AW11" s="407">
        <v>2.1147201560344109E-2</v>
      </c>
    </row>
    <row r="12" spans="1:49" x14ac:dyDescent="0.2">
      <c r="A12" s="225" t="s">
        <v>222</v>
      </c>
      <c r="B12" s="158" t="s">
        <v>190</v>
      </c>
      <c r="C12" s="405">
        <f t="shared" si="0"/>
        <v>9.1502903081732923E-2</v>
      </c>
      <c r="D12" s="406">
        <f t="shared" si="1"/>
        <v>8.803514514600741E-2</v>
      </c>
      <c r="E12" s="406">
        <f t="shared" si="1"/>
        <v>7.1754673098458094E-2</v>
      </c>
      <c r="F12" s="406">
        <f t="shared" si="2"/>
        <v>0.30579722628994743</v>
      </c>
      <c r="G12" s="406">
        <f t="shared" si="2"/>
        <v>0.14161426479455594</v>
      </c>
      <c r="H12" s="407">
        <f t="shared" si="3"/>
        <v>9.0270609232550286E-2</v>
      </c>
      <c r="K12" s="225" t="s">
        <v>222</v>
      </c>
      <c r="L12" s="158" t="s">
        <v>190</v>
      </c>
      <c r="M12" s="383">
        <f>取引基本表!AX9</f>
        <v>17912</v>
      </c>
      <c r="N12" s="367">
        <f>ABS(取引基本表!BB9)</f>
        <v>16273</v>
      </c>
      <c r="O12" s="411">
        <f t="shared" si="4"/>
        <v>0.90849709691826708</v>
      </c>
      <c r="P12" s="407">
        <f t="shared" si="5"/>
        <v>9.1502903081732923E-2</v>
      </c>
      <c r="R12" s="225" t="s">
        <v>222</v>
      </c>
      <c r="S12" s="158" t="s">
        <v>190</v>
      </c>
      <c r="T12" s="365">
        <f>取引基本表!BD9</f>
        <v>11609</v>
      </c>
      <c r="U12" s="446">
        <f>雇用表!AC9</f>
        <v>1022</v>
      </c>
      <c r="V12" s="447">
        <f>雇用表!AC55</f>
        <v>833</v>
      </c>
      <c r="W12" s="413">
        <f t="shared" si="7"/>
        <v>8.803514514600741E-2</v>
      </c>
      <c r="X12" s="413">
        <f t="shared" si="8"/>
        <v>7.1754673098458094E-2</v>
      </c>
      <c r="Z12" s="225" t="s">
        <v>222</v>
      </c>
      <c r="AA12" s="48" t="s">
        <v>190</v>
      </c>
      <c r="AB12" s="452">
        <v>1644</v>
      </c>
      <c r="AC12" s="387">
        <v>884</v>
      </c>
      <c r="AD12" s="387">
        <v>591</v>
      </c>
      <c r="AE12" s="387">
        <v>480</v>
      </c>
      <c r="AF12" s="387">
        <v>-49</v>
      </c>
      <c r="AG12" s="369">
        <v>11609</v>
      </c>
      <c r="AH12" s="407">
        <f t="shared" si="9"/>
        <v>0.30579722628994743</v>
      </c>
      <c r="AI12" s="411">
        <f t="shared" si="10"/>
        <v>0.14161426479455594</v>
      </c>
      <c r="AK12" s="225" t="s">
        <v>222</v>
      </c>
      <c r="AL12" s="158" t="s">
        <v>190</v>
      </c>
      <c r="AM12" s="383">
        <f>取引基本表!AR9</f>
        <v>9357</v>
      </c>
      <c r="AN12" s="407">
        <f t="shared" si="6"/>
        <v>9.0270609232550286E-2</v>
      </c>
      <c r="AP12" s="225" t="s">
        <v>222</v>
      </c>
      <c r="AQ12" s="158" t="s">
        <v>190</v>
      </c>
      <c r="AR12" s="386">
        <f>取引基本表!AX9</f>
        <v>17912</v>
      </c>
      <c r="AS12" s="387">
        <f>取引基本表!AY9</f>
        <v>9970</v>
      </c>
      <c r="AT12" s="387">
        <f>ABS(取引基本表!BB9)</f>
        <v>16273</v>
      </c>
      <c r="AU12" s="388">
        <f t="shared" si="11"/>
        <v>-6303</v>
      </c>
      <c r="AV12" s="411">
        <v>0.73020703224841943</v>
      </c>
      <c r="AW12" s="407">
        <v>0.26979296775158057</v>
      </c>
    </row>
    <row r="13" spans="1:49" x14ac:dyDescent="0.2">
      <c r="A13" s="225" t="s">
        <v>223</v>
      </c>
      <c r="B13" s="158" t="s">
        <v>28</v>
      </c>
      <c r="C13" s="405">
        <f t="shared" si="0"/>
        <v>0</v>
      </c>
      <c r="D13" s="406">
        <f t="shared" si="1"/>
        <v>0.74257425742574257</v>
      </c>
      <c r="E13" s="406">
        <f t="shared" si="1"/>
        <v>0.65346534653465349</v>
      </c>
      <c r="F13" s="406">
        <f t="shared" si="2"/>
        <v>0.38613861386138615</v>
      </c>
      <c r="G13" s="406">
        <f t="shared" si="2"/>
        <v>0.24752475247524752</v>
      </c>
      <c r="H13" s="407">
        <f t="shared" si="3"/>
        <v>1.3593169649317447E-2</v>
      </c>
      <c r="K13" s="225" t="s">
        <v>223</v>
      </c>
      <c r="L13" s="158" t="s">
        <v>28</v>
      </c>
      <c r="M13" s="383">
        <f>取引基本表!AX10</f>
        <v>2291</v>
      </c>
      <c r="N13" s="367">
        <f>ABS(取引基本表!BB10)</f>
        <v>2291</v>
      </c>
      <c r="O13" s="411">
        <f t="shared" si="4"/>
        <v>1</v>
      </c>
      <c r="P13" s="407">
        <f t="shared" si="5"/>
        <v>0</v>
      </c>
      <c r="R13" s="225" t="s">
        <v>223</v>
      </c>
      <c r="S13" s="158" t="s">
        <v>28</v>
      </c>
      <c r="T13" s="365">
        <f>取引基本表!BD10</f>
        <v>101</v>
      </c>
      <c r="U13" s="446">
        <f>雇用表!AC10</f>
        <v>75</v>
      </c>
      <c r="V13" s="447">
        <f>雇用表!AC56</f>
        <v>66</v>
      </c>
      <c r="W13" s="413">
        <f t="shared" si="7"/>
        <v>0.74257425742574257</v>
      </c>
      <c r="X13" s="413">
        <f t="shared" si="8"/>
        <v>0.65346534653465349</v>
      </c>
      <c r="Z13" s="225" t="s">
        <v>223</v>
      </c>
      <c r="AA13" s="48" t="s">
        <v>28</v>
      </c>
      <c r="AB13" s="452">
        <v>25</v>
      </c>
      <c r="AC13" s="387">
        <v>-2</v>
      </c>
      <c r="AD13" s="387">
        <v>12</v>
      </c>
      <c r="AE13" s="387">
        <v>4</v>
      </c>
      <c r="AF13" s="387">
        <v>0</v>
      </c>
      <c r="AG13" s="369">
        <v>101</v>
      </c>
      <c r="AH13" s="407">
        <f t="shared" si="9"/>
        <v>0.38613861386138615</v>
      </c>
      <c r="AI13" s="411">
        <f t="shared" si="10"/>
        <v>0.24752475247524752</v>
      </c>
      <c r="AK13" s="225" t="s">
        <v>223</v>
      </c>
      <c r="AL13" s="158" t="s">
        <v>28</v>
      </c>
      <c r="AM13" s="383">
        <f>取引基本表!AR10</f>
        <v>1409</v>
      </c>
      <c r="AN13" s="407">
        <f t="shared" si="6"/>
        <v>1.3593169649317447E-2</v>
      </c>
      <c r="AP13" s="225" t="s">
        <v>223</v>
      </c>
      <c r="AQ13" s="158" t="s">
        <v>28</v>
      </c>
      <c r="AR13" s="386">
        <f>取引基本表!AX10</f>
        <v>2291</v>
      </c>
      <c r="AS13" s="387">
        <f>取引基本表!AY10</f>
        <v>101</v>
      </c>
      <c r="AT13" s="387">
        <f>ABS(取引基本表!BB10)</f>
        <v>2291</v>
      </c>
      <c r="AU13" s="388">
        <f t="shared" si="11"/>
        <v>-2190</v>
      </c>
      <c r="AV13" s="411">
        <v>0.93315766467397665</v>
      </c>
      <c r="AW13" s="407">
        <v>6.684233532602335E-2</v>
      </c>
    </row>
    <row r="14" spans="1:49" x14ac:dyDescent="0.2">
      <c r="A14" s="225" t="s">
        <v>224</v>
      </c>
      <c r="B14" s="158" t="s">
        <v>267</v>
      </c>
      <c r="C14" s="405">
        <f t="shared" si="0"/>
        <v>8.6714152988541793E-3</v>
      </c>
      <c r="D14" s="406">
        <f t="shared" si="1"/>
        <v>0.15</v>
      </c>
      <c r="E14" s="406">
        <f t="shared" si="1"/>
        <v>7.2222222222222215E-2</v>
      </c>
      <c r="F14" s="406">
        <f t="shared" si="2"/>
        <v>0.33888888888888891</v>
      </c>
      <c r="G14" s="406">
        <f t="shared" si="2"/>
        <v>0.2</v>
      </c>
      <c r="H14" s="407">
        <f t="shared" si="3"/>
        <v>1.1383917804254498E-3</v>
      </c>
      <c r="K14" s="225" t="s">
        <v>224</v>
      </c>
      <c r="L14" s="158" t="s">
        <v>267</v>
      </c>
      <c r="M14" s="383">
        <f>取引基本表!AX11</f>
        <v>3229</v>
      </c>
      <c r="N14" s="367">
        <f>ABS(取引基本表!BB11)</f>
        <v>3201</v>
      </c>
      <c r="O14" s="411">
        <f t="shared" si="4"/>
        <v>0.99132858470114582</v>
      </c>
      <c r="P14" s="407">
        <f t="shared" si="5"/>
        <v>8.6714152988541793E-3</v>
      </c>
      <c r="R14" s="225" t="s">
        <v>224</v>
      </c>
      <c r="S14" s="158" t="s">
        <v>267</v>
      </c>
      <c r="T14" s="365">
        <f>取引基本表!BD11</f>
        <v>180</v>
      </c>
      <c r="U14" s="446">
        <f>雇用表!AC11</f>
        <v>27</v>
      </c>
      <c r="V14" s="447">
        <f>雇用表!AC57</f>
        <v>13</v>
      </c>
      <c r="W14" s="413">
        <f t="shared" si="7"/>
        <v>0.15</v>
      </c>
      <c r="X14" s="413">
        <f t="shared" si="8"/>
        <v>7.2222222222222215E-2</v>
      </c>
      <c r="Z14" s="225" t="s">
        <v>224</v>
      </c>
      <c r="AA14" s="48" t="s">
        <v>267</v>
      </c>
      <c r="AB14" s="452">
        <v>36</v>
      </c>
      <c r="AC14" s="387">
        <v>12</v>
      </c>
      <c r="AD14" s="387">
        <v>9</v>
      </c>
      <c r="AE14" s="387">
        <v>4</v>
      </c>
      <c r="AF14" s="387">
        <v>0</v>
      </c>
      <c r="AG14" s="369">
        <v>180</v>
      </c>
      <c r="AH14" s="407">
        <f t="shared" si="9"/>
        <v>0.33888888888888891</v>
      </c>
      <c r="AI14" s="411">
        <f t="shared" si="10"/>
        <v>0.2</v>
      </c>
      <c r="AK14" s="225" t="s">
        <v>224</v>
      </c>
      <c r="AL14" s="158" t="s">
        <v>267</v>
      </c>
      <c r="AM14" s="383">
        <f>取引基本表!AR11</f>
        <v>118</v>
      </c>
      <c r="AN14" s="407">
        <f t="shared" si="6"/>
        <v>1.1383917804254498E-3</v>
      </c>
      <c r="AP14" s="225" t="s">
        <v>224</v>
      </c>
      <c r="AQ14" s="158" t="s">
        <v>267</v>
      </c>
      <c r="AR14" s="386">
        <f>取引基本表!AX11</f>
        <v>3229</v>
      </c>
      <c r="AS14" s="387">
        <f>取引基本表!AY11</f>
        <v>152</v>
      </c>
      <c r="AT14" s="387">
        <f>ABS(取引基本表!BB11)</f>
        <v>3201</v>
      </c>
      <c r="AU14" s="388">
        <f t="shared" si="11"/>
        <v>-3049</v>
      </c>
      <c r="AV14" s="411">
        <v>0.78289172072298208</v>
      </c>
      <c r="AW14" s="407">
        <v>0.21710827927701792</v>
      </c>
    </row>
    <row r="15" spans="1:49" x14ac:dyDescent="0.2">
      <c r="A15" s="225" t="s">
        <v>225</v>
      </c>
      <c r="B15" s="158" t="s">
        <v>29</v>
      </c>
      <c r="C15" s="405">
        <f t="shared" si="0"/>
        <v>0</v>
      </c>
      <c r="D15" s="406">
        <f t="shared" si="1"/>
        <v>2.9065200314218383E-2</v>
      </c>
      <c r="E15" s="406">
        <f t="shared" si="1"/>
        <v>2.5923016496465043E-2</v>
      </c>
      <c r="F15" s="406">
        <f t="shared" si="2"/>
        <v>0.30426813301911493</v>
      </c>
      <c r="G15" s="406">
        <f t="shared" si="2"/>
        <v>9.5574757789997383E-2</v>
      </c>
      <c r="H15" s="407">
        <f t="shared" si="3"/>
        <v>8.3642853697361436E-3</v>
      </c>
      <c r="K15" s="225" t="s">
        <v>225</v>
      </c>
      <c r="L15" s="158" t="s">
        <v>29</v>
      </c>
      <c r="M15" s="383">
        <f>取引基本表!AX12</f>
        <v>7642</v>
      </c>
      <c r="N15" s="367">
        <f>ABS(取引基本表!BB12)</f>
        <v>7642</v>
      </c>
      <c r="O15" s="411">
        <f t="shared" si="4"/>
        <v>1</v>
      </c>
      <c r="P15" s="407">
        <f t="shared" si="5"/>
        <v>0</v>
      </c>
      <c r="R15" s="225" t="s">
        <v>225</v>
      </c>
      <c r="S15" s="158" t="s">
        <v>29</v>
      </c>
      <c r="T15" s="365">
        <f>取引基本表!BD12</f>
        <v>3819</v>
      </c>
      <c r="U15" s="446">
        <f>雇用表!AC12</f>
        <v>111</v>
      </c>
      <c r="V15" s="447">
        <f>雇用表!AC58</f>
        <v>99</v>
      </c>
      <c r="W15" s="413">
        <f t="shared" si="7"/>
        <v>2.9065200314218383E-2</v>
      </c>
      <c r="X15" s="413">
        <f t="shared" si="8"/>
        <v>2.5923016496465043E-2</v>
      </c>
      <c r="Z15" s="225" t="s">
        <v>225</v>
      </c>
      <c r="AA15" s="48" t="s">
        <v>29</v>
      </c>
      <c r="AB15" s="452">
        <v>365</v>
      </c>
      <c r="AC15" s="387">
        <v>233</v>
      </c>
      <c r="AD15" s="387">
        <v>489</v>
      </c>
      <c r="AE15" s="387">
        <v>75</v>
      </c>
      <c r="AF15" s="387">
        <v>0</v>
      </c>
      <c r="AG15" s="369">
        <v>3819</v>
      </c>
      <c r="AH15" s="407">
        <f t="shared" si="9"/>
        <v>0.30426813301911493</v>
      </c>
      <c r="AI15" s="411">
        <f t="shared" si="10"/>
        <v>9.5574757789997383E-2</v>
      </c>
      <c r="AK15" s="225" t="s">
        <v>225</v>
      </c>
      <c r="AL15" s="158" t="s">
        <v>29</v>
      </c>
      <c r="AM15" s="383">
        <f>取引基本表!AR12</f>
        <v>867</v>
      </c>
      <c r="AN15" s="407">
        <f t="shared" si="6"/>
        <v>8.3642853697361436E-3</v>
      </c>
      <c r="AP15" s="225" t="s">
        <v>225</v>
      </c>
      <c r="AQ15" s="158" t="s">
        <v>29</v>
      </c>
      <c r="AR15" s="386">
        <f>取引基本表!AX12</f>
        <v>7642</v>
      </c>
      <c r="AS15" s="387">
        <f>取引基本表!AY12</f>
        <v>3819</v>
      </c>
      <c r="AT15" s="387">
        <f>ABS(取引基本表!BB12)</f>
        <v>7642</v>
      </c>
      <c r="AU15" s="388">
        <f t="shared" si="11"/>
        <v>-3823</v>
      </c>
      <c r="AV15" s="411">
        <v>0.8222762164835401</v>
      </c>
      <c r="AW15" s="407">
        <v>0.1777237835164599</v>
      </c>
    </row>
    <row r="16" spans="1:49" x14ac:dyDescent="0.2">
      <c r="A16" s="225" t="s">
        <v>226</v>
      </c>
      <c r="B16" s="158" t="s">
        <v>30</v>
      </c>
      <c r="C16" s="405">
        <f t="shared" si="0"/>
        <v>2.5322997416020621E-2</v>
      </c>
      <c r="D16" s="406">
        <f t="shared" si="1"/>
        <v>2.8037383177570093E-2</v>
      </c>
      <c r="E16" s="406">
        <f t="shared" si="1"/>
        <v>1.8691588785046728E-2</v>
      </c>
      <c r="F16" s="406">
        <f t="shared" si="2"/>
        <v>0.28504672897196259</v>
      </c>
      <c r="G16" s="406">
        <f t="shared" si="2"/>
        <v>3.2710280373831772E-2</v>
      </c>
      <c r="H16" s="407">
        <f t="shared" si="3"/>
        <v>1.6091843133471614E-2</v>
      </c>
      <c r="K16" s="225" t="s">
        <v>226</v>
      </c>
      <c r="L16" s="158" t="s">
        <v>30</v>
      </c>
      <c r="M16" s="383">
        <f>取引基本表!AX13</f>
        <v>3870</v>
      </c>
      <c r="N16" s="367">
        <f>ABS(取引基本表!BB13)</f>
        <v>3772</v>
      </c>
      <c r="O16" s="411">
        <f t="shared" si="4"/>
        <v>0.97467700258397938</v>
      </c>
      <c r="P16" s="407">
        <f t="shared" si="5"/>
        <v>2.5322997416020621E-2</v>
      </c>
      <c r="R16" s="225" t="s">
        <v>226</v>
      </c>
      <c r="S16" s="158" t="s">
        <v>30</v>
      </c>
      <c r="T16" s="365">
        <f>取引基本表!BD13</f>
        <v>214</v>
      </c>
      <c r="U16" s="446">
        <f>雇用表!AC13</f>
        <v>6</v>
      </c>
      <c r="V16" s="447">
        <f>雇用表!AC59</f>
        <v>4</v>
      </c>
      <c r="W16" s="413">
        <f t="shared" si="7"/>
        <v>2.8037383177570093E-2</v>
      </c>
      <c r="X16" s="413">
        <f t="shared" si="8"/>
        <v>1.8691588785046728E-2</v>
      </c>
      <c r="Z16" s="225" t="s">
        <v>226</v>
      </c>
      <c r="AA16" s="48" t="s">
        <v>30</v>
      </c>
      <c r="AB16" s="452">
        <v>7</v>
      </c>
      <c r="AC16" s="387">
        <v>6</v>
      </c>
      <c r="AD16" s="387">
        <v>20</v>
      </c>
      <c r="AE16" s="387">
        <v>29</v>
      </c>
      <c r="AF16" s="387">
        <v>-1</v>
      </c>
      <c r="AG16" s="369">
        <v>214</v>
      </c>
      <c r="AH16" s="407">
        <f t="shared" si="9"/>
        <v>0.28504672897196259</v>
      </c>
      <c r="AI16" s="411">
        <f t="shared" si="10"/>
        <v>3.2710280373831772E-2</v>
      </c>
      <c r="AK16" s="225" t="s">
        <v>226</v>
      </c>
      <c r="AL16" s="158" t="s">
        <v>30</v>
      </c>
      <c r="AM16" s="383">
        <f>取引基本表!AR13</f>
        <v>1668</v>
      </c>
      <c r="AN16" s="407">
        <f t="shared" si="6"/>
        <v>1.6091843133471614E-2</v>
      </c>
      <c r="AP16" s="225" t="s">
        <v>226</v>
      </c>
      <c r="AQ16" s="158" t="s">
        <v>30</v>
      </c>
      <c r="AR16" s="386">
        <f>取引基本表!AX13</f>
        <v>3870</v>
      </c>
      <c r="AS16" s="387">
        <f>取引基本表!AY13</f>
        <v>116</v>
      </c>
      <c r="AT16" s="387">
        <f>ABS(取引基本表!BB13)</f>
        <v>3772</v>
      </c>
      <c r="AU16" s="388">
        <f t="shared" si="11"/>
        <v>-3656</v>
      </c>
      <c r="AV16" s="411">
        <v>0.87631747448336361</v>
      </c>
      <c r="AW16" s="407">
        <v>0.12368252551663639</v>
      </c>
    </row>
    <row r="17" spans="1:49" x14ac:dyDescent="0.2">
      <c r="A17" s="225" t="s">
        <v>2</v>
      </c>
      <c r="B17" s="158" t="s">
        <v>374</v>
      </c>
      <c r="C17" s="405">
        <f t="shared" si="0"/>
        <v>1.516108654453574E-2</v>
      </c>
      <c r="D17" s="406">
        <f t="shared" si="1"/>
        <v>0.13372093023255813</v>
      </c>
      <c r="E17" s="406">
        <f t="shared" si="1"/>
        <v>0.10174418604651163</v>
      </c>
      <c r="F17" s="406">
        <f t="shared" si="2"/>
        <v>0.34593023255813954</v>
      </c>
      <c r="G17" s="406">
        <f t="shared" si="2"/>
        <v>0.22093023255813954</v>
      </c>
      <c r="H17" s="407">
        <f t="shared" si="3"/>
        <v>2.7205634074574307E-3</v>
      </c>
      <c r="K17" s="225" t="s">
        <v>2</v>
      </c>
      <c r="L17" s="158" t="s">
        <v>374</v>
      </c>
      <c r="M17" s="383">
        <f>取引基本表!AX14</f>
        <v>3166</v>
      </c>
      <c r="N17" s="367">
        <f>ABS(取引基本表!BB14)</f>
        <v>3118</v>
      </c>
      <c r="O17" s="411">
        <f t="shared" si="4"/>
        <v>0.98483891345546426</v>
      </c>
      <c r="P17" s="407">
        <f t="shared" si="5"/>
        <v>1.516108654453574E-2</v>
      </c>
      <c r="R17" s="225" t="s">
        <v>2</v>
      </c>
      <c r="S17" s="158" t="s">
        <v>374</v>
      </c>
      <c r="T17" s="365">
        <f>取引基本表!BD14</f>
        <v>344</v>
      </c>
      <c r="U17" s="446">
        <f>雇用表!AC14</f>
        <v>46</v>
      </c>
      <c r="V17" s="447">
        <f>雇用表!AC60</f>
        <v>35</v>
      </c>
      <c r="W17" s="413">
        <f t="shared" si="7"/>
        <v>0.13372093023255813</v>
      </c>
      <c r="X17" s="413">
        <f t="shared" si="8"/>
        <v>0.10174418604651163</v>
      </c>
      <c r="Z17" s="225" t="s">
        <v>2</v>
      </c>
      <c r="AA17" s="48" t="s">
        <v>374</v>
      </c>
      <c r="AB17" s="452">
        <v>76</v>
      </c>
      <c r="AC17" s="387">
        <v>0</v>
      </c>
      <c r="AD17" s="387">
        <v>31</v>
      </c>
      <c r="AE17" s="387">
        <v>12</v>
      </c>
      <c r="AF17" s="387">
        <v>0</v>
      </c>
      <c r="AG17" s="369">
        <v>344</v>
      </c>
      <c r="AH17" s="407">
        <f t="shared" si="9"/>
        <v>0.34593023255813954</v>
      </c>
      <c r="AI17" s="411">
        <f t="shared" si="10"/>
        <v>0.22093023255813954</v>
      </c>
      <c r="AK17" s="225" t="s">
        <v>2</v>
      </c>
      <c r="AL17" s="158" t="s">
        <v>374</v>
      </c>
      <c r="AM17" s="383">
        <f>取引基本表!AR14</f>
        <v>282</v>
      </c>
      <c r="AN17" s="407">
        <f t="shared" si="6"/>
        <v>2.7205634074574307E-3</v>
      </c>
      <c r="AP17" s="225" t="s">
        <v>2</v>
      </c>
      <c r="AQ17" s="158" t="s">
        <v>364</v>
      </c>
      <c r="AR17" s="386">
        <f>取引基本表!AX14</f>
        <v>3166</v>
      </c>
      <c r="AS17" s="387">
        <f>取引基本表!AY14</f>
        <v>296</v>
      </c>
      <c r="AT17" s="387">
        <f>ABS(取引基本表!BB14)</f>
        <v>3118</v>
      </c>
      <c r="AU17" s="388">
        <f t="shared" si="11"/>
        <v>-2822</v>
      </c>
      <c r="AV17" s="411">
        <v>0.80716043298169571</v>
      </c>
      <c r="AW17" s="407">
        <v>0.19283956701830429</v>
      </c>
    </row>
    <row r="18" spans="1:49" x14ac:dyDescent="0.2">
      <c r="A18" s="225" t="s">
        <v>3</v>
      </c>
      <c r="B18" s="158" t="s">
        <v>31</v>
      </c>
      <c r="C18" s="405">
        <f t="shared" si="0"/>
        <v>0.19618745035742657</v>
      </c>
      <c r="D18" s="406">
        <f t="shared" si="1"/>
        <v>0.10152621101526212</v>
      </c>
      <c r="E18" s="406">
        <f t="shared" si="1"/>
        <v>9.0245520902455204E-2</v>
      </c>
      <c r="F18" s="406">
        <f t="shared" si="2"/>
        <v>0.46051758460517583</v>
      </c>
      <c r="G18" s="406">
        <f t="shared" si="2"/>
        <v>0.21566025215660253</v>
      </c>
      <c r="H18" s="407">
        <f t="shared" si="3"/>
        <v>4.341324586368241E-4</v>
      </c>
      <c r="K18" s="225" t="s">
        <v>3</v>
      </c>
      <c r="L18" s="158" t="s">
        <v>31</v>
      </c>
      <c r="M18" s="383">
        <f>取引基本表!AX15</f>
        <v>1259</v>
      </c>
      <c r="N18" s="367">
        <f>ABS(取引基本表!BB15)</f>
        <v>1012</v>
      </c>
      <c r="O18" s="411">
        <f t="shared" si="4"/>
        <v>0.80381254964257343</v>
      </c>
      <c r="P18" s="407">
        <f t="shared" si="5"/>
        <v>0.19618745035742657</v>
      </c>
      <c r="R18" s="225" t="s">
        <v>3</v>
      </c>
      <c r="S18" s="158" t="s">
        <v>31</v>
      </c>
      <c r="T18" s="365">
        <f>取引基本表!BD15</f>
        <v>1507</v>
      </c>
      <c r="U18" s="446">
        <f>雇用表!AC15</f>
        <v>153</v>
      </c>
      <c r="V18" s="447">
        <f>雇用表!AC61</f>
        <v>136</v>
      </c>
      <c r="W18" s="413">
        <f t="shared" si="7"/>
        <v>0.10152621101526212</v>
      </c>
      <c r="X18" s="413">
        <f t="shared" si="8"/>
        <v>9.0245520902455204E-2</v>
      </c>
      <c r="Z18" s="225" t="s">
        <v>3</v>
      </c>
      <c r="AA18" s="48" t="s">
        <v>31</v>
      </c>
      <c r="AB18" s="452">
        <v>325</v>
      </c>
      <c r="AC18" s="387">
        <v>147</v>
      </c>
      <c r="AD18" s="387">
        <v>175</v>
      </c>
      <c r="AE18" s="387">
        <v>47</v>
      </c>
      <c r="AF18" s="387">
        <v>0</v>
      </c>
      <c r="AG18" s="369">
        <v>1507</v>
      </c>
      <c r="AH18" s="407">
        <f t="shared" si="9"/>
        <v>0.46051758460517583</v>
      </c>
      <c r="AI18" s="411">
        <f t="shared" si="10"/>
        <v>0.21566025215660253</v>
      </c>
      <c r="AK18" s="225" t="s">
        <v>3</v>
      </c>
      <c r="AL18" s="158" t="s">
        <v>31</v>
      </c>
      <c r="AM18" s="383">
        <f>取引基本表!AR15</f>
        <v>45</v>
      </c>
      <c r="AN18" s="407">
        <f t="shared" si="6"/>
        <v>4.341324586368241E-4</v>
      </c>
      <c r="AP18" s="225" t="s">
        <v>3</v>
      </c>
      <c r="AQ18" s="158" t="s">
        <v>31</v>
      </c>
      <c r="AR18" s="386">
        <f>取引基本表!AX15</f>
        <v>1259</v>
      </c>
      <c r="AS18" s="387">
        <f>取引基本表!AY15</f>
        <v>1260</v>
      </c>
      <c r="AT18" s="387">
        <f>ABS(取引基本表!BB15)</f>
        <v>1012</v>
      </c>
      <c r="AU18" s="388">
        <f t="shared" si="11"/>
        <v>248</v>
      </c>
      <c r="AV18" s="411">
        <v>0.69369460950567885</v>
      </c>
      <c r="AW18" s="407">
        <v>0.30630539049432115</v>
      </c>
    </row>
    <row r="19" spans="1:49" x14ac:dyDescent="0.2">
      <c r="A19" s="225" t="s">
        <v>4</v>
      </c>
      <c r="B19" s="158" t="s">
        <v>32</v>
      </c>
      <c r="C19" s="405">
        <f t="shared" si="0"/>
        <v>5.4503729202524331E-2</v>
      </c>
      <c r="D19" s="406">
        <f t="shared" si="1"/>
        <v>7.3809523809523811E-2</v>
      </c>
      <c r="E19" s="406">
        <f t="shared" si="1"/>
        <v>0.05</v>
      </c>
      <c r="F19" s="406">
        <f t="shared" si="2"/>
        <v>0.24047619047619048</v>
      </c>
      <c r="G19" s="406">
        <f t="shared" si="2"/>
        <v>5.7142857142857141E-2</v>
      </c>
      <c r="H19" s="407">
        <f t="shared" si="3"/>
        <v>-1.1576865563648642E-4</v>
      </c>
      <c r="K19" s="225" t="s">
        <v>4</v>
      </c>
      <c r="L19" s="158" t="s">
        <v>32</v>
      </c>
      <c r="M19" s="383">
        <f>取引基本表!AX16</f>
        <v>1743</v>
      </c>
      <c r="N19" s="367">
        <f>ABS(取引基本表!BB16)</f>
        <v>1648</v>
      </c>
      <c r="O19" s="411">
        <f t="shared" si="4"/>
        <v>0.94549627079747567</v>
      </c>
      <c r="P19" s="407">
        <f t="shared" si="5"/>
        <v>5.4503729202524331E-2</v>
      </c>
      <c r="R19" s="225" t="s">
        <v>4</v>
      </c>
      <c r="S19" s="158" t="s">
        <v>32</v>
      </c>
      <c r="T19" s="365">
        <f>取引基本表!BD16</f>
        <v>420</v>
      </c>
      <c r="U19" s="446">
        <f>雇用表!AC16</f>
        <v>31</v>
      </c>
      <c r="V19" s="447">
        <f>雇用表!AC62</f>
        <v>21</v>
      </c>
      <c r="W19" s="413">
        <f t="shared" si="7"/>
        <v>7.3809523809523811E-2</v>
      </c>
      <c r="X19" s="413">
        <f t="shared" si="8"/>
        <v>0.05</v>
      </c>
      <c r="Z19" s="225" t="s">
        <v>4</v>
      </c>
      <c r="AA19" s="48" t="s">
        <v>32</v>
      </c>
      <c r="AB19" s="452">
        <v>24</v>
      </c>
      <c r="AC19" s="387">
        <v>46</v>
      </c>
      <c r="AD19" s="387">
        <v>23</v>
      </c>
      <c r="AE19" s="387">
        <v>8</v>
      </c>
      <c r="AF19" s="387">
        <v>0</v>
      </c>
      <c r="AG19" s="369">
        <v>420</v>
      </c>
      <c r="AH19" s="407">
        <f t="shared" si="9"/>
        <v>0.24047619047619048</v>
      </c>
      <c r="AI19" s="411">
        <f t="shared" si="10"/>
        <v>5.7142857142857141E-2</v>
      </c>
      <c r="AK19" s="225" t="s">
        <v>4</v>
      </c>
      <c r="AL19" s="158" t="s">
        <v>32</v>
      </c>
      <c r="AM19" s="383">
        <f>取引基本表!AR16</f>
        <v>-12</v>
      </c>
      <c r="AN19" s="407">
        <f t="shared" si="6"/>
        <v>-1.1576865563648642E-4</v>
      </c>
      <c r="AP19" s="225" t="s">
        <v>4</v>
      </c>
      <c r="AQ19" s="158" t="s">
        <v>32</v>
      </c>
      <c r="AR19" s="386">
        <f>取引基本表!AX16</f>
        <v>1743</v>
      </c>
      <c r="AS19" s="387">
        <f>取引基本表!AY16</f>
        <v>325</v>
      </c>
      <c r="AT19" s="387">
        <f>ABS(取引基本表!BB16)</f>
        <v>1648</v>
      </c>
      <c r="AU19" s="388">
        <f t="shared" si="11"/>
        <v>-1323</v>
      </c>
      <c r="AV19" s="411">
        <v>0.63033685044372512</v>
      </c>
      <c r="AW19" s="407">
        <v>0.36966314955627488</v>
      </c>
    </row>
    <row r="20" spans="1:49" x14ac:dyDescent="0.2">
      <c r="A20" s="225" t="s">
        <v>5</v>
      </c>
      <c r="B20" s="158" t="s">
        <v>33</v>
      </c>
      <c r="C20" s="405">
        <f t="shared" si="0"/>
        <v>8.1453634085213444E-3</v>
      </c>
      <c r="D20" s="406">
        <f t="shared" si="1"/>
        <v>8.9743589743589744E-2</v>
      </c>
      <c r="E20" s="406">
        <f t="shared" si="1"/>
        <v>6.4102564102564097E-2</v>
      </c>
      <c r="F20" s="406">
        <f t="shared" si="2"/>
        <v>0.23076923076923078</v>
      </c>
      <c r="G20" s="406">
        <f t="shared" si="2"/>
        <v>0.10256410256410256</v>
      </c>
      <c r="H20" s="407">
        <f t="shared" si="3"/>
        <v>5.4025372630360328E-4</v>
      </c>
      <c r="K20" s="225" t="s">
        <v>5</v>
      </c>
      <c r="L20" s="158" t="s">
        <v>33</v>
      </c>
      <c r="M20" s="383">
        <f>取引基本表!AX17</f>
        <v>1596</v>
      </c>
      <c r="N20" s="367">
        <f>ABS(取引基本表!BB17)</f>
        <v>1583</v>
      </c>
      <c r="O20" s="411">
        <f t="shared" si="4"/>
        <v>0.99185463659147866</v>
      </c>
      <c r="P20" s="407">
        <f t="shared" si="5"/>
        <v>8.1453634085213444E-3</v>
      </c>
      <c r="R20" s="225" t="s">
        <v>5</v>
      </c>
      <c r="S20" s="158" t="s">
        <v>33</v>
      </c>
      <c r="T20" s="365">
        <f>取引基本表!BD17</f>
        <v>78</v>
      </c>
      <c r="U20" s="446">
        <f>雇用表!AC17</f>
        <v>7</v>
      </c>
      <c r="V20" s="447">
        <f>雇用表!AC63</f>
        <v>5</v>
      </c>
      <c r="W20" s="413">
        <f t="shared" si="7"/>
        <v>8.9743589743589744E-2</v>
      </c>
      <c r="X20" s="413">
        <f t="shared" si="8"/>
        <v>6.4102564102564097E-2</v>
      </c>
      <c r="Z20" s="225" t="s">
        <v>5</v>
      </c>
      <c r="AA20" s="48" t="s">
        <v>33</v>
      </c>
      <c r="AB20" s="452">
        <v>8</v>
      </c>
      <c r="AC20" s="387">
        <v>7</v>
      </c>
      <c r="AD20" s="387">
        <v>2</v>
      </c>
      <c r="AE20" s="387">
        <v>1</v>
      </c>
      <c r="AF20" s="387">
        <v>0</v>
      </c>
      <c r="AG20" s="369">
        <v>78</v>
      </c>
      <c r="AH20" s="407">
        <f t="shared" si="9"/>
        <v>0.23076923076923078</v>
      </c>
      <c r="AI20" s="411">
        <f t="shared" si="10"/>
        <v>0.10256410256410256</v>
      </c>
      <c r="AK20" s="225" t="s">
        <v>5</v>
      </c>
      <c r="AL20" s="158" t="s">
        <v>33</v>
      </c>
      <c r="AM20" s="383">
        <f>取引基本表!AR17</f>
        <v>56</v>
      </c>
      <c r="AN20" s="407">
        <f t="shared" si="6"/>
        <v>5.4025372630360328E-4</v>
      </c>
      <c r="AP20" s="225" t="s">
        <v>5</v>
      </c>
      <c r="AQ20" s="158" t="s">
        <v>33</v>
      </c>
      <c r="AR20" s="386">
        <f>取引基本表!AX17</f>
        <v>1596</v>
      </c>
      <c r="AS20" s="387">
        <f>取引基本表!AY17</f>
        <v>65</v>
      </c>
      <c r="AT20" s="387">
        <f>ABS(取引基本表!BB17)</f>
        <v>1583</v>
      </c>
      <c r="AU20" s="388">
        <f t="shared" si="11"/>
        <v>-1518</v>
      </c>
      <c r="AV20" s="411">
        <v>0.88159848319713086</v>
      </c>
      <c r="AW20" s="407">
        <v>0.11840151680286914</v>
      </c>
    </row>
    <row r="21" spans="1:49" x14ac:dyDescent="0.2">
      <c r="A21" s="225" t="s">
        <v>6</v>
      </c>
      <c r="B21" s="158" t="s">
        <v>34</v>
      </c>
      <c r="C21" s="405">
        <f t="shared" si="0"/>
        <v>1.4319809069212375E-2</v>
      </c>
      <c r="D21" s="406">
        <f t="shared" si="1"/>
        <v>0.22580645161290322</v>
      </c>
      <c r="E21" s="406">
        <f t="shared" si="1"/>
        <v>0.13261648745519714</v>
      </c>
      <c r="F21" s="406">
        <f t="shared" si="2"/>
        <v>0.4265232974910394</v>
      </c>
      <c r="G21" s="406">
        <f t="shared" si="2"/>
        <v>0.28315412186379929</v>
      </c>
      <c r="H21" s="407">
        <f t="shared" si="3"/>
        <v>8.9720708118276973E-4</v>
      </c>
      <c r="K21" s="225" t="s">
        <v>6</v>
      </c>
      <c r="L21" s="158" t="s">
        <v>34</v>
      </c>
      <c r="M21" s="383">
        <f>取引基本表!AX18</f>
        <v>2514</v>
      </c>
      <c r="N21" s="367">
        <f>ABS(取引基本表!BB18)</f>
        <v>2478</v>
      </c>
      <c r="O21" s="411">
        <f t="shared" si="4"/>
        <v>0.98568019093078763</v>
      </c>
      <c r="P21" s="407">
        <f t="shared" si="5"/>
        <v>1.4319809069212375E-2</v>
      </c>
      <c r="R21" s="225" t="s">
        <v>6</v>
      </c>
      <c r="S21" s="158" t="s">
        <v>34</v>
      </c>
      <c r="T21" s="365">
        <f>取引基本表!BD18</f>
        <v>279</v>
      </c>
      <c r="U21" s="446">
        <f>雇用表!AC18</f>
        <v>63</v>
      </c>
      <c r="V21" s="447">
        <f>雇用表!AC64</f>
        <v>37</v>
      </c>
      <c r="W21" s="413">
        <f t="shared" si="7"/>
        <v>0.22580645161290322</v>
      </c>
      <c r="X21" s="413">
        <f t="shared" si="8"/>
        <v>0.13261648745519714</v>
      </c>
      <c r="Z21" s="225" t="s">
        <v>6</v>
      </c>
      <c r="AA21" s="48" t="s">
        <v>34</v>
      </c>
      <c r="AB21" s="452">
        <v>79</v>
      </c>
      <c r="AC21" s="387">
        <v>9</v>
      </c>
      <c r="AD21" s="387">
        <v>23</v>
      </c>
      <c r="AE21" s="387">
        <v>8</v>
      </c>
      <c r="AF21" s="387">
        <v>0</v>
      </c>
      <c r="AG21" s="369">
        <v>279</v>
      </c>
      <c r="AH21" s="407">
        <f t="shared" si="9"/>
        <v>0.4265232974910394</v>
      </c>
      <c r="AI21" s="411">
        <f t="shared" si="10"/>
        <v>0.28315412186379929</v>
      </c>
      <c r="AK21" s="225" t="s">
        <v>6</v>
      </c>
      <c r="AL21" s="158" t="s">
        <v>34</v>
      </c>
      <c r="AM21" s="383">
        <f>取引基本表!AR18</f>
        <v>93</v>
      </c>
      <c r="AN21" s="407">
        <f t="shared" si="6"/>
        <v>8.9720708118276973E-4</v>
      </c>
      <c r="AP21" s="225" t="s">
        <v>6</v>
      </c>
      <c r="AQ21" s="158" t="s">
        <v>34</v>
      </c>
      <c r="AR21" s="386">
        <f>取引基本表!AX18</f>
        <v>2514</v>
      </c>
      <c r="AS21" s="387">
        <f>取引基本表!AY18</f>
        <v>243</v>
      </c>
      <c r="AT21" s="387">
        <f>ABS(取引基本表!BB18)</f>
        <v>2478</v>
      </c>
      <c r="AU21" s="388">
        <f t="shared" si="11"/>
        <v>-2235</v>
      </c>
      <c r="AV21" s="411">
        <v>0.73741787363403832</v>
      </c>
      <c r="AW21" s="407">
        <v>0.26258212636596168</v>
      </c>
    </row>
    <row r="22" spans="1:49" x14ac:dyDescent="0.2">
      <c r="A22" s="225" t="s">
        <v>7</v>
      </c>
      <c r="B22" s="158" t="s">
        <v>268</v>
      </c>
      <c r="C22" s="405">
        <f t="shared" si="0"/>
        <v>8.8888888888888351E-3</v>
      </c>
      <c r="D22" s="406">
        <f t="shared" si="1"/>
        <v>6.1046511627906974E-2</v>
      </c>
      <c r="E22" s="406">
        <f t="shared" si="1"/>
        <v>3.7790697674418602E-2</v>
      </c>
      <c r="F22" s="406">
        <f t="shared" si="2"/>
        <v>0.41860465116279072</v>
      </c>
      <c r="G22" s="406">
        <f t="shared" si="2"/>
        <v>0.19767441860465115</v>
      </c>
      <c r="H22" s="407">
        <f t="shared" si="3"/>
        <v>3.8589551878828809E-5</v>
      </c>
      <c r="K22" s="225" t="s">
        <v>7</v>
      </c>
      <c r="L22" s="158" t="s">
        <v>268</v>
      </c>
      <c r="M22" s="383">
        <f>取引基本表!AX19</f>
        <v>1350</v>
      </c>
      <c r="N22" s="367">
        <f>ABS(取引基本表!BB19)</f>
        <v>1338</v>
      </c>
      <c r="O22" s="411">
        <f t="shared" si="4"/>
        <v>0.99111111111111116</v>
      </c>
      <c r="P22" s="407">
        <f t="shared" si="5"/>
        <v>8.8888888888888351E-3</v>
      </c>
      <c r="R22" s="225" t="s">
        <v>7</v>
      </c>
      <c r="S22" s="158" t="s">
        <v>268</v>
      </c>
      <c r="T22" s="365">
        <f>取引基本表!BD19</f>
        <v>344</v>
      </c>
      <c r="U22" s="446">
        <f>雇用表!AC19</f>
        <v>21</v>
      </c>
      <c r="V22" s="447">
        <f>雇用表!AC65</f>
        <v>13</v>
      </c>
      <c r="W22" s="413">
        <f t="shared" si="7"/>
        <v>6.1046511627906974E-2</v>
      </c>
      <c r="X22" s="413">
        <f t="shared" si="8"/>
        <v>3.7790697674418602E-2</v>
      </c>
      <c r="Z22" s="225" t="s">
        <v>7</v>
      </c>
      <c r="AA22" s="48" t="s">
        <v>268</v>
      </c>
      <c r="AB22" s="452">
        <v>68</v>
      </c>
      <c r="AC22" s="387">
        <v>37</v>
      </c>
      <c r="AD22" s="387">
        <v>37</v>
      </c>
      <c r="AE22" s="387">
        <v>2</v>
      </c>
      <c r="AF22" s="387">
        <v>0</v>
      </c>
      <c r="AG22" s="369">
        <v>344</v>
      </c>
      <c r="AH22" s="407">
        <f t="shared" si="9"/>
        <v>0.41860465116279072</v>
      </c>
      <c r="AI22" s="411">
        <f t="shared" si="10"/>
        <v>0.19767441860465115</v>
      </c>
      <c r="AK22" s="225" t="s">
        <v>7</v>
      </c>
      <c r="AL22" s="158" t="s">
        <v>268</v>
      </c>
      <c r="AM22" s="383">
        <f>取引基本表!AR19</f>
        <v>4</v>
      </c>
      <c r="AN22" s="407">
        <f t="shared" si="6"/>
        <v>3.8589551878828809E-5</v>
      </c>
      <c r="AP22" s="225" t="s">
        <v>7</v>
      </c>
      <c r="AQ22" s="158" t="s">
        <v>268</v>
      </c>
      <c r="AR22" s="386">
        <f>取引基本表!AX19</f>
        <v>1350</v>
      </c>
      <c r="AS22" s="387">
        <f>取引基本表!AY19</f>
        <v>332</v>
      </c>
      <c r="AT22" s="387">
        <f>ABS(取引基本表!BB19)</f>
        <v>1338</v>
      </c>
      <c r="AU22" s="388">
        <f t="shared" si="11"/>
        <v>-1006</v>
      </c>
      <c r="AV22" s="411">
        <v>0.80743251432126495</v>
      </c>
      <c r="AW22" s="407">
        <v>0.19256748567873505</v>
      </c>
    </row>
    <row r="23" spans="1:49" x14ac:dyDescent="0.2">
      <c r="A23" s="225" t="s">
        <v>8</v>
      </c>
      <c r="B23" s="158" t="s">
        <v>269</v>
      </c>
      <c r="C23" s="405">
        <f t="shared" si="0"/>
        <v>0</v>
      </c>
      <c r="D23" s="406">
        <f t="shared" si="1"/>
        <v>2.8547671840354769E-2</v>
      </c>
      <c r="E23" s="406">
        <f t="shared" si="1"/>
        <v>2.5221729490022174E-2</v>
      </c>
      <c r="F23" s="406">
        <f t="shared" si="2"/>
        <v>0.44096452328159647</v>
      </c>
      <c r="G23" s="406">
        <f t="shared" si="2"/>
        <v>0.2156319290465632</v>
      </c>
      <c r="H23" s="407">
        <f t="shared" si="3"/>
        <v>2.8942163909121605E-5</v>
      </c>
      <c r="K23" s="225" t="s">
        <v>8</v>
      </c>
      <c r="L23" s="158" t="s">
        <v>269</v>
      </c>
      <c r="M23" s="383">
        <f>取引基本表!AX20</f>
        <v>1832</v>
      </c>
      <c r="N23" s="367">
        <f>ABS(取引基本表!BB20)</f>
        <v>1832</v>
      </c>
      <c r="O23" s="411">
        <f t="shared" si="4"/>
        <v>1</v>
      </c>
      <c r="P23" s="407">
        <f t="shared" si="5"/>
        <v>0</v>
      </c>
      <c r="R23" s="225" t="s">
        <v>8</v>
      </c>
      <c r="S23" s="158" t="s">
        <v>269</v>
      </c>
      <c r="T23" s="365">
        <f>取引基本表!BD20</f>
        <v>3608</v>
      </c>
      <c r="U23" s="446">
        <f>雇用表!AC20</f>
        <v>103</v>
      </c>
      <c r="V23" s="447">
        <f>雇用表!AC66</f>
        <v>91</v>
      </c>
      <c r="W23" s="413">
        <f t="shared" si="7"/>
        <v>2.8547671840354769E-2</v>
      </c>
      <c r="X23" s="413">
        <f t="shared" si="8"/>
        <v>2.5221729490022174E-2</v>
      </c>
      <c r="Z23" s="225" t="s">
        <v>8</v>
      </c>
      <c r="AA23" s="48" t="s">
        <v>269</v>
      </c>
      <c r="AB23" s="452">
        <v>778</v>
      </c>
      <c r="AC23" s="387">
        <v>406</v>
      </c>
      <c r="AD23" s="387">
        <v>372</v>
      </c>
      <c r="AE23" s="387">
        <v>35</v>
      </c>
      <c r="AF23" s="387">
        <v>0</v>
      </c>
      <c r="AG23" s="369">
        <v>3608</v>
      </c>
      <c r="AH23" s="407">
        <f t="shared" si="9"/>
        <v>0.44096452328159647</v>
      </c>
      <c r="AI23" s="411">
        <f t="shared" si="10"/>
        <v>0.2156319290465632</v>
      </c>
      <c r="AK23" s="225" t="s">
        <v>8</v>
      </c>
      <c r="AL23" s="158" t="s">
        <v>269</v>
      </c>
      <c r="AM23" s="383">
        <f>取引基本表!AR20</f>
        <v>3</v>
      </c>
      <c r="AN23" s="407">
        <f t="shared" si="6"/>
        <v>2.8942163909121605E-5</v>
      </c>
      <c r="AP23" s="225" t="s">
        <v>8</v>
      </c>
      <c r="AQ23" s="158" t="s">
        <v>269</v>
      </c>
      <c r="AR23" s="386">
        <f>取引基本表!AX20</f>
        <v>1832</v>
      </c>
      <c r="AS23" s="387">
        <f>取引基本表!AY20</f>
        <v>3608</v>
      </c>
      <c r="AT23" s="387">
        <f>ABS(取引基本表!BB20)</f>
        <v>1832</v>
      </c>
      <c r="AU23" s="388">
        <f t="shared" si="11"/>
        <v>1776</v>
      </c>
      <c r="AV23" s="411">
        <v>0.79883567479416906</v>
      </c>
      <c r="AW23" s="407">
        <v>0.20116432520583094</v>
      </c>
    </row>
    <row r="24" spans="1:49" x14ac:dyDescent="0.2">
      <c r="A24" s="225" t="s">
        <v>9</v>
      </c>
      <c r="B24" s="158" t="s">
        <v>270</v>
      </c>
      <c r="C24" s="405">
        <f t="shared" si="0"/>
        <v>3.6742192284139663E-2</v>
      </c>
      <c r="D24" s="406">
        <f t="shared" si="1"/>
        <v>8.8235294117647065E-2</v>
      </c>
      <c r="E24" s="406">
        <f t="shared" si="1"/>
        <v>6.8627450980392163E-2</v>
      </c>
      <c r="F24" s="406">
        <f t="shared" si="2"/>
        <v>0.41176470588235292</v>
      </c>
      <c r="G24" s="406">
        <f t="shared" si="2"/>
        <v>0.21568627450980393</v>
      </c>
      <c r="H24" s="407">
        <f t="shared" si="3"/>
        <v>3.6660074284887369E-4</v>
      </c>
      <c r="K24" s="225" t="s">
        <v>9</v>
      </c>
      <c r="L24" s="158" t="s">
        <v>270</v>
      </c>
      <c r="M24" s="383">
        <f>取引基本表!AX21</f>
        <v>1633</v>
      </c>
      <c r="N24" s="367">
        <f>ABS(取引基本表!BB21)</f>
        <v>1573</v>
      </c>
      <c r="O24" s="411">
        <f t="shared" si="4"/>
        <v>0.96325780771586034</v>
      </c>
      <c r="P24" s="407">
        <f t="shared" si="5"/>
        <v>3.6742192284139663E-2</v>
      </c>
      <c r="R24" s="225" t="s">
        <v>9</v>
      </c>
      <c r="S24" s="158" t="s">
        <v>270</v>
      </c>
      <c r="T24" s="365">
        <f>取引基本表!BD21</f>
        <v>102</v>
      </c>
      <c r="U24" s="446">
        <f>雇用表!AC21</f>
        <v>9</v>
      </c>
      <c r="V24" s="447">
        <f>雇用表!AC67</f>
        <v>7</v>
      </c>
      <c r="W24" s="413">
        <f t="shared" si="7"/>
        <v>8.8235294117647065E-2</v>
      </c>
      <c r="X24" s="413">
        <f t="shared" si="8"/>
        <v>6.8627450980392163E-2</v>
      </c>
      <c r="Z24" s="225" t="s">
        <v>9</v>
      </c>
      <c r="AA24" s="48" t="s">
        <v>270</v>
      </c>
      <c r="AB24" s="452">
        <v>22</v>
      </c>
      <c r="AC24" s="387">
        <v>3</v>
      </c>
      <c r="AD24" s="387">
        <v>15</v>
      </c>
      <c r="AE24" s="387">
        <v>2</v>
      </c>
      <c r="AF24" s="387">
        <v>0</v>
      </c>
      <c r="AG24" s="369">
        <v>102</v>
      </c>
      <c r="AH24" s="407">
        <f t="shared" si="9"/>
        <v>0.41176470588235292</v>
      </c>
      <c r="AI24" s="411">
        <f t="shared" si="10"/>
        <v>0.21568627450980393</v>
      </c>
      <c r="AK24" s="225" t="s">
        <v>9</v>
      </c>
      <c r="AL24" s="158" t="s">
        <v>270</v>
      </c>
      <c r="AM24" s="383">
        <f>取引基本表!AR21</f>
        <v>38</v>
      </c>
      <c r="AN24" s="407">
        <f t="shared" si="6"/>
        <v>3.6660074284887369E-4</v>
      </c>
      <c r="AP24" s="225" t="s">
        <v>9</v>
      </c>
      <c r="AQ24" s="158" t="s">
        <v>270</v>
      </c>
      <c r="AR24" s="386">
        <f>取引基本表!AX21</f>
        <v>1633</v>
      </c>
      <c r="AS24" s="387">
        <f>取引基本表!AY21</f>
        <v>42</v>
      </c>
      <c r="AT24" s="387">
        <f>ABS(取引基本表!BB21)</f>
        <v>1573</v>
      </c>
      <c r="AU24" s="388">
        <f t="shared" si="11"/>
        <v>-1531</v>
      </c>
      <c r="AV24" s="411">
        <v>0.53203541493025519</v>
      </c>
      <c r="AW24" s="407">
        <v>0.46796458506974481</v>
      </c>
    </row>
    <row r="25" spans="1:49" x14ac:dyDescent="0.2">
      <c r="A25" s="225" t="s">
        <v>10</v>
      </c>
      <c r="B25" s="158" t="s">
        <v>271</v>
      </c>
      <c r="C25" s="405">
        <f t="shared" si="0"/>
        <v>5.4298642533936459E-3</v>
      </c>
      <c r="D25" s="406">
        <f t="shared" si="1"/>
        <v>1.4285714285714285E-2</v>
      </c>
      <c r="E25" s="406">
        <f t="shared" si="1"/>
        <v>0</v>
      </c>
      <c r="F25" s="406">
        <f t="shared" si="2"/>
        <v>0.35</v>
      </c>
      <c r="G25" s="406">
        <f t="shared" si="2"/>
        <v>0.19285714285714287</v>
      </c>
      <c r="H25" s="407">
        <f t="shared" si="3"/>
        <v>5.0166417442477451E-4</v>
      </c>
      <c r="K25" s="225" t="s">
        <v>10</v>
      </c>
      <c r="L25" s="158" t="s">
        <v>271</v>
      </c>
      <c r="M25" s="383">
        <f>取引基本表!AX22</f>
        <v>2210</v>
      </c>
      <c r="N25" s="367">
        <f>ABS(取引基本表!BB22)</f>
        <v>2198</v>
      </c>
      <c r="O25" s="411">
        <f t="shared" si="4"/>
        <v>0.99457013574660635</v>
      </c>
      <c r="P25" s="407">
        <f t="shared" si="5"/>
        <v>5.4298642533936459E-3</v>
      </c>
      <c r="R25" s="225" t="s">
        <v>10</v>
      </c>
      <c r="S25" s="158" t="s">
        <v>271</v>
      </c>
      <c r="T25" s="365">
        <f>取引基本表!BD22</f>
        <v>140</v>
      </c>
      <c r="U25" s="446">
        <f>雇用表!AC22</f>
        <v>2</v>
      </c>
      <c r="V25" s="447">
        <f>雇用表!AC68</f>
        <v>0</v>
      </c>
      <c r="W25" s="413">
        <f t="shared" si="7"/>
        <v>1.4285714285714285E-2</v>
      </c>
      <c r="X25" s="413">
        <f t="shared" si="8"/>
        <v>0</v>
      </c>
      <c r="Z25" s="225" t="s">
        <v>10</v>
      </c>
      <c r="AA25" s="48" t="s">
        <v>271</v>
      </c>
      <c r="AB25" s="452">
        <v>27</v>
      </c>
      <c r="AC25" s="387">
        <v>-5</v>
      </c>
      <c r="AD25" s="387">
        <v>26</v>
      </c>
      <c r="AE25" s="387">
        <v>1</v>
      </c>
      <c r="AF25" s="387">
        <v>0</v>
      </c>
      <c r="AG25" s="369">
        <v>140</v>
      </c>
      <c r="AH25" s="407">
        <f t="shared" si="9"/>
        <v>0.35</v>
      </c>
      <c r="AI25" s="411">
        <f t="shared" si="10"/>
        <v>0.19285714285714287</v>
      </c>
      <c r="AK25" s="225" t="s">
        <v>10</v>
      </c>
      <c r="AL25" s="158" t="s">
        <v>271</v>
      </c>
      <c r="AM25" s="383">
        <f>取引基本表!AR22</f>
        <v>52</v>
      </c>
      <c r="AN25" s="407">
        <f t="shared" si="6"/>
        <v>5.0166417442477451E-4</v>
      </c>
      <c r="AP25" s="225" t="s">
        <v>10</v>
      </c>
      <c r="AQ25" s="158" t="s">
        <v>271</v>
      </c>
      <c r="AR25" s="386">
        <f>取引基本表!AX22</f>
        <v>2210</v>
      </c>
      <c r="AS25" s="387">
        <f>取引基本表!AY22</f>
        <v>128</v>
      </c>
      <c r="AT25" s="387">
        <f>ABS(取引基本表!BB22)</f>
        <v>2198</v>
      </c>
      <c r="AU25" s="388">
        <f t="shared" si="11"/>
        <v>-2070</v>
      </c>
      <c r="AV25" s="411">
        <v>0.88160188384965898</v>
      </c>
      <c r="AW25" s="407">
        <v>0.11839811615034102</v>
      </c>
    </row>
    <row r="26" spans="1:49" x14ac:dyDescent="0.2">
      <c r="A26" s="225" t="s">
        <v>11</v>
      </c>
      <c r="B26" s="158" t="s">
        <v>35</v>
      </c>
      <c r="C26" s="405">
        <f t="shared" si="0"/>
        <v>0.48330404217926182</v>
      </c>
      <c r="D26" s="406">
        <f t="shared" si="1"/>
        <v>3.2359467455621301E-2</v>
      </c>
      <c r="E26" s="406">
        <f t="shared" si="1"/>
        <v>3.5133136094674555E-2</v>
      </c>
      <c r="F26" s="406">
        <f t="shared" si="2"/>
        <v>0.33515162721893493</v>
      </c>
      <c r="G26" s="406">
        <f t="shared" si="2"/>
        <v>0.1963757396449704</v>
      </c>
      <c r="H26" s="407">
        <f t="shared" si="3"/>
        <v>1.0805074526072066E-2</v>
      </c>
      <c r="K26" s="225" t="s">
        <v>11</v>
      </c>
      <c r="L26" s="158" t="s">
        <v>35</v>
      </c>
      <c r="M26" s="383">
        <f>取引基本表!AX23</f>
        <v>3983</v>
      </c>
      <c r="N26" s="367">
        <f>ABS(取引基本表!BB23)</f>
        <v>2058</v>
      </c>
      <c r="O26" s="411">
        <f t="shared" si="4"/>
        <v>0.51669595782073818</v>
      </c>
      <c r="P26" s="407">
        <f t="shared" si="5"/>
        <v>0.48330404217926182</v>
      </c>
      <c r="R26" s="225" t="s">
        <v>11</v>
      </c>
      <c r="S26" s="158" t="s">
        <v>35</v>
      </c>
      <c r="T26" s="365">
        <f>取引基本表!BD23</f>
        <v>10816</v>
      </c>
      <c r="U26" s="446">
        <f>雇用表!AC23</f>
        <v>350</v>
      </c>
      <c r="V26" s="447">
        <f>雇用表!AC69</f>
        <v>380</v>
      </c>
      <c r="W26" s="413">
        <f t="shared" si="7"/>
        <v>3.2359467455621301E-2</v>
      </c>
      <c r="X26" s="413">
        <f t="shared" si="8"/>
        <v>3.5133136094674555E-2</v>
      </c>
      <c r="Z26" s="225" t="s">
        <v>11</v>
      </c>
      <c r="AA26" s="48" t="s">
        <v>35</v>
      </c>
      <c r="AB26" s="452">
        <v>2124</v>
      </c>
      <c r="AC26" s="387">
        <v>-230</v>
      </c>
      <c r="AD26" s="387">
        <v>1688</v>
      </c>
      <c r="AE26" s="387">
        <v>43</v>
      </c>
      <c r="AF26" s="387">
        <v>0</v>
      </c>
      <c r="AG26" s="369">
        <v>10816</v>
      </c>
      <c r="AH26" s="407">
        <f t="shared" si="9"/>
        <v>0.33515162721893493</v>
      </c>
      <c r="AI26" s="411">
        <f t="shared" si="10"/>
        <v>0.1963757396449704</v>
      </c>
      <c r="AK26" s="225" t="s">
        <v>11</v>
      </c>
      <c r="AL26" s="158" t="s">
        <v>35</v>
      </c>
      <c r="AM26" s="383">
        <f>取引基本表!AR23</f>
        <v>1120</v>
      </c>
      <c r="AN26" s="407">
        <f t="shared" si="6"/>
        <v>1.0805074526072066E-2</v>
      </c>
      <c r="AP26" s="225" t="s">
        <v>11</v>
      </c>
      <c r="AQ26" s="158" t="s">
        <v>35</v>
      </c>
      <c r="AR26" s="386">
        <f>取引基本表!AX23</f>
        <v>3983</v>
      </c>
      <c r="AS26" s="387">
        <f>取引基本表!AY23</f>
        <v>8891</v>
      </c>
      <c r="AT26" s="387">
        <f>ABS(取引基本表!BB23)</f>
        <v>2058</v>
      </c>
      <c r="AU26" s="388">
        <f t="shared" si="11"/>
        <v>6833</v>
      </c>
      <c r="AV26" s="411">
        <v>0.70886039128338962</v>
      </c>
      <c r="AW26" s="407">
        <v>0.29113960871661038</v>
      </c>
    </row>
    <row r="27" spans="1:49" x14ac:dyDescent="0.2">
      <c r="A27" s="225" t="s">
        <v>12</v>
      </c>
      <c r="B27" s="158" t="s">
        <v>375</v>
      </c>
      <c r="C27" s="405">
        <f t="shared" si="0"/>
        <v>1.5397419891801878E-2</v>
      </c>
      <c r="D27" s="406">
        <f t="shared" si="1"/>
        <v>0.91752577319587625</v>
      </c>
      <c r="E27" s="406">
        <f t="shared" si="1"/>
        <v>1.0412371134020619</v>
      </c>
      <c r="F27" s="406">
        <f t="shared" si="2"/>
        <v>0.32989690721649484</v>
      </c>
      <c r="G27" s="406">
        <f t="shared" si="2"/>
        <v>0.17525773195876287</v>
      </c>
      <c r="H27" s="407">
        <f t="shared" si="3"/>
        <v>1.0544595050889971E-2</v>
      </c>
      <c r="K27" s="225" t="s">
        <v>12</v>
      </c>
      <c r="L27" s="158" t="s">
        <v>376</v>
      </c>
      <c r="M27" s="383">
        <f>取引基本表!AX24</f>
        <v>2403</v>
      </c>
      <c r="N27" s="367">
        <f>ABS(取引基本表!BB24)</f>
        <v>2366</v>
      </c>
      <c r="O27" s="411">
        <f t="shared" si="4"/>
        <v>0.98460258010819812</v>
      </c>
      <c r="P27" s="407">
        <f t="shared" si="5"/>
        <v>1.5397419891801878E-2</v>
      </c>
      <c r="R27" s="225" t="s">
        <v>12</v>
      </c>
      <c r="S27" s="158" t="s">
        <v>376</v>
      </c>
      <c r="T27" s="365">
        <f>取引基本表!BD24</f>
        <v>97</v>
      </c>
      <c r="U27" s="446">
        <f>雇用表!AC24</f>
        <v>89</v>
      </c>
      <c r="V27" s="447">
        <f>雇用表!AC70</f>
        <v>101</v>
      </c>
      <c r="W27" s="413">
        <f t="shared" si="7"/>
        <v>0.91752577319587625</v>
      </c>
      <c r="X27" s="413">
        <f t="shared" si="8"/>
        <v>1.0412371134020619</v>
      </c>
      <c r="Z27" s="225" t="s">
        <v>12</v>
      </c>
      <c r="AA27" s="48" t="s">
        <v>365</v>
      </c>
      <c r="AB27" s="452">
        <v>17</v>
      </c>
      <c r="AC27" s="387">
        <v>-5</v>
      </c>
      <c r="AD27" s="387">
        <v>18</v>
      </c>
      <c r="AE27" s="387">
        <v>2</v>
      </c>
      <c r="AF27" s="387">
        <v>0</v>
      </c>
      <c r="AG27" s="369">
        <v>97</v>
      </c>
      <c r="AH27" s="407">
        <f t="shared" si="9"/>
        <v>0.32989690721649484</v>
      </c>
      <c r="AI27" s="411">
        <f t="shared" si="10"/>
        <v>0.17525773195876287</v>
      </c>
      <c r="AK27" s="225" t="s">
        <v>12</v>
      </c>
      <c r="AL27" s="158" t="s">
        <v>365</v>
      </c>
      <c r="AM27" s="383">
        <f>取引基本表!AR24</f>
        <v>1093</v>
      </c>
      <c r="AN27" s="407">
        <f t="shared" si="6"/>
        <v>1.0544595050889971E-2</v>
      </c>
      <c r="AP27" s="225" t="s">
        <v>12</v>
      </c>
      <c r="AQ27" s="158" t="s">
        <v>365</v>
      </c>
      <c r="AR27" s="386">
        <f>取引基本表!AX24</f>
        <v>2403</v>
      </c>
      <c r="AS27" s="387">
        <f>取引基本表!AY24</f>
        <v>60</v>
      </c>
      <c r="AT27" s="387">
        <f>ABS(取引基本表!BB24)</f>
        <v>2366</v>
      </c>
      <c r="AU27" s="388">
        <f t="shared" si="11"/>
        <v>-2306</v>
      </c>
      <c r="AV27" s="411">
        <v>0.77609965062016961</v>
      </c>
      <c r="AW27" s="407">
        <v>0.22390034937983039</v>
      </c>
    </row>
    <row r="28" spans="1:49" x14ac:dyDescent="0.2">
      <c r="A28" s="225" t="s">
        <v>13</v>
      </c>
      <c r="B28" s="158" t="s">
        <v>191</v>
      </c>
      <c r="C28" s="405">
        <f t="shared" si="0"/>
        <v>9.0111373607829948E-2</v>
      </c>
      <c r="D28" s="406">
        <f t="shared" si="1"/>
        <v>6.0081190798376184E-2</v>
      </c>
      <c r="E28" s="406">
        <f t="shared" si="1"/>
        <v>5.0067658998646819E-2</v>
      </c>
      <c r="F28" s="406">
        <f t="shared" si="2"/>
        <v>0.21434370771312586</v>
      </c>
      <c r="G28" s="406">
        <f t="shared" si="2"/>
        <v>0.1250338294993234</v>
      </c>
      <c r="H28" s="407">
        <f t="shared" si="3"/>
        <v>1.9400897207081182E-2</v>
      </c>
      <c r="K28" s="225" t="s">
        <v>13</v>
      </c>
      <c r="L28" s="158" t="s">
        <v>191</v>
      </c>
      <c r="M28" s="383">
        <f>取引基本表!AX25</f>
        <v>5926</v>
      </c>
      <c r="N28" s="367">
        <f>ABS(取引基本表!BB25)</f>
        <v>5392</v>
      </c>
      <c r="O28" s="411">
        <f t="shared" si="4"/>
        <v>0.90988862639217005</v>
      </c>
      <c r="P28" s="407">
        <f t="shared" si="5"/>
        <v>9.0111373607829948E-2</v>
      </c>
      <c r="R28" s="225" t="s">
        <v>13</v>
      </c>
      <c r="S28" s="158" t="s">
        <v>191</v>
      </c>
      <c r="T28" s="365">
        <f>取引基本表!BD25</f>
        <v>3695</v>
      </c>
      <c r="U28" s="446">
        <f>雇用表!AC25</f>
        <v>222</v>
      </c>
      <c r="V28" s="447">
        <f>雇用表!AC71</f>
        <v>185</v>
      </c>
      <c r="W28" s="413">
        <f t="shared" si="7"/>
        <v>6.0081190798376184E-2</v>
      </c>
      <c r="X28" s="413">
        <f t="shared" si="8"/>
        <v>5.0067658998646819E-2</v>
      </c>
      <c r="Z28" s="225" t="s">
        <v>13</v>
      </c>
      <c r="AA28" s="48" t="s">
        <v>191</v>
      </c>
      <c r="AB28" s="452">
        <v>462</v>
      </c>
      <c r="AC28" s="387">
        <v>48</v>
      </c>
      <c r="AD28" s="387">
        <v>253</v>
      </c>
      <c r="AE28" s="387">
        <v>29</v>
      </c>
      <c r="AF28" s="387">
        <v>0</v>
      </c>
      <c r="AG28" s="369">
        <v>3695</v>
      </c>
      <c r="AH28" s="407">
        <f t="shared" si="9"/>
        <v>0.21434370771312586</v>
      </c>
      <c r="AI28" s="411">
        <f t="shared" si="10"/>
        <v>0.1250338294993234</v>
      </c>
      <c r="AK28" s="225" t="s">
        <v>13</v>
      </c>
      <c r="AL28" s="158" t="s">
        <v>191</v>
      </c>
      <c r="AM28" s="383">
        <f>取引基本表!AR25</f>
        <v>2011</v>
      </c>
      <c r="AN28" s="407">
        <f t="shared" si="6"/>
        <v>1.9400897207081182E-2</v>
      </c>
      <c r="AP28" s="225" t="s">
        <v>13</v>
      </c>
      <c r="AQ28" s="158" t="s">
        <v>191</v>
      </c>
      <c r="AR28" s="386">
        <f>取引基本表!AX25</f>
        <v>5926</v>
      </c>
      <c r="AS28" s="387">
        <f>取引基本表!AY25</f>
        <v>3161</v>
      </c>
      <c r="AT28" s="387">
        <f>ABS(取引基本表!BB25)</f>
        <v>5392</v>
      </c>
      <c r="AU28" s="388">
        <f t="shared" si="11"/>
        <v>-2231</v>
      </c>
      <c r="AV28" s="411">
        <v>0.77487185874795916</v>
      </c>
      <c r="AW28" s="407">
        <v>0.22512814125204084</v>
      </c>
    </row>
    <row r="29" spans="1:49" x14ac:dyDescent="0.2">
      <c r="A29" s="225" t="s">
        <v>14</v>
      </c>
      <c r="B29" s="158" t="s">
        <v>50</v>
      </c>
      <c r="C29" s="405">
        <f t="shared" si="0"/>
        <v>0.6629566210045662</v>
      </c>
      <c r="D29" s="406">
        <f t="shared" si="1"/>
        <v>5.6137618575676056E-2</v>
      </c>
      <c r="E29" s="406">
        <f t="shared" si="1"/>
        <v>4.1412997309924961E-2</v>
      </c>
      <c r="F29" s="406">
        <f t="shared" si="2"/>
        <v>0.37484071924111567</v>
      </c>
      <c r="G29" s="406">
        <f t="shared" si="2"/>
        <v>0.25902590967011185</v>
      </c>
      <c r="H29" s="407">
        <f t="shared" si="3"/>
        <v>9.3869084945251077E-3</v>
      </c>
      <c r="K29" s="225" t="s">
        <v>14</v>
      </c>
      <c r="L29" s="158" t="s">
        <v>50</v>
      </c>
      <c r="M29" s="383">
        <f>取引基本表!AX26</f>
        <v>3504</v>
      </c>
      <c r="N29" s="367">
        <f>ABS(取引基本表!BB26)</f>
        <v>1181</v>
      </c>
      <c r="O29" s="411">
        <f t="shared" si="4"/>
        <v>0.3370433789954338</v>
      </c>
      <c r="P29" s="407">
        <f t="shared" si="5"/>
        <v>0.6629566210045662</v>
      </c>
      <c r="R29" s="225" t="s">
        <v>14</v>
      </c>
      <c r="S29" s="158" t="s">
        <v>50</v>
      </c>
      <c r="T29" s="365">
        <f>取引基本表!BD26</f>
        <v>14126</v>
      </c>
      <c r="U29" s="446">
        <f>雇用表!AC26</f>
        <v>793</v>
      </c>
      <c r="V29" s="447">
        <f>雇用表!AC72</f>
        <v>585</v>
      </c>
      <c r="W29" s="413">
        <f t="shared" si="7"/>
        <v>5.6137618575676056E-2</v>
      </c>
      <c r="X29" s="413">
        <f t="shared" si="8"/>
        <v>4.1412997309924961E-2</v>
      </c>
      <c r="Z29" s="225" t="s">
        <v>14</v>
      </c>
      <c r="AA29" s="48" t="s">
        <v>50</v>
      </c>
      <c r="AB29" s="452">
        <v>3659</v>
      </c>
      <c r="AC29" s="387">
        <v>-22</v>
      </c>
      <c r="AD29" s="387">
        <v>1352</v>
      </c>
      <c r="AE29" s="387">
        <v>306</v>
      </c>
      <c r="AF29" s="387">
        <v>0</v>
      </c>
      <c r="AG29" s="369">
        <v>14126</v>
      </c>
      <c r="AH29" s="407">
        <f t="shared" si="9"/>
        <v>0.37484071924111567</v>
      </c>
      <c r="AI29" s="411">
        <f t="shared" si="10"/>
        <v>0.25902590967011185</v>
      </c>
      <c r="AK29" s="225" t="s">
        <v>14</v>
      </c>
      <c r="AL29" s="158" t="s">
        <v>50</v>
      </c>
      <c r="AM29" s="383">
        <f>取引基本表!AR26</f>
        <v>973</v>
      </c>
      <c r="AN29" s="407">
        <f t="shared" si="6"/>
        <v>9.3869084945251077E-3</v>
      </c>
      <c r="AP29" s="225" t="s">
        <v>14</v>
      </c>
      <c r="AQ29" s="158" t="s">
        <v>50</v>
      </c>
      <c r="AR29" s="386">
        <f>取引基本表!AX26</f>
        <v>3504</v>
      </c>
      <c r="AS29" s="387">
        <f>取引基本表!AY26</f>
        <v>11803</v>
      </c>
      <c r="AT29" s="387">
        <f>ABS(取引基本表!BB26)</f>
        <v>1181</v>
      </c>
      <c r="AU29" s="388">
        <f t="shared" si="11"/>
        <v>10622</v>
      </c>
      <c r="AV29" s="411">
        <v>0.79707187916920597</v>
      </c>
      <c r="AW29" s="407">
        <v>0.20292812083079403</v>
      </c>
    </row>
    <row r="30" spans="1:49" x14ac:dyDescent="0.2">
      <c r="A30" s="225" t="s">
        <v>15</v>
      </c>
      <c r="B30" s="158" t="s">
        <v>36</v>
      </c>
      <c r="C30" s="405">
        <f t="shared" si="0"/>
        <v>1</v>
      </c>
      <c r="D30" s="406">
        <f t="shared" si="1"/>
        <v>0.13612661238678986</v>
      </c>
      <c r="E30" s="406">
        <f t="shared" si="1"/>
        <v>8.9744762601774775E-2</v>
      </c>
      <c r="F30" s="406">
        <f t="shared" si="2"/>
        <v>0.44085628030372337</v>
      </c>
      <c r="G30" s="406">
        <f t="shared" si="2"/>
        <v>0.34461622907327782</v>
      </c>
      <c r="H30" s="407">
        <f t="shared" si="3"/>
        <v>0</v>
      </c>
      <c r="K30" s="225" t="s">
        <v>15</v>
      </c>
      <c r="L30" s="158" t="s">
        <v>36</v>
      </c>
      <c r="M30" s="383">
        <f>取引基本表!AX27</f>
        <v>10931</v>
      </c>
      <c r="N30" s="367">
        <f>ABS(取引基本表!BB27)</f>
        <v>0</v>
      </c>
      <c r="O30" s="411">
        <f t="shared" si="4"/>
        <v>0</v>
      </c>
      <c r="P30" s="407">
        <f t="shared" si="5"/>
        <v>1</v>
      </c>
      <c r="R30" s="225" t="s">
        <v>15</v>
      </c>
      <c r="S30" s="158" t="s">
        <v>36</v>
      </c>
      <c r="T30" s="365">
        <f>取引基本表!BD27</f>
        <v>10931</v>
      </c>
      <c r="U30" s="446">
        <f>雇用表!AC27</f>
        <v>1488</v>
      </c>
      <c r="V30" s="447">
        <f>雇用表!AC73</f>
        <v>981</v>
      </c>
      <c r="W30" s="413">
        <f t="shared" si="7"/>
        <v>0.13612661238678986</v>
      </c>
      <c r="X30" s="413">
        <f t="shared" si="8"/>
        <v>8.9744762601774775E-2</v>
      </c>
      <c r="Z30" s="225" t="s">
        <v>15</v>
      </c>
      <c r="AA30" s="48" t="s">
        <v>36</v>
      </c>
      <c r="AB30" s="452">
        <v>3767</v>
      </c>
      <c r="AC30" s="387">
        <v>295</v>
      </c>
      <c r="AD30" s="387">
        <v>401</v>
      </c>
      <c r="AE30" s="387">
        <v>403</v>
      </c>
      <c r="AF30" s="387">
        <v>-47</v>
      </c>
      <c r="AG30" s="369">
        <v>10931</v>
      </c>
      <c r="AH30" s="407">
        <f t="shared" si="9"/>
        <v>0.44085628030372337</v>
      </c>
      <c r="AI30" s="411">
        <f t="shared" si="10"/>
        <v>0.34461622907327782</v>
      </c>
      <c r="AK30" s="225" t="s">
        <v>15</v>
      </c>
      <c r="AL30" s="158" t="s">
        <v>36</v>
      </c>
      <c r="AM30" s="383">
        <f>取引基本表!AR27</f>
        <v>0</v>
      </c>
      <c r="AN30" s="407">
        <f t="shared" si="6"/>
        <v>0</v>
      </c>
      <c r="AP30" s="225" t="s">
        <v>15</v>
      </c>
      <c r="AQ30" s="158" t="s">
        <v>36</v>
      </c>
      <c r="AR30" s="386">
        <f>取引基本表!AX27</f>
        <v>10931</v>
      </c>
      <c r="AS30" s="387">
        <f>取引基本表!AY27</f>
        <v>0</v>
      </c>
      <c r="AT30" s="387">
        <f>ABS(取引基本表!BB27)</f>
        <v>0</v>
      </c>
      <c r="AU30" s="388">
        <f t="shared" si="11"/>
        <v>0</v>
      </c>
      <c r="AV30" s="411">
        <v>0</v>
      </c>
      <c r="AW30" s="407">
        <v>1</v>
      </c>
    </row>
    <row r="31" spans="1:49" x14ac:dyDescent="0.2">
      <c r="A31" s="225" t="s">
        <v>16</v>
      </c>
      <c r="B31" s="158" t="s">
        <v>192</v>
      </c>
      <c r="C31" s="405">
        <f t="shared" si="0"/>
        <v>0.28926065839179704</v>
      </c>
      <c r="D31" s="406">
        <f t="shared" si="1"/>
        <v>2.124645892351275E-3</v>
      </c>
      <c r="E31" s="406">
        <f t="shared" si="1"/>
        <v>9.4428706326723328E-4</v>
      </c>
      <c r="F31" s="406">
        <f t="shared" si="2"/>
        <v>0.24929178470254956</v>
      </c>
      <c r="G31" s="406">
        <f t="shared" si="2"/>
        <v>7.0113314447592071E-2</v>
      </c>
      <c r="H31" s="407">
        <f t="shared" si="3"/>
        <v>2.2806425160387826E-2</v>
      </c>
      <c r="K31" s="225" t="s">
        <v>16</v>
      </c>
      <c r="L31" s="158" t="s">
        <v>192</v>
      </c>
      <c r="M31" s="383">
        <f>取引基本表!AX28</f>
        <v>5559</v>
      </c>
      <c r="N31" s="367">
        <f>ABS(取引基本表!BB28)</f>
        <v>3951</v>
      </c>
      <c r="O31" s="411">
        <f t="shared" si="4"/>
        <v>0.71073934160820296</v>
      </c>
      <c r="P31" s="407">
        <f t="shared" si="5"/>
        <v>0.28926065839179704</v>
      </c>
      <c r="R31" s="225" t="s">
        <v>16</v>
      </c>
      <c r="S31" s="158" t="s">
        <v>192</v>
      </c>
      <c r="T31" s="365">
        <f>取引基本表!BD28</f>
        <v>4236</v>
      </c>
      <c r="U31" s="446">
        <f>雇用表!AC28</f>
        <v>9</v>
      </c>
      <c r="V31" s="447">
        <f>雇用表!AC74</f>
        <v>4</v>
      </c>
      <c r="W31" s="413">
        <f t="shared" si="7"/>
        <v>2.124645892351275E-3</v>
      </c>
      <c r="X31" s="413">
        <f t="shared" si="8"/>
        <v>9.4428706326723328E-4</v>
      </c>
      <c r="Z31" s="225" t="s">
        <v>16</v>
      </c>
      <c r="AA31" s="48" t="s">
        <v>192</v>
      </c>
      <c r="AB31" s="452">
        <v>297</v>
      </c>
      <c r="AC31" s="387">
        <v>130</v>
      </c>
      <c r="AD31" s="387">
        <v>558</v>
      </c>
      <c r="AE31" s="387">
        <v>77</v>
      </c>
      <c r="AF31" s="387">
        <v>-6</v>
      </c>
      <c r="AG31" s="369">
        <v>4236</v>
      </c>
      <c r="AH31" s="407">
        <f t="shared" si="9"/>
        <v>0.24929178470254956</v>
      </c>
      <c r="AI31" s="411">
        <f t="shared" si="10"/>
        <v>7.0113314447592071E-2</v>
      </c>
      <c r="AK31" s="225" t="s">
        <v>16</v>
      </c>
      <c r="AL31" s="158" t="s">
        <v>192</v>
      </c>
      <c r="AM31" s="383">
        <f>取引基本表!AR28</f>
        <v>2364</v>
      </c>
      <c r="AN31" s="407">
        <f t="shared" si="6"/>
        <v>2.2806425160387826E-2</v>
      </c>
      <c r="AP31" s="225" t="s">
        <v>16</v>
      </c>
      <c r="AQ31" s="158" t="s">
        <v>192</v>
      </c>
      <c r="AR31" s="386">
        <f>取引基本表!AX28</f>
        <v>5559</v>
      </c>
      <c r="AS31" s="387">
        <f>取引基本表!AY28</f>
        <v>2628</v>
      </c>
      <c r="AT31" s="387">
        <f>ABS(取引基本表!BB28)</f>
        <v>3951</v>
      </c>
      <c r="AU31" s="388">
        <f t="shared" si="11"/>
        <v>-1323</v>
      </c>
      <c r="AV31" s="411">
        <v>3.3200621348077096E-3</v>
      </c>
      <c r="AW31" s="407">
        <v>0.99667993786519227</v>
      </c>
    </row>
    <row r="32" spans="1:49" x14ac:dyDescent="0.2">
      <c r="A32" s="225" t="s">
        <v>17</v>
      </c>
      <c r="B32" s="158" t="s">
        <v>272</v>
      </c>
      <c r="C32" s="405">
        <f t="shared" si="0"/>
        <v>1</v>
      </c>
      <c r="D32" s="406">
        <f t="shared" si="1"/>
        <v>1.3657957244655582E-2</v>
      </c>
      <c r="E32" s="406">
        <f t="shared" si="1"/>
        <v>2.0783847980997625E-2</v>
      </c>
      <c r="F32" s="406">
        <f t="shared" si="2"/>
        <v>0.4833729216152019</v>
      </c>
      <c r="G32" s="406">
        <f t="shared" si="2"/>
        <v>0.14014251781472684</v>
      </c>
      <c r="H32" s="407">
        <f t="shared" si="3"/>
        <v>6.3576286720370464E-3</v>
      </c>
      <c r="K32" s="225" t="s">
        <v>17</v>
      </c>
      <c r="L32" s="158" t="s">
        <v>272</v>
      </c>
      <c r="M32" s="383">
        <f>取引基本表!AX29</f>
        <v>1413</v>
      </c>
      <c r="N32" s="367">
        <f>ABS(取引基本表!BB29)</f>
        <v>0</v>
      </c>
      <c r="O32" s="411">
        <f t="shared" si="4"/>
        <v>0</v>
      </c>
      <c r="P32" s="407">
        <f t="shared" si="5"/>
        <v>1</v>
      </c>
      <c r="R32" s="225" t="s">
        <v>17</v>
      </c>
      <c r="S32" s="158" t="s">
        <v>272</v>
      </c>
      <c r="T32" s="365">
        <f>取引基本表!BD29</f>
        <v>1684</v>
      </c>
      <c r="U32" s="446">
        <f>雇用表!AC29</f>
        <v>23</v>
      </c>
      <c r="V32" s="447">
        <f>雇用表!AC75</f>
        <v>35</v>
      </c>
      <c r="W32" s="413">
        <f t="shared" si="7"/>
        <v>1.3657957244655582E-2</v>
      </c>
      <c r="X32" s="413">
        <f t="shared" si="8"/>
        <v>2.0783847980997625E-2</v>
      </c>
      <c r="Z32" s="225" t="s">
        <v>17</v>
      </c>
      <c r="AA32" s="48" t="s">
        <v>272</v>
      </c>
      <c r="AB32" s="452">
        <v>236</v>
      </c>
      <c r="AC32" s="387">
        <v>220</v>
      </c>
      <c r="AD32" s="387">
        <v>363</v>
      </c>
      <c r="AE32" s="387">
        <v>77</v>
      </c>
      <c r="AF32" s="387">
        <v>-82</v>
      </c>
      <c r="AG32" s="369">
        <v>1684</v>
      </c>
      <c r="AH32" s="407">
        <f t="shared" si="9"/>
        <v>0.4833729216152019</v>
      </c>
      <c r="AI32" s="411">
        <f t="shared" si="10"/>
        <v>0.14014251781472684</v>
      </c>
      <c r="AK32" s="225" t="s">
        <v>17</v>
      </c>
      <c r="AL32" s="158" t="s">
        <v>272</v>
      </c>
      <c r="AM32" s="383">
        <f>取引基本表!AR29</f>
        <v>659</v>
      </c>
      <c r="AN32" s="407">
        <f t="shared" si="6"/>
        <v>6.3576286720370464E-3</v>
      </c>
      <c r="AP32" s="225" t="s">
        <v>17</v>
      </c>
      <c r="AQ32" s="158" t="s">
        <v>272</v>
      </c>
      <c r="AR32" s="386">
        <f>取引基本表!AX29</f>
        <v>1413</v>
      </c>
      <c r="AS32" s="387">
        <f>取引基本表!AY29</f>
        <v>271</v>
      </c>
      <c r="AT32" s="387">
        <f>ABS(取引基本表!BB29)</f>
        <v>0</v>
      </c>
      <c r="AU32" s="388">
        <f t="shared" si="11"/>
        <v>271</v>
      </c>
      <c r="AV32" s="411">
        <v>2.6249531258370389E-4</v>
      </c>
      <c r="AW32" s="407">
        <v>0.99973750468741629</v>
      </c>
    </row>
    <row r="33" spans="1:49" x14ac:dyDescent="0.2">
      <c r="A33" s="225" t="s">
        <v>18</v>
      </c>
      <c r="B33" s="158" t="s">
        <v>273</v>
      </c>
      <c r="C33" s="405">
        <f t="shared" si="0"/>
        <v>0.49161290322580642</v>
      </c>
      <c r="D33" s="406">
        <f t="shared" si="1"/>
        <v>9.6985583224115338E-2</v>
      </c>
      <c r="E33" s="406">
        <f t="shared" si="1"/>
        <v>7.7326343381389259E-2</v>
      </c>
      <c r="F33" s="406">
        <f t="shared" si="2"/>
        <v>0.64744429882044563</v>
      </c>
      <c r="G33" s="406">
        <f t="shared" si="2"/>
        <v>0.50851900393184801</v>
      </c>
      <c r="H33" s="407">
        <f t="shared" si="3"/>
        <v>9.3579663306159861E-4</v>
      </c>
      <c r="K33" s="225" t="s">
        <v>18</v>
      </c>
      <c r="L33" s="158" t="s">
        <v>273</v>
      </c>
      <c r="M33" s="383">
        <f>取引基本表!AX30</f>
        <v>1550</v>
      </c>
      <c r="N33" s="367">
        <f>ABS(取引基本表!BB30)</f>
        <v>788</v>
      </c>
      <c r="O33" s="411">
        <f t="shared" si="4"/>
        <v>0.50838709677419358</v>
      </c>
      <c r="P33" s="407">
        <f t="shared" si="5"/>
        <v>0.49161290322580642</v>
      </c>
      <c r="R33" s="225" t="s">
        <v>18</v>
      </c>
      <c r="S33" s="158" t="s">
        <v>273</v>
      </c>
      <c r="T33" s="365">
        <f>取引基本表!BD30</f>
        <v>763</v>
      </c>
      <c r="U33" s="446">
        <f>雇用表!AC30</f>
        <v>74</v>
      </c>
      <c r="V33" s="447">
        <f>雇用表!AC76</f>
        <v>59</v>
      </c>
      <c r="W33" s="413">
        <f t="shared" si="7"/>
        <v>9.6985583224115338E-2</v>
      </c>
      <c r="X33" s="413">
        <f t="shared" si="8"/>
        <v>7.7326343381389259E-2</v>
      </c>
      <c r="Z33" s="225" t="s">
        <v>18</v>
      </c>
      <c r="AA33" s="48" t="s">
        <v>273</v>
      </c>
      <c r="AB33" s="452">
        <v>388</v>
      </c>
      <c r="AC33" s="387">
        <v>29</v>
      </c>
      <c r="AD33" s="387">
        <v>62</v>
      </c>
      <c r="AE33" s="387">
        <v>15</v>
      </c>
      <c r="AF33" s="387">
        <v>0</v>
      </c>
      <c r="AG33" s="369">
        <v>763</v>
      </c>
      <c r="AH33" s="407">
        <f t="shared" si="9"/>
        <v>0.64744429882044563</v>
      </c>
      <c r="AI33" s="411">
        <f t="shared" si="10"/>
        <v>0.50851900393184801</v>
      </c>
      <c r="AK33" s="225" t="s">
        <v>18</v>
      </c>
      <c r="AL33" s="158" t="s">
        <v>273</v>
      </c>
      <c r="AM33" s="383">
        <f>取引基本表!AR30</f>
        <v>97</v>
      </c>
      <c r="AN33" s="407">
        <f t="shared" si="6"/>
        <v>9.3579663306159861E-4</v>
      </c>
      <c r="AP33" s="225" t="s">
        <v>18</v>
      </c>
      <c r="AQ33" s="158" t="s">
        <v>273</v>
      </c>
      <c r="AR33" s="386">
        <f>取引基本表!AX30</f>
        <v>1550</v>
      </c>
      <c r="AS33" s="387">
        <f>取引基本表!AY30</f>
        <v>1</v>
      </c>
      <c r="AT33" s="387">
        <f>ABS(取引基本表!BB30)</f>
        <v>788</v>
      </c>
      <c r="AU33" s="388">
        <f t="shared" si="11"/>
        <v>-787</v>
      </c>
      <c r="AV33" s="411">
        <v>7.2791995281517016E-2</v>
      </c>
      <c r="AW33" s="407">
        <v>0.92720800471848297</v>
      </c>
    </row>
    <row r="34" spans="1:49" x14ac:dyDescent="0.2">
      <c r="A34" s="225" t="s">
        <v>19</v>
      </c>
      <c r="B34" s="158" t="s">
        <v>274</v>
      </c>
      <c r="C34" s="405">
        <f t="shared" si="0"/>
        <v>0.2705469644902635</v>
      </c>
      <c r="D34" s="406">
        <f t="shared" si="1"/>
        <v>0.29060310814075208</v>
      </c>
      <c r="E34" s="406">
        <f t="shared" si="1"/>
        <v>0.1754569611079797</v>
      </c>
      <c r="F34" s="406">
        <f t="shared" si="2"/>
        <v>0.70062001771479188</v>
      </c>
      <c r="G34" s="406">
        <f t="shared" si="2"/>
        <v>0.42499396086641439</v>
      </c>
      <c r="H34" s="407">
        <f t="shared" si="3"/>
        <v>0.15790844628816747</v>
      </c>
      <c r="K34" s="225" t="s">
        <v>19</v>
      </c>
      <c r="L34" s="158" t="s">
        <v>274</v>
      </c>
      <c r="M34" s="383">
        <f>取引基本表!AX31</f>
        <v>27936</v>
      </c>
      <c r="N34" s="367">
        <f>ABS(取引基本表!BB31)</f>
        <v>20378</v>
      </c>
      <c r="O34" s="411">
        <f t="shared" si="4"/>
        <v>0.7294530355097365</v>
      </c>
      <c r="P34" s="407">
        <f t="shared" si="5"/>
        <v>0.2705469644902635</v>
      </c>
      <c r="R34" s="225" t="s">
        <v>19</v>
      </c>
      <c r="S34" s="158" t="s">
        <v>274</v>
      </c>
      <c r="T34" s="365">
        <f>取引基本表!BD31</f>
        <v>12419</v>
      </c>
      <c r="U34" s="446">
        <f>雇用表!AC31</f>
        <v>3609</v>
      </c>
      <c r="V34" s="447">
        <f>雇用表!AC77</f>
        <v>2179</v>
      </c>
      <c r="W34" s="413">
        <f t="shared" si="7"/>
        <v>0.29060310814075208</v>
      </c>
      <c r="X34" s="413">
        <f t="shared" si="8"/>
        <v>0.1754569611079797</v>
      </c>
      <c r="Z34" s="225" t="s">
        <v>19</v>
      </c>
      <c r="AA34" s="48" t="s">
        <v>274</v>
      </c>
      <c r="AB34" s="452">
        <v>5278</v>
      </c>
      <c r="AC34" s="387">
        <v>1709</v>
      </c>
      <c r="AD34" s="387">
        <v>1180</v>
      </c>
      <c r="AE34" s="387">
        <v>541</v>
      </c>
      <c r="AF34" s="387">
        <v>-7</v>
      </c>
      <c r="AG34" s="369">
        <v>12419</v>
      </c>
      <c r="AH34" s="407">
        <f t="shared" si="9"/>
        <v>0.70062001771479188</v>
      </c>
      <c r="AI34" s="411">
        <f t="shared" si="10"/>
        <v>0.42499396086641439</v>
      </c>
      <c r="AK34" s="225" t="s">
        <v>19</v>
      </c>
      <c r="AL34" s="158" t="s">
        <v>274</v>
      </c>
      <c r="AM34" s="383">
        <f>取引基本表!AR31</f>
        <v>16368</v>
      </c>
      <c r="AN34" s="407">
        <f t="shared" si="6"/>
        <v>0.15790844628816747</v>
      </c>
      <c r="AP34" s="225" t="s">
        <v>19</v>
      </c>
      <c r="AQ34" s="158" t="s">
        <v>274</v>
      </c>
      <c r="AR34" s="386">
        <f>取引基本表!AX31</f>
        <v>27936</v>
      </c>
      <c r="AS34" s="387">
        <f>取引基本表!AY31</f>
        <v>4861</v>
      </c>
      <c r="AT34" s="387">
        <f>ABS(取引基本表!BB31)</f>
        <v>20378</v>
      </c>
      <c r="AU34" s="388">
        <f t="shared" si="11"/>
        <v>-15517</v>
      </c>
      <c r="AV34" s="411">
        <v>0.56941832909614032</v>
      </c>
      <c r="AW34" s="407">
        <v>0.43058167090385968</v>
      </c>
    </row>
    <row r="35" spans="1:49" x14ac:dyDescent="0.2">
      <c r="A35" s="225" t="s">
        <v>20</v>
      </c>
      <c r="B35" s="158" t="s">
        <v>37</v>
      </c>
      <c r="C35" s="405">
        <f t="shared" si="0"/>
        <v>0.21972666596037715</v>
      </c>
      <c r="D35" s="406">
        <f t="shared" si="1"/>
        <v>0.15370705244122965</v>
      </c>
      <c r="E35" s="406">
        <f t="shared" si="1"/>
        <v>0.14195298372513562</v>
      </c>
      <c r="F35" s="406">
        <f t="shared" si="2"/>
        <v>0.64647377938517181</v>
      </c>
      <c r="G35" s="406">
        <f t="shared" si="2"/>
        <v>0.31464737793851716</v>
      </c>
      <c r="H35" s="407">
        <f t="shared" si="3"/>
        <v>5.9051661762577784E-2</v>
      </c>
      <c r="K35" s="225" t="s">
        <v>20</v>
      </c>
      <c r="L35" s="158" t="s">
        <v>37</v>
      </c>
      <c r="M35" s="383">
        <f>取引基本表!AX32</f>
        <v>9439</v>
      </c>
      <c r="N35" s="367">
        <f>ABS(取引基本表!BB32)</f>
        <v>7365</v>
      </c>
      <c r="O35" s="411">
        <f t="shared" si="4"/>
        <v>0.78027333403962285</v>
      </c>
      <c r="P35" s="407">
        <f t="shared" si="5"/>
        <v>0.21972666596037715</v>
      </c>
      <c r="R35" s="225" t="s">
        <v>20</v>
      </c>
      <c r="S35" s="158" t="s">
        <v>37</v>
      </c>
      <c r="T35" s="365">
        <f>取引基本表!BD32</f>
        <v>2212</v>
      </c>
      <c r="U35" s="446">
        <f>雇用表!AC32</f>
        <v>340</v>
      </c>
      <c r="V35" s="447">
        <f>雇用表!AC78</f>
        <v>314</v>
      </c>
      <c r="W35" s="413">
        <f t="shared" si="7"/>
        <v>0.15370705244122965</v>
      </c>
      <c r="X35" s="413">
        <f t="shared" si="8"/>
        <v>0.14195298372513562</v>
      </c>
      <c r="Z35" s="225" t="s">
        <v>20</v>
      </c>
      <c r="AA35" s="48" t="s">
        <v>37</v>
      </c>
      <c r="AB35" s="452">
        <v>696</v>
      </c>
      <c r="AC35" s="387">
        <v>559</v>
      </c>
      <c r="AD35" s="387">
        <v>163</v>
      </c>
      <c r="AE35" s="387">
        <v>46</v>
      </c>
      <c r="AF35" s="387">
        <v>-34</v>
      </c>
      <c r="AG35" s="369">
        <v>2212</v>
      </c>
      <c r="AH35" s="407">
        <f t="shared" si="9"/>
        <v>0.64647377938517181</v>
      </c>
      <c r="AI35" s="411">
        <f t="shared" si="10"/>
        <v>0.31464737793851716</v>
      </c>
      <c r="AK35" s="225" t="s">
        <v>20</v>
      </c>
      <c r="AL35" s="158" t="s">
        <v>37</v>
      </c>
      <c r="AM35" s="383">
        <f>取引基本表!AR32</f>
        <v>6121</v>
      </c>
      <c r="AN35" s="407">
        <f t="shared" si="6"/>
        <v>5.9051661762577784E-2</v>
      </c>
      <c r="AP35" s="225" t="s">
        <v>20</v>
      </c>
      <c r="AQ35" s="158" t="s">
        <v>37</v>
      </c>
      <c r="AR35" s="386">
        <f>取引基本表!AX32</f>
        <v>9439</v>
      </c>
      <c r="AS35" s="387">
        <f>取引基本表!AY32</f>
        <v>138</v>
      </c>
      <c r="AT35" s="387">
        <f>ABS(取引基本表!BB32)</f>
        <v>7365</v>
      </c>
      <c r="AU35" s="388">
        <f t="shared" si="11"/>
        <v>-7227</v>
      </c>
      <c r="AV35" s="411">
        <v>0.14958058191588852</v>
      </c>
      <c r="AW35" s="407">
        <v>0.85041941808411148</v>
      </c>
    </row>
    <row r="36" spans="1:49" x14ac:dyDescent="0.2">
      <c r="A36" s="225" t="s">
        <v>21</v>
      </c>
      <c r="B36" s="158" t="s">
        <v>38</v>
      </c>
      <c r="C36" s="405">
        <f t="shared" si="0"/>
        <v>0.80551211884284601</v>
      </c>
      <c r="D36" s="406">
        <f t="shared" si="1"/>
        <v>1.0838631547078413E-2</v>
      </c>
      <c r="E36" s="406">
        <f t="shared" si="1"/>
        <v>2.6642446260974873E-3</v>
      </c>
      <c r="F36" s="406">
        <f t="shared" si="2"/>
        <v>0.88071450196790801</v>
      </c>
      <c r="G36" s="406">
        <f t="shared" si="2"/>
        <v>2.1071752951861943E-2</v>
      </c>
      <c r="H36" s="407">
        <f t="shared" si="3"/>
        <v>0.17565964015242874</v>
      </c>
      <c r="K36" s="225" t="s">
        <v>21</v>
      </c>
      <c r="L36" s="158" t="s">
        <v>38</v>
      </c>
      <c r="M36" s="383">
        <f>取引基本表!AX33</f>
        <v>20464</v>
      </c>
      <c r="N36" s="367">
        <f>ABS(取引基本表!BB33)</f>
        <v>3980</v>
      </c>
      <c r="O36" s="411">
        <f t="shared" si="4"/>
        <v>0.19448788115715401</v>
      </c>
      <c r="P36" s="407">
        <f t="shared" si="5"/>
        <v>0.80551211884284601</v>
      </c>
      <c r="R36" s="225" t="s">
        <v>21</v>
      </c>
      <c r="S36" s="158" t="s">
        <v>38</v>
      </c>
      <c r="T36" s="365">
        <f>取引基本表!BD33</f>
        <v>16515</v>
      </c>
      <c r="U36" s="446">
        <f>雇用表!AC33</f>
        <v>179</v>
      </c>
      <c r="V36" s="447">
        <f>雇用表!AC79</f>
        <v>44</v>
      </c>
      <c r="W36" s="413">
        <f t="shared" si="7"/>
        <v>1.0838631547078413E-2</v>
      </c>
      <c r="X36" s="413">
        <f t="shared" si="8"/>
        <v>2.6642446260974873E-3</v>
      </c>
      <c r="Z36" s="225" t="s">
        <v>21</v>
      </c>
      <c r="AA36" s="48" t="s">
        <v>38</v>
      </c>
      <c r="AB36" s="452">
        <v>348</v>
      </c>
      <c r="AC36" s="387">
        <v>7600</v>
      </c>
      <c r="AD36" s="387">
        <v>5871</v>
      </c>
      <c r="AE36" s="387">
        <v>728</v>
      </c>
      <c r="AF36" s="387">
        <v>-2</v>
      </c>
      <c r="AG36" s="369">
        <v>16515</v>
      </c>
      <c r="AH36" s="407">
        <f>SUM(AB36:AF36)/AG36</f>
        <v>0.88071450196790801</v>
      </c>
      <c r="AI36" s="411">
        <f>AB36/AG36</f>
        <v>2.1071752951861943E-2</v>
      </c>
      <c r="AK36" s="225" t="s">
        <v>21</v>
      </c>
      <c r="AL36" s="158" t="s">
        <v>38</v>
      </c>
      <c r="AM36" s="383">
        <f>取引基本表!AR33</f>
        <v>18208</v>
      </c>
      <c r="AN36" s="407">
        <f t="shared" si="6"/>
        <v>0.17565964015242874</v>
      </c>
      <c r="AP36" s="225" t="s">
        <v>21</v>
      </c>
      <c r="AQ36" s="158" t="s">
        <v>38</v>
      </c>
      <c r="AR36" s="386">
        <f>取引基本表!AX33</f>
        <v>20464</v>
      </c>
      <c r="AS36" s="387">
        <f>取引基本表!AY33</f>
        <v>31</v>
      </c>
      <c r="AT36" s="387">
        <f>ABS(取引基本表!BB33)</f>
        <v>3980</v>
      </c>
      <c r="AU36" s="388">
        <f t="shared" si="11"/>
        <v>-3949</v>
      </c>
      <c r="AV36" s="411">
        <v>6.3278791478513889E-3</v>
      </c>
      <c r="AW36" s="407">
        <v>0.99367212085214862</v>
      </c>
    </row>
    <row r="37" spans="1:49" x14ac:dyDescent="0.2">
      <c r="A37" s="225" t="s">
        <v>22</v>
      </c>
      <c r="B37" s="158" t="s">
        <v>377</v>
      </c>
      <c r="C37" s="405">
        <f t="shared" si="0"/>
        <v>0.2431087913880281</v>
      </c>
      <c r="D37" s="406">
        <f t="shared" si="1"/>
        <v>0.12627257799671593</v>
      </c>
      <c r="E37" s="406">
        <f t="shared" si="1"/>
        <v>0.11362889983579638</v>
      </c>
      <c r="F37" s="406">
        <f t="shared" si="2"/>
        <v>0.60410509031198689</v>
      </c>
      <c r="G37" s="406">
        <f t="shared" si="2"/>
        <v>0.38193760262725779</v>
      </c>
      <c r="H37" s="407">
        <f t="shared" si="3"/>
        <v>4.6944189860595245E-2</v>
      </c>
      <c r="K37" s="225" t="s">
        <v>22</v>
      </c>
      <c r="L37" s="158" t="s">
        <v>377</v>
      </c>
      <c r="M37" s="383">
        <f>取引基本表!AX34</f>
        <v>12262</v>
      </c>
      <c r="N37" s="367">
        <f>ABS(取引基本表!BB34)</f>
        <v>9281</v>
      </c>
      <c r="O37" s="411">
        <f t="shared" si="4"/>
        <v>0.7568912086119719</v>
      </c>
      <c r="P37" s="407">
        <f t="shared" si="5"/>
        <v>0.2431087913880281</v>
      </c>
      <c r="R37" s="225" t="s">
        <v>22</v>
      </c>
      <c r="S37" s="158" t="s">
        <v>377</v>
      </c>
      <c r="T37" s="365">
        <f>取引基本表!BD34</f>
        <v>6090</v>
      </c>
      <c r="U37" s="446">
        <f>雇用表!AC34</f>
        <v>769</v>
      </c>
      <c r="V37" s="447">
        <f>雇用表!AC80</f>
        <v>692</v>
      </c>
      <c r="W37" s="413">
        <f t="shared" si="7"/>
        <v>0.12627257799671593</v>
      </c>
      <c r="X37" s="413">
        <f t="shared" si="8"/>
        <v>0.11362889983579638</v>
      </c>
      <c r="Z37" s="225" t="s">
        <v>22</v>
      </c>
      <c r="AA37" s="48" t="s">
        <v>377</v>
      </c>
      <c r="AB37" s="452">
        <v>2326</v>
      </c>
      <c r="AC37" s="387">
        <v>441</v>
      </c>
      <c r="AD37" s="387">
        <v>538</v>
      </c>
      <c r="AE37" s="387">
        <v>392</v>
      </c>
      <c r="AF37" s="387">
        <v>-18</v>
      </c>
      <c r="AG37" s="369">
        <v>6090</v>
      </c>
      <c r="AH37" s="407">
        <f t="shared" si="9"/>
        <v>0.60410509031198689</v>
      </c>
      <c r="AI37" s="411">
        <f t="shared" si="10"/>
        <v>0.38193760262725779</v>
      </c>
      <c r="AK37" s="225" t="s">
        <v>22</v>
      </c>
      <c r="AL37" s="158" t="s">
        <v>377</v>
      </c>
      <c r="AM37" s="383">
        <f>取引基本表!AR34</f>
        <v>4866</v>
      </c>
      <c r="AN37" s="407">
        <f t="shared" si="6"/>
        <v>4.6944189860595245E-2</v>
      </c>
      <c r="AP37" s="225" t="s">
        <v>22</v>
      </c>
      <c r="AQ37" s="158" t="s">
        <v>377</v>
      </c>
      <c r="AR37" s="386">
        <f>取引基本表!AX34</f>
        <v>12262</v>
      </c>
      <c r="AS37" s="387">
        <f>取引基本表!AY34</f>
        <v>3109</v>
      </c>
      <c r="AT37" s="387">
        <f>ABS(取引基本表!BB34)</f>
        <v>9281</v>
      </c>
      <c r="AU37" s="388">
        <f t="shared" si="11"/>
        <v>-6172</v>
      </c>
      <c r="AV37" s="411">
        <v>0.42821641302313979</v>
      </c>
      <c r="AW37" s="407">
        <v>0.57178358697686016</v>
      </c>
    </row>
    <row r="38" spans="1:49" x14ac:dyDescent="0.2">
      <c r="A38" s="225" t="s">
        <v>23</v>
      </c>
      <c r="B38" s="158" t="s">
        <v>193</v>
      </c>
      <c r="C38" s="405">
        <f t="shared" si="0"/>
        <v>1.1157894736842144E-2</v>
      </c>
      <c r="D38" s="406">
        <f t="shared" si="1"/>
        <v>0.16417910447761194</v>
      </c>
      <c r="E38" s="406">
        <f t="shared" si="1"/>
        <v>0.15671641791044777</v>
      </c>
      <c r="F38" s="406">
        <f t="shared" si="2"/>
        <v>0.61194029850746268</v>
      </c>
      <c r="G38" s="406">
        <f t="shared" si="2"/>
        <v>0.27611940298507465</v>
      </c>
      <c r="H38" s="407">
        <f t="shared" si="3"/>
        <v>4.123293618252858E-2</v>
      </c>
      <c r="K38" s="225" t="s">
        <v>23</v>
      </c>
      <c r="L38" s="158" t="s">
        <v>193</v>
      </c>
      <c r="M38" s="383">
        <f>取引基本表!AX35</f>
        <v>9500</v>
      </c>
      <c r="N38" s="367">
        <f>ABS(取引基本表!BB35)</f>
        <v>9394</v>
      </c>
      <c r="O38" s="411">
        <f t="shared" si="4"/>
        <v>0.98884210526315786</v>
      </c>
      <c r="P38" s="407">
        <f t="shared" si="5"/>
        <v>1.1157894736842144E-2</v>
      </c>
      <c r="R38" s="225" t="s">
        <v>23</v>
      </c>
      <c r="S38" s="158" t="s">
        <v>193</v>
      </c>
      <c r="T38" s="365">
        <f>取引基本表!BD35</f>
        <v>134</v>
      </c>
      <c r="U38" s="446">
        <f>雇用表!AC35</f>
        <v>22</v>
      </c>
      <c r="V38" s="447">
        <f>雇用表!AC81</f>
        <v>21</v>
      </c>
      <c r="W38" s="413">
        <f t="shared" si="7"/>
        <v>0.16417910447761194</v>
      </c>
      <c r="X38" s="413">
        <f t="shared" si="8"/>
        <v>0.15671641791044777</v>
      </c>
      <c r="Z38" s="225" t="s">
        <v>23</v>
      </c>
      <c r="AA38" s="48" t="s">
        <v>193</v>
      </c>
      <c r="AB38" s="452">
        <v>37</v>
      </c>
      <c r="AC38" s="387">
        <v>24</v>
      </c>
      <c r="AD38" s="387">
        <v>18</v>
      </c>
      <c r="AE38" s="387">
        <v>3</v>
      </c>
      <c r="AF38" s="387">
        <v>0</v>
      </c>
      <c r="AG38" s="369">
        <v>134</v>
      </c>
      <c r="AH38" s="407">
        <f t="shared" si="9"/>
        <v>0.61194029850746268</v>
      </c>
      <c r="AI38" s="411">
        <f t="shared" si="10"/>
        <v>0.27611940298507465</v>
      </c>
      <c r="AK38" s="225" t="s">
        <v>23</v>
      </c>
      <c r="AL38" s="158" t="s">
        <v>193</v>
      </c>
      <c r="AM38" s="383">
        <f>取引基本表!AR35</f>
        <v>4274</v>
      </c>
      <c r="AN38" s="407">
        <f t="shared" si="6"/>
        <v>4.123293618252858E-2</v>
      </c>
      <c r="AP38" s="225" t="s">
        <v>23</v>
      </c>
      <c r="AQ38" s="158" t="s">
        <v>193</v>
      </c>
      <c r="AR38" s="386">
        <f>取引基本表!AX35</f>
        <v>9500</v>
      </c>
      <c r="AS38" s="387">
        <f>取引基本表!AY35</f>
        <v>28</v>
      </c>
      <c r="AT38" s="387">
        <f>ABS(取引基本表!BB35)</f>
        <v>9394</v>
      </c>
      <c r="AU38" s="388">
        <f t="shared" si="11"/>
        <v>-9366</v>
      </c>
      <c r="AV38" s="411">
        <v>0.57331716017527301</v>
      </c>
      <c r="AW38" s="407">
        <v>0.42668283982472699</v>
      </c>
    </row>
    <row r="39" spans="1:49" x14ac:dyDescent="0.2">
      <c r="A39" s="225" t="s">
        <v>24</v>
      </c>
      <c r="B39" s="158" t="s">
        <v>39</v>
      </c>
      <c r="C39" s="405">
        <f t="shared" si="0"/>
        <v>1</v>
      </c>
      <c r="D39" s="406">
        <f t="shared" si="1"/>
        <v>3.9285714285714285E-2</v>
      </c>
      <c r="E39" s="406">
        <f t="shared" si="1"/>
        <v>4.7939560439560443E-2</v>
      </c>
      <c r="F39" s="406">
        <f t="shared" si="2"/>
        <v>0.70432692307692313</v>
      </c>
      <c r="G39" s="406">
        <f t="shared" si="2"/>
        <v>0.35370879120879123</v>
      </c>
      <c r="H39" s="407">
        <f t="shared" si="3"/>
        <v>3.7431865322463944E-3</v>
      </c>
      <c r="K39" s="225" t="s">
        <v>24</v>
      </c>
      <c r="L39" s="158" t="s">
        <v>39</v>
      </c>
      <c r="M39" s="383">
        <f>取引基本表!AX36</f>
        <v>14560</v>
      </c>
      <c r="N39" s="367">
        <f>ABS(取引基本表!BB36)</f>
        <v>0</v>
      </c>
      <c r="O39" s="411">
        <f t="shared" si="4"/>
        <v>0</v>
      </c>
      <c r="P39" s="407">
        <f t="shared" si="5"/>
        <v>1</v>
      </c>
      <c r="R39" s="225" t="s">
        <v>24</v>
      </c>
      <c r="S39" s="158" t="s">
        <v>39</v>
      </c>
      <c r="T39" s="365">
        <f>取引基本表!BD36</f>
        <v>14560</v>
      </c>
      <c r="U39" s="446">
        <f>雇用表!AC36</f>
        <v>572</v>
      </c>
      <c r="V39" s="447">
        <f>雇用表!AC82</f>
        <v>698</v>
      </c>
      <c r="W39" s="413">
        <f t="shared" si="7"/>
        <v>3.9285714285714285E-2</v>
      </c>
      <c r="X39" s="413">
        <f t="shared" si="8"/>
        <v>4.7939560439560443E-2</v>
      </c>
      <c r="Z39" s="225" t="s">
        <v>24</v>
      </c>
      <c r="AA39" s="48" t="s">
        <v>39</v>
      </c>
      <c r="AB39" s="452">
        <v>5150</v>
      </c>
      <c r="AC39" s="387">
        <v>0</v>
      </c>
      <c r="AD39" s="387">
        <v>5082</v>
      </c>
      <c r="AE39" s="387">
        <v>23</v>
      </c>
      <c r="AF39" s="387">
        <v>0</v>
      </c>
      <c r="AG39" s="369">
        <v>14560</v>
      </c>
      <c r="AH39" s="407">
        <f t="shared" si="9"/>
        <v>0.70432692307692313</v>
      </c>
      <c r="AI39" s="411">
        <f t="shared" si="10"/>
        <v>0.35370879120879123</v>
      </c>
      <c r="AK39" s="225" t="s">
        <v>24</v>
      </c>
      <c r="AL39" s="158" t="s">
        <v>39</v>
      </c>
      <c r="AM39" s="383">
        <f>取引基本表!AR36</f>
        <v>388</v>
      </c>
      <c r="AN39" s="407">
        <f t="shared" si="6"/>
        <v>3.7431865322463944E-3</v>
      </c>
      <c r="AP39" s="225" t="s">
        <v>24</v>
      </c>
      <c r="AQ39" s="158" t="s">
        <v>39</v>
      </c>
      <c r="AR39" s="386">
        <f>取引基本表!AX36</f>
        <v>14560</v>
      </c>
      <c r="AS39" s="387">
        <f>取引基本表!AY36</f>
        <v>0</v>
      </c>
      <c r="AT39" s="387">
        <f>ABS(取引基本表!BB36)</f>
        <v>0</v>
      </c>
      <c r="AU39" s="388">
        <f t="shared" si="11"/>
        <v>0</v>
      </c>
      <c r="AV39" s="411">
        <v>0</v>
      </c>
      <c r="AW39" s="407">
        <v>1</v>
      </c>
    </row>
    <row r="40" spans="1:49" x14ac:dyDescent="0.2">
      <c r="A40" s="225" t="s">
        <v>25</v>
      </c>
      <c r="B40" s="158" t="s">
        <v>40</v>
      </c>
      <c r="C40" s="405">
        <f t="shared" si="0"/>
        <v>0.83748410739660462</v>
      </c>
      <c r="D40" s="406">
        <f t="shared" si="1"/>
        <v>8.666445513352132E-2</v>
      </c>
      <c r="E40" s="406">
        <f t="shared" si="1"/>
        <v>5.191574058716205E-2</v>
      </c>
      <c r="F40" s="406">
        <f t="shared" si="2"/>
        <v>0.71877591640404714</v>
      </c>
      <c r="G40" s="406">
        <f t="shared" si="2"/>
        <v>0.52098192071653671</v>
      </c>
      <c r="H40" s="407">
        <f t="shared" si="3"/>
        <v>2.620230572572476E-2</v>
      </c>
      <c r="K40" s="225" t="s">
        <v>25</v>
      </c>
      <c r="L40" s="158" t="s">
        <v>40</v>
      </c>
      <c r="M40" s="383">
        <f>取引基本表!AX37</f>
        <v>13371</v>
      </c>
      <c r="N40" s="367">
        <f>ABS(取引基本表!BB37)</f>
        <v>2173</v>
      </c>
      <c r="O40" s="411">
        <f t="shared" si="4"/>
        <v>0.16251589260339541</v>
      </c>
      <c r="P40" s="407">
        <f t="shared" si="5"/>
        <v>0.83748410739660462</v>
      </c>
      <c r="R40" s="225" t="s">
        <v>25</v>
      </c>
      <c r="S40" s="158" t="s">
        <v>40</v>
      </c>
      <c r="T40" s="365">
        <f>取引基本表!BD37</f>
        <v>12058</v>
      </c>
      <c r="U40" s="446">
        <f>雇用表!AC37</f>
        <v>1045</v>
      </c>
      <c r="V40" s="447">
        <f>雇用表!AC83</f>
        <v>626</v>
      </c>
      <c r="W40" s="413">
        <f t="shared" si="7"/>
        <v>8.666445513352132E-2</v>
      </c>
      <c r="X40" s="413">
        <f t="shared" si="8"/>
        <v>5.191574058716205E-2</v>
      </c>
      <c r="Z40" s="225" t="s">
        <v>25</v>
      </c>
      <c r="AA40" s="48" t="s">
        <v>40</v>
      </c>
      <c r="AB40" s="452">
        <v>6282</v>
      </c>
      <c r="AC40" s="387">
        <v>253</v>
      </c>
      <c r="AD40" s="387">
        <v>2017</v>
      </c>
      <c r="AE40" s="387">
        <v>149</v>
      </c>
      <c r="AF40" s="387">
        <v>-34</v>
      </c>
      <c r="AG40" s="369">
        <v>12058</v>
      </c>
      <c r="AH40" s="407">
        <f t="shared" si="9"/>
        <v>0.71877591640404714</v>
      </c>
      <c r="AI40" s="411">
        <f t="shared" si="10"/>
        <v>0.52098192071653671</v>
      </c>
      <c r="AK40" s="225" t="s">
        <v>25</v>
      </c>
      <c r="AL40" s="158" t="s">
        <v>40</v>
      </c>
      <c r="AM40" s="383">
        <f>取引基本表!AR37</f>
        <v>2716</v>
      </c>
      <c r="AN40" s="407">
        <f t="shared" si="6"/>
        <v>2.620230572572476E-2</v>
      </c>
      <c r="AP40" s="225" t="s">
        <v>25</v>
      </c>
      <c r="AQ40" s="158" t="s">
        <v>40</v>
      </c>
      <c r="AR40" s="386">
        <f>取引基本表!AX37</f>
        <v>13371</v>
      </c>
      <c r="AS40" s="387">
        <f>取引基本表!AY37</f>
        <v>860</v>
      </c>
      <c r="AT40" s="387">
        <f>ABS(取引基本表!BB37)</f>
        <v>2173</v>
      </c>
      <c r="AU40" s="388">
        <f t="shared" si="11"/>
        <v>-1313</v>
      </c>
      <c r="AV40" s="411">
        <v>0.13187533136804414</v>
      </c>
      <c r="AW40" s="407">
        <v>0.86812466863195592</v>
      </c>
    </row>
    <row r="41" spans="1:49" x14ac:dyDescent="0.2">
      <c r="A41" s="225" t="s">
        <v>26</v>
      </c>
      <c r="B41" s="158" t="s">
        <v>276</v>
      </c>
      <c r="C41" s="405">
        <f t="shared" si="0"/>
        <v>0.81365098605995612</v>
      </c>
      <c r="D41" s="406">
        <f t="shared" si="1"/>
        <v>0.14645308924485126</v>
      </c>
      <c r="E41" s="406">
        <f t="shared" si="1"/>
        <v>0.13695652173913042</v>
      </c>
      <c r="F41" s="406">
        <f t="shared" si="2"/>
        <v>0.55572082379862697</v>
      </c>
      <c r="G41" s="406">
        <f t="shared" si="2"/>
        <v>0.45125858123569795</v>
      </c>
      <c r="H41" s="407">
        <f t="shared" si="3"/>
        <v>4.9838406251507407E-2</v>
      </c>
      <c r="K41" s="225" t="s">
        <v>26</v>
      </c>
      <c r="L41" s="158" t="s">
        <v>276</v>
      </c>
      <c r="M41" s="383">
        <f>取引基本表!AX38</f>
        <v>21449</v>
      </c>
      <c r="N41" s="367">
        <f>ABS(取引基本表!BB38)</f>
        <v>3997</v>
      </c>
      <c r="O41" s="411">
        <f t="shared" si="4"/>
        <v>0.18634901394004383</v>
      </c>
      <c r="P41" s="407">
        <f t="shared" si="5"/>
        <v>0.81365098605995612</v>
      </c>
      <c r="R41" s="225" t="s">
        <v>26</v>
      </c>
      <c r="S41" s="158" t="s">
        <v>276</v>
      </c>
      <c r="T41" s="365">
        <f>取引基本表!BD38</f>
        <v>17480</v>
      </c>
      <c r="U41" s="446">
        <f>雇用表!AC38</f>
        <v>2560</v>
      </c>
      <c r="V41" s="447">
        <f>雇用表!AC84</f>
        <v>2394</v>
      </c>
      <c r="W41" s="413">
        <f t="shared" si="7"/>
        <v>0.14645308924485126</v>
      </c>
      <c r="X41" s="413">
        <f t="shared" si="8"/>
        <v>0.13695652173913042</v>
      </c>
      <c r="Z41" s="225" t="s">
        <v>26</v>
      </c>
      <c r="AA41" s="48" t="s">
        <v>276</v>
      </c>
      <c r="AB41" s="452">
        <v>7888</v>
      </c>
      <c r="AC41" s="387">
        <v>665</v>
      </c>
      <c r="AD41" s="387">
        <v>1131</v>
      </c>
      <c r="AE41" s="387">
        <v>259</v>
      </c>
      <c r="AF41" s="387">
        <v>-229</v>
      </c>
      <c r="AG41" s="369">
        <v>17480</v>
      </c>
      <c r="AH41" s="407">
        <f t="shared" si="9"/>
        <v>0.55572082379862697</v>
      </c>
      <c r="AI41" s="411">
        <f t="shared" si="10"/>
        <v>0.45125858123569795</v>
      </c>
      <c r="AK41" s="225" t="s">
        <v>26</v>
      </c>
      <c r="AL41" s="158" t="s">
        <v>276</v>
      </c>
      <c r="AM41" s="383">
        <f>取引基本表!AR38</f>
        <v>5166</v>
      </c>
      <c r="AN41" s="407">
        <f t="shared" si="6"/>
        <v>4.9838406251507407E-2</v>
      </c>
      <c r="AP41" s="225" t="s">
        <v>26</v>
      </c>
      <c r="AQ41" s="158" t="s">
        <v>276</v>
      </c>
      <c r="AR41" s="386">
        <f>取引基本表!AX38</f>
        <v>21449</v>
      </c>
      <c r="AS41" s="387">
        <f>取引基本表!AY38</f>
        <v>28</v>
      </c>
      <c r="AT41" s="387">
        <f>ABS(取引基本表!BB38)</f>
        <v>3997</v>
      </c>
      <c r="AU41" s="388">
        <f t="shared" si="11"/>
        <v>-3969</v>
      </c>
      <c r="AV41" s="411">
        <v>5.6596812691101581E-5</v>
      </c>
      <c r="AW41" s="407">
        <v>0.9999434031873089</v>
      </c>
    </row>
    <row r="42" spans="1:49" x14ac:dyDescent="0.2">
      <c r="A42" s="225" t="s">
        <v>51</v>
      </c>
      <c r="B42" s="158" t="s">
        <v>367</v>
      </c>
      <c r="C42" s="405">
        <f t="shared" ref="C42:C47" si="12">P42</f>
        <v>0.2575498575498576</v>
      </c>
      <c r="D42" s="406">
        <f t="shared" ref="D42:E47" si="13">W42</f>
        <v>0.94945054945054941</v>
      </c>
      <c r="E42" s="406">
        <f t="shared" si="13"/>
        <v>0.76703296703296708</v>
      </c>
      <c r="F42" s="406">
        <f t="shared" ref="F42:G46" si="14">AH42</f>
        <v>0.55824175824175826</v>
      </c>
      <c r="G42" s="406">
        <f t="shared" si="14"/>
        <v>0.48351648351648352</v>
      </c>
      <c r="H42" s="407">
        <f t="shared" ref="H42:H47" si="15">AN42</f>
        <v>1.4085186435772515E-2</v>
      </c>
      <c r="K42" s="225" t="s">
        <v>51</v>
      </c>
      <c r="L42" s="158" t="s">
        <v>367</v>
      </c>
      <c r="M42" s="383">
        <f>取引基本表!AX39</f>
        <v>1755</v>
      </c>
      <c r="N42" s="367">
        <f>ABS(取引基本表!BB39)</f>
        <v>1303</v>
      </c>
      <c r="O42" s="411">
        <f t="shared" ref="O42:O47" si="16">N42/M42</f>
        <v>0.7424501424501424</v>
      </c>
      <c r="P42" s="407">
        <f t="shared" si="5"/>
        <v>0.2575498575498576</v>
      </c>
      <c r="R42" s="225" t="s">
        <v>51</v>
      </c>
      <c r="S42" s="158" t="s">
        <v>367</v>
      </c>
      <c r="T42" s="365">
        <f>取引基本表!BD39</f>
        <v>455</v>
      </c>
      <c r="U42" s="446">
        <f>雇用表!AC39</f>
        <v>432</v>
      </c>
      <c r="V42" s="447">
        <f>雇用表!AC85</f>
        <v>349</v>
      </c>
      <c r="W42" s="413">
        <f t="shared" si="7"/>
        <v>0.94945054945054941</v>
      </c>
      <c r="X42" s="413">
        <f t="shared" si="8"/>
        <v>0.76703296703296708</v>
      </c>
      <c r="Z42" s="225" t="s">
        <v>51</v>
      </c>
      <c r="AA42" s="48" t="s">
        <v>367</v>
      </c>
      <c r="AB42" s="452">
        <v>220</v>
      </c>
      <c r="AC42" s="387">
        <v>-2</v>
      </c>
      <c r="AD42" s="387">
        <v>28</v>
      </c>
      <c r="AE42" s="387">
        <v>16</v>
      </c>
      <c r="AF42" s="387">
        <v>-8</v>
      </c>
      <c r="AG42" s="369">
        <v>455</v>
      </c>
      <c r="AH42" s="407">
        <f t="shared" ref="AH42:AH47" si="17">SUM(AB42:AF42)/AG42</f>
        <v>0.55824175824175826</v>
      </c>
      <c r="AI42" s="411">
        <f t="shared" ref="AI42:AI47" si="18">AB42/AG42</f>
        <v>0.48351648351648352</v>
      </c>
      <c r="AK42" s="225" t="s">
        <v>51</v>
      </c>
      <c r="AL42" s="158" t="s">
        <v>367</v>
      </c>
      <c r="AM42" s="383">
        <f>取引基本表!AR39</f>
        <v>1460</v>
      </c>
      <c r="AN42" s="407">
        <f t="shared" si="6"/>
        <v>1.4085186435772515E-2</v>
      </c>
      <c r="AP42" s="225" t="s">
        <v>51</v>
      </c>
      <c r="AQ42" s="158" t="s">
        <v>367</v>
      </c>
      <c r="AR42" s="386">
        <f>取引基本表!AX39</f>
        <v>1755</v>
      </c>
      <c r="AS42" s="387">
        <f>取引基本表!AY39</f>
        <v>3</v>
      </c>
      <c r="AT42" s="387">
        <f>ABS(取引基本表!BB39)</f>
        <v>1303</v>
      </c>
      <c r="AU42" s="388">
        <f t="shared" si="11"/>
        <v>-1300</v>
      </c>
      <c r="AV42" s="411">
        <v>6.3071491241979305E-2</v>
      </c>
      <c r="AW42" s="407">
        <v>0.93692850875802069</v>
      </c>
    </row>
    <row r="43" spans="1:49" x14ac:dyDescent="0.2">
      <c r="A43" s="225" t="s">
        <v>194</v>
      </c>
      <c r="B43" s="158" t="s">
        <v>41</v>
      </c>
      <c r="C43" s="405">
        <f t="shared" si="12"/>
        <v>0.29732567908148977</v>
      </c>
      <c r="D43" s="406">
        <f t="shared" si="13"/>
        <v>0.15741717661953999</v>
      </c>
      <c r="E43" s="406">
        <f t="shared" si="13"/>
        <v>0.1249208693817261</v>
      </c>
      <c r="F43" s="406">
        <f t="shared" si="14"/>
        <v>0.64929309981008654</v>
      </c>
      <c r="G43" s="406">
        <f t="shared" si="14"/>
        <v>0.35619328972357039</v>
      </c>
      <c r="H43" s="407">
        <f t="shared" si="15"/>
        <v>3.7451160098403359E-2</v>
      </c>
      <c r="K43" s="225" t="s">
        <v>194</v>
      </c>
      <c r="L43" s="158" t="s">
        <v>41</v>
      </c>
      <c r="M43" s="383">
        <f>取引基本表!AX40</f>
        <v>14284</v>
      </c>
      <c r="N43" s="367">
        <f>ABS(取引基本表!BB40)</f>
        <v>10037</v>
      </c>
      <c r="O43" s="411">
        <f t="shared" si="16"/>
        <v>0.70267432091851023</v>
      </c>
      <c r="P43" s="407">
        <f t="shared" si="5"/>
        <v>0.29732567908148977</v>
      </c>
      <c r="R43" s="225" t="s">
        <v>194</v>
      </c>
      <c r="S43" s="158" t="s">
        <v>41</v>
      </c>
      <c r="T43" s="365">
        <f>取引基本表!BD40</f>
        <v>4739</v>
      </c>
      <c r="U43" s="446">
        <f>雇用表!AC40</f>
        <v>746</v>
      </c>
      <c r="V43" s="447">
        <f>雇用表!AC86</f>
        <v>592</v>
      </c>
      <c r="W43" s="413">
        <f t="shared" si="7"/>
        <v>0.15741717661953999</v>
      </c>
      <c r="X43" s="413">
        <f t="shared" si="8"/>
        <v>0.1249208693817261</v>
      </c>
      <c r="Z43" s="225" t="s">
        <v>194</v>
      </c>
      <c r="AA43" s="48" t="s">
        <v>41</v>
      </c>
      <c r="AB43" s="452">
        <v>1688</v>
      </c>
      <c r="AC43" s="387">
        <v>469</v>
      </c>
      <c r="AD43" s="387">
        <v>688</v>
      </c>
      <c r="AE43" s="387">
        <v>232</v>
      </c>
      <c r="AF43" s="387">
        <v>0</v>
      </c>
      <c r="AG43" s="369">
        <v>4739</v>
      </c>
      <c r="AH43" s="407">
        <f t="shared" si="17"/>
        <v>0.64929309981008654</v>
      </c>
      <c r="AI43" s="411">
        <f t="shared" si="18"/>
        <v>0.35619328972357039</v>
      </c>
      <c r="AK43" s="225" t="s">
        <v>194</v>
      </c>
      <c r="AL43" s="158" t="s">
        <v>41</v>
      </c>
      <c r="AM43" s="383">
        <f>取引基本表!AR40</f>
        <v>3882</v>
      </c>
      <c r="AN43" s="407">
        <f t="shared" si="6"/>
        <v>3.7451160098403359E-2</v>
      </c>
      <c r="AP43" s="225" t="s">
        <v>194</v>
      </c>
      <c r="AQ43" s="158" t="s">
        <v>41</v>
      </c>
      <c r="AR43" s="386">
        <f>取引基本表!AX40</f>
        <v>14284</v>
      </c>
      <c r="AS43" s="387">
        <f>取引基本表!AY40</f>
        <v>492</v>
      </c>
      <c r="AT43" s="387">
        <f>ABS(取引基本表!BB40)</f>
        <v>10037</v>
      </c>
      <c r="AU43" s="388">
        <f t="shared" si="11"/>
        <v>-9545</v>
      </c>
      <c r="AV43" s="411">
        <v>0.35331229564204947</v>
      </c>
      <c r="AW43" s="407">
        <v>0.64668770435795053</v>
      </c>
    </row>
    <row r="44" spans="1:49" x14ac:dyDescent="0.2">
      <c r="A44" s="225" t="s">
        <v>205</v>
      </c>
      <c r="B44" s="158" t="s">
        <v>345</v>
      </c>
      <c r="C44" s="405">
        <f t="shared" si="12"/>
        <v>0.43971020730220212</v>
      </c>
      <c r="D44" s="406">
        <f t="shared" si="13"/>
        <v>0.16642431633753929</v>
      </c>
      <c r="E44" s="406">
        <f t="shared" si="13"/>
        <v>0.11782916647122285</v>
      </c>
      <c r="F44" s="406">
        <f t="shared" si="14"/>
        <v>0.45991838266335194</v>
      </c>
      <c r="G44" s="406">
        <f t="shared" si="14"/>
        <v>0.26333317697828229</v>
      </c>
      <c r="H44" s="407">
        <f t="shared" si="15"/>
        <v>0.10921807920505523</v>
      </c>
      <c r="K44" s="225" t="s">
        <v>205</v>
      </c>
      <c r="L44" s="158" t="s">
        <v>277</v>
      </c>
      <c r="M44" s="383">
        <f>取引基本表!AX41</f>
        <v>13941</v>
      </c>
      <c r="N44" s="367">
        <f>ABS(取引基本表!BB41)</f>
        <v>7811</v>
      </c>
      <c r="O44" s="411">
        <f t="shared" si="16"/>
        <v>0.56028979269779788</v>
      </c>
      <c r="P44" s="407">
        <f>1-O44</f>
        <v>0.43971020730220212</v>
      </c>
      <c r="R44" s="225" t="s">
        <v>205</v>
      </c>
      <c r="S44" s="158" t="s">
        <v>360</v>
      </c>
      <c r="T44" s="365">
        <f>取引基本表!BD41</f>
        <v>21319</v>
      </c>
      <c r="U44" s="446">
        <f>雇用表!AC41</f>
        <v>3548</v>
      </c>
      <c r="V44" s="447">
        <f>雇用表!AC87</f>
        <v>2512</v>
      </c>
      <c r="W44" s="413">
        <f t="shared" si="7"/>
        <v>0.16642431633753929</v>
      </c>
      <c r="X44" s="413">
        <f t="shared" si="8"/>
        <v>0.11782916647122285</v>
      </c>
      <c r="Z44" s="225" t="s">
        <v>205</v>
      </c>
      <c r="AA44" s="48" t="s">
        <v>42</v>
      </c>
      <c r="AB44" s="452">
        <v>5614</v>
      </c>
      <c r="AC44" s="387">
        <v>1463</v>
      </c>
      <c r="AD44" s="387">
        <v>1834</v>
      </c>
      <c r="AE44" s="387">
        <v>894</v>
      </c>
      <c r="AF44" s="387">
        <v>0</v>
      </c>
      <c r="AG44" s="369">
        <v>21319</v>
      </c>
      <c r="AH44" s="407">
        <f t="shared" si="17"/>
        <v>0.45991838266335194</v>
      </c>
      <c r="AI44" s="411">
        <f t="shared" si="18"/>
        <v>0.26333317697828229</v>
      </c>
      <c r="AK44" s="225" t="s">
        <v>205</v>
      </c>
      <c r="AL44" s="158" t="s">
        <v>42</v>
      </c>
      <c r="AM44" s="383">
        <f>取引基本表!AR41</f>
        <v>11321</v>
      </c>
      <c r="AN44" s="407">
        <f t="shared" si="6"/>
        <v>0.10921807920505523</v>
      </c>
      <c r="AP44" s="225" t="s">
        <v>200</v>
      </c>
      <c r="AQ44" s="158" t="s">
        <v>42</v>
      </c>
      <c r="AR44" s="386">
        <f>取引基本表!AX41</f>
        <v>13941</v>
      </c>
      <c r="AS44" s="387">
        <f>取引基本表!AY41</f>
        <v>15189</v>
      </c>
      <c r="AT44" s="387">
        <f>ABS(取引基本表!BB41)</f>
        <v>7811</v>
      </c>
      <c r="AU44" s="388">
        <f t="shared" si="11"/>
        <v>7378</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221</v>
      </c>
      <c r="N45" s="367">
        <f>ABS(取引基本表!BB42)</f>
        <v>0</v>
      </c>
      <c r="O45" s="411">
        <f t="shared" si="16"/>
        <v>0</v>
      </c>
      <c r="P45" s="407">
        <f>1-O45</f>
        <v>1</v>
      </c>
      <c r="R45" s="225" t="s">
        <v>341</v>
      </c>
      <c r="S45" s="158" t="s">
        <v>278</v>
      </c>
      <c r="T45" s="365">
        <f>取引基本表!BD42</f>
        <v>221</v>
      </c>
      <c r="U45" s="446">
        <f>雇用表!AC42</f>
        <v>0</v>
      </c>
      <c r="V45" s="447">
        <f>雇用表!AC88</f>
        <v>0</v>
      </c>
      <c r="W45" s="413">
        <f t="shared" si="7"/>
        <v>0</v>
      </c>
      <c r="X45" s="413">
        <f t="shared" si="8"/>
        <v>0</v>
      </c>
      <c r="Z45" s="225" t="s">
        <v>341</v>
      </c>
      <c r="AA45" s="48" t="s">
        <v>278</v>
      </c>
      <c r="AB45" s="452">
        <v>0</v>
      </c>
      <c r="AC45" s="387">
        <v>0</v>
      </c>
      <c r="AD45" s="387">
        <v>0</v>
      </c>
      <c r="AE45" s="387">
        <v>0</v>
      </c>
      <c r="AF45" s="387">
        <v>0</v>
      </c>
      <c r="AG45" s="369">
        <v>221</v>
      </c>
      <c r="AH45" s="407">
        <v>0</v>
      </c>
      <c r="AI45" s="411">
        <v>0</v>
      </c>
      <c r="AK45" s="225" t="s">
        <v>341</v>
      </c>
      <c r="AL45" s="158" t="s">
        <v>278</v>
      </c>
      <c r="AM45" s="383">
        <f>取引基本表!AR42</f>
        <v>0</v>
      </c>
      <c r="AN45" s="407">
        <f t="shared" si="6"/>
        <v>0</v>
      </c>
      <c r="AP45" s="225" t="s">
        <v>201</v>
      </c>
      <c r="AQ45" s="158" t="s">
        <v>278</v>
      </c>
      <c r="AR45" s="386">
        <f>取引基本表!AX42</f>
        <v>221</v>
      </c>
      <c r="AS45" s="387">
        <f>取引基本表!AY42</f>
        <v>0</v>
      </c>
      <c r="AT45" s="387">
        <f>ABS(取引基本表!BB42)</f>
        <v>0</v>
      </c>
      <c r="AU45" s="388">
        <f t="shared" si="11"/>
        <v>0</v>
      </c>
      <c r="AV45" s="411">
        <v>0</v>
      </c>
      <c r="AW45" s="407">
        <v>1</v>
      </c>
    </row>
    <row r="46" spans="1:49" x14ac:dyDescent="0.2">
      <c r="A46" s="225" t="s">
        <v>342</v>
      </c>
      <c r="B46" s="158" t="s">
        <v>279</v>
      </c>
      <c r="C46" s="405">
        <f t="shared" si="12"/>
        <v>1</v>
      </c>
      <c r="D46" s="406">
        <f t="shared" si="13"/>
        <v>6.2305295950155766E-4</v>
      </c>
      <c r="E46" s="406">
        <f t="shared" si="13"/>
        <v>2.0249221183800624E-3</v>
      </c>
      <c r="F46" s="406">
        <f t="shared" si="14"/>
        <v>0.31355140186915886</v>
      </c>
      <c r="G46" s="406">
        <f t="shared" si="14"/>
        <v>9.3457943925233638E-3</v>
      </c>
      <c r="H46" s="407">
        <f t="shared" si="15"/>
        <v>5.0031354010901551E-2</v>
      </c>
      <c r="K46" s="225" t="s">
        <v>342</v>
      </c>
      <c r="L46" s="158" t="s">
        <v>279</v>
      </c>
      <c r="M46" s="383">
        <f>取引基本表!AX43</f>
        <v>6406</v>
      </c>
      <c r="N46" s="367">
        <f>ABS(取引基本表!BB43)</f>
        <v>0</v>
      </c>
      <c r="O46" s="411">
        <f t="shared" si="16"/>
        <v>0</v>
      </c>
      <c r="P46" s="407">
        <f>1-O46</f>
        <v>1</v>
      </c>
      <c r="R46" s="225" t="s">
        <v>342</v>
      </c>
      <c r="S46" s="158" t="s">
        <v>279</v>
      </c>
      <c r="T46" s="365">
        <f>取引基本表!BD43</f>
        <v>6420</v>
      </c>
      <c r="U46" s="446">
        <f>雇用表!AC43</f>
        <v>4</v>
      </c>
      <c r="V46" s="447">
        <f>雇用表!AC89</f>
        <v>13</v>
      </c>
      <c r="W46" s="413">
        <f t="shared" si="7"/>
        <v>6.2305295950155766E-4</v>
      </c>
      <c r="X46" s="413">
        <f t="shared" si="8"/>
        <v>2.0249221183800624E-3</v>
      </c>
      <c r="Z46" s="225" t="s">
        <v>342</v>
      </c>
      <c r="AA46" s="48" t="s">
        <v>279</v>
      </c>
      <c r="AB46" s="452">
        <v>60</v>
      </c>
      <c r="AC46" s="387">
        <v>1664</v>
      </c>
      <c r="AD46" s="387">
        <v>230</v>
      </c>
      <c r="AE46" s="387">
        <v>83</v>
      </c>
      <c r="AF46" s="387">
        <v>-24</v>
      </c>
      <c r="AG46" s="369">
        <v>6420</v>
      </c>
      <c r="AH46" s="407">
        <f t="shared" si="17"/>
        <v>0.31355140186915886</v>
      </c>
      <c r="AI46" s="411">
        <f t="shared" si="18"/>
        <v>9.3457943925233638E-3</v>
      </c>
      <c r="AK46" s="225" t="s">
        <v>342</v>
      </c>
      <c r="AL46" s="158" t="s">
        <v>279</v>
      </c>
      <c r="AM46" s="383">
        <f>取引基本表!AR43</f>
        <v>5186</v>
      </c>
      <c r="AN46" s="407">
        <f t="shared" si="6"/>
        <v>5.0031354010901551E-2</v>
      </c>
      <c r="AP46" s="225" t="s">
        <v>202</v>
      </c>
      <c r="AQ46" s="158" t="s">
        <v>279</v>
      </c>
      <c r="AR46" s="386">
        <f>取引基本表!AX43</f>
        <v>6406</v>
      </c>
      <c r="AS46" s="387">
        <f>取引基本表!AY43</f>
        <v>14</v>
      </c>
      <c r="AT46" s="387">
        <f>ABS(取引基本表!BB43)</f>
        <v>0</v>
      </c>
      <c r="AU46" s="388">
        <f t="shared" si="11"/>
        <v>14</v>
      </c>
      <c r="AV46" s="411">
        <v>6.99850635196259E-3</v>
      </c>
      <c r="AW46" s="407">
        <v>0.99300149364803736</v>
      </c>
    </row>
    <row r="47" spans="1:49" x14ac:dyDescent="0.2">
      <c r="A47" s="226" t="s">
        <v>347</v>
      </c>
      <c r="B47" s="227" t="s">
        <v>43</v>
      </c>
      <c r="C47" s="408">
        <f t="shared" si="12"/>
        <v>0.44631798907903963</v>
      </c>
      <c r="D47" s="409">
        <f t="shared" si="13"/>
        <v>0.10969491056701794</v>
      </c>
      <c r="E47" s="409">
        <f t="shared" si="13"/>
        <v>8.3823050104198563E-2</v>
      </c>
      <c r="F47" s="409">
        <f>AH47</f>
        <v>0.52393110055407954</v>
      </c>
      <c r="G47" s="409">
        <f>AI47</f>
        <v>0.26122233306007958</v>
      </c>
      <c r="H47" s="410">
        <f t="shared" si="15"/>
        <v>1</v>
      </c>
      <c r="K47" s="226" t="s">
        <v>347</v>
      </c>
      <c r="L47" s="228" t="s">
        <v>43</v>
      </c>
      <c r="M47" s="384">
        <f>取引基本表!AX44</f>
        <v>262248</v>
      </c>
      <c r="N47" s="385">
        <f>ABS(取引基本表!BB44)</f>
        <v>145202</v>
      </c>
      <c r="O47" s="412">
        <f t="shared" si="16"/>
        <v>0.55368201092096037</v>
      </c>
      <c r="P47" s="410">
        <f>1-O47</f>
        <v>0.44631798907903963</v>
      </c>
      <c r="R47" s="226" t="s">
        <v>347</v>
      </c>
      <c r="S47" s="228" t="s">
        <v>43</v>
      </c>
      <c r="T47" s="366">
        <f>取引基本表!BD44</f>
        <v>202498</v>
      </c>
      <c r="U47" s="448">
        <f>雇用表!AC44</f>
        <v>22213</v>
      </c>
      <c r="V47" s="449">
        <f>雇用表!AC90</f>
        <v>16974</v>
      </c>
      <c r="W47" s="414">
        <f t="shared" si="7"/>
        <v>0.10969491056701794</v>
      </c>
      <c r="X47" s="414">
        <f t="shared" si="8"/>
        <v>8.3823050104198563E-2</v>
      </c>
      <c r="Z47" s="226" t="s">
        <v>347</v>
      </c>
      <c r="AA47" s="229" t="s">
        <v>43</v>
      </c>
      <c r="AB47" s="453">
        <v>52897</v>
      </c>
      <c r="AC47" s="390">
        <v>20329</v>
      </c>
      <c r="AD47" s="390">
        <v>28097</v>
      </c>
      <c r="AE47" s="390">
        <v>5899</v>
      </c>
      <c r="AF47" s="390">
        <v>-1127</v>
      </c>
      <c r="AG47" s="370">
        <v>202498</v>
      </c>
      <c r="AH47" s="410">
        <f t="shared" si="17"/>
        <v>0.52393110055407954</v>
      </c>
      <c r="AI47" s="412">
        <f t="shared" si="18"/>
        <v>0.26122233306007958</v>
      </c>
      <c r="AK47" s="226" t="s">
        <v>347</v>
      </c>
      <c r="AL47" s="228" t="s">
        <v>43</v>
      </c>
      <c r="AM47" s="384">
        <f>取引基本表!AR44</f>
        <v>103655</v>
      </c>
      <c r="AN47" s="410">
        <f t="shared" si="6"/>
        <v>1</v>
      </c>
      <c r="AP47" s="226" t="s">
        <v>203</v>
      </c>
      <c r="AQ47" s="228" t="s">
        <v>43</v>
      </c>
      <c r="AR47" s="389">
        <f>取引基本表!AX44</f>
        <v>262248</v>
      </c>
      <c r="AS47" s="390">
        <f>取引基本表!AY44</f>
        <v>85452</v>
      </c>
      <c r="AT47" s="391">
        <f>ABS(取引基本表!BB44)</f>
        <v>145202</v>
      </c>
      <c r="AU47" s="392">
        <f t="shared" si="11"/>
        <v>-59750</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68284</v>
      </c>
      <c r="AS49" s="231">
        <f>SUM(AS12:AS29)+AS45</f>
        <v>44372</v>
      </c>
      <c r="AT49" s="231">
        <f>SUM(AT12:AT29)+AT45</f>
        <v>60956</v>
      </c>
      <c r="AU49" s="231">
        <f>SUM(AU12:AU29)+AU45</f>
        <v>-16584</v>
      </c>
      <c r="AV49" s="230">
        <f>AT49/AR49</f>
        <v>0.89268349833050198</v>
      </c>
      <c r="AW49" s="230">
        <f>1-AV49</f>
        <v>0.10731650166949802</v>
      </c>
    </row>
    <row r="50" spans="43:49" x14ac:dyDescent="0.2">
      <c r="AQ50" s="48" t="s">
        <v>394</v>
      </c>
      <c r="AR50" s="231">
        <f>SUM(AR8:AR11)+SUM(AR30:AR44)+AR46</f>
        <v>193964</v>
      </c>
      <c r="AS50" s="231">
        <f>SUM(AS8:AS11)+SUM(AS30:AS44)+AS46</f>
        <v>41080</v>
      </c>
      <c r="AT50" s="231">
        <f>SUM(AT8:AT11)+SUM(AT30:AT44)+AT46</f>
        <v>84246</v>
      </c>
      <c r="AU50" s="231">
        <f>SUM(AU8:AU11)+SUM(AU30:AU44)+AU46</f>
        <v>-43166</v>
      </c>
      <c r="AV50" s="230">
        <f>AT50/AR50</f>
        <v>0.4343383308242767</v>
      </c>
      <c r="AW50" s="230">
        <f>1-AV50</f>
        <v>0.56566166917572325</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K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1171</v>
      </c>
      <c r="D5" s="269">
        <v>0</v>
      </c>
      <c r="E5" s="269">
        <v>0</v>
      </c>
      <c r="F5" s="269">
        <v>0</v>
      </c>
      <c r="G5" s="269">
        <v>2321</v>
      </c>
      <c r="H5" s="269">
        <v>1</v>
      </c>
      <c r="I5" s="269">
        <v>0</v>
      </c>
      <c r="J5" s="269">
        <v>5</v>
      </c>
      <c r="K5" s="269">
        <v>0</v>
      </c>
      <c r="L5" s="269">
        <v>3</v>
      </c>
      <c r="M5" s="269">
        <v>0</v>
      </c>
      <c r="N5" s="269">
        <v>0</v>
      </c>
      <c r="O5" s="269">
        <v>0</v>
      </c>
      <c r="P5" s="269">
        <v>0</v>
      </c>
      <c r="Q5" s="269">
        <v>0</v>
      </c>
      <c r="R5" s="269">
        <v>0</v>
      </c>
      <c r="S5" s="269">
        <v>0</v>
      </c>
      <c r="T5" s="269">
        <v>0</v>
      </c>
      <c r="U5" s="269">
        <v>0</v>
      </c>
      <c r="V5" s="269">
        <v>0</v>
      </c>
      <c r="W5" s="269">
        <v>0</v>
      </c>
      <c r="X5" s="269">
        <v>43</v>
      </c>
      <c r="Y5" s="269">
        <v>11</v>
      </c>
      <c r="Z5" s="269">
        <v>0</v>
      </c>
      <c r="AA5" s="269">
        <v>0</v>
      </c>
      <c r="AB5" s="269">
        <v>0</v>
      </c>
      <c r="AC5" s="269">
        <v>1</v>
      </c>
      <c r="AD5" s="269">
        <v>0</v>
      </c>
      <c r="AE5" s="269">
        <v>0</v>
      </c>
      <c r="AF5" s="269">
        <v>0</v>
      </c>
      <c r="AG5" s="269">
        <v>0</v>
      </c>
      <c r="AH5" s="269">
        <v>1</v>
      </c>
      <c r="AI5" s="269">
        <v>27</v>
      </c>
      <c r="AJ5" s="269">
        <v>31</v>
      </c>
      <c r="AK5" s="269">
        <v>1</v>
      </c>
      <c r="AL5" s="269">
        <v>0</v>
      </c>
      <c r="AM5" s="269">
        <v>454</v>
      </c>
      <c r="AN5" s="269">
        <v>0</v>
      </c>
      <c r="AO5" s="269">
        <v>0</v>
      </c>
      <c r="AP5" s="270">
        <v>4070</v>
      </c>
      <c r="AQ5" s="269">
        <v>9</v>
      </c>
      <c r="AR5" s="269">
        <v>1218</v>
      </c>
      <c r="AS5" s="269">
        <v>0</v>
      </c>
      <c r="AT5" s="269">
        <v>0</v>
      </c>
      <c r="AU5" s="269">
        <v>30</v>
      </c>
      <c r="AV5" s="269">
        <v>0</v>
      </c>
      <c r="AW5" s="270">
        <v>1257</v>
      </c>
      <c r="AX5" s="269">
        <v>5327</v>
      </c>
      <c r="AY5" s="270">
        <v>4310</v>
      </c>
      <c r="AZ5" s="270">
        <v>5567</v>
      </c>
      <c r="BA5" s="269">
        <v>9637</v>
      </c>
      <c r="BB5" s="270">
        <v>-1326</v>
      </c>
      <c r="BC5" s="269">
        <v>4241</v>
      </c>
      <c r="BD5" s="270">
        <v>8311</v>
      </c>
      <c r="BE5" s="271"/>
      <c r="BG5" s="267" t="s">
        <v>442</v>
      </c>
      <c r="BH5" s="272" t="s">
        <v>443</v>
      </c>
      <c r="BI5" s="273">
        <f>AX5</f>
        <v>5327</v>
      </c>
      <c r="BJ5" s="274">
        <f>ABS(BB5)</f>
        <v>1326</v>
      </c>
      <c r="BK5" s="275">
        <f>BJ5/BI5</f>
        <v>0.24892059320443027</v>
      </c>
      <c r="BL5" s="276">
        <f>1-BK5</f>
        <v>0.75107940679556973</v>
      </c>
      <c r="BM5" s="277"/>
      <c r="BN5" s="267" t="s">
        <v>442</v>
      </c>
      <c r="BO5" s="272" t="s">
        <v>443</v>
      </c>
      <c r="BP5" s="278">
        <f>AY5</f>
        <v>4310</v>
      </c>
      <c r="BQ5" s="279">
        <f>ABS(BB5)</f>
        <v>1326</v>
      </c>
      <c r="BR5" s="280">
        <f>BP5-BQ5</f>
        <v>2984</v>
      </c>
      <c r="BS5" s="277"/>
    </row>
    <row r="6" spans="1:71" x14ac:dyDescent="0.2">
      <c r="A6" s="267" t="s">
        <v>444</v>
      </c>
      <c r="B6" s="268" t="s">
        <v>445</v>
      </c>
      <c r="C6" s="269">
        <v>1</v>
      </c>
      <c r="D6" s="269">
        <v>2</v>
      </c>
      <c r="E6" s="269">
        <v>2</v>
      </c>
      <c r="F6" s="269">
        <v>0</v>
      </c>
      <c r="G6" s="269">
        <v>6</v>
      </c>
      <c r="H6" s="269">
        <v>0</v>
      </c>
      <c r="I6" s="269">
        <v>5</v>
      </c>
      <c r="J6" s="269">
        <v>1</v>
      </c>
      <c r="K6" s="269">
        <v>0</v>
      </c>
      <c r="L6" s="269">
        <v>0</v>
      </c>
      <c r="M6" s="269">
        <v>0</v>
      </c>
      <c r="N6" s="269">
        <v>0</v>
      </c>
      <c r="O6" s="269">
        <v>0</v>
      </c>
      <c r="P6" s="269">
        <v>0</v>
      </c>
      <c r="Q6" s="269">
        <v>0</v>
      </c>
      <c r="R6" s="269">
        <v>0</v>
      </c>
      <c r="S6" s="269">
        <v>0</v>
      </c>
      <c r="T6" s="269">
        <v>0</v>
      </c>
      <c r="U6" s="269">
        <v>0</v>
      </c>
      <c r="V6" s="269">
        <v>0</v>
      </c>
      <c r="W6" s="269">
        <v>0</v>
      </c>
      <c r="X6" s="269">
        <v>4</v>
      </c>
      <c r="Y6" s="269">
        <v>0</v>
      </c>
      <c r="Z6" s="269">
        <v>0</v>
      </c>
      <c r="AA6" s="269">
        <v>0</v>
      </c>
      <c r="AB6" s="269">
        <v>0</v>
      </c>
      <c r="AC6" s="269">
        <v>0</v>
      </c>
      <c r="AD6" s="269">
        <v>0</v>
      </c>
      <c r="AE6" s="269">
        <v>0</v>
      </c>
      <c r="AF6" s="269">
        <v>0</v>
      </c>
      <c r="AG6" s="269">
        <v>0</v>
      </c>
      <c r="AH6" s="269">
        <v>0</v>
      </c>
      <c r="AI6" s="269">
        <v>1</v>
      </c>
      <c r="AJ6" s="269">
        <v>0</v>
      </c>
      <c r="AK6" s="269">
        <v>0</v>
      </c>
      <c r="AL6" s="269">
        <v>0</v>
      </c>
      <c r="AM6" s="269">
        <v>30</v>
      </c>
      <c r="AN6" s="269">
        <v>0</v>
      </c>
      <c r="AO6" s="269">
        <v>0</v>
      </c>
      <c r="AP6" s="270">
        <v>52</v>
      </c>
      <c r="AQ6" s="269">
        <v>1</v>
      </c>
      <c r="AR6" s="269">
        <v>63</v>
      </c>
      <c r="AS6" s="269">
        <v>0</v>
      </c>
      <c r="AT6" s="269">
        <v>0</v>
      </c>
      <c r="AU6" s="269">
        <v>0</v>
      </c>
      <c r="AV6" s="269">
        <v>3</v>
      </c>
      <c r="AW6" s="270">
        <v>67</v>
      </c>
      <c r="AX6" s="269">
        <v>119</v>
      </c>
      <c r="AY6" s="270">
        <v>1</v>
      </c>
      <c r="AZ6" s="270">
        <v>68</v>
      </c>
      <c r="BA6" s="269">
        <v>120</v>
      </c>
      <c r="BB6" s="270">
        <v>-113</v>
      </c>
      <c r="BC6" s="269">
        <v>-45</v>
      </c>
      <c r="BD6" s="270">
        <v>7</v>
      </c>
      <c r="BE6" s="271"/>
      <c r="BG6" s="267" t="s">
        <v>444</v>
      </c>
      <c r="BH6" s="272" t="s">
        <v>445</v>
      </c>
      <c r="BI6" s="273">
        <f t="shared" ref="BI6:BI44" si="0">AX6</f>
        <v>119</v>
      </c>
      <c r="BJ6" s="274">
        <f t="shared" ref="BJ6:BJ44" si="1">ABS(BB6)</f>
        <v>113</v>
      </c>
      <c r="BK6" s="275">
        <f t="shared" ref="BK6:BK44" si="2">BJ6/BI6</f>
        <v>0.94957983193277307</v>
      </c>
      <c r="BL6" s="276">
        <f t="shared" ref="BL6:BL44" si="3">1-BK6</f>
        <v>5.0420168067226934E-2</v>
      </c>
      <c r="BM6" s="277"/>
      <c r="BN6" s="267" t="s">
        <v>444</v>
      </c>
      <c r="BO6" s="272" t="s">
        <v>445</v>
      </c>
      <c r="BP6" s="278">
        <f t="shared" ref="BP6:BP44" si="4">AY6</f>
        <v>1</v>
      </c>
      <c r="BQ6" s="279">
        <f t="shared" ref="BQ6:BQ44" si="5">ABS(BB6)</f>
        <v>113</v>
      </c>
      <c r="BR6" s="280">
        <f t="shared" ref="BR6:BR44" si="6">BP6-BQ6</f>
        <v>-112</v>
      </c>
      <c r="BS6" s="277"/>
    </row>
    <row r="7" spans="1:71" x14ac:dyDescent="0.2">
      <c r="A7" s="267" t="s">
        <v>446</v>
      </c>
      <c r="B7" s="268" t="s">
        <v>249</v>
      </c>
      <c r="C7" s="269">
        <v>0</v>
      </c>
      <c r="D7" s="269">
        <v>0</v>
      </c>
      <c r="E7" s="269">
        <v>455</v>
      </c>
      <c r="F7" s="269">
        <v>0</v>
      </c>
      <c r="G7" s="269">
        <v>428</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154</v>
      </c>
      <c r="Y7" s="269">
        <v>0</v>
      </c>
      <c r="Z7" s="269">
        <v>0</v>
      </c>
      <c r="AA7" s="269">
        <v>0</v>
      </c>
      <c r="AB7" s="269">
        <v>0</v>
      </c>
      <c r="AC7" s="269">
        <v>0</v>
      </c>
      <c r="AD7" s="269">
        <v>0</v>
      </c>
      <c r="AE7" s="269">
        <v>0</v>
      </c>
      <c r="AF7" s="269">
        <v>0</v>
      </c>
      <c r="AG7" s="269">
        <v>0</v>
      </c>
      <c r="AH7" s="269">
        <v>0</v>
      </c>
      <c r="AI7" s="269">
        <v>1</v>
      </c>
      <c r="AJ7" s="269">
        <v>7</v>
      </c>
      <c r="AK7" s="269">
        <v>0</v>
      </c>
      <c r="AL7" s="269">
        <v>0</v>
      </c>
      <c r="AM7" s="269">
        <v>104</v>
      </c>
      <c r="AN7" s="269">
        <v>0</v>
      </c>
      <c r="AO7" s="269">
        <v>0</v>
      </c>
      <c r="AP7" s="270">
        <v>1149</v>
      </c>
      <c r="AQ7" s="269">
        <v>3</v>
      </c>
      <c r="AR7" s="269">
        <v>123</v>
      </c>
      <c r="AS7" s="269">
        <v>0</v>
      </c>
      <c r="AT7" s="269">
        <v>0</v>
      </c>
      <c r="AU7" s="269">
        <v>0</v>
      </c>
      <c r="AV7" s="269">
        <v>71</v>
      </c>
      <c r="AW7" s="270">
        <v>197</v>
      </c>
      <c r="AX7" s="269">
        <v>1346</v>
      </c>
      <c r="AY7" s="270">
        <v>9112</v>
      </c>
      <c r="AZ7" s="270">
        <v>9309</v>
      </c>
      <c r="BA7" s="269">
        <v>10458</v>
      </c>
      <c r="BB7" s="270">
        <v>0</v>
      </c>
      <c r="BC7" s="269">
        <v>9309</v>
      </c>
      <c r="BD7" s="270">
        <v>10458</v>
      </c>
      <c r="BE7" s="271"/>
      <c r="BG7" s="267" t="s">
        <v>446</v>
      </c>
      <c r="BH7" s="272" t="s">
        <v>249</v>
      </c>
      <c r="BI7" s="273">
        <f t="shared" si="0"/>
        <v>1346</v>
      </c>
      <c r="BJ7" s="274">
        <f t="shared" si="1"/>
        <v>0</v>
      </c>
      <c r="BK7" s="275">
        <f t="shared" si="2"/>
        <v>0</v>
      </c>
      <c r="BL7" s="276">
        <f t="shared" si="3"/>
        <v>1</v>
      </c>
      <c r="BM7" s="277"/>
      <c r="BN7" s="267" t="s">
        <v>446</v>
      </c>
      <c r="BO7" s="272" t="s">
        <v>249</v>
      </c>
      <c r="BP7" s="278">
        <f t="shared" si="4"/>
        <v>9112</v>
      </c>
      <c r="BQ7" s="279">
        <f t="shared" si="5"/>
        <v>0</v>
      </c>
      <c r="BR7" s="280">
        <f t="shared" si="6"/>
        <v>9112</v>
      </c>
      <c r="BS7" s="277"/>
    </row>
    <row r="8" spans="1:71" x14ac:dyDescent="0.2">
      <c r="A8" s="267" t="s">
        <v>447</v>
      </c>
      <c r="B8" s="268" t="s">
        <v>27</v>
      </c>
      <c r="C8" s="269">
        <v>0</v>
      </c>
      <c r="D8" s="269">
        <v>0</v>
      </c>
      <c r="E8" s="269">
        <v>0</v>
      </c>
      <c r="F8" s="269">
        <v>0</v>
      </c>
      <c r="G8" s="269">
        <v>4</v>
      </c>
      <c r="H8" s="269">
        <v>0</v>
      </c>
      <c r="I8" s="269">
        <v>1</v>
      </c>
      <c r="J8" s="269">
        <v>21</v>
      </c>
      <c r="K8" s="269">
        <v>125</v>
      </c>
      <c r="L8" s="269">
        <v>0</v>
      </c>
      <c r="M8" s="269">
        <v>104</v>
      </c>
      <c r="N8" s="269">
        <v>22</v>
      </c>
      <c r="O8" s="269">
        <v>12</v>
      </c>
      <c r="P8" s="269">
        <v>0</v>
      </c>
      <c r="Q8" s="269">
        <v>0</v>
      </c>
      <c r="R8" s="269">
        <v>0</v>
      </c>
      <c r="S8" s="269">
        <v>0</v>
      </c>
      <c r="T8" s="269">
        <v>0</v>
      </c>
      <c r="U8" s="269">
        <v>0</v>
      </c>
      <c r="V8" s="269">
        <v>0</v>
      </c>
      <c r="W8" s="269">
        <v>0</v>
      </c>
      <c r="X8" s="269">
        <v>14</v>
      </c>
      <c r="Y8" s="269">
        <v>73</v>
      </c>
      <c r="Z8" s="269">
        <v>1978</v>
      </c>
      <c r="AA8" s="269">
        <v>0</v>
      </c>
      <c r="AB8" s="269">
        <v>0</v>
      </c>
      <c r="AC8" s="269">
        <v>0</v>
      </c>
      <c r="AD8" s="269">
        <v>0</v>
      </c>
      <c r="AE8" s="269">
        <v>0</v>
      </c>
      <c r="AF8" s="269">
        <v>0</v>
      </c>
      <c r="AG8" s="269">
        <v>0</v>
      </c>
      <c r="AH8" s="269">
        <v>0</v>
      </c>
      <c r="AI8" s="269">
        <v>1</v>
      </c>
      <c r="AJ8" s="269">
        <v>0</v>
      </c>
      <c r="AK8" s="269">
        <v>0</v>
      </c>
      <c r="AL8" s="269">
        <v>0</v>
      </c>
      <c r="AM8" s="269">
        <v>0</v>
      </c>
      <c r="AN8" s="269">
        <v>0</v>
      </c>
      <c r="AO8" s="269">
        <v>1</v>
      </c>
      <c r="AP8" s="270">
        <v>2356</v>
      </c>
      <c r="AQ8" s="269">
        <v>-1</v>
      </c>
      <c r="AR8" s="269">
        <v>-2</v>
      </c>
      <c r="AS8" s="269">
        <v>0</v>
      </c>
      <c r="AT8" s="269">
        <v>0</v>
      </c>
      <c r="AU8" s="269">
        <v>-1</v>
      </c>
      <c r="AV8" s="269">
        <v>0</v>
      </c>
      <c r="AW8" s="270">
        <v>-4</v>
      </c>
      <c r="AX8" s="269">
        <v>2352</v>
      </c>
      <c r="AY8" s="270">
        <v>4</v>
      </c>
      <c r="AZ8" s="270">
        <v>0</v>
      </c>
      <c r="BA8" s="269">
        <v>2356</v>
      </c>
      <c r="BB8" s="270">
        <v>-2349</v>
      </c>
      <c r="BC8" s="269">
        <v>-2349</v>
      </c>
      <c r="BD8" s="270">
        <v>7</v>
      </c>
      <c r="BE8" s="271"/>
      <c r="BG8" s="267" t="s">
        <v>447</v>
      </c>
      <c r="BH8" s="272" t="s">
        <v>27</v>
      </c>
      <c r="BI8" s="273">
        <f t="shared" si="0"/>
        <v>2352</v>
      </c>
      <c r="BJ8" s="274">
        <f t="shared" si="1"/>
        <v>2349</v>
      </c>
      <c r="BK8" s="275">
        <f t="shared" si="2"/>
        <v>0.99872448979591832</v>
      </c>
      <c r="BL8" s="276">
        <f t="shared" si="3"/>
        <v>1.2755102040816757E-3</v>
      </c>
      <c r="BM8" s="277"/>
      <c r="BN8" s="267" t="s">
        <v>447</v>
      </c>
      <c r="BO8" s="272" t="s">
        <v>27</v>
      </c>
      <c r="BP8" s="278">
        <f t="shared" si="4"/>
        <v>4</v>
      </c>
      <c r="BQ8" s="279">
        <f t="shared" si="5"/>
        <v>2349</v>
      </c>
      <c r="BR8" s="280">
        <f t="shared" si="6"/>
        <v>-2345</v>
      </c>
      <c r="BS8" s="277"/>
    </row>
    <row r="9" spans="1:71" x14ac:dyDescent="0.2">
      <c r="A9" s="267" t="s">
        <v>448</v>
      </c>
      <c r="B9" s="268" t="s">
        <v>190</v>
      </c>
      <c r="C9" s="269">
        <v>1096</v>
      </c>
      <c r="D9" s="269">
        <v>0</v>
      </c>
      <c r="E9" s="269">
        <v>1098</v>
      </c>
      <c r="F9" s="269">
        <v>0</v>
      </c>
      <c r="G9" s="269">
        <v>2405</v>
      </c>
      <c r="H9" s="269">
        <v>0</v>
      </c>
      <c r="I9" s="269">
        <v>0</v>
      </c>
      <c r="J9" s="269">
        <v>29</v>
      </c>
      <c r="K9" s="269">
        <v>0</v>
      </c>
      <c r="L9" s="269">
        <v>0</v>
      </c>
      <c r="M9" s="269">
        <v>1</v>
      </c>
      <c r="N9" s="269">
        <v>0</v>
      </c>
      <c r="O9" s="269">
        <v>0</v>
      </c>
      <c r="P9" s="269">
        <v>0</v>
      </c>
      <c r="Q9" s="269">
        <v>0</v>
      </c>
      <c r="R9" s="269">
        <v>0</v>
      </c>
      <c r="S9" s="269">
        <v>0</v>
      </c>
      <c r="T9" s="269">
        <v>0</v>
      </c>
      <c r="U9" s="269">
        <v>0</v>
      </c>
      <c r="V9" s="269">
        <v>0</v>
      </c>
      <c r="W9" s="269">
        <v>0</v>
      </c>
      <c r="X9" s="269">
        <v>33</v>
      </c>
      <c r="Y9" s="269">
        <v>0</v>
      </c>
      <c r="Z9" s="269">
        <v>0</v>
      </c>
      <c r="AA9" s="269">
        <v>0</v>
      </c>
      <c r="AB9" s="269">
        <v>0</v>
      </c>
      <c r="AC9" s="269">
        <v>2</v>
      </c>
      <c r="AD9" s="269">
        <v>0</v>
      </c>
      <c r="AE9" s="269">
        <v>0</v>
      </c>
      <c r="AF9" s="269">
        <v>2</v>
      </c>
      <c r="AG9" s="269">
        <v>0</v>
      </c>
      <c r="AH9" s="269">
        <v>5</v>
      </c>
      <c r="AI9" s="269">
        <v>73</v>
      </c>
      <c r="AJ9" s="269">
        <v>115</v>
      </c>
      <c r="AK9" s="269">
        <v>1</v>
      </c>
      <c r="AL9" s="269">
        <v>0</v>
      </c>
      <c r="AM9" s="269">
        <v>3501</v>
      </c>
      <c r="AN9" s="269">
        <v>0</v>
      </c>
      <c r="AO9" s="269">
        <v>15</v>
      </c>
      <c r="AP9" s="270">
        <v>8376</v>
      </c>
      <c r="AQ9" s="269">
        <v>169</v>
      </c>
      <c r="AR9" s="269">
        <v>9357</v>
      </c>
      <c r="AS9" s="269">
        <v>0</v>
      </c>
      <c r="AT9" s="269">
        <v>0</v>
      </c>
      <c r="AU9" s="269">
        <v>0</v>
      </c>
      <c r="AV9" s="269">
        <v>10</v>
      </c>
      <c r="AW9" s="270">
        <v>9536</v>
      </c>
      <c r="AX9" s="269">
        <v>17912</v>
      </c>
      <c r="AY9" s="270">
        <v>9970</v>
      </c>
      <c r="AZ9" s="270">
        <v>19506</v>
      </c>
      <c r="BA9" s="269">
        <v>27882</v>
      </c>
      <c r="BB9" s="270">
        <v>-16273</v>
      </c>
      <c r="BC9" s="269">
        <v>3233</v>
      </c>
      <c r="BD9" s="270">
        <v>11609</v>
      </c>
      <c r="BE9" s="271"/>
      <c r="BG9" s="267" t="s">
        <v>448</v>
      </c>
      <c r="BH9" s="272" t="s">
        <v>190</v>
      </c>
      <c r="BI9" s="273">
        <f t="shared" si="0"/>
        <v>17912</v>
      </c>
      <c r="BJ9" s="274">
        <f t="shared" si="1"/>
        <v>16273</v>
      </c>
      <c r="BK9" s="275">
        <f t="shared" si="2"/>
        <v>0.90849709691826708</v>
      </c>
      <c r="BL9" s="276">
        <f t="shared" si="3"/>
        <v>9.1502903081732923E-2</v>
      </c>
      <c r="BM9" s="277"/>
      <c r="BN9" s="267" t="s">
        <v>448</v>
      </c>
      <c r="BO9" s="272" t="s">
        <v>190</v>
      </c>
      <c r="BP9" s="278">
        <f t="shared" si="4"/>
        <v>9970</v>
      </c>
      <c r="BQ9" s="279">
        <f t="shared" si="5"/>
        <v>16273</v>
      </c>
      <c r="BR9" s="280">
        <f t="shared" si="6"/>
        <v>-6303</v>
      </c>
      <c r="BS9" s="277"/>
    </row>
    <row r="10" spans="1:71" x14ac:dyDescent="0.2">
      <c r="A10" s="281" t="s">
        <v>449</v>
      </c>
      <c r="B10" s="282" t="s">
        <v>28</v>
      </c>
      <c r="C10" s="269">
        <v>35</v>
      </c>
      <c r="D10" s="269">
        <v>0</v>
      </c>
      <c r="E10" s="269">
        <v>229</v>
      </c>
      <c r="F10" s="269">
        <v>0</v>
      </c>
      <c r="G10" s="269">
        <v>14</v>
      </c>
      <c r="H10" s="269">
        <v>25</v>
      </c>
      <c r="I10" s="269">
        <v>2</v>
      </c>
      <c r="J10" s="269">
        <v>4</v>
      </c>
      <c r="K10" s="269">
        <v>0</v>
      </c>
      <c r="L10" s="269">
        <v>1</v>
      </c>
      <c r="M10" s="269">
        <v>5</v>
      </c>
      <c r="N10" s="269">
        <v>0</v>
      </c>
      <c r="O10" s="269">
        <v>0</v>
      </c>
      <c r="P10" s="269">
        <v>0</v>
      </c>
      <c r="Q10" s="269">
        <v>0</v>
      </c>
      <c r="R10" s="269">
        <v>5</v>
      </c>
      <c r="S10" s="269">
        <v>0</v>
      </c>
      <c r="T10" s="269">
        <v>1</v>
      </c>
      <c r="U10" s="269">
        <v>28</v>
      </c>
      <c r="V10" s="269">
        <v>0</v>
      </c>
      <c r="W10" s="269">
        <v>6</v>
      </c>
      <c r="X10" s="269">
        <v>98</v>
      </c>
      <c r="Y10" s="269">
        <v>37</v>
      </c>
      <c r="Z10" s="269">
        <v>1</v>
      </c>
      <c r="AA10" s="269">
        <v>2</v>
      </c>
      <c r="AB10" s="269">
        <v>2</v>
      </c>
      <c r="AC10" s="269">
        <v>55</v>
      </c>
      <c r="AD10" s="269">
        <v>3</v>
      </c>
      <c r="AE10" s="269">
        <v>0</v>
      </c>
      <c r="AF10" s="269">
        <v>14</v>
      </c>
      <c r="AG10" s="269">
        <v>0</v>
      </c>
      <c r="AH10" s="269">
        <v>49</v>
      </c>
      <c r="AI10" s="269">
        <v>7</v>
      </c>
      <c r="AJ10" s="269">
        <v>49</v>
      </c>
      <c r="AK10" s="269">
        <v>12</v>
      </c>
      <c r="AL10" s="269">
        <v>9</v>
      </c>
      <c r="AM10" s="269">
        <v>88</v>
      </c>
      <c r="AN10" s="269">
        <v>2</v>
      </c>
      <c r="AO10" s="269">
        <v>32</v>
      </c>
      <c r="AP10" s="270">
        <v>815</v>
      </c>
      <c r="AQ10" s="269">
        <v>21</v>
      </c>
      <c r="AR10" s="269">
        <v>1409</v>
      </c>
      <c r="AS10" s="269">
        <v>0</v>
      </c>
      <c r="AT10" s="269">
        <v>1</v>
      </c>
      <c r="AU10" s="269">
        <v>32</v>
      </c>
      <c r="AV10" s="269">
        <v>13</v>
      </c>
      <c r="AW10" s="270">
        <v>1476</v>
      </c>
      <c r="AX10" s="269">
        <v>2291</v>
      </c>
      <c r="AY10" s="270">
        <v>101</v>
      </c>
      <c r="AZ10" s="270">
        <v>1577</v>
      </c>
      <c r="BA10" s="269">
        <v>2392</v>
      </c>
      <c r="BB10" s="270">
        <v>-2291</v>
      </c>
      <c r="BC10" s="269">
        <v>-714</v>
      </c>
      <c r="BD10" s="270">
        <v>101</v>
      </c>
      <c r="BE10" s="271"/>
      <c r="BG10" s="281" t="s">
        <v>449</v>
      </c>
      <c r="BH10" s="283" t="s">
        <v>28</v>
      </c>
      <c r="BI10" s="273">
        <f t="shared" si="0"/>
        <v>2291</v>
      </c>
      <c r="BJ10" s="274">
        <f t="shared" si="1"/>
        <v>2291</v>
      </c>
      <c r="BK10" s="275">
        <f t="shared" si="2"/>
        <v>1</v>
      </c>
      <c r="BL10" s="276">
        <f t="shared" si="3"/>
        <v>0</v>
      </c>
      <c r="BM10" s="277"/>
      <c r="BN10" s="281" t="s">
        <v>449</v>
      </c>
      <c r="BO10" s="283" t="s">
        <v>28</v>
      </c>
      <c r="BP10" s="278">
        <f t="shared" si="4"/>
        <v>101</v>
      </c>
      <c r="BQ10" s="279">
        <f t="shared" si="5"/>
        <v>2291</v>
      </c>
      <c r="BR10" s="280">
        <f t="shared" si="6"/>
        <v>-2190</v>
      </c>
      <c r="BS10" s="277"/>
    </row>
    <row r="11" spans="1:71" x14ac:dyDescent="0.2">
      <c r="A11" s="281" t="s">
        <v>450</v>
      </c>
      <c r="B11" s="282" t="s">
        <v>284</v>
      </c>
      <c r="C11" s="269">
        <v>224</v>
      </c>
      <c r="D11" s="269">
        <v>0</v>
      </c>
      <c r="E11" s="269">
        <v>36</v>
      </c>
      <c r="F11" s="269">
        <v>0</v>
      </c>
      <c r="G11" s="269">
        <v>193</v>
      </c>
      <c r="H11" s="269">
        <v>1</v>
      </c>
      <c r="I11" s="269">
        <v>51</v>
      </c>
      <c r="J11" s="269">
        <v>55</v>
      </c>
      <c r="K11" s="269">
        <v>0</v>
      </c>
      <c r="L11" s="269">
        <v>2</v>
      </c>
      <c r="M11" s="269">
        <v>31</v>
      </c>
      <c r="N11" s="269">
        <v>0</v>
      </c>
      <c r="O11" s="269">
        <v>0</v>
      </c>
      <c r="P11" s="269">
        <v>1</v>
      </c>
      <c r="Q11" s="269">
        <v>0</v>
      </c>
      <c r="R11" s="269">
        <v>6</v>
      </c>
      <c r="S11" s="269">
        <v>0</v>
      </c>
      <c r="T11" s="269">
        <v>1</v>
      </c>
      <c r="U11" s="269">
        <v>80</v>
      </c>
      <c r="V11" s="269">
        <v>0</v>
      </c>
      <c r="W11" s="269">
        <v>6</v>
      </c>
      <c r="X11" s="269">
        <v>636</v>
      </c>
      <c r="Y11" s="269">
        <v>547</v>
      </c>
      <c r="Z11" s="269">
        <v>2</v>
      </c>
      <c r="AA11" s="269">
        <v>5</v>
      </c>
      <c r="AB11" s="269">
        <v>3</v>
      </c>
      <c r="AC11" s="269">
        <v>105</v>
      </c>
      <c r="AD11" s="269">
        <v>10</v>
      </c>
      <c r="AE11" s="269">
        <v>4</v>
      </c>
      <c r="AF11" s="269">
        <v>32</v>
      </c>
      <c r="AG11" s="269">
        <v>0</v>
      </c>
      <c r="AH11" s="269">
        <v>19</v>
      </c>
      <c r="AI11" s="269">
        <v>86</v>
      </c>
      <c r="AJ11" s="269">
        <v>72</v>
      </c>
      <c r="AK11" s="269">
        <v>9</v>
      </c>
      <c r="AL11" s="269">
        <v>17</v>
      </c>
      <c r="AM11" s="269">
        <v>126</v>
      </c>
      <c r="AN11" s="269">
        <v>9</v>
      </c>
      <c r="AO11" s="269">
        <v>670</v>
      </c>
      <c r="AP11" s="270">
        <v>3039</v>
      </c>
      <c r="AQ11" s="269">
        <v>14</v>
      </c>
      <c r="AR11" s="269">
        <v>118</v>
      </c>
      <c r="AS11" s="269">
        <v>0</v>
      </c>
      <c r="AT11" s="269">
        <v>14</v>
      </c>
      <c r="AU11" s="269">
        <v>52</v>
      </c>
      <c r="AV11" s="269">
        <v>-8</v>
      </c>
      <c r="AW11" s="270">
        <v>190</v>
      </c>
      <c r="AX11" s="269">
        <v>3229</v>
      </c>
      <c r="AY11" s="270">
        <v>152</v>
      </c>
      <c r="AZ11" s="270">
        <v>342</v>
      </c>
      <c r="BA11" s="269">
        <v>3381</v>
      </c>
      <c r="BB11" s="270">
        <v>-3201</v>
      </c>
      <c r="BC11" s="269">
        <v>-2859</v>
      </c>
      <c r="BD11" s="270">
        <v>180</v>
      </c>
      <c r="BE11" s="271"/>
      <c r="BG11" s="281" t="s">
        <v>450</v>
      </c>
      <c r="BH11" s="283" t="s">
        <v>284</v>
      </c>
      <c r="BI11" s="273">
        <f t="shared" si="0"/>
        <v>3229</v>
      </c>
      <c r="BJ11" s="274">
        <f t="shared" si="1"/>
        <v>3201</v>
      </c>
      <c r="BK11" s="275">
        <f t="shared" si="2"/>
        <v>0.99132858470114582</v>
      </c>
      <c r="BL11" s="276">
        <f t="shared" si="3"/>
        <v>8.6714152988541793E-3</v>
      </c>
      <c r="BM11" s="277"/>
      <c r="BN11" s="281" t="s">
        <v>450</v>
      </c>
      <c r="BO11" s="283" t="s">
        <v>284</v>
      </c>
      <c r="BP11" s="278">
        <f t="shared" si="4"/>
        <v>152</v>
      </c>
      <c r="BQ11" s="279">
        <f t="shared" si="5"/>
        <v>3201</v>
      </c>
      <c r="BR11" s="280">
        <f t="shared" si="6"/>
        <v>-3049</v>
      </c>
      <c r="BS11" s="277"/>
    </row>
    <row r="12" spans="1:71" x14ac:dyDescent="0.2">
      <c r="A12" s="281" t="s">
        <v>451</v>
      </c>
      <c r="B12" s="282" t="s">
        <v>29</v>
      </c>
      <c r="C12" s="269">
        <v>564</v>
      </c>
      <c r="D12" s="269">
        <v>0</v>
      </c>
      <c r="E12" s="269">
        <v>120</v>
      </c>
      <c r="F12" s="269">
        <v>0</v>
      </c>
      <c r="G12" s="269">
        <v>122</v>
      </c>
      <c r="H12" s="269">
        <v>12</v>
      </c>
      <c r="I12" s="269">
        <v>6</v>
      </c>
      <c r="J12" s="269">
        <v>1377</v>
      </c>
      <c r="K12" s="269">
        <v>1</v>
      </c>
      <c r="L12" s="269">
        <v>72</v>
      </c>
      <c r="M12" s="269">
        <v>52</v>
      </c>
      <c r="N12" s="269">
        <v>2</v>
      </c>
      <c r="O12" s="269">
        <v>1</v>
      </c>
      <c r="P12" s="269">
        <v>3</v>
      </c>
      <c r="Q12" s="269">
        <v>2</v>
      </c>
      <c r="R12" s="269">
        <v>15</v>
      </c>
      <c r="S12" s="269">
        <v>2</v>
      </c>
      <c r="T12" s="269">
        <v>3</v>
      </c>
      <c r="U12" s="269">
        <v>149</v>
      </c>
      <c r="V12" s="269">
        <v>2</v>
      </c>
      <c r="W12" s="269">
        <v>37</v>
      </c>
      <c r="X12" s="269">
        <v>557</v>
      </c>
      <c r="Y12" s="269">
        <v>63</v>
      </c>
      <c r="Z12" s="269">
        <v>13</v>
      </c>
      <c r="AA12" s="269">
        <v>15</v>
      </c>
      <c r="AB12" s="269">
        <v>11</v>
      </c>
      <c r="AC12" s="269">
        <v>0</v>
      </c>
      <c r="AD12" s="269">
        <v>0</v>
      </c>
      <c r="AE12" s="269">
        <v>1</v>
      </c>
      <c r="AF12" s="269">
        <v>2</v>
      </c>
      <c r="AG12" s="269">
        <v>0</v>
      </c>
      <c r="AH12" s="269">
        <v>14</v>
      </c>
      <c r="AI12" s="269">
        <v>102</v>
      </c>
      <c r="AJ12" s="269">
        <v>3071</v>
      </c>
      <c r="AK12" s="269">
        <v>1</v>
      </c>
      <c r="AL12" s="269">
        <v>20</v>
      </c>
      <c r="AM12" s="269">
        <v>103</v>
      </c>
      <c r="AN12" s="269">
        <v>2</v>
      </c>
      <c r="AO12" s="269">
        <v>50</v>
      </c>
      <c r="AP12" s="270">
        <v>6567</v>
      </c>
      <c r="AQ12" s="269">
        <v>32</v>
      </c>
      <c r="AR12" s="269">
        <v>867</v>
      </c>
      <c r="AS12" s="269">
        <v>0</v>
      </c>
      <c r="AT12" s="269">
        <v>0</v>
      </c>
      <c r="AU12" s="269">
        <v>0</v>
      </c>
      <c r="AV12" s="269">
        <v>176</v>
      </c>
      <c r="AW12" s="270">
        <v>1075</v>
      </c>
      <c r="AX12" s="269">
        <v>7642</v>
      </c>
      <c r="AY12" s="270">
        <v>3819</v>
      </c>
      <c r="AZ12" s="270">
        <v>4894</v>
      </c>
      <c r="BA12" s="269">
        <v>11461</v>
      </c>
      <c r="BB12" s="270">
        <v>-7642</v>
      </c>
      <c r="BC12" s="269">
        <v>-2748</v>
      </c>
      <c r="BD12" s="270">
        <v>3819</v>
      </c>
      <c r="BE12" s="271"/>
      <c r="BG12" s="281" t="s">
        <v>451</v>
      </c>
      <c r="BH12" s="283" t="s">
        <v>29</v>
      </c>
      <c r="BI12" s="273">
        <f t="shared" si="0"/>
        <v>7642</v>
      </c>
      <c r="BJ12" s="274">
        <f t="shared" si="1"/>
        <v>7642</v>
      </c>
      <c r="BK12" s="275">
        <f t="shared" si="2"/>
        <v>1</v>
      </c>
      <c r="BL12" s="276">
        <f t="shared" si="3"/>
        <v>0</v>
      </c>
      <c r="BM12" s="277"/>
      <c r="BN12" s="281" t="s">
        <v>451</v>
      </c>
      <c r="BO12" s="283" t="s">
        <v>29</v>
      </c>
      <c r="BP12" s="278">
        <f t="shared" si="4"/>
        <v>3819</v>
      </c>
      <c r="BQ12" s="279">
        <f t="shared" si="5"/>
        <v>7642</v>
      </c>
      <c r="BR12" s="280">
        <f t="shared" si="6"/>
        <v>-3823</v>
      </c>
      <c r="BS12" s="277"/>
    </row>
    <row r="13" spans="1:71" x14ac:dyDescent="0.2">
      <c r="A13" s="281" t="s">
        <v>452</v>
      </c>
      <c r="B13" s="282" t="s">
        <v>30</v>
      </c>
      <c r="C13" s="269">
        <v>59</v>
      </c>
      <c r="D13" s="269">
        <v>0</v>
      </c>
      <c r="E13" s="269">
        <v>568</v>
      </c>
      <c r="F13" s="269">
        <v>0</v>
      </c>
      <c r="G13" s="269">
        <v>53</v>
      </c>
      <c r="H13" s="269">
        <v>1</v>
      </c>
      <c r="I13" s="269">
        <v>1</v>
      </c>
      <c r="J13" s="269">
        <v>311</v>
      </c>
      <c r="K13" s="269">
        <v>13</v>
      </c>
      <c r="L13" s="269">
        <v>1</v>
      </c>
      <c r="M13" s="269">
        <v>34</v>
      </c>
      <c r="N13" s="269">
        <v>9</v>
      </c>
      <c r="O13" s="269">
        <v>0</v>
      </c>
      <c r="P13" s="269">
        <v>1</v>
      </c>
      <c r="Q13" s="269">
        <v>0</v>
      </c>
      <c r="R13" s="269">
        <v>4</v>
      </c>
      <c r="S13" s="269">
        <v>0</v>
      </c>
      <c r="T13" s="269">
        <v>0</v>
      </c>
      <c r="U13" s="269">
        <v>12</v>
      </c>
      <c r="V13" s="269">
        <v>0</v>
      </c>
      <c r="W13" s="269">
        <v>7</v>
      </c>
      <c r="X13" s="269">
        <v>32</v>
      </c>
      <c r="Y13" s="269">
        <v>140</v>
      </c>
      <c r="Z13" s="269">
        <v>148</v>
      </c>
      <c r="AA13" s="269">
        <v>20</v>
      </c>
      <c r="AB13" s="269">
        <v>9</v>
      </c>
      <c r="AC13" s="269">
        <v>20</v>
      </c>
      <c r="AD13" s="269">
        <v>1</v>
      </c>
      <c r="AE13" s="269">
        <v>2</v>
      </c>
      <c r="AF13" s="269">
        <v>305</v>
      </c>
      <c r="AG13" s="269">
        <v>0</v>
      </c>
      <c r="AH13" s="269">
        <v>158</v>
      </c>
      <c r="AI13" s="269">
        <v>44</v>
      </c>
      <c r="AJ13" s="269">
        <v>40</v>
      </c>
      <c r="AK13" s="269">
        <v>2</v>
      </c>
      <c r="AL13" s="269">
        <v>10</v>
      </c>
      <c r="AM13" s="269">
        <v>98</v>
      </c>
      <c r="AN13" s="269">
        <v>0</v>
      </c>
      <c r="AO13" s="269">
        <v>96</v>
      </c>
      <c r="AP13" s="270">
        <v>2199</v>
      </c>
      <c r="AQ13" s="269">
        <v>3</v>
      </c>
      <c r="AR13" s="269">
        <v>1668</v>
      </c>
      <c r="AS13" s="269">
        <v>0</v>
      </c>
      <c r="AT13" s="269">
        <v>0</v>
      </c>
      <c r="AU13" s="269">
        <v>0</v>
      </c>
      <c r="AV13" s="269">
        <v>0</v>
      </c>
      <c r="AW13" s="270">
        <v>1671</v>
      </c>
      <c r="AX13" s="269">
        <v>3870</v>
      </c>
      <c r="AY13" s="270">
        <v>116</v>
      </c>
      <c r="AZ13" s="270">
        <v>1787</v>
      </c>
      <c r="BA13" s="269">
        <v>3986</v>
      </c>
      <c r="BB13" s="270">
        <v>-3772</v>
      </c>
      <c r="BC13" s="269">
        <v>-1985</v>
      </c>
      <c r="BD13" s="270">
        <v>214</v>
      </c>
      <c r="BE13" s="271"/>
      <c r="BG13" s="281" t="s">
        <v>452</v>
      </c>
      <c r="BH13" s="283" t="s">
        <v>30</v>
      </c>
      <c r="BI13" s="273">
        <f t="shared" si="0"/>
        <v>3870</v>
      </c>
      <c r="BJ13" s="274">
        <f t="shared" si="1"/>
        <v>3772</v>
      </c>
      <c r="BK13" s="275">
        <f t="shared" si="2"/>
        <v>0.97467700258397938</v>
      </c>
      <c r="BL13" s="276">
        <f t="shared" si="3"/>
        <v>2.5322997416020621E-2</v>
      </c>
      <c r="BM13" s="277"/>
      <c r="BN13" s="281" t="s">
        <v>452</v>
      </c>
      <c r="BO13" s="283" t="s">
        <v>30</v>
      </c>
      <c r="BP13" s="278">
        <f t="shared" si="4"/>
        <v>116</v>
      </c>
      <c r="BQ13" s="279">
        <f t="shared" si="5"/>
        <v>3772</v>
      </c>
      <c r="BR13" s="280">
        <f t="shared" si="6"/>
        <v>-3656</v>
      </c>
      <c r="BS13" s="277"/>
    </row>
    <row r="14" spans="1:71" x14ac:dyDescent="0.2">
      <c r="A14" s="281" t="s">
        <v>453</v>
      </c>
      <c r="B14" s="282" t="s">
        <v>454</v>
      </c>
      <c r="C14" s="269">
        <v>68</v>
      </c>
      <c r="D14" s="269">
        <v>0</v>
      </c>
      <c r="E14" s="269">
        <v>180</v>
      </c>
      <c r="F14" s="269">
        <v>0</v>
      </c>
      <c r="G14" s="269">
        <v>211</v>
      </c>
      <c r="H14" s="269">
        <v>1</v>
      </c>
      <c r="I14" s="269">
        <v>4</v>
      </c>
      <c r="J14" s="269">
        <v>72</v>
      </c>
      <c r="K14" s="269">
        <v>0</v>
      </c>
      <c r="L14" s="269">
        <v>80</v>
      </c>
      <c r="M14" s="269">
        <v>12</v>
      </c>
      <c r="N14" s="269">
        <v>0</v>
      </c>
      <c r="O14" s="269">
        <v>0</v>
      </c>
      <c r="P14" s="269">
        <v>2</v>
      </c>
      <c r="Q14" s="269">
        <v>5</v>
      </c>
      <c r="R14" s="269">
        <v>77</v>
      </c>
      <c r="S14" s="269">
        <v>4</v>
      </c>
      <c r="T14" s="269">
        <v>3</v>
      </c>
      <c r="U14" s="269">
        <v>437</v>
      </c>
      <c r="V14" s="269">
        <v>3</v>
      </c>
      <c r="W14" s="269">
        <v>141</v>
      </c>
      <c r="X14" s="269">
        <v>941</v>
      </c>
      <c r="Y14" s="269">
        <v>157</v>
      </c>
      <c r="Z14" s="269">
        <v>0</v>
      </c>
      <c r="AA14" s="269">
        <v>65</v>
      </c>
      <c r="AB14" s="269">
        <v>10</v>
      </c>
      <c r="AC14" s="269">
        <v>66</v>
      </c>
      <c r="AD14" s="269">
        <v>7</v>
      </c>
      <c r="AE14" s="269">
        <v>8</v>
      </c>
      <c r="AF14" s="269">
        <v>12</v>
      </c>
      <c r="AG14" s="269">
        <v>1</v>
      </c>
      <c r="AH14" s="269">
        <v>27</v>
      </c>
      <c r="AI14" s="269">
        <v>49</v>
      </c>
      <c r="AJ14" s="269">
        <v>41</v>
      </c>
      <c r="AK14" s="269">
        <v>4</v>
      </c>
      <c r="AL14" s="269">
        <v>43</v>
      </c>
      <c r="AM14" s="269">
        <v>55</v>
      </c>
      <c r="AN14" s="269">
        <v>1</v>
      </c>
      <c r="AO14" s="269">
        <v>92</v>
      </c>
      <c r="AP14" s="270">
        <v>2879</v>
      </c>
      <c r="AQ14" s="269">
        <v>4</v>
      </c>
      <c r="AR14" s="269">
        <v>282</v>
      </c>
      <c r="AS14" s="269">
        <v>1</v>
      </c>
      <c r="AT14" s="269">
        <v>0</v>
      </c>
      <c r="AU14" s="269">
        <v>0</v>
      </c>
      <c r="AV14" s="269">
        <v>0</v>
      </c>
      <c r="AW14" s="270">
        <v>287</v>
      </c>
      <c r="AX14" s="269">
        <v>3166</v>
      </c>
      <c r="AY14" s="270">
        <v>296</v>
      </c>
      <c r="AZ14" s="270">
        <v>583</v>
      </c>
      <c r="BA14" s="269">
        <v>3462</v>
      </c>
      <c r="BB14" s="270">
        <v>-3118</v>
      </c>
      <c r="BC14" s="269">
        <v>-2535</v>
      </c>
      <c r="BD14" s="270">
        <v>344</v>
      </c>
      <c r="BE14" s="271"/>
      <c r="BG14" s="281" t="s">
        <v>453</v>
      </c>
      <c r="BH14" s="283" t="s">
        <v>454</v>
      </c>
      <c r="BI14" s="273">
        <f t="shared" si="0"/>
        <v>3166</v>
      </c>
      <c r="BJ14" s="274">
        <f t="shared" si="1"/>
        <v>3118</v>
      </c>
      <c r="BK14" s="275">
        <f t="shared" si="2"/>
        <v>0.98483891345546426</v>
      </c>
      <c r="BL14" s="276">
        <f t="shared" si="3"/>
        <v>1.516108654453574E-2</v>
      </c>
      <c r="BM14" s="277"/>
      <c r="BN14" s="281" t="s">
        <v>453</v>
      </c>
      <c r="BO14" s="283" t="s">
        <v>454</v>
      </c>
      <c r="BP14" s="278">
        <f t="shared" si="4"/>
        <v>296</v>
      </c>
      <c r="BQ14" s="279">
        <f t="shared" si="5"/>
        <v>3118</v>
      </c>
      <c r="BR14" s="280">
        <f t="shared" si="6"/>
        <v>-2822</v>
      </c>
      <c r="BS14" s="277"/>
    </row>
    <row r="15" spans="1:71" x14ac:dyDescent="0.2">
      <c r="A15" s="281" t="s">
        <v>455</v>
      </c>
      <c r="B15" s="282" t="s">
        <v>31</v>
      </c>
      <c r="C15" s="269">
        <v>22</v>
      </c>
      <c r="D15" s="269">
        <v>0</v>
      </c>
      <c r="E15" s="269">
        <v>1</v>
      </c>
      <c r="F15" s="269">
        <v>0</v>
      </c>
      <c r="G15" s="269">
        <v>19</v>
      </c>
      <c r="H15" s="269">
        <v>0</v>
      </c>
      <c r="I15" s="269">
        <v>1</v>
      </c>
      <c r="J15" s="269">
        <v>26</v>
      </c>
      <c r="K15" s="269">
        <v>0</v>
      </c>
      <c r="L15" s="269">
        <v>1</v>
      </c>
      <c r="M15" s="269">
        <v>132</v>
      </c>
      <c r="N15" s="269">
        <v>2</v>
      </c>
      <c r="O15" s="269">
        <v>1</v>
      </c>
      <c r="P15" s="269">
        <v>1</v>
      </c>
      <c r="Q15" s="269">
        <v>2</v>
      </c>
      <c r="R15" s="269">
        <v>17</v>
      </c>
      <c r="S15" s="269">
        <v>2</v>
      </c>
      <c r="T15" s="269">
        <v>5</v>
      </c>
      <c r="U15" s="269">
        <v>100</v>
      </c>
      <c r="V15" s="269">
        <v>0</v>
      </c>
      <c r="W15" s="269">
        <v>22</v>
      </c>
      <c r="X15" s="269">
        <v>145</v>
      </c>
      <c r="Y15" s="269">
        <v>623</v>
      </c>
      <c r="Z15" s="269">
        <v>0</v>
      </c>
      <c r="AA15" s="269">
        <v>8</v>
      </c>
      <c r="AB15" s="269">
        <v>0</v>
      </c>
      <c r="AC15" s="269">
        <v>2</v>
      </c>
      <c r="AD15" s="269">
        <v>0</v>
      </c>
      <c r="AE15" s="269">
        <v>2</v>
      </c>
      <c r="AF15" s="269">
        <v>0</v>
      </c>
      <c r="AG15" s="269">
        <v>0</v>
      </c>
      <c r="AH15" s="269">
        <v>3</v>
      </c>
      <c r="AI15" s="269">
        <v>24</v>
      </c>
      <c r="AJ15" s="269">
        <v>14</v>
      </c>
      <c r="AK15" s="269">
        <v>0</v>
      </c>
      <c r="AL15" s="269">
        <v>3</v>
      </c>
      <c r="AM15" s="269">
        <v>34</v>
      </c>
      <c r="AN15" s="269">
        <v>2</v>
      </c>
      <c r="AO15" s="269">
        <v>31</v>
      </c>
      <c r="AP15" s="270">
        <v>1245</v>
      </c>
      <c r="AQ15" s="269">
        <v>2</v>
      </c>
      <c r="AR15" s="269">
        <v>45</v>
      </c>
      <c r="AS15" s="269">
        <v>0</v>
      </c>
      <c r="AT15" s="269">
        <v>0</v>
      </c>
      <c r="AU15" s="269">
        <v>0</v>
      </c>
      <c r="AV15" s="269">
        <v>-33</v>
      </c>
      <c r="AW15" s="270">
        <v>14</v>
      </c>
      <c r="AX15" s="269">
        <v>1259</v>
      </c>
      <c r="AY15" s="270">
        <v>1260</v>
      </c>
      <c r="AZ15" s="270">
        <v>1274</v>
      </c>
      <c r="BA15" s="269">
        <v>2519</v>
      </c>
      <c r="BB15" s="270">
        <v>-1012</v>
      </c>
      <c r="BC15" s="269">
        <v>262</v>
      </c>
      <c r="BD15" s="270">
        <v>1507</v>
      </c>
      <c r="BE15" s="271"/>
      <c r="BG15" s="281" t="s">
        <v>455</v>
      </c>
      <c r="BH15" s="283" t="s">
        <v>31</v>
      </c>
      <c r="BI15" s="273">
        <f t="shared" si="0"/>
        <v>1259</v>
      </c>
      <c r="BJ15" s="274">
        <f t="shared" si="1"/>
        <v>1012</v>
      </c>
      <c r="BK15" s="275">
        <f t="shared" si="2"/>
        <v>0.80381254964257343</v>
      </c>
      <c r="BL15" s="276">
        <f t="shared" si="3"/>
        <v>0.19618745035742657</v>
      </c>
      <c r="BM15" s="277"/>
      <c r="BN15" s="281" t="s">
        <v>455</v>
      </c>
      <c r="BO15" s="283" t="s">
        <v>31</v>
      </c>
      <c r="BP15" s="278">
        <f t="shared" si="4"/>
        <v>1260</v>
      </c>
      <c r="BQ15" s="279">
        <f t="shared" si="5"/>
        <v>1012</v>
      </c>
      <c r="BR15" s="280">
        <f t="shared" si="6"/>
        <v>248</v>
      </c>
      <c r="BS15" s="277"/>
    </row>
    <row r="16" spans="1:71" x14ac:dyDescent="0.2">
      <c r="A16" s="281" t="s">
        <v>456</v>
      </c>
      <c r="B16" s="282" t="s">
        <v>32</v>
      </c>
      <c r="C16" s="269">
        <v>0</v>
      </c>
      <c r="D16" s="269">
        <v>0</v>
      </c>
      <c r="E16" s="269">
        <v>3</v>
      </c>
      <c r="F16" s="269">
        <v>0</v>
      </c>
      <c r="G16" s="269">
        <v>0</v>
      </c>
      <c r="H16" s="269">
        <v>0</v>
      </c>
      <c r="I16" s="269">
        <v>4</v>
      </c>
      <c r="J16" s="269">
        <v>0</v>
      </c>
      <c r="K16" s="269">
        <v>0</v>
      </c>
      <c r="L16" s="269">
        <v>0</v>
      </c>
      <c r="M16" s="269">
        <v>12</v>
      </c>
      <c r="N16" s="269">
        <v>225</v>
      </c>
      <c r="O16" s="269">
        <v>0</v>
      </c>
      <c r="P16" s="269">
        <v>66</v>
      </c>
      <c r="Q16" s="269">
        <v>42</v>
      </c>
      <c r="R16" s="269">
        <v>345</v>
      </c>
      <c r="S16" s="269">
        <v>3</v>
      </c>
      <c r="T16" s="269">
        <v>1</v>
      </c>
      <c r="U16" s="269">
        <v>497</v>
      </c>
      <c r="V16" s="269">
        <v>2</v>
      </c>
      <c r="W16" s="269">
        <v>204</v>
      </c>
      <c r="X16" s="269">
        <v>105</v>
      </c>
      <c r="Y16" s="269">
        <v>271</v>
      </c>
      <c r="Z16" s="269">
        <v>0</v>
      </c>
      <c r="AA16" s="269">
        <v>0</v>
      </c>
      <c r="AB16" s="269">
        <v>0</v>
      </c>
      <c r="AC16" s="269">
        <v>0</v>
      </c>
      <c r="AD16" s="269">
        <v>0</v>
      </c>
      <c r="AE16" s="269">
        <v>0</v>
      </c>
      <c r="AF16" s="269">
        <v>1</v>
      </c>
      <c r="AG16" s="269">
        <v>0</v>
      </c>
      <c r="AH16" s="269">
        <v>1</v>
      </c>
      <c r="AI16" s="269">
        <v>0</v>
      </c>
      <c r="AJ16" s="269">
        <v>0</v>
      </c>
      <c r="AK16" s="269">
        <v>0</v>
      </c>
      <c r="AL16" s="269">
        <v>0</v>
      </c>
      <c r="AM16" s="269">
        <v>0</v>
      </c>
      <c r="AN16" s="269">
        <v>0</v>
      </c>
      <c r="AO16" s="269">
        <v>24</v>
      </c>
      <c r="AP16" s="270">
        <v>1806</v>
      </c>
      <c r="AQ16" s="269">
        <v>0</v>
      </c>
      <c r="AR16" s="269">
        <v>-12</v>
      </c>
      <c r="AS16" s="269">
        <v>0</v>
      </c>
      <c r="AT16" s="269">
        <v>-30</v>
      </c>
      <c r="AU16" s="269">
        <v>-18</v>
      </c>
      <c r="AV16" s="269">
        <v>-3</v>
      </c>
      <c r="AW16" s="270">
        <v>-63</v>
      </c>
      <c r="AX16" s="269">
        <v>1743</v>
      </c>
      <c r="AY16" s="270">
        <v>325</v>
      </c>
      <c r="AZ16" s="270">
        <v>262</v>
      </c>
      <c r="BA16" s="269">
        <v>2068</v>
      </c>
      <c r="BB16" s="270">
        <v>-1648</v>
      </c>
      <c r="BC16" s="269">
        <v>-1386</v>
      </c>
      <c r="BD16" s="270">
        <v>420</v>
      </c>
      <c r="BE16" s="271"/>
      <c r="BG16" s="281" t="s">
        <v>456</v>
      </c>
      <c r="BH16" s="283" t="s">
        <v>32</v>
      </c>
      <c r="BI16" s="273">
        <f t="shared" si="0"/>
        <v>1743</v>
      </c>
      <c r="BJ16" s="274">
        <f t="shared" si="1"/>
        <v>1648</v>
      </c>
      <c r="BK16" s="275">
        <f t="shared" si="2"/>
        <v>0.94549627079747567</v>
      </c>
      <c r="BL16" s="276">
        <f t="shared" si="3"/>
        <v>5.4503729202524331E-2</v>
      </c>
      <c r="BM16" s="277"/>
      <c r="BN16" s="281" t="s">
        <v>456</v>
      </c>
      <c r="BO16" s="283" t="s">
        <v>32</v>
      </c>
      <c r="BP16" s="278">
        <f t="shared" si="4"/>
        <v>325</v>
      </c>
      <c r="BQ16" s="279">
        <f t="shared" si="5"/>
        <v>1648</v>
      </c>
      <c r="BR16" s="280">
        <f t="shared" si="6"/>
        <v>-1323</v>
      </c>
      <c r="BS16" s="277"/>
    </row>
    <row r="17" spans="1:71" x14ac:dyDescent="0.2">
      <c r="A17" s="281" t="s">
        <v>457</v>
      </c>
      <c r="B17" s="282" t="s">
        <v>33</v>
      </c>
      <c r="C17" s="269">
        <v>0</v>
      </c>
      <c r="D17" s="269">
        <v>0</v>
      </c>
      <c r="E17" s="269">
        <v>0</v>
      </c>
      <c r="F17" s="269">
        <v>0</v>
      </c>
      <c r="G17" s="269">
        <v>19</v>
      </c>
      <c r="H17" s="269">
        <v>0</v>
      </c>
      <c r="I17" s="269">
        <v>1</v>
      </c>
      <c r="J17" s="269">
        <v>20</v>
      </c>
      <c r="K17" s="269">
        <v>0</v>
      </c>
      <c r="L17" s="269">
        <v>1</v>
      </c>
      <c r="M17" s="269">
        <v>15</v>
      </c>
      <c r="N17" s="269">
        <v>4</v>
      </c>
      <c r="O17" s="269">
        <v>34</v>
      </c>
      <c r="P17" s="269">
        <v>19</v>
      </c>
      <c r="Q17" s="269">
        <v>14</v>
      </c>
      <c r="R17" s="269">
        <v>73</v>
      </c>
      <c r="S17" s="269">
        <v>4</v>
      </c>
      <c r="T17" s="269">
        <v>6</v>
      </c>
      <c r="U17" s="269">
        <v>722</v>
      </c>
      <c r="V17" s="269">
        <v>5</v>
      </c>
      <c r="W17" s="269">
        <v>92</v>
      </c>
      <c r="X17" s="269">
        <v>367</v>
      </c>
      <c r="Y17" s="269">
        <v>105</v>
      </c>
      <c r="Z17" s="269">
        <v>0</v>
      </c>
      <c r="AA17" s="269">
        <v>0</v>
      </c>
      <c r="AB17" s="269">
        <v>0</v>
      </c>
      <c r="AC17" s="269">
        <v>0</v>
      </c>
      <c r="AD17" s="269">
        <v>0</v>
      </c>
      <c r="AE17" s="269">
        <v>0</v>
      </c>
      <c r="AF17" s="269">
        <v>0</v>
      </c>
      <c r="AG17" s="269">
        <v>0</v>
      </c>
      <c r="AH17" s="269">
        <v>3</v>
      </c>
      <c r="AI17" s="269">
        <v>1</v>
      </c>
      <c r="AJ17" s="269">
        <v>29</v>
      </c>
      <c r="AK17" s="269">
        <v>0</v>
      </c>
      <c r="AL17" s="269">
        <v>2</v>
      </c>
      <c r="AM17" s="269">
        <v>8</v>
      </c>
      <c r="AN17" s="269">
        <v>0</v>
      </c>
      <c r="AO17" s="269">
        <v>20</v>
      </c>
      <c r="AP17" s="270">
        <v>1564</v>
      </c>
      <c r="AQ17" s="269">
        <v>0</v>
      </c>
      <c r="AR17" s="269">
        <v>56</v>
      </c>
      <c r="AS17" s="269">
        <v>0</v>
      </c>
      <c r="AT17" s="269">
        <v>0</v>
      </c>
      <c r="AU17" s="269">
        <v>-22</v>
      </c>
      <c r="AV17" s="269">
        <v>-2</v>
      </c>
      <c r="AW17" s="270">
        <v>32</v>
      </c>
      <c r="AX17" s="269">
        <v>1596</v>
      </c>
      <c r="AY17" s="270">
        <v>65</v>
      </c>
      <c r="AZ17" s="270">
        <v>97</v>
      </c>
      <c r="BA17" s="269">
        <v>1661</v>
      </c>
      <c r="BB17" s="270">
        <v>-1583</v>
      </c>
      <c r="BC17" s="269">
        <v>-1486</v>
      </c>
      <c r="BD17" s="270">
        <v>78</v>
      </c>
      <c r="BE17" s="271"/>
      <c r="BG17" s="281" t="s">
        <v>457</v>
      </c>
      <c r="BH17" s="283" t="s">
        <v>33</v>
      </c>
      <c r="BI17" s="273">
        <f t="shared" si="0"/>
        <v>1596</v>
      </c>
      <c r="BJ17" s="274">
        <f t="shared" si="1"/>
        <v>1583</v>
      </c>
      <c r="BK17" s="275">
        <f t="shared" si="2"/>
        <v>0.99185463659147866</v>
      </c>
      <c r="BL17" s="276">
        <f t="shared" si="3"/>
        <v>8.1453634085213444E-3</v>
      </c>
      <c r="BM17" s="277"/>
      <c r="BN17" s="281" t="s">
        <v>457</v>
      </c>
      <c r="BO17" s="283" t="s">
        <v>33</v>
      </c>
      <c r="BP17" s="278">
        <f t="shared" si="4"/>
        <v>65</v>
      </c>
      <c r="BQ17" s="279">
        <f t="shared" si="5"/>
        <v>1583</v>
      </c>
      <c r="BR17" s="280">
        <f t="shared" si="6"/>
        <v>-1518</v>
      </c>
      <c r="BS17" s="277"/>
    </row>
    <row r="18" spans="1:71" x14ac:dyDescent="0.2">
      <c r="A18" s="281" t="s">
        <v>458</v>
      </c>
      <c r="B18" s="282" t="s">
        <v>34</v>
      </c>
      <c r="C18" s="269">
        <v>11</v>
      </c>
      <c r="D18" s="269">
        <v>0</v>
      </c>
      <c r="E18" s="269">
        <v>17</v>
      </c>
      <c r="F18" s="269">
        <v>0</v>
      </c>
      <c r="G18" s="269">
        <v>82</v>
      </c>
      <c r="H18" s="269">
        <v>0</v>
      </c>
      <c r="I18" s="269">
        <v>4</v>
      </c>
      <c r="J18" s="269">
        <v>35</v>
      </c>
      <c r="K18" s="269">
        <v>0</v>
      </c>
      <c r="L18" s="269">
        <v>2</v>
      </c>
      <c r="M18" s="269">
        <v>16</v>
      </c>
      <c r="N18" s="269">
        <v>0</v>
      </c>
      <c r="O18" s="269">
        <v>0</v>
      </c>
      <c r="P18" s="269">
        <v>20</v>
      </c>
      <c r="Q18" s="269">
        <v>13</v>
      </c>
      <c r="R18" s="269">
        <v>121</v>
      </c>
      <c r="S18" s="269">
        <v>4</v>
      </c>
      <c r="T18" s="269">
        <v>3</v>
      </c>
      <c r="U18" s="269">
        <v>305</v>
      </c>
      <c r="V18" s="269">
        <v>3</v>
      </c>
      <c r="W18" s="269">
        <v>38</v>
      </c>
      <c r="X18" s="269">
        <v>339</v>
      </c>
      <c r="Y18" s="269">
        <v>1114</v>
      </c>
      <c r="Z18" s="269">
        <v>6</v>
      </c>
      <c r="AA18" s="269">
        <v>1</v>
      </c>
      <c r="AB18" s="269">
        <v>0</v>
      </c>
      <c r="AC18" s="269">
        <v>38</v>
      </c>
      <c r="AD18" s="269">
        <v>0</v>
      </c>
      <c r="AE18" s="269">
        <v>6</v>
      </c>
      <c r="AF18" s="269">
        <v>10</v>
      </c>
      <c r="AG18" s="269">
        <v>0</v>
      </c>
      <c r="AH18" s="269">
        <v>65</v>
      </c>
      <c r="AI18" s="269">
        <v>2</v>
      </c>
      <c r="AJ18" s="269">
        <v>5</v>
      </c>
      <c r="AK18" s="269">
        <v>1</v>
      </c>
      <c r="AL18" s="269">
        <v>5</v>
      </c>
      <c r="AM18" s="269">
        <v>46</v>
      </c>
      <c r="AN18" s="269">
        <v>0</v>
      </c>
      <c r="AO18" s="269">
        <v>30</v>
      </c>
      <c r="AP18" s="270">
        <v>2342</v>
      </c>
      <c r="AQ18" s="269">
        <v>5</v>
      </c>
      <c r="AR18" s="269">
        <v>93</v>
      </c>
      <c r="AS18" s="269">
        <v>0</v>
      </c>
      <c r="AT18" s="269">
        <v>18</v>
      </c>
      <c r="AU18" s="269">
        <v>58</v>
      </c>
      <c r="AV18" s="269">
        <v>-2</v>
      </c>
      <c r="AW18" s="270">
        <v>172</v>
      </c>
      <c r="AX18" s="269">
        <v>2514</v>
      </c>
      <c r="AY18" s="270">
        <v>243</v>
      </c>
      <c r="AZ18" s="270">
        <v>415</v>
      </c>
      <c r="BA18" s="269">
        <v>2757</v>
      </c>
      <c r="BB18" s="270">
        <v>-2478</v>
      </c>
      <c r="BC18" s="269">
        <v>-2063</v>
      </c>
      <c r="BD18" s="270">
        <v>279</v>
      </c>
      <c r="BE18" s="271"/>
      <c r="BG18" s="281" t="s">
        <v>458</v>
      </c>
      <c r="BH18" s="283" t="s">
        <v>34</v>
      </c>
      <c r="BI18" s="273">
        <f t="shared" si="0"/>
        <v>2514</v>
      </c>
      <c r="BJ18" s="274">
        <f t="shared" si="1"/>
        <v>2478</v>
      </c>
      <c r="BK18" s="275">
        <f t="shared" si="2"/>
        <v>0.98568019093078763</v>
      </c>
      <c r="BL18" s="276">
        <f t="shared" si="3"/>
        <v>1.4319809069212375E-2</v>
      </c>
      <c r="BM18" s="277"/>
      <c r="BN18" s="281" t="s">
        <v>458</v>
      </c>
      <c r="BO18" s="283" t="s">
        <v>34</v>
      </c>
      <c r="BP18" s="278">
        <f t="shared" si="4"/>
        <v>243</v>
      </c>
      <c r="BQ18" s="279">
        <f t="shared" si="5"/>
        <v>2478</v>
      </c>
      <c r="BR18" s="280">
        <f t="shared" si="6"/>
        <v>-2235</v>
      </c>
      <c r="BS18" s="277"/>
    </row>
    <row r="19" spans="1:71" x14ac:dyDescent="0.2">
      <c r="A19" s="281" t="s">
        <v>459</v>
      </c>
      <c r="B19" s="284" t="s">
        <v>268</v>
      </c>
      <c r="C19" s="269">
        <v>0</v>
      </c>
      <c r="D19" s="269">
        <v>0</v>
      </c>
      <c r="E19" s="269">
        <v>0</v>
      </c>
      <c r="F19" s="269">
        <v>0</v>
      </c>
      <c r="G19" s="269">
        <v>0</v>
      </c>
      <c r="H19" s="269">
        <v>0</v>
      </c>
      <c r="I19" s="269">
        <v>1</v>
      </c>
      <c r="J19" s="269">
        <v>0</v>
      </c>
      <c r="K19" s="269">
        <v>0</v>
      </c>
      <c r="L19" s="269">
        <v>0</v>
      </c>
      <c r="M19" s="269">
        <v>4</v>
      </c>
      <c r="N19" s="269">
        <v>0</v>
      </c>
      <c r="O19" s="269">
        <v>0</v>
      </c>
      <c r="P19" s="269">
        <v>0</v>
      </c>
      <c r="Q19" s="269">
        <v>57</v>
      </c>
      <c r="R19" s="269">
        <v>148</v>
      </c>
      <c r="S19" s="269">
        <v>2</v>
      </c>
      <c r="T19" s="269">
        <v>0</v>
      </c>
      <c r="U19" s="269">
        <v>147</v>
      </c>
      <c r="V19" s="269">
        <v>0</v>
      </c>
      <c r="W19" s="269">
        <v>30</v>
      </c>
      <c r="X19" s="269">
        <v>17</v>
      </c>
      <c r="Y19" s="269">
        <v>75</v>
      </c>
      <c r="Z19" s="269">
        <v>0</v>
      </c>
      <c r="AA19" s="269">
        <v>18</v>
      </c>
      <c r="AB19" s="269">
        <v>0</v>
      </c>
      <c r="AC19" s="269">
        <v>0</v>
      </c>
      <c r="AD19" s="269">
        <v>0</v>
      </c>
      <c r="AE19" s="269">
        <v>0</v>
      </c>
      <c r="AF19" s="269">
        <v>0</v>
      </c>
      <c r="AG19" s="269">
        <v>0</v>
      </c>
      <c r="AH19" s="269">
        <v>5</v>
      </c>
      <c r="AI19" s="269">
        <v>0</v>
      </c>
      <c r="AJ19" s="269">
        <v>0</v>
      </c>
      <c r="AK19" s="269">
        <v>0</v>
      </c>
      <c r="AL19" s="269">
        <v>35</v>
      </c>
      <c r="AM19" s="269">
        <v>0</v>
      </c>
      <c r="AN19" s="269">
        <v>0</v>
      </c>
      <c r="AO19" s="269">
        <v>0</v>
      </c>
      <c r="AP19" s="270">
        <v>539</v>
      </c>
      <c r="AQ19" s="269">
        <v>0</v>
      </c>
      <c r="AR19" s="269">
        <v>4</v>
      </c>
      <c r="AS19" s="269">
        <v>0</v>
      </c>
      <c r="AT19" s="269">
        <v>161</v>
      </c>
      <c r="AU19" s="269">
        <v>640</v>
      </c>
      <c r="AV19" s="269">
        <v>6</v>
      </c>
      <c r="AW19" s="270">
        <v>811</v>
      </c>
      <c r="AX19" s="269">
        <v>1350</v>
      </c>
      <c r="AY19" s="270">
        <v>332</v>
      </c>
      <c r="AZ19" s="270">
        <v>1143</v>
      </c>
      <c r="BA19" s="269">
        <v>1682</v>
      </c>
      <c r="BB19" s="270">
        <v>-1338</v>
      </c>
      <c r="BC19" s="269">
        <v>-195</v>
      </c>
      <c r="BD19" s="270">
        <v>344</v>
      </c>
      <c r="BE19" s="271"/>
      <c r="BG19" s="281" t="s">
        <v>459</v>
      </c>
      <c r="BH19" s="285" t="s">
        <v>268</v>
      </c>
      <c r="BI19" s="273">
        <f t="shared" si="0"/>
        <v>1350</v>
      </c>
      <c r="BJ19" s="274">
        <f t="shared" si="1"/>
        <v>1338</v>
      </c>
      <c r="BK19" s="275">
        <f t="shared" si="2"/>
        <v>0.99111111111111116</v>
      </c>
      <c r="BL19" s="276">
        <f t="shared" si="3"/>
        <v>8.8888888888888351E-3</v>
      </c>
      <c r="BM19" s="277"/>
      <c r="BN19" s="281" t="s">
        <v>459</v>
      </c>
      <c r="BO19" s="285" t="s">
        <v>268</v>
      </c>
      <c r="BP19" s="278">
        <f t="shared" si="4"/>
        <v>332</v>
      </c>
      <c r="BQ19" s="279">
        <f t="shared" si="5"/>
        <v>1338</v>
      </c>
      <c r="BR19" s="280">
        <f t="shared" si="6"/>
        <v>-1006</v>
      </c>
      <c r="BS19" s="277"/>
    </row>
    <row r="20" spans="1:71" x14ac:dyDescent="0.2">
      <c r="A20" s="281" t="s">
        <v>460</v>
      </c>
      <c r="B20" s="284" t="s">
        <v>269</v>
      </c>
      <c r="C20" s="269">
        <v>0</v>
      </c>
      <c r="D20" s="269">
        <v>0</v>
      </c>
      <c r="E20" s="269">
        <v>0</v>
      </c>
      <c r="F20" s="269">
        <v>0</v>
      </c>
      <c r="G20" s="269">
        <v>0</v>
      </c>
      <c r="H20" s="269">
        <v>0</v>
      </c>
      <c r="I20" s="269">
        <v>0</v>
      </c>
      <c r="J20" s="269">
        <v>0</v>
      </c>
      <c r="K20" s="269">
        <v>0</v>
      </c>
      <c r="L20" s="269">
        <v>1</v>
      </c>
      <c r="M20" s="269">
        <v>2</v>
      </c>
      <c r="N20" s="269">
        <v>0</v>
      </c>
      <c r="O20" s="269">
        <v>0</v>
      </c>
      <c r="P20" s="269">
        <v>0</v>
      </c>
      <c r="Q20" s="269">
        <v>2</v>
      </c>
      <c r="R20" s="269">
        <v>550</v>
      </c>
      <c r="S20" s="269">
        <v>0</v>
      </c>
      <c r="T20" s="269">
        <v>0</v>
      </c>
      <c r="U20" s="269">
        <v>26</v>
      </c>
      <c r="V20" s="269">
        <v>0</v>
      </c>
      <c r="W20" s="269">
        <v>3</v>
      </c>
      <c r="X20" s="269">
        <v>4</v>
      </c>
      <c r="Y20" s="269">
        <v>1</v>
      </c>
      <c r="Z20" s="269">
        <v>0</v>
      </c>
      <c r="AA20" s="269">
        <v>0</v>
      </c>
      <c r="AB20" s="269">
        <v>0</v>
      </c>
      <c r="AC20" s="269">
        <v>0</v>
      </c>
      <c r="AD20" s="269">
        <v>0</v>
      </c>
      <c r="AE20" s="269">
        <v>0</v>
      </c>
      <c r="AF20" s="269">
        <v>0</v>
      </c>
      <c r="AG20" s="269">
        <v>0</v>
      </c>
      <c r="AH20" s="269">
        <v>0</v>
      </c>
      <c r="AI20" s="269">
        <v>0</v>
      </c>
      <c r="AJ20" s="269">
        <v>0</v>
      </c>
      <c r="AK20" s="269">
        <v>0</v>
      </c>
      <c r="AL20" s="269">
        <v>50</v>
      </c>
      <c r="AM20" s="269">
        <v>0</v>
      </c>
      <c r="AN20" s="269">
        <v>0</v>
      </c>
      <c r="AO20" s="269">
        <v>0</v>
      </c>
      <c r="AP20" s="270">
        <v>639</v>
      </c>
      <c r="AQ20" s="269">
        <v>0</v>
      </c>
      <c r="AR20" s="269">
        <v>3</v>
      </c>
      <c r="AS20" s="269">
        <v>0</v>
      </c>
      <c r="AT20" s="269">
        <v>95</v>
      </c>
      <c r="AU20" s="269">
        <v>1089</v>
      </c>
      <c r="AV20" s="269">
        <v>6</v>
      </c>
      <c r="AW20" s="270">
        <v>1193</v>
      </c>
      <c r="AX20" s="269">
        <v>1832</v>
      </c>
      <c r="AY20" s="270">
        <v>3608</v>
      </c>
      <c r="AZ20" s="270">
        <v>4801</v>
      </c>
      <c r="BA20" s="269">
        <v>5440</v>
      </c>
      <c r="BB20" s="270">
        <v>-1832</v>
      </c>
      <c r="BC20" s="269">
        <v>2969</v>
      </c>
      <c r="BD20" s="270">
        <v>3608</v>
      </c>
      <c r="BE20" s="271"/>
      <c r="BG20" s="281" t="s">
        <v>460</v>
      </c>
      <c r="BH20" s="285" t="s">
        <v>269</v>
      </c>
      <c r="BI20" s="273">
        <f t="shared" si="0"/>
        <v>1832</v>
      </c>
      <c r="BJ20" s="274">
        <f t="shared" si="1"/>
        <v>1832</v>
      </c>
      <c r="BK20" s="275">
        <f t="shared" si="2"/>
        <v>1</v>
      </c>
      <c r="BL20" s="276">
        <f t="shared" si="3"/>
        <v>0</v>
      </c>
      <c r="BM20" s="277"/>
      <c r="BN20" s="281" t="s">
        <v>460</v>
      </c>
      <c r="BO20" s="285" t="s">
        <v>269</v>
      </c>
      <c r="BP20" s="278">
        <f t="shared" si="4"/>
        <v>3608</v>
      </c>
      <c r="BQ20" s="279">
        <f t="shared" si="5"/>
        <v>1832</v>
      </c>
      <c r="BR20" s="280">
        <f t="shared" si="6"/>
        <v>1776</v>
      </c>
      <c r="BS20" s="277"/>
    </row>
    <row r="21" spans="1:71" x14ac:dyDescent="0.2">
      <c r="A21" s="281" t="s">
        <v>461</v>
      </c>
      <c r="B21" s="284" t="s">
        <v>270</v>
      </c>
      <c r="C21" s="269">
        <v>3</v>
      </c>
      <c r="D21" s="269">
        <v>0</v>
      </c>
      <c r="E21" s="269">
        <v>0</v>
      </c>
      <c r="F21" s="269">
        <v>0</v>
      </c>
      <c r="G21" s="269">
        <v>0</v>
      </c>
      <c r="H21" s="269">
        <v>0</v>
      </c>
      <c r="I21" s="269">
        <v>0</v>
      </c>
      <c r="J21" s="269">
        <v>0</v>
      </c>
      <c r="K21" s="269">
        <v>0</v>
      </c>
      <c r="L21" s="269">
        <v>0</v>
      </c>
      <c r="M21" s="269">
        <v>0</v>
      </c>
      <c r="N21" s="269">
        <v>0</v>
      </c>
      <c r="O21" s="269">
        <v>0</v>
      </c>
      <c r="P21" s="269">
        <v>0</v>
      </c>
      <c r="Q21" s="269">
        <v>1</v>
      </c>
      <c r="R21" s="269">
        <v>21</v>
      </c>
      <c r="S21" s="269">
        <v>10</v>
      </c>
      <c r="T21" s="269">
        <v>0</v>
      </c>
      <c r="U21" s="269">
        <v>11</v>
      </c>
      <c r="V21" s="269">
        <v>0</v>
      </c>
      <c r="W21" s="269">
        <v>1</v>
      </c>
      <c r="X21" s="269">
        <v>6</v>
      </c>
      <c r="Y21" s="269">
        <v>2</v>
      </c>
      <c r="Z21" s="269">
        <v>0</v>
      </c>
      <c r="AA21" s="269">
        <v>0</v>
      </c>
      <c r="AB21" s="269">
        <v>0</v>
      </c>
      <c r="AC21" s="269">
        <v>15</v>
      </c>
      <c r="AD21" s="269">
        <v>0</v>
      </c>
      <c r="AE21" s="269">
        <v>0</v>
      </c>
      <c r="AF21" s="269">
        <v>0</v>
      </c>
      <c r="AG21" s="269">
        <v>0</v>
      </c>
      <c r="AH21" s="269">
        <v>47</v>
      </c>
      <c r="AI21" s="269">
        <v>0</v>
      </c>
      <c r="AJ21" s="269">
        <v>237</v>
      </c>
      <c r="AK21" s="269">
        <v>0</v>
      </c>
      <c r="AL21" s="269">
        <v>19</v>
      </c>
      <c r="AM21" s="269">
        <v>9</v>
      </c>
      <c r="AN21" s="269">
        <v>1</v>
      </c>
      <c r="AO21" s="269">
        <v>38</v>
      </c>
      <c r="AP21" s="270">
        <v>421</v>
      </c>
      <c r="AQ21" s="269">
        <v>4</v>
      </c>
      <c r="AR21" s="269">
        <v>38</v>
      </c>
      <c r="AS21" s="269">
        <v>0</v>
      </c>
      <c r="AT21" s="269">
        <v>468</v>
      </c>
      <c r="AU21" s="269">
        <v>698</v>
      </c>
      <c r="AV21" s="269">
        <v>4</v>
      </c>
      <c r="AW21" s="270">
        <v>1212</v>
      </c>
      <c r="AX21" s="269">
        <v>1633</v>
      </c>
      <c r="AY21" s="270">
        <v>42</v>
      </c>
      <c r="AZ21" s="270">
        <v>1254</v>
      </c>
      <c r="BA21" s="269">
        <v>1675</v>
      </c>
      <c r="BB21" s="270">
        <v>-1573</v>
      </c>
      <c r="BC21" s="269">
        <v>-319</v>
      </c>
      <c r="BD21" s="270">
        <v>102</v>
      </c>
      <c r="BE21" s="271"/>
      <c r="BG21" s="281" t="s">
        <v>461</v>
      </c>
      <c r="BH21" s="285" t="s">
        <v>270</v>
      </c>
      <c r="BI21" s="273">
        <f t="shared" si="0"/>
        <v>1633</v>
      </c>
      <c r="BJ21" s="274">
        <f t="shared" si="1"/>
        <v>1573</v>
      </c>
      <c r="BK21" s="275">
        <f t="shared" si="2"/>
        <v>0.96325780771586034</v>
      </c>
      <c r="BL21" s="276">
        <f t="shared" si="3"/>
        <v>3.6742192284139663E-2</v>
      </c>
      <c r="BM21" s="277"/>
      <c r="BN21" s="281" t="s">
        <v>461</v>
      </c>
      <c r="BO21" s="285" t="s">
        <v>270</v>
      </c>
      <c r="BP21" s="278">
        <f t="shared" si="4"/>
        <v>42</v>
      </c>
      <c r="BQ21" s="279">
        <f t="shared" si="5"/>
        <v>1573</v>
      </c>
      <c r="BR21" s="280">
        <f t="shared" si="6"/>
        <v>-1531</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1</v>
      </c>
      <c r="Q22" s="269">
        <v>3</v>
      </c>
      <c r="R22" s="269">
        <v>36</v>
      </c>
      <c r="S22" s="269">
        <v>14</v>
      </c>
      <c r="T22" s="269">
        <v>40</v>
      </c>
      <c r="U22" s="269">
        <v>1625</v>
      </c>
      <c r="V22" s="269">
        <v>32</v>
      </c>
      <c r="W22" s="269">
        <v>41</v>
      </c>
      <c r="X22" s="269">
        <v>212</v>
      </c>
      <c r="Y22" s="269">
        <v>4</v>
      </c>
      <c r="Z22" s="269">
        <v>0</v>
      </c>
      <c r="AA22" s="269">
        <v>0</v>
      </c>
      <c r="AB22" s="269">
        <v>0</v>
      </c>
      <c r="AC22" s="269">
        <v>0</v>
      </c>
      <c r="AD22" s="269">
        <v>0</v>
      </c>
      <c r="AE22" s="269">
        <v>0</v>
      </c>
      <c r="AF22" s="269">
        <v>0</v>
      </c>
      <c r="AG22" s="269">
        <v>0</v>
      </c>
      <c r="AH22" s="269">
        <v>32</v>
      </c>
      <c r="AI22" s="269">
        <v>19</v>
      </c>
      <c r="AJ22" s="269">
        <v>0</v>
      </c>
      <c r="AK22" s="269">
        <v>0</v>
      </c>
      <c r="AL22" s="269">
        <v>50</v>
      </c>
      <c r="AM22" s="269">
        <v>0</v>
      </c>
      <c r="AN22" s="269">
        <v>1</v>
      </c>
      <c r="AO22" s="269">
        <v>56</v>
      </c>
      <c r="AP22" s="270">
        <v>2166</v>
      </c>
      <c r="AQ22" s="269">
        <v>0</v>
      </c>
      <c r="AR22" s="269">
        <v>52</v>
      </c>
      <c r="AS22" s="269">
        <v>0</v>
      </c>
      <c r="AT22" s="269">
        <v>0</v>
      </c>
      <c r="AU22" s="269">
        <v>0</v>
      </c>
      <c r="AV22" s="269">
        <v>-8</v>
      </c>
      <c r="AW22" s="270">
        <v>44</v>
      </c>
      <c r="AX22" s="269">
        <v>2210</v>
      </c>
      <c r="AY22" s="270">
        <v>128</v>
      </c>
      <c r="AZ22" s="270">
        <v>172</v>
      </c>
      <c r="BA22" s="269">
        <v>2338</v>
      </c>
      <c r="BB22" s="270">
        <v>-2198</v>
      </c>
      <c r="BC22" s="269">
        <v>-2026</v>
      </c>
      <c r="BD22" s="270">
        <v>140</v>
      </c>
      <c r="BE22" s="271"/>
      <c r="BG22" s="281" t="s">
        <v>462</v>
      </c>
      <c r="BH22" s="285" t="s">
        <v>280</v>
      </c>
      <c r="BI22" s="273">
        <f t="shared" si="0"/>
        <v>2210</v>
      </c>
      <c r="BJ22" s="274">
        <f t="shared" si="1"/>
        <v>2198</v>
      </c>
      <c r="BK22" s="275">
        <f t="shared" si="2"/>
        <v>0.99457013574660635</v>
      </c>
      <c r="BL22" s="276">
        <f t="shared" si="3"/>
        <v>5.4298642533936459E-3</v>
      </c>
      <c r="BM22" s="277"/>
      <c r="BN22" s="281" t="s">
        <v>462</v>
      </c>
      <c r="BO22" s="285" t="s">
        <v>280</v>
      </c>
      <c r="BP22" s="278">
        <f t="shared" si="4"/>
        <v>128</v>
      </c>
      <c r="BQ22" s="279">
        <f t="shared" si="5"/>
        <v>2198</v>
      </c>
      <c r="BR22" s="280">
        <f t="shared" si="6"/>
        <v>-2070</v>
      </c>
      <c r="BS22" s="277"/>
    </row>
    <row r="23" spans="1:71" x14ac:dyDescent="0.2">
      <c r="A23" s="281" t="s">
        <v>463</v>
      </c>
      <c r="B23" s="282" t="s">
        <v>35</v>
      </c>
      <c r="C23" s="269">
        <v>0</v>
      </c>
      <c r="D23" s="269">
        <v>0</v>
      </c>
      <c r="E23" s="269">
        <v>17</v>
      </c>
      <c r="F23" s="269">
        <v>0</v>
      </c>
      <c r="G23" s="269">
        <v>0</v>
      </c>
      <c r="H23" s="269">
        <v>0</v>
      </c>
      <c r="I23" s="269">
        <v>0</v>
      </c>
      <c r="J23" s="269">
        <v>0</v>
      </c>
      <c r="K23" s="269">
        <v>0</v>
      </c>
      <c r="L23" s="269">
        <v>0</v>
      </c>
      <c r="M23" s="269">
        <v>0</v>
      </c>
      <c r="N23" s="269">
        <v>0</v>
      </c>
      <c r="O23" s="269">
        <v>0</v>
      </c>
      <c r="P23" s="269">
        <v>0</v>
      </c>
      <c r="Q23" s="269">
        <v>8</v>
      </c>
      <c r="R23" s="269">
        <v>85</v>
      </c>
      <c r="S23" s="269">
        <v>2</v>
      </c>
      <c r="T23" s="269">
        <v>3</v>
      </c>
      <c r="U23" s="269">
        <v>1287</v>
      </c>
      <c r="V23" s="269">
        <v>2</v>
      </c>
      <c r="W23" s="269">
        <v>121</v>
      </c>
      <c r="X23" s="269">
        <v>41</v>
      </c>
      <c r="Y23" s="269">
        <v>93</v>
      </c>
      <c r="Z23" s="269">
        <v>0</v>
      </c>
      <c r="AA23" s="269">
        <v>0</v>
      </c>
      <c r="AB23" s="269">
        <v>0</v>
      </c>
      <c r="AC23" s="269">
        <v>2</v>
      </c>
      <c r="AD23" s="269">
        <v>0</v>
      </c>
      <c r="AE23" s="269">
        <v>0</v>
      </c>
      <c r="AF23" s="269">
        <v>1</v>
      </c>
      <c r="AG23" s="269">
        <v>0</v>
      </c>
      <c r="AH23" s="269">
        <v>27</v>
      </c>
      <c r="AI23" s="269">
        <v>6</v>
      </c>
      <c r="AJ23" s="269">
        <v>2</v>
      </c>
      <c r="AK23" s="269">
        <v>0</v>
      </c>
      <c r="AL23" s="269">
        <v>28</v>
      </c>
      <c r="AM23" s="269">
        <v>1</v>
      </c>
      <c r="AN23" s="269">
        <v>0</v>
      </c>
      <c r="AO23" s="269">
        <v>6</v>
      </c>
      <c r="AP23" s="270">
        <v>1732</v>
      </c>
      <c r="AQ23" s="269">
        <v>15</v>
      </c>
      <c r="AR23" s="269">
        <v>1120</v>
      </c>
      <c r="AS23" s="269">
        <v>0</v>
      </c>
      <c r="AT23" s="269">
        <v>307</v>
      </c>
      <c r="AU23" s="269">
        <v>712</v>
      </c>
      <c r="AV23" s="269">
        <v>97</v>
      </c>
      <c r="AW23" s="270">
        <v>2251</v>
      </c>
      <c r="AX23" s="269">
        <v>3983</v>
      </c>
      <c r="AY23" s="270">
        <v>8891</v>
      </c>
      <c r="AZ23" s="270">
        <v>11142</v>
      </c>
      <c r="BA23" s="269">
        <v>12874</v>
      </c>
      <c r="BB23" s="270">
        <v>-2058</v>
      </c>
      <c r="BC23" s="269">
        <v>9084</v>
      </c>
      <c r="BD23" s="270">
        <v>10816</v>
      </c>
      <c r="BE23" s="271"/>
      <c r="BG23" s="281" t="s">
        <v>463</v>
      </c>
      <c r="BH23" s="283" t="s">
        <v>35</v>
      </c>
      <c r="BI23" s="273">
        <f t="shared" si="0"/>
        <v>3983</v>
      </c>
      <c r="BJ23" s="274">
        <f t="shared" si="1"/>
        <v>2058</v>
      </c>
      <c r="BK23" s="275">
        <f t="shared" si="2"/>
        <v>0.51669595782073818</v>
      </c>
      <c r="BL23" s="276">
        <f t="shared" si="3"/>
        <v>0.48330404217926182</v>
      </c>
      <c r="BM23" s="277"/>
      <c r="BN23" s="281" t="s">
        <v>463</v>
      </c>
      <c r="BO23" s="283" t="s">
        <v>35</v>
      </c>
      <c r="BP23" s="278">
        <f t="shared" si="4"/>
        <v>8891</v>
      </c>
      <c r="BQ23" s="279">
        <f t="shared" si="5"/>
        <v>2058</v>
      </c>
      <c r="BR23" s="280">
        <f t="shared" si="6"/>
        <v>6833</v>
      </c>
      <c r="BS23" s="277"/>
    </row>
    <row r="24" spans="1:71" x14ac:dyDescent="0.2">
      <c r="A24" s="281" t="s">
        <v>464</v>
      </c>
      <c r="B24" s="282" t="s">
        <v>465</v>
      </c>
      <c r="C24" s="269">
        <v>0</v>
      </c>
      <c r="D24" s="269">
        <v>0</v>
      </c>
      <c r="E24" s="269">
        <v>1</v>
      </c>
      <c r="F24" s="269">
        <v>0</v>
      </c>
      <c r="G24" s="269">
        <v>0</v>
      </c>
      <c r="H24" s="269">
        <v>0</v>
      </c>
      <c r="I24" s="269">
        <v>0</v>
      </c>
      <c r="J24" s="269">
        <v>0</v>
      </c>
      <c r="K24" s="269">
        <v>0</v>
      </c>
      <c r="L24" s="269">
        <v>0</v>
      </c>
      <c r="M24" s="269">
        <v>0</v>
      </c>
      <c r="N24" s="269">
        <v>0</v>
      </c>
      <c r="O24" s="269">
        <v>0</v>
      </c>
      <c r="P24" s="269">
        <v>0</v>
      </c>
      <c r="Q24" s="269">
        <v>0</v>
      </c>
      <c r="R24" s="269">
        <v>1</v>
      </c>
      <c r="S24" s="269">
        <v>0</v>
      </c>
      <c r="T24" s="269">
        <v>0</v>
      </c>
      <c r="U24" s="269">
        <v>0</v>
      </c>
      <c r="V24" s="269">
        <v>3</v>
      </c>
      <c r="W24" s="269">
        <v>24</v>
      </c>
      <c r="X24" s="269">
        <v>1</v>
      </c>
      <c r="Y24" s="269">
        <v>19</v>
      </c>
      <c r="Z24" s="269">
        <v>0</v>
      </c>
      <c r="AA24" s="269">
        <v>0</v>
      </c>
      <c r="AB24" s="269">
        <v>0</v>
      </c>
      <c r="AC24" s="269">
        <v>3</v>
      </c>
      <c r="AD24" s="269">
        <v>0</v>
      </c>
      <c r="AE24" s="269">
        <v>0</v>
      </c>
      <c r="AF24" s="269">
        <v>1</v>
      </c>
      <c r="AG24" s="269">
        <v>0</v>
      </c>
      <c r="AH24" s="269">
        <v>25</v>
      </c>
      <c r="AI24" s="269">
        <v>1</v>
      </c>
      <c r="AJ24" s="269">
        <v>0</v>
      </c>
      <c r="AK24" s="269">
        <v>0</v>
      </c>
      <c r="AL24" s="269">
        <v>7</v>
      </c>
      <c r="AM24" s="269">
        <v>3</v>
      </c>
      <c r="AN24" s="269">
        <v>0</v>
      </c>
      <c r="AO24" s="269">
        <v>0</v>
      </c>
      <c r="AP24" s="270">
        <v>89</v>
      </c>
      <c r="AQ24" s="269">
        <v>2</v>
      </c>
      <c r="AR24" s="269">
        <v>1093</v>
      </c>
      <c r="AS24" s="269">
        <v>0</v>
      </c>
      <c r="AT24" s="269">
        <v>903</v>
      </c>
      <c r="AU24" s="269">
        <v>317</v>
      </c>
      <c r="AV24" s="269">
        <v>-1</v>
      </c>
      <c r="AW24" s="270">
        <v>2314</v>
      </c>
      <c r="AX24" s="269">
        <v>2403</v>
      </c>
      <c r="AY24" s="270">
        <v>60</v>
      </c>
      <c r="AZ24" s="270">
        <v>2374</v>
      </c>
      <c r="BA24" s="269">
        <v>2463</v>
      </c>
      <c r="BB24" s="270">
        <v>-2366</v>
      </c>
      <c r="BC24" s="269">
        <v>8</v>
      </c>
      <c r="BD24" s="270">
        <v>97</v>
      </c>
      <c r="BE24" s="271"/>
      <c r="BG24" s="281" t="s">
        <v>464</v>
      </c>
      <c r="BH24" s="283" t="s">
        <v>465</v>
      </c>
      <c r="BI24" s="273">
        <f t="shared" si="0"/>
        <v>2403</v>
      </c>
      <c r="BJ24" s="274">
        <f t="shared" si="1"/>
        <v>2366</v>
      </c>
      <c r="BK24" s="275">
        <f t="shared" si="2"/>
        <v>0.98460258010819812</v>
      </c>
      <c r="BL24" s="276">
        <f t="shared" si="3"/>
        <v>1.5397419891801878E-2</v>
      </c>
      <c r="BM24" s="277"/>
      <c r="BN24" s="281" t="s">
        <v>464</v>
      </c>
      <c r="BO24" s="283" t="s">
        <v>465</v>
      </c>
      <c r="BP24" s="278">
        <f t="shared" si="4"/>
        <v>60</v>
      </c>
      <c r="BQ24" s="279">
        <f t="shared" si="5"/>
        <v>2366</v>
      </c>
      <c r="BR24" s="280">
        <f t="shared" si="6"/>
        <v>-2306</v>
      </c>
      <c r="BS24" s="277"/>
    </row>
    <row r="25" spans="1:71" x14ac:dyDescent="0.2">
      <c r="A25" s="281" t="s">
        <v>466</v>
      </c>
      <c r="B25" s="282" t="s">
        <v>191</v>
      </c>
      <c r="C25" s="269">
        <v>0</v>
      </c>
      <c r="D25" s="269">
        <v>0</v>
      </c>
      <c r="E25" s="269">
        <v>512</v>
      </c>
      <c r="F25" s="269">
        <v>0</v>
      </c>
      <c r="G25" s="269">
        <v>0</v>
      </c>
      <c r="H25" s="269">
        <v>0</v>
      </c>
      <c r="I25" s="269">
        <v>0</v>
      </c>
      <c r="J25" s="269">
        <v>0</v>
      </c>
      <c r="K25" s="269">
        <v>0</v>
      </c>
      <c r="L25" s="269">
        <v>0</v>
      </c>
      <c r="M25" s="269">
        <v>0</v>
      </c>
      <c r="N25" s="269">
        <v>0</v>
      </c>
      <c r="O25" s="269">
        <v>0</v>
      </c>
      <c r="P25" s="269">
        <v>0</v>
      </c>
      <c r="Q25" s="269">
        <v>0</v>
      </c>
      <c r="R25" s="269">
        <v>2</v>
      </c>
      <c r="S25" s="269">
        <v>0</v>
      </c>
      <c r="T25" s="269">
        <v>0</v>
      </c>
      <c r="U25" s="269">
        <v>0</v>
      </c>
      <c r="V25" s="269">
        <v>0</v>
      </c>
      <c r="W25" s="269">
        <v>1727</v>
      </c>
      <c r="X25" s="269">
        <v>0</v>
      </c>
      <c r="Y25" s="269">
        <v>0</v>
      </c>
      <c r="Z25" s="269">
        <v>0</v>
      </c>
      <c r="AA25" s="269">
        <v>0</v>
      </c>
      <c r="AB25" s="269">
        <v>0</v>
      </c>
      <c r="AC25" s="269">
        <v>0</v>
      </c>
      <c r="AD25" s="269">
        <v>0</v>
      </c>
      <c r="AE25" s="269">
        <v>0</v>
      </c>
      <c r="AF25" s="269">
        <v>23</v>
      </c>
      <c r="AG25" s="269">
        <v>0</v>
      </c>
      <c r="AH25" s="269">
        <v>80</v>
      </c>
      <c r="AI25" s="269">
        <v>1</v>
      </c>
      <c r="AJ25" s="269">
        <v>0</v>
      </c>
      <c r="AK25" s="269">
        <v>0</v>
      </c>
      <c r="AL25" s="269">
        <v>123</v>
      </c>
      <c r="AM25" s="269">
        <v>0</v>
      </c>
      <c r="AN25" s="269">
        <v>0</v>
      </c>
      <c r="AO25" s="269">
        <v>0</v>
      </c>
      <c r="AP25" s="270">
        <v>2468</v>
      </c>
      <c r="AQ25" s="269">
        <v>0</v>
      </c>
      <c r="AR25" s="269">
        <v>2011</v>
      </c>
      <c r="AS25" s="269">
        <v>0</v>
      </c>
      <c r="AT25" s="269">
        <v>849</v>
      </c>
      <c r="AU25" s="269">
        <v>572</v>
      </c>
      <c r="AV25" s="269">
        <v>26</v>
      </c>
      <c r="AW25" s="270">
        <v>3458</v>
      </c>
      <c r="AX25" s="269">
        <v>5926</v>
      </c>
      <c r="AY25" s="270">
        <v>3161</v>
      </c>
      <c r="AZ25" s="270">
        <v>6619</v>
      </c>
      <c r="BA25" s="269">
        <v>9087</v>
      </c>
      <c r="BB25" s="270">
        <v>-5392</v>
      </c>
      <c r="BC25" s="269">
        <v>1227</v>
      </c>
      <c r="BD25" s="270">
        <v>3695</v>
      </c>
      <c r="BE25" s="271"/>
      <c r="BG25" s="281" t="s">
        <v>466</v>
      </c>
      <c r="BH25" s="283" t="s">
        <v>191</v>
      </c>
      <c r="BI25" s="273">
        <f t="shared" si="0"/>
        <v>5926</v>
      </c>
      <c r="BJ25" s="274">
        <f t="shared" si="1"/>
        <v>5392</v>
      </c>
      <c r="BK25" s="275">
        <f t="shared" si="2"/>
        <v>0.90988862639217005</v>
      </c>
      <c r="BL25" s="276">
        <f t="shared" si="3"/>
        <v>9.0111373607829948E-2</v>
      </c>
      <c r="BM25" s="277"/>
      <c r="BN25" s="281" t="s">
        <v>466</v>
      </c>
      <c r="BO25" s="283" t="s">
        <v>191</v>
      </c>
      <c r="BP25" s="278">
        <f t="shared" si="4"/>
        <v>3161</v>
      </c>
      <c r="BQ25" s="279">
        <f t="shared" si="5"/>
        <v>5392</v>
      </c>
      <c r="BR25" s="280">
        <f t="shared" si="6"/>
        <v>-2231</v>
      </c>
      <c r="BS25" s="277"/>
    </row>
    <row r="26" spans="1:71" x14ac:dyDescent="0.2">
      <c r="A26" s="281" t="s">
        <v>467</v>
      </c>
      <c r="B26" s="282" t="s">
        <v>50</v>
      </c>
      <c r="C26" s="269">
        <v>11</v>
      </c>
      <c r="D26" s="269">
        <v>0</v>
      </c>
      <c r="E26" s="269">
        <v>77</v>
      </c>
      <c r="F26" s="269">
        <v>0</v>
      </c>
      <c r="G26" s="269">
        <v>113</v>
      </c>
      <c r="H26" s="269">
        <v>1</v>
      </c>
      <c r="I26" s="269">
        <v>3</v>
      </c>
      <c r="J26" s="269">
        <v>13</v>
      </c>
      <c r="K26" s="269">
        <v>0</v>
      </c>
      <c r="L26" s="269">
        <v>1</v>
      </c>
      <c r="M26" s="269">
        <v>15</v>
      </c>
      <c r="N26" s="269">
        <v>4</v>
      </c>
      <c r="O26" s="269">
        <v>3</v>
      </c>
      <c r="P26" s="269">
        <v>1</v>
      </c>
      <c r="Q26" s="269">
        <v>0</v>
      </c>
      <c r="R26" s="269">
        <v>11</v>
      </c>
      <c r="S26" s="269">
        <v>0</v>
      </c>
      <c r="T26" s="269">
        <v>1</v>
      </c>
      <c r="U26" s="269">
        <v>45</v>
      </c>
      <c r="V26" s="269">
        <v>0</v>
      </c>
      <c r="W26" s="269">
        <v>5</v>
      </c>
      <c r="X26" s="269">
        <v>679</v>
      </c>
      <c r="Y26" s="269">
        <v>37</v>
      </c>
      <c r="Z26" s="269">
        <v>58</v>
      </c>
      <c r="AA26" s="269">
        <v>6</v>
      </c>
      <c r="AB26" s="269">
        <v>3</v>
      </c>
      <c r="AC26" s="269">
        <v>78</v>
      </c>
      <c r="AD26" s="269">
        <v>37</v>
      </c>
      <c r="AE26" s="269">
        <v>0</v>
      </c>
      <c r="AF26" s="269">
        <v>16</v>
      </c>
      <c r="AG26" s="269">
        <v>0</v>
      </c>
      <c r="AH26" s="269">
        <v>129</v>
      </c>
      <c r="AI26" s="269">
        <v>222</v>
      </c>
      <c r="AJ26" s="269">
        <v>60</v>
      </c>
      <c r="AK26" s="269">
        <v>24</v>
      </c>
      <c r="AL26" s="269">
        <v>34</v>
      </c>
      <c r="AM26" s="269">
        <v>95</v>
      </c>
      <c r="AN26" s="269">
        <v>132</v>
      </c>
      <c r="AO26" s="269">
        <v>234</v>
      </c>
      <c r="AP26" s="270">
        <v>2148</v>
      </c>
      <c r="AQ26" s="269">
        <v>56</v>
      </c>
      <c r="AR26" s="269">
        <v>973</v>
      </c>
      <c r="AS26" s="269">
        <v>0</v>
      </c>
      <c r="AT26" s="269">
        <v>106</v>
      </c>
      <c r="AU26" s="269">
        <v>122</v>
      </c>
      <c r="AV26" s="269">
        <v>99</v>
      </c>
      <c r="AW26" s="270">
        <v>1356</v>
      </c>
      <c r="AX26" s="269">
        <v>3504</v>
      </c>
      <c r="AY26" s="270">
        <v>11803</v>
      </c>
      <c r="AZ26" s="270">
        <v>13159</v>
      </c>
      <c r="BA26" s="269">
        <v>15307</v>
      </c>
      <c r="BB26" s="270">
        <v>-1181</v>
      </c>
      <c r="BC26" s="269">
        <v>11978</v>
      </c>
      <c r="BD26" s="270">
        <v>14126</v>
      </c>
      <c r="BE26" s="271"/>
      <c r="BG26" s="281" t="s">
        <v>467</v>
      </c>
      <c r="BH26" s="283" t="s">
        <v>50</v>
      </c>
      <c r="BI26" s="273">
        <f t="shared" si="0"/>
        <v>3504</v>
      </c>
      <c r="BJ26" s="274">
        <f t="shared" si="1"/>
        <v>1181</v>
      </c>
      <c r="BK26" s="275">
        <f t="shared" si="2"/>
        <v>0.3370433789954338</v>
      </c>
      <c r="BL26" s="276">
        <f t="shared" si="3"/>
        <v>0.6629566210045662</v>
      </c>
      <c r="BM26" s="277"/>
      <c r="BN26" s="281" t="s">
        <v>467</v>
      </c>
      <c r="BO26" s="283" t="s">
        <v>50</v>
      </c>
      <c r="BP26" s="278">
        <f t="shared" si="4"/>
        <v>11803</v>
      </c>
      <c r="BQ26" s="279">
        <f t="shared" si="5"/>
        <v>1181</v>
      </c>
      <c r="BR26" s="280">
        <f t="shared" si="6"/>
        <v>10622</v>
      </c>
      <c r="BS26" s="277"/>
    </row>
    <row r="27" spans="1:71" x14ac:dyDescent="0.2">
      <c r="A27" s="281" t="s">
        <v>468</v>
      </c>
      <c r="B27" s="282" t="s">
        <v>36</v>
      </c>
      <c r="C27" s="269">
        <v>24</v>
      </c>
      <c r="D27" s="269">
        <v>0</v>
      </c>
      <c r="E27" s="269">
        <v>9</v>
      </c>
      <c r="F27" s="269">
        <v>0</v>
      </c>
      <c r="G27" s="269">
        <v>6</v>
      </c>
      <c r="H27" s="269">
        <v>0</v>
      </c>
      <c r="I27" s="269">
        <v>1</v>
      </c>
      <c r="J27" s="269">
        <v>12</v>
      </c>
      <c r="K27" s="269">
        <v>0</v>
      </c>
      <c r="L27" s="269">
        <v>1</v>
      </c>
      <c r="M27" s="269">
        <v>9</v>
      </c>
      <c r="N27" s="269">
        <v>2</v>
      </c>
      <c r="O27" s="269">
        <v>0</v>
      </c>
      <c r="P27" s="269">
        <v>1</v>
      </c>
      <c r="Q27" s="269">
        <v>1</v>
      </c>
      <c r="R27" s="269">
        <v>6</v>
      </c>
      <c r="S27" s="269">
        <v>0</v>
      </c>
      <c r="T27" s="269">
        <v>1</v>
      </c>
      <c r="U27" s="269">
        <v>18</v>
      </c>
      <c r="V27" s="269">
        <v>0</v>
      </c>
      <c r="W27" s="269">
        <v>2</v>
      </c>
      <c r="X27" s="269">
        <v>18</v>
      </c>
      <c r="Y27" s="269">
        <v>7</v>
      </c>
      <c r="Z27" s="269">
        <v>111</v>
      </c>
      <c r="AA27" s="269">
        <v>51</v>
      </c>
      <c r="AB27" s="269">
        <v>2</v>
      </c>
      <c r="AC27" s="269">
        <v>38</v>
      </c>
      <c r="AD27" s="269">
        <v>6</v>
      </c>
      <c r="AE27" s="269">
        <v>162</v>
      </c>
      <c r="AF27" s="269">
        <v>20</v>
      </c>
      <c r="AG27" s="269">
        <v>0</v>
      </c>
      <c r="AH27" s="269">
        <v>120</v>
      </c>
      <c r="AI27" s="269">
        <v>69</v>
      </c>
      <c r="AJ27" s="269">
        <v>40</v>
      </c>
      <c r="AK27" s="269">
        <v>1</v>
      </c>
      <c r="AL27" s="269">
        <v>5</v>
      </c>
      <c r="AM27" s="269">
        <v>40</v>
      </c>
      <c r="AN27" s="269">
        <v>0</v>
      </c>
      <c r="AO27" s="269">
        <v>0</v>
      </c>
      <c r="AP27" s="270">
        <v>783</v>
      </c>
      <c r="AQ27" s="269">
        <v>0</v>
      </c>
      <c r="AR27" s="269">
        <v>0</v>
      </c>
      <c r="AS27" s="269">
        <v>0</v>
      </c>
      <c r="AT27" s="269">
        <v>8397</v>
      </c>
      <c r="AU27" s="269">
        <v>1751</v>
      </c>
      <c r="AV27" s="269">
        <v>0</v>
      </c>
      <c r="AW27" s="270">
        <v>10148</v>
      </c>
      <c r="AX27" s="269">
        <v>10931</v>
      </c>
      <c r="AY27" s="270">
        <v>0</v>
      </c>
      <c r="AZ27" s="270">
        <v>10148</v>
      </c>
      <c r="BA27" s="269">
        <v>10931</v>
      </c>
      <c r="BB27" s="270">
        <v>0</v>
      </c>
      <c r="BC27" s="269">
        <v>10148</v>
      </c>
      <c r="BD27" s="270">
        <v>10931</v>
      </c>
      <c r="BE27" s="271"/>
      <c r="BG27" s="281" t="s">
        <v>468</v>
      </c>
      <c r="BH27" s="283" t="s">
        <v>36</v>
      </c>
      <c r="BI27" s="273">
        <f t="shared" si="0"/>
        <v>10931</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81</v>
      </c>
      <c r="D28" s="269">
        <v>0</v>
      </c>
      <c r="E28" s="269">
        <v>74</v>
      </c>
      <c r="F28" s="269">
        <v>0</v>
      </c>
      <c r="G28" s="269">
        <v>168</v>
      </c>
      <c r="H28" s="269">
        <v>4</v>
      </c>
      <c r="I28" s="269">
        <v>8</v>
      </c>
      <c r="J28" s="269">
        <v>114</v>
      </c>
      <c r="K28" s="269">
        <v>2</v>
      </c>
      <c r="L28" s="269">
        <v>12</v>
      </c>
      <c r="M28" s="269">
        <v>87</v>
      </c>
      <c r="N28" s="269">
        <v>19</v>
      </c>
      <c r="O28" s="269">
        <v>3</v>
      </c>
      <c r="P28" s="269">
        <v>7</v>
      </c>
      <c r="Q28" s="269">
        <v>5</v>
      </c>
      <c r="R28" s="269">
        <v>39</v>
      </c>
      <c r="S28" s="269">
        <v>1</v>
      </c>
      <c r="T28" s="269">
        <v>4</v>
      </c>
      <c r="U28" s="269">
        <v>100</v>
      </c>
      <c r="V28" s="269">
        <v>0</v>
      </c>
      <c r="W28" s="269">
        <v>46</v>
      </c>
      <c r="X28" s="269">
        <v>187</v>
      </c>
      <c r="Y28" s="269">
        <v>34</v>
      </c>
      <c r="Z28" s="269">
        <v>163</v>
      </c>
      <c r="AA28" s="269">
        <v>73</v>
      </c>
      <c r="AB28" s="269">
        <v>58</v>
      </c>
      <c r="AC28" s="269">
        <v>292</v>
      </c>
      <c r="AD28" s="269">
        <v>10</v>
      </c>
      <c r="AE28" s="269">
        <v>18</v>
      </c>
      <c r="AF28" s="269">
        <v>31</v>
      </c>
      <c r="AG28" s="269">
        <v>0</v>
      </c>
      <c r="AH28" s="269">
        <v>176</v>
      </c>
      <c r="AI28" s="269">
        <v>241</v>
      </c>
      <c r="AJ28" s="269">
        <v>193</v>
      </c>
      <c r="AK28" s="269">
        <v>2</v>
      </c>
      <c r="AL28" s="269">
        <v>25</v>
      </c>
      <c r="AM28" s="269">
        <v>896</v>
      </c>
      <c r="AN28" s="269">
        <v>0</v>
      </c>
      <c r="AO28" s="269">
        <v>22</v>
      </c>
      <c r="AP28" s="270">
        <v>3195</v>
      </c>
      <c r="AQ28" s="269">
        <v>0</v>
      </c>
      <c r="AR28" s="269">
        <v>2364</v>
      </c>
      <c r="AS28" s="269">
        <v>0</v>
      </c>
      <c r="AT28" s="269">
        <v>0</v>
      </c>
      <c r="AU28" s="269">
        <v>0</v>
      </c>
      <c r="AV28" s="269">
        <v>0</v>
      </c>
      <c r="AW28" s="270">
        <v>2364</v>
      </c>
      <c r="AX28" s="269">
        <v>5559</v>
      </c>
      <c r="AY28" s="270">
        <v>2628</v>
      </c>
      <c r="AZ28" s="270">
        <v>4992</v>
      </c>
      <c r="BA28" s="269">
        <v>8187</v>
      </c>
      <c r="BB28" s="270">
        <v>-3951</v>
      </c>
      <c r="BC28" s="269">
        <v>1041</v>
      </c>
      <c r="BD28" s="270">
        <v>4236</v>
      </c>
      <c r="BE28" s="271"/>
      <c r="BG28" s="281" t="s">
        <v>469</v>
      </c>
      <c r="BH28" s="283" t="s">
        <v>192</v>
      </c>
      <c r="BI28" s="273">
        <f t="shared" si="0"/>
        <v>5559</v>
      </c>
      <c r="BJ28" s="274">
        <f t="shared" si="1"/>
        <v>3951</v>
      </c>
      <c r="BK28" s="275">
        <f t="shared" si="2"/>
        <v>0.71073934160820296</v>
      </c>
      <c r="BL28" s="276">
        <f t="shared" si="3"/>
        <v>0.28926065839179704</v>
      </c>
      <c r="BM28" s="277"/>
      <c r="BN28" s="281" t="s">
        <v>469</v>
      </c>
      <c r="BO28" s="283" t="s">
        <v>192</v>
      </c>
      <c r="BP28" s="278">
        <f t="shared" si="4"/>
        <v>2628</v>
      </c>
      <c r="BQ28" s="279">
        <f t="shared" si="5"/>
        <v>3951</v>
      </c>
      <c r="BR28" s="280">
        <f t="shared" si="6"/>
        <v>-1323</v>
      </c>
      <c r="BS28" s="277"/>
    </row>
    <row r="29" spans="1:71" x14ac:dyDescent="0.2">
      <c r="A29" s="281" t="s">
        <v>470</v>
      </c>
      <c r="B29" s="282" t="s">
        <v>285</v>
      </c>
      <c r="C29" s="269">
        <v>5</v>
      </c>
      <c r="D29" s="269">
        <v>0</v>
      </c>
      <c r="E29" s="269">
        <v>1</v>
      </c>
      <c r="F29" s="269">
        <v>0</v>
      </c>
      <c r="G29" s="269">
        <v>23</v>
      </c>
      <c r="H29" s="269">
        <v>0</v>
      </c>
      <c r="I29" s="269">
        <v>0</v>
      </c>
      <c r="J29" s="269">
        <v>10</v>
      </c>
      <c r="K29" s="269">
        <v>0</v>
      </c>
      <c r="L29" s="269">
        <v>0</v>
      </c>
      <c r="M29" s="269">
        <v>2</v>
      </c>
      <c r="N29" s="269">
        <v>0</v>
      </c>
      <c r="O29" s="269">
        <v>0</v>
      </c>
      <c r="P29" s="269">
        <v>0</v>
      </c>
      <c r="Q29" s="269">
        <v>0</v>
      </c>
      <c r="R29" s="269">
        <v>2</v>
      </c>
      <c r="S29" s="269">
        <v>0</v>
      </c>
      <c r="T29" s="269">
        <v>0</v>
      </c>
      <c r="U29" s="269">
        <v>7</v>
      </c>
      <c r="V29" s="269">
        <v>0</v>
      </c>
      <c r="W29" s="269">
        <v>1</v>
      </c>
      <c r="X29" s="269">
        <v>17</v>
      </c>
      <c r="Y29" s="269">
        <v>8</v>
      </c>
      <c r="Z29" s="269">
        <v>10</v>
      </c>
      <c r="AA29" s="269">
        <v>156</v>
      </c>
      <c r="AB29" s="269">
        <v>7</v>
      </c>
      <c r="AC29" s="269">
        <v>29</v>
      </c>
      <c r="AD29" s="269">
        <v>3</v>
      </c>
      <c r="AE29" s="269">
        <v>1</v>
      </c>
      <c r="AF29" s="269">
        <v>8</v>
      </c>
      <c r="AG29" s="269">
        <v>0</v>
      </c>
      <c r="AH29" s="269">
        <v>59</v>
      </c>
      <c r="AI29" s="269">
        <v>115</v>
      </c>
      <c r="AJ29" s="269">
        <v>81</v>
      </c>
      <c r="AK29" s="269">
        <v>1</v>
      </c>
      <c r="AL29" s="269">
        <v>3</v>
      </c>
      <c r="AM29" s="269">
        <v>208</v>
      </c>
      <c r="AN29" s="269">
        <v>0</v>
      </c>
      <c r="AO29" s="269">
        <v>7</v>
      </c>
      <c r="AP29" s="270">
        <v>764</v>
      </c>
      <c r="AQ29" s="269">
        <v>1</v>
      </c>
      <c r="AR29" s="269">
        <v>659</v>
      </c>
      <c r="AS29" s="269">
        <v>-11</v>
      </c>
      <c r="AT29" s="269">
        <v>0</v>
      </c>
      <c r="AU29" s="269">
        <v>0</v>
      </c>
      <c r="AV29" s="269">
        <v>0</v>
      </c>
      <c r="AW29" s="270">
        <v>649</v>
      </c>
      <c r="AX29" s="269">
        <v>1413</v>
      </c>
      <c r="AY29" s="270">
        <v>271</v>
      </c>
      <c r="AZ29" s="270">
        <v>920</v>
      </c>
      <c r="BA29" s="269">
        <v>1684</v>
      </c>
      <c r="BB29" s="270">
        <v>0</v>
      </c>
      <c r="BC29" s="269">
        <v>920</v>
      </c>
      <c r="BD29" s="270">
        <v>1684</v>
      </c>
      <c r="BE29" s="271"/>
      <c r="BG29" s="281" t="s">
        <v>470</v>
      </c>
      <c r="BH29" s="283" t="s">
        <v>285</v>
      </c>
      <c r="BI29" s="273">
        <f t="shared" si="0"/>
        <v>1413</v>
      </c>
      <c r="BJ29" s="274">
        <f t="shared" si="1"/>
        <v>0</v>
      </c>
      <c r="BK29" s="275">
        <f t="shared" si="2"/>
        <v>0</v>
      </c>
      <c r="BL29" s="276">
        <f t="shared" si="3"/>
        <v>1</v>
      </c>
      <c r="BM29" s="277"/>
      <c r="BN29" s="281" t="s">
        <v>470</v>
      </c>
      <c r="BO29" s="283" t="s">
        <v>285</v>
      </c>
      <c r="BP29" s="278">
        <f t="shared" si="4"/>
        <v>271</v>
      </c>
      <c r="BQ29" s="279">
        <f t="shared" si="5"/>
        <v>0</v>
      </c>
      <c r="BR29" s="280">
        <f t="shared" si="6"/>
        <v>271</v>
      </c>
      <c r="BS29" s="277"/>
    </row>
    <row r="30" spans="1:71" x14ac:dyDescent="0.2">
      <c r="A30" s="281" t="s">
        <v>471</v>
      </c>
      <c r="B30" s="282" t="s">
        <v>281</v>
      </c>
      <c r="C30" s="269">
        <v>4</v>
      </c>
      <c r="D30" s="269">
        <v>0</v>
      </c>
      <c r="E30" s="269">
        <v>0</v>
      </c>
      <c r="F30" s="269">
        <v>0</v>
      </c>
      <c r="G30" s="269">
        <v>10</v>
      </c>
      <c r="H30" s="269">
        <v>0</v>
      </c>
      <c r="I30" s="269">
        <v>0</v>
      </c>
      <c r="J30" s="269">
        <v>9</v>
      </c>
      <c r="K30" s="269">
        <v>0</v>
      </c>
      <c r="L30" s="269">
        <v>0</v>
      </c>
      <c r="M30" s="269">
        <v>3</v>
      </c>
      <c r="N30" s="269">
        <v>0</v>
      </c>
      <c r="O30" s="269">
        <v>0</v>
      </c>
      <c r="P30" s="269">
        <v>0</v>
      </c>
      <c r="Q30" s="269">
        <v>0</v>
      </c>
      <c r="R30" s="269">
        <v>0</v>
      </c>
      <c r="S30" s="269">
        <v>0</v>
      </c>
      <c r="T30" s="269">
        <v>0</v>
      </c>
      <c r="U30" s="269">
        <v>2</v>
      </c>
      <c r="V30" s="269">
        <v>0</v>
      </c>
      <c r="W30" s="269">
        <v>1</v>
      </c>
      <c r="X30" s="269">
        <v>1</v>
      </c>
      <c r="Y30" s="269">
        <v>21</v>
      </c>
      <c r="Z30" s="269">
        <v>10</v>
      </c>
      <c r="AA30" s="269">
        <v>4</v>
      </c>
      <c r="AB30" s="269">
        <v>0</v>
      </c>
      <c r="AC30" s="269">
        <v>17</v>
      </c>
      <c r="AD30" s="269">
        <v>7</v>
      </c>
      <c r="AE30" s="269">
        <v>0</v>
      </c>
      <c r="AF30" s="269">
        <v>18</v>
      </c>
      <c r="AG30" s="269">
        <v>0</v>
      </c>
      <c r="AH30" s="269">
        <v>401</v>
      </c>
      <c r="AI30" s="269">
        <v>59</v>
      </c>
      <c r="AJ30" s="269">
        <v>65</v>
      </c>
      <c r="AK30" s="269">
        <v>0</v>
      </c>
      <c r="AL30" s="269">
        <v>0</v>
      </c>
      <c r="AM30" s="269">
        <v>504</v>
      </c>
      <c r="AN30" s="269">
        <v>0</v>
      </c>
      <c r="AO30" s="269">
        <v>71</v>
      </c>
      <c r="AP30" s="270">
        <v>1207</v>
      </c>
      <c r="AQ30" s="269">
        <v>0</v>
      </c>
      <c r="AR30" s="269">
        <v>97</v>
      </c>
      <c r="AS30" s="269">
        <v>246</v>
      </c>
      <c r="AT30" s="269">
        <v>0</v>
      </c>
      <c r="AU30" s="269">
        <v>0</v>
      </c>
      <c r="AV30" s="269">
        <v>0</v>
      </c>
      <c r="AW30" s="270">
        <v>343</v>
      </c>
      <c r="AX30" s="269">
        <v>1550</v>
      </c>
      <c r="AY30" s="270">
        <v>1</v>
      </c>
      <c r="AZ30" s="270">
        <v>344</v>
      </c>
      <c r="BA30" s="269">
        <v>1551</v>
      </c>
      <c r="BB30" s="270">
        <v>-788</v>
      </c>
      <c r="BC30" s="269">
        <v>-444</v>
      </c>
      <c r="BD30" s="270">
        <v>763</v>
      </c>
      <c r="BE30" s="271"/>
      <c r="BG30" s="281" t="s">
        <v>471</v>
      </c>
      <c r="BH30" s="283" t="s">
        <v>281</v>
      </c>
      <c r="BI30" s="273">
        <f t="shared" si="0"/>
        <v>1550</v>
      </c>
      <c r="BJ30" s="274">
        <f t="shared" si="1"/>
        <v>788</v>
      </c>
      <c r="BK30" s="275">
        <f t="shared" si="2"/>
        <v>0.50838709677419358</v>
      </c>
      <c r="BL30" s="276">
        <f t="shared" si="3"/>
        <v>0.49161290322580642</v>
      </c>
      <c r="BM30" s="277"/>
      <c r="BN30" s="281" t="s">
        <v>471</v>
      </c>
      <c r="BO30" s="283" t="s">
        <v>281</v>
      </c>
      <c r="BP30" s="278">
        <f t="shared" si="4"/>
        <v>1</v>
      </c>
      <c r="BQ30" s="279">
        <f t="shared" si="5"/>
        <v>788</v>
      </c>
      <c r="BR30" s="280">
        <f t="shared" si="6"/>
        <v>-787</v>
      </c>
      <c r="BS30" s="277"/>
    </row>
    <row r="31" spans="1:71" x14ac:dyDescent="0.2">
      <c r="A31" s="281" t="s">
        <v>472</v>
      </c>
      <c r="B31" s="282" t="s">
        <v>384</v>
      </c>
      <c r="C31" s="269">
        <v>602</v>
      </c>
      <c r="D31" s="269">
        <v>0</v>
      </c>
      <c r="E31" s="269">
        <v>661</v>
      </c>
      <c r="F31" s="269">
        <v>0</v>
      </c>
      <c r="G31" s="269">
        <v>938</v>
      </c>
      <c r="H31" s="269">
        <v>8</v>
      </c>
      <c r="I31" s="269">
        <v>14</v>
      </c>
      <c r="J31" s="269">
        <v>154</v>
      </c>
      <c r="K31" s="269">
        <v>2</v>
      </c>
      <c r="L31" s="269">
        <v>20</v>
      </c>
      <c r="M31" s="269">
        <v>58</v>
      </c>
      <c r="N31" s="269">
        <v>9</v>
      </c>
      <c r="O31" s="269">
        <v>3</v>
      </c>
      <c r="P31" s="269">
        <v>13</v>
      </c>
      <c r="Q31" s="269">
        <v>16</v>
      </c>
      <c r="R31" s="269">
        <v>150</v>
      </c>
      <c r="S31" s="269">
        <v>5</v>
      </c>
      <c r="T31" s="269">
        <v>6</v>
      </c>
      <c r="U31" s="269">
        <v>563</v>
      </c>
      <c r="V31" s="269">
        <v>5</v>
      </c>
      <c r="W31" s="269">
        <v>148</v>
      </c>
      <c r="X31" s="269">
        <v>1044</v>
      </c>
      <c r="Y31" s="269">
        <v>646</v>
      </c>
      <c r="Z31" s="269">
        <v>112</v>
      </c>
      <c r="AA31" s="269">
        <v>31</v>
      </c>
      <c r="AB31" s="269">
        <v>12</v>
      </c>
      <c r="AC31" s="269">
        <v>142</v>
      </c>
      <c r="AD31" s="269">
        <v>13</v>
      </c>
      <c r="AE31" s="269">
        <v>16</v>
      </c>
      <c r="AF31" s="269">
        <v>72</v>
      </c>
      <c r="AG31" s="269">
        <v>1</v>
      </c>
      <c r="AH31" s="269">
        <v>145</v>
      </c>
      <c r="AI31" s="269">
        <v>246</v>
      </c>
      <c r="AJ31" s="269">
        <v>1074</v>
      </c>
      <c r="AK31" s="269">
        <v>18</v>
      </c>
      <c r="AL31" s="269">
        <v>95</v>
      </c>
      <c r="AM31" s="269">
        <v>1947</v>
      </c>
      <c r="AN31" s="269">
        <v>51</v>
      </c>
      <c r="AO31" s="269">
        <v>399</v>
      </c>
      <c r="AP31" s="270">
        <v>9439</v>
      </c>
      <c r="AQ31" s="269">
        <v>274</v>
      </c>
      <c r="AR31" s="269">
        <v>16368</v>
      </c>
      <c r="AS31" s="269">
        <v>2</v>
      </c>
      <c r="AT31" s="269">
        <v>569</v>
      </c>
      <c r="AU31" s="269">
        <v>1271</v>
      </c>
      <c r="AV31" s="269">
        <v>13</v>
      </c>
      <c r="AW31" s="270">
        <v>18497</v>
      </c>
      <c r="AX31" s="269">
        <v>27936</v>
      </c>
      <c r="AY31" s="270">
        <v>4861</v>
      </c>
      <c r="AZ31" s="270">
        <v>23358</v>
      </c>
      <c r="BA31" s="269">
        <v>32797</v>
      </c>
      <c r="BB31" s="270">
        <v>-20378</v>
      </c>
      <c r="BC31" s="269">
        <v>2980</v>
      </c>
      <c r="BD31" s="270">
        <v>12419</v>
      </c>
      <c r="BE31" s="271"/>
      <c r="BG31" s="281" t="s">
        <v>472</v>
      </c>
      <c r="BH31" s="283" t="s">
        <v>384</v>
      </c>
      <c r="BI31" s="273">
        <f t="shared" si="0"/>
        <v>27936</v>
      </c>
      <c r="BJ31" s="274">
        <f t="shared" si="1"/>
        <v>20378</v>
      </c>
      <c r="BK31" s="275">
        <f t="shared" si="2"/>
        <v>0.7294530355097365</v>
      </c>
      <c r="BL31" s="276">
        <f t="shared" si="3"/>
        <v>0.2705469644902635</v>
      </c>
      <c r="BM31" s="277"/>
      <c r="BN31" s="281" t="s">
        <v>472</v>
      </c>
      <c r="BO31" s="283" t="s">
        <v>384</v>
      </c>
      <c r="BP31" s="278">
        <f t="shared" si="4"/>
        <v>4861</v>
      </c>
      <c r="BQ31" s="279">
        <f t="shared" si="5"/>
        <v>20378</v>
      </c>
      <c r="BR31" s="280">
        <f t="shared" si="6"/>
        <v>-15517</v>
      </c>
      <c r="BS31" s="277"/>
    </row>
    <row r="32" spans="1:71" x14ac:dyDescent="0.2">
      <c r="A32" s="281" t="s">
        <v>473</v>
      </c>
      <c r="B32" s="282" t="s">
        <v>37</v>
      </c>
      <c r="C32" s="269">
        <v>42</v>
      </c>
      <c r="D32" s="269">
        <v>0</v>
      </c>
      <c r="E32" s="269">
        <v>94</v>
      </c>
      <c r="F32" s="269">
        <v>0</v>
      </c>
      <c r="G32" s="269">
        <v>53</v>
      </c>
      <c r="H32" s="269">
        <v>2</v>
      </c>
      <c r="I32" s="269">
        <v>2</v>
      </c>
      <c r="J32" s="269">
        <v>23</v>
      </c>
      <c r="K32" s="269">
        <v>1</v>
      </c>
      <c r="L32" s="269">
        <v>1</v>
      </c>
      <c r="M32" s="269">
        <v>16</v>
      </c>
      <c r="N32" s="269">
        <v>2</v>
      </c>
      <c r="O32" s="269">
        <v>1</v>
      </c>
      <c r="P32" s="269">
        <v>3</v>
      </c>
      <c r="Q32" s="269">
        <v>2</v>
      </c>
      <c r="R32" s="269">
        <v>23</v>
      </c>
      <c r="S32" s="269">
        <v>1</v>
      </c>
      <c r="T32" s="269">
        <v>1</v>
      </c>
      <c r="U32" s="269">
        <v>63</v>
      </c>
      <c r="V32" s="269">
        <v>0</v>
      </c>
      <c r="W32" s="269">
        <v>15</v>
      </c>
      <c r="X32" s="269">
        <v>309</v>
      </c>
      <c r="Y32" s="269">
        <v>137</v>
      </c>
      <c r="Z32" s="269">
        <v>28</v>
      </c>
      <c r="AA32" s="269">
        <v>40</v>
      </c>
      <c r="AB32" s="269">
        <v>20</v>
      </c>
      <c r="AC32" s="269">
        <v>219</v>
      </c>
      <c r="AD32" s="269">
        <v>106</v>
      </c>
      <c r="AE32" s="269">
        <v>1243</v>
      </c>
      <c r="AF32" s="269">
        <v>86</v>
      </c>
      <c r="AG32" s="269">
        <v>0</v>
      </c>
      <c r="AH32" s="269">
        <v>309</v>
      </c>
      <c r="AI32" s="269">
        <v>89</v>
      </c>
      <c r="AJ32" s="269">
        <v>128</v>
      </c>
      <c r="AK32" s="269">
        <v>12</v>
      </c>
      <c r="AL32" s="269">
        <v>51</v>
      </c>
      <c r="AM32" s="269">
        <v>182</v>
      </c>
      <c r="AN32" s="269">
        <v>0</v>
      </c>
      <c r="AO32" s="269">
        <v>14</v>
      </c>
      <c r="AP32" s="270">
        <v>3318</v>
      </c>
      <c r="AQ32" s="269">
        <v>0</v>
      </c>
      <c r="AR32" s="269">
        <v>6121</v>
      </c>
      <c r="AS32" s="269">
        <v>0</v>
      </c>
      <c r="AT32" s="269">
        <v>0</v>
      </c>
      <c r="AU32" s="269">
        <v>0</v>
      </c>
      <c r="AV32" s="269">
        <v>0</v>
      </c>
      <c r="AW32" s="270">
        <v>6121</v>
      </c>
      <c r="AX32" s="269">
        <v>9439</v>
      </c>
      <c r="AY32" s="270">
        <v>138</v>
      </c>
      <c r="AZ32" s="270">
        <v>6259</v>
      </c>
      <c r="BA32" s="269">
        <v>9577</v>
      </c>
      <c r="BB32" s="270">
        <v>-7365</v>
      </c>
      <c r="BC32" s="269">
        <v>-1106</v>
      </c>
      <c r="BD32" s="270">
        <v>2212</v>
      </c>
      <c r="BE32" s="271"/>
      <c r="BG32" s="281" t="s">
        <v>473</v>
      </c>
      <c r="BH32" s="283" t="s">
        <v>37</v>
      </c>
      <c r="BI32" s="273">
        <f t="shared" si="0"/>
        <v>9439</v>
      </c>
      <c r="BJ32" s="274">
        <f t="shared" si="1"/>
        <v>7365</v>
      </c>
      <c r="BK32" s="275">
        <f t="shared" si="2"/>
        <v>0.78027333403962285</v>
      </c>
      <c r="BL32" s="276">
        <f t="shared" si="3"/>
        <v>0.21972666596037715</v>
      </c>
      <c r="BM32" s="277"/>
      <c r="BN32" s="281" t="s">
        <v>473</v>
      </c>
      <c r="BO32" s="283" t="s">
        <v>37</v>
      </c>
      <c r="BP32" s="278">
        <f t="shared" si="4"/>
        <v>138</v>
      </c>
      <c r="BQ32" s="279">
        <f t="shared" si="5"/>
        <v>7365</v>
      </c>
      <c r="BR32" s="280">
        <f t="shared" si="6"/>
        <v>-7227</v>
      </c>
      <c r="BS32" s="277"/>
    </row>
    <row r="33" spans="1:71" x14ac:dyDescent="0.2">
      <c r="A33" s="281" t="s">
        <v>474</v>
      </c>
      <c r="B33" s="282" t="s">
        <v>38</v>
      </c>
      <c r="C33" s="269">
        <v>18</v>
      </c>
      <c r="D33" s="269">
        <v>0</v>
      </c>
      <c r="E33" s="269">
        <v>8</v>
      </c>
      <c r="F33" s="269">
        <v>0</v>
      </c>
      <c r="G33" s="269">
        <v>19</v>
      </c>
      <c r="H33" s="269">
        <v>0</v>
      </c>
      <c r="I33" s="269">
        <v>0</v>
      </c>
      <c r="J33" s="269">
        <v>7</v>
      </c>
      <c r="K33" s="269">
        <v>0</v>
      </c>
      <c r="L33" s="269">
        <v>0</v>
      </c>
      <c r="M33" s="269">
        <v>4</v>
      </c>
      <c r="N33" s="269">
        <v>0</v>
      </c>
      <c r="O33" s="269">
        <v>0</v>
      </c>
      <c r="P33" s="269">
        <v>1</v>
      </c>
      <c r="Q33" s="269">
        <v>1</v>
      </c>
      <c r="R33" s="269">
        <v>6</v>
      </c>
      <c r="S33" s="269">
        <v>0</v>
      </c>
      <c r="T33" s="269">
        <v>0</v>
      </c>
      <c r="U33" s="269">
        <v>21</v>
      </c>
      <c r="V33" s="269">
        <v>0</v>
      </c>
      <c r="W33" s="269">
        <v>1</v>
      </c>
      <c r="X33" s="269">
        <v>12</v>
      </c>
      <c r="Y33" s="269">
        <v>38</v>
      </c>
      <c r="Z33" s="269">
        <v>29</v>
      </c>
      <c r="AA33" s="269">
        <v>0</v>
      </c>
      <c r="AB33" s="269">
        <v>1</v>
      </c>
      <c r="AC33" s="269">
        <v>339</v>
      </c>
      <c r="AD33" s="269">
        <v>32</v>
      </c>
      <c r="AE33" s="269">
        <v>294</v>
      </c>
      <c r="AF33" s="269">
        <v>141</v>
      </c>
      <c r="AG33" s="269">
        <v>4</v>
      </c>
      <c r="AH33" s="269">
        <v>24</v>
      </c>
      <c r="AI33" s="269">
        <v>78</v>
      </c>
      <c r="AJ33" s="269">
        <v>332</v>
      </c>
      <c r="AK33" s="269">
        <v>7</v>
      </c>
      <c r="AL33" s="269">
        <v>30</v>
      </c>
      <c r="AM33" s="269">
        <v>179</v>
      </c>
      <c r="AN33" s="269">
        <v>0</v>
      </c>
      <c r="AO33" s="269">
        <v>155</v>
      </c>
      <c r="AP33" s="270">
        <v>1781</v>
      </c>
      <c r="AQ33" s="269">
        <v>0</v>
      </c>
      <c r="AR33" s="269">
        <v>18208</v>
      </c>
      <c r="AS33" s="269">
        <v>5</v>
      </c>
      <c r="AT33" s="269">
        <v>0</v>
      </c>
      <c r="AU33" s="269">
        <v>470</v>
      </c>
      <c r="AV33" s="269">
        <v>0</v>
      </c>
      <c r="AW33" s="270">
        <v>18683</v>
      </c>
      <c r="AX33" s="269">
        <v>20464</v>
      </c>
      <c r="AY33" s="270">
        <v>31</v>
      </c>
      <c r="AZ33" s="270">
        <v>18714</v>
      </c>
      <c r="BA33" s="269">
        <v>20495</v>
      </c>
      <c r="BB33" s="270">
        <v>-3980</v>
      </c>
      <c r="BC33" s="269">
        <v>14734</v>
      </c>
      <c r="BD33" s="270">
        <v>16515</v>
      </c>
      <c r="BE33" s="271"/>
      <c r="BG33" s="281" t="s">
        <v>474</v>
      </c>
      <c r="BH33" s="283" t="s">
        <v>38</v>
      </c>
      <c r="BI33" s="273">
        <f t="shared" si="0"/>
        <v>20464</v>
      </c>
      <c r="BJ33" s="274">
        <f t="shared" si="1"/>
        <v>3980</v>
      </c>
      <c r="BK33" s="275">
        <f t="shared" si="2"/>
        <v>0.19448788115715401</v>
      </c>
      <c r="BL33" s="276">
        <f t="shared" si="3"/>
        <v>0.80551211884284601</v>
      </c>
      <c r="BM33" s="277"/>
      <c r="BN33" s="281" t="s">
        <v>474</v>
      </c>
      <c r="BO33" s="283" t="s">
        <v>38</v>
      </c>
      <c r="BP33" s="278">
        <f t="shared" si="4"/>
        <v>31</v>
      </c>
      <c r="BQ33" s="279">
        <f t="shared" si="5"/>
        <v>3980</v>
      </c>
      <c r="BR33" s="280">
        <f t="shared" si="6"/>
        <v>-3949</v>
      </c>
      <c r="BS33" s="277"/>
    </row>
    <row r="34" spans="1:71" x14ac:dyDescent="0.2">
      <c r="A34" s="281" t="s">
        <v>475</v>
      </c>
      <c r="B34" s="282" t="s">
        <v>476</v>
      </c>
      <c r="C34" s="269">
        <v>249</v>
      </c>
      <c r="D34" s="269">
        <v>0</v>
      </c>
      <c r="E34" s="269">
        <v>216</v>
      </c>
      <c r="F34" s="269">
        <v>0</v>
      </c>
      <c r="G34" s="269">
        <v>317</v>
      </c>
      <c r="H34" s="269">
        <v>1</v>
      </c>
      <c r="I34" s="269">
        <v>5</v>
      </c>
      <c r="J34" s="269">
        <v>83</v>
      </c>
      <c r="K34" s="269">
        <v>5</v>
      </c>
      <c r="L34" s="269">
        <v>6</v>
      </c>
      <c r="M34" s="269">
        <v>70</v>
      </c>
      <c r="N34" s="269">
        <v>8</v>
      </c>
      <c r="O34" s="269">
        <v>2</v>
      </c>
      <c r="P34" s="269">
        <v>7</v>
      </c>
      <c r="Q34" s="269">
        <v>3</v>
      </c>
      <c r="R34" s="269">
        <v>49</v>
      </c>
      <c r="S34" s="269">
        <v>1</v>
      </c>
      <c r="T34" s="269">
        <v>3</v>
      </c>
      <c r="U34" s="269">
        <v>199</v>
      </c>
      <c r="V34" s="269">
        <v>2</v>
      </c>
      <c r="W34" s="269">
        <v>54</v>
      </c>
      <c r="X34" s="269">
        <v>1946</v>
      </c>
      <c r="Y34" s="269">
        <v>288</v>
      </c>
      <c r="Z34" s="269">
        <v>237</v>
      </c>
      <c r="AA34" s="269">
        <v>22</v>
      </c>
      <c r="AB34" s="269">
        <v>33</v>
      </c>
      <c r="AC34" s="269">
        <v>261</v>
      </c>
      <c r="AD34" s="269">
        <v>63</v>
      </c>
      <c r="AE34" s="269">
        <v>3</v>
      </c>
      <c r="AF34" s="269">
        <v>929</v>
      </c>
      <c r="AG34" s="269">
        <v>0</v>
      </c>
      <c r="AH34" s="269">
        <v>342</v>
      </c>
      <c r="AI34" s="269">
        <v>226</v>
      </c>
      <c r="AJ34" s="269">
        <v>212</v>
      </c>
      <c r="AK34" s="269">
        <v>12</v>
      </c>
      <c r="AL34" s="269">
        <v>35</v>
      </c>
      <c r="AM34" s="269">
        <v>760</v>
      </c>
      <c r="AN34" s="269">
        <v>19</v>
      </c>
      <c r="AO34" s="269">
        <v>488</v>
      </c>
      <c r="AP34" s="270">
        <v>7156</v>
      </c>
      <c r="AQ34" s="269">
        <v>75</v>
      </c>
      <c r="AR34" s="269">
        <v>4866</v>
      </c>
      <c r="AS34" s="269">
        <v>26</v>
      </c>
      <c r="AT34" s="269">
        <v>56</v>
      </c>
      <c r="AU34" s="269">
        <v>79</v>
      </c>
      <c r="AV34" s="269">
        <v>4</v>
      </c>
      <c r="AW34" s="270">
        <v>5106</v>
      </c>
      <c r="AX34" s="269">
        <v>12262</v>
      </c>
      <c r="AY34" s="270">
        <v>3109</v>
      </c>
      <c r="AZ34" s="270">
        <v>8215</v>
      </c>
      <c r="BA34" s="269">
        <v>15371</v>
      </c>
      <c r="BB34" s="270">
        <v>-9281</v>
      </c>
      <c r="BC34" s="269">
        <v>-1066</v>
      </c>
      <c r="BD34" s="270">
        <v>6090</v>
      </c>
      <c r="BE34" s="271"/>
      <c r="BG34" s="281" t="s">
        <v>475</v>
      </c>
      <c r="BH34" s="283" t="s">
        <v>476</v>
      </c>
      <c r="BI34" s="273">
        <f t="shared" si="0"/>
        <v>12262</v>
      </c>
      <c r="BJ34" s="274">
        <f t="shared" si="1"/>
        <v>9281</v>
      </c>
      <c r="BK34" s="275">
        <f t="shared" si="2"/>
        <v>0.7568912086119719</v>
      </c>
      <c r="BL34" s="276">
        <f t="shared" si="3"/>
        <v>0.2431087913880281</v>
      </c>
      <c r="BM34" s="277"/>
      <c r="BN34" s="281" t="s">
        <v>475</v>
      </c>
      <c r="BO34" s="283" t="s">
        <v>476</v>
      </c>
      <c r="BP34" s="278">
        <f t="shared" si="4"/>
        <v>3109</v>
      </c>
      <c r="BQ34" s="279">
        <f t="shared" si="5"/>
        <v>9281</v>
      </c>
      <c r="BR34" s="280">
        <f t="shared" si="6"/>
        <v>-6172</v>
      </c>
      <c r="BS34" s="277"/>
    </row>
    <row r="35" spans="1:71" x14ac:dyDescent="0.2">
      <c r="A35" s="281" t="s">
        <v>477</v>
      </c>
      <c r="B35" s="282" t="s">
        <v>193</v>
      </c>
      <c r="C35" s="269">
        <v>28</v>
      </c>
      <c r="D35" s="269">
        <v>0</v>
      </c>
      <c r="E35" s="269">
        <v>48</v>
      </c>
      <c r="F35" s="269">
        <v>0</v>
      </c>
      <c r="G35" s="269">
        <v>42</v>
      </c>
      <c r="H35" s="269">
        <v>0</v>
      </c>
      <c r="I35" s="269">
        <v>0</v>
      </c>
      <c r="J35" s="269">
        <v>43</v>
      </c>
      <c r="K35" s="269">
        <v>0</v>
      </c>
      <c r="L35" s="269">
        <v>1</v>
      </c>
      <c r="M35" s="269">
        <v>8</v>
      </c>
      <c r="N35" s="269">
        <v>0</v>
      </c>
      <c r="O35" s="269">
        <v>0</v>
      </c>
      <c r="P35" s="269">
        <v>1</v>
      </c>
      <c r="Q35" s="269">
        <v>2</v>
      </c>
      <c r="R35" s="269">
        <v>35</v>
      </c>
      <c r="S35" s="269">
        <v>0</v>
      </c>
      <c r="T35" s="269">
        <v>1</v>
      </c>
      <c r="U35" s="269">
        <v>131</v>
      </c>
      <c r="V35" s="269">
        <v>2</v>
      </c>
      <c r="W35" s="269">
        <v>8</v>
      </c>
      <c r="X35" s="269">
        <v>71</v>
      </c>
      <c r="Y35" s="269">
        <v>93</v>
      </c>
      <c r="Z35" s="269">
        <v>29</v>
      </c>
      <c r="AA35" s="269">
        <v>68</v>
      </c>
      <c r="AB35" s="269">
        <v>8</v>
      </c>
      <c r="AC35" s="269">
        <v>481</v>
      </c>
      <c r="AD35" s="269">
        <v>129</v>
      </c>
      <c r="AE35" s="269">
        <v>14</v>
      </c>
      <c r="AF35" s="269">
        <v>76</v>
      </c>
      <c r="AG35" s="269">
        <v>19</v>
      </c>
      <c r="AH35" s="269">
        <v>446</v>
      </c>
      <c r="AI35" s="269">
        <v>356</v>
      </c>
      <c r="AJ35" s="269">
        <v>199</v>
      </c>
      <c r="AK35" s="269">
        <v>32</v>
      </c>
      <c r="AL35" s="269">
        <v>126</v>
      </c>
      <c r="AM35" s="269">
        <v>442</v>
      </c>
      <c r="AN35" s="269">
        <v>0</v>
      </c>
      <c r="AO35" s="269">
        <v>373</v>
      </c>
      <c r="AP35" s="270">
        <v>3312</v>
      </c>
      <c r="AQ35" s="269">
        <v>32</v>
      </c>
      <c r="AR35" s="269">
        <v>4274</v>
      </c>
      <c r="AS35" s="269">
        <v>2</v>
      </c>
      <c r="AT35" s="269">
        <v>1003</v>
      </c>
      <c r="AU35" s="269">
        <v>877</v>
      </c>
      <c r="AV35" s="269">
        <v>0</v>
      </c>
      <c r="AW35" s="270">
        <v>6188</v>
      </c>
      <c r="AX35" s="269">
        <v>9500</v>
      </c>
      <c r="AY35" s="270">
        <v>28</v>
      </c>
      <c r="AZ35" s="270">
        <v>6216</v>
      </c>
      <c r="BA35" s="269">
        <v>9528</v>
      </c>
      <c r="BB35" s="270">
        <v>-9394</v>
      </c>
      <c r="BC35" s="269">
        <v>-3178</v>
      </c>
      <c r="BD35" s="270">
        <v>134</v>
      </c>
      <c r="BE35" s="271"/>
      <c r="BG35" s="281" t="s">
        <v>477</v>
      </c>
      <c r="BH35" s="283" t="s">
        <v>193</v>
      </c>
      <c r="BI35" s="273">
        <f t="shared" si="0"/>
        <v>9500</v>
      </c>
      <c r="BJ35" s="274">
        <f t="shared" si="1"/>
        <v>9394</v>
      </c>
      <c r="BK35" s="275">
        <f t="shared" si="2"/>
        <v>0.98884210526315786</v>
      </c>
      <c r="BL35" s="276">
        <f t="shared" si="3"/>
        <v>1.1157894736842144E-2</v>
      </c>
      <c r="BM35" s="277"/>
      <c r="BN35" s="281" t="s">
        <v>477</v>
      </c>
      <c r="BO35" s="283" t="s">
        <v>193</v>
      </c>
      <c r="BP35" s="278">
        <f t="shared" si="4"/>
        <v>28</v>
      </c>
      <c r="BQ35" s="279">
        <f t="shared" si="5"/>
        <v>9394</v>
      </c>
      <c r="BR35" s="280">
        <f t="shared" si="6"/>
        <v>-9366</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1218</v>
      </c>
      <c r="AP36" s="270">
        <v>1218</v>
      </c>
      <c r="AQ36" s="269">
        <v>0</v>
      </c>
      <c r="AR36" s="269">
        <v>388</v>
      </c>
      <c r="AS36" s="269">
        <v>12954</v>
      </c>
      <c r="AT36" s="269">
        <v>0</v>
      </c>
      <c r="AU36" s="269">
        <v>0</v>
      </c>
      <c r="AV36" s="269">
        <v>0</v>
      </c>
      <c r="AW36" s="270">
        <v>13342</v>
      </c>
      <c r="AX36" s="269">
        <v>14560</v>
      </c>
      <c r="AY36" s="270">
        <v>0</v>
      </c>
      <c r="AZ36" s="270">
        <v>13342</v>
      </c>
      <c r="BA36" s="269">
        <v>14560</v>
      </c>
      <c r="BB36" s="270">
        <v>0</v>
      </c>
      <c r="BC36" s="269">
        <v>13342</v>
      </c>
      <c r="BD36" s="270">
        <v>14560</v>
      </c>
      <c r="BE36" s="271"/>
      <c r="BG36" s="281" t="s">
        <v>478</v>
      </c>
      <c r="BH36" s="283" t="s">
        <v>39</v>
      </c>
      <c r="BI36" s="273">
        <f t="shared" si="0"/>
        <v>14560</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1</v>
      </c>
      <c r="H37" s="269">
        <v>0</v>
      </c>
      <c r="I37" s="269">
        <v>0</v>
      </c>
      <c r="J37" s="269">
        <v>1</v>
      </c>
      <c r="K37" s="269">
        <v>0</v>
      </c>
      <c r="L37" s="269">
        <v>0</v>
      </c>
      <c r="M37" s="269">
        <v>1</v>
      </c>
      <c r="N37" s="269">
        <v>0</v>
      </c>
      <c r="O37" s="269">
        <v>0</v>
      </c>
      <c r="P37" s="269">
        <v>0</v>
      </c>
      <c r="Q37" s="269">
        <v>0</v>
      </c>
      <c r="R37" s="269">
        <v>0</v>
      </c>
      <c r="S37" s="269">
        <v>0</v>
      </c>
      <c r="T37" s="269">
        <v>0</v>
      </c>
      <c r="U37" s="269">
        <v>9</v>
      </c>
      <c r="V37" s="269">
        <v>0</v>
      </c>
      <c r="W37" s="269">
        <v>0</v>
      </c>
      <c r="X37" s="269">
        <v>1</v>
      </c>
      <c r="Y37" s="269">
        <v>2</v>
      </c>
      <c r="Z37" s="269">
        <v>1</v>
      </c>
      <c r="AA37" s="269">
        <v>0</v>
      </c>
      <c r="AB37" s="269">
        <v>0</v>
      </c>
      <c r="AC37" s="269">
        <v>0</v>
      </c>
      <c r="AD37" s="269">
        <v>0</v>
      </c>
      <c r="AE37" s="269">
        <v>0</v>
      </c>
      <c r="AF37" s="269">
        <v>1</v>
      </c>
      <c r="AG37" s="269">
        <v>0</v>
      </c>
      <c r="AH37" s="269">
        <v>2</v>
      </c>
      <c r="AI37" s="269">
        <v>0</v>
      </c>
      <c r="AJ37" s="269">
        <v>2</v>
      </c>
      <c r="AK37" s="269">
        <v>0</v>
      </c>
      <c r="AL37" s="269">
        <v>1</v>
      </c>
      <c r="AM37" s="269">
        <v>2</v>
      </c>
      <c r="AN37" s="269">
        <v>0</v>
      </c>
      <c r="AO37" s="269">
        <v>1</v>
      </c>
      <c r="AP37" s="270">
        <v>25</v>
      </c>
      <c r="AQ37" s="269">
        <v>0</v>
      </c>
      <c r="AR37" s="269">
        <v>2716</v>
      </c>
      <c r="AS37" s="269">
        <v>5308</v>
      </c>
      <c r="AT37" s="269">
        <v>2744</v>
      </c>
      <c r="AU37" s="269">
        <v>2578</v>
      </c>
      <c r="AV37" s="269">
        <v>0</v>
      </c>
      <c r="AW37" s="270">
        <v>13346</v>
      </c>
      <c r="AX37" s="269">
        <v>13371</v>
      </c>
      <c r="AY37" s="270">
        <v>860</v>
      </c>
      <c r="AZ37" s="270">
        <v>14206</v>
      </c>
      <c r="BA37" s="269">
        <v>14231</v>
      </c>
      <c r="BB37" s="270">
        <v>-2173</v>
      </c>
      <c r="BC37" s="269">
        <v>12033</v>
      </c>
      <c r="BD37" s="270">
        <v>12058</v>
      </c>
      <c r="BE37" s="271"/>
      <c r="BG37" s="281" t="s">
        <v>479</v>
      </c>
      <c r="BH37" s="283" t="s">
        <v>40</v>
      </c>
      <c r="BI37" s="273">
        <f t="shared" si="0"/>
        <v>13371</v>
      </c>
      <c r="BJ37" s="274">
        <f t="shared" si="1"/>
        <v>2173</v>
      </c>
      <c r="BK37" s="275">
        <f t="shared" si="2"/>
        <v>0.16251589260339541</v>
      </c>
      <c r="BL37" s="276">
        <f t="shared" si="3"/>
        <v>0.83748410739660462</v>
      </c>
      <c r="BM37" s="277"/>
      <c r="BN37" s="281" t="s">
        <v>479</v>
      </c>
      <c r="BO37" s="283" t="s">
        <v>40</v>
      </c>
      <c r="BP37" s="278">
        <f t="shared" si="4"/>
        <v>860</v>
      </c>
      <c r="BQ37" s="279">
        <f t="shared" si="5"/>
        <v>2173</v>
      </c>
      <c r="BR37" s="280">
        <f t="shared" si="6"/>
        <v>-1313</v>
      </c>
      <c r="BS37" s="277"/>
    </row>
    <row r="38" spans="1:71" x14ac:dyDescent="0.2">
      <c r="A38" s="281" t="s">
        <v>480</v>
      </c>
      <c r="B38" s="282" t="s">
        <v>481</v>
      </c>
      <c r="C38" s="269">
        <v>4</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1</v>
      </c>
      <c r="AB38" s="269">
        <v>0</v>
      </c>
      <c r="AC38" s="269">
        <v>0</v>
      </c>
      <c r="AD38" s="269">
        <v>0</v>
      </c>
      <c r="AE38" s="269">
        <v>0</v>
      </c>
      <c r="AF38" s="269">
        <v>3</v>
      </c>
      <c r="AG38" s="269">
        <v>0</v>
      </c>
      <c r="AH38" s="269">
        <v>0</v>
      </c>
      <c r="AI38" s="269">
        <v>0</v>
      </c>
      <c r="AJ38" s="269">
        <v>357</v>
      </c>
      <c r="AK38" s="269">
        <v>0</v>
      </c>
      <c r="AL38" s="269">
        <v>0</v>
      </c>
      <c r="AM38" s="269">
        <v>1</v>
      </c>
      <c r="AN38" s="269">
        <v>0</v>
      </c>
      <c r="AO38" s="269">
        <v>12</v>
      </c>
      <c r="AP38" s="270">
        <v>378</v>
      </c>
      <c r="AQ38" s="269">
        <v>100</v>
      </c>
      <c r="AR38" s="269">
        <v>5166</v>
      </c>
      <c r="AS38" s="269">
        <v>15805</v>
      </c>
      <c r="AT38" s="269">
        <v>0</v>
      </c>
      <c r="AU38" s="269">
        <v>0</v>
      </c>
      <c r="AV38" s="269">
        <v>0</v>
      </c>
      <c r="AW38" s="270">
        <v>21071</v>
      </c>
      <c r="AX38" s="269">
        <v>21449</v>
      </c>
      <c r="AY38" s="270">
        <v>28</v>
      </c>
      <c r="AZ38" s="270">
        <v>21099</v>
      </c>
      <c r="BA38" s="269">
        <v>21477</v>
      </c>
      <c r="BB38" s="270">
        <v>-3997</v>
      </c>
      <c r="BC38" s="269">
        <v>17102</v>
      </c>
      <c r="BD38" s="270">
        <v>17480</v>
      </c>
      <c r="BE38" s="271"/>
      <c r="BG38" s="281" t="s">
        <v>480</v>
      </c>
      <c r="BH38" s="283" t="s">
        <v>481</v>
      </c>
      <c r="BI38" s="273">
        <f t="shared" si="0"/>
        <v>21449</v>
      </c>
      <c r="BJ38" s="274">
        <f t="shared" si="1"/>
        <v>3997</v>
      </c>
      <c r="BK38" s="275">
        <f t="shared" si="2"/>
        <v>0.18634901394004383</v>
      </c>
      <c r="BL38" s="276">
        <f t="shared" si="3"/>
        <v>0.81365098605995612</v>
      </c>
      <c r="BM38" s="277"/>
      <c r="BN38" s="281" t="s">
        <v>480</v>
      </c>
      <c r="BO38" s="283" t="s">
        <v>481</v>
      </c>
      <c r="BP38" s="278">
        <f t="shared" si="4"/>
        <v>28</v>
      </c>
      <c r="BQ38" s="279">
        <f t="shared" si="5"/>
        <v>3997</v>
      </c>
      <c r="BR38" s="280">
        <f t="shared" si="6"/>
        <v>-3969</v>
      </c>
      <c r="BS38" s="277"/>
    </row>
    <row r="39" spans="1:71" x14ac:dyDescent="0.2">
      <c r="A39" s="281" t="s">
        <v>482</v>
      </c>
      <c r="B39" s="282" t="s">
        <v>483</v>
      </c>
      <c r="C39" s="269">
        <v>1</v>
      </c>
      <c r="D39" s="269">
        <v>0</v>
      </c>
      <c r="E39" s="269">
        <v>80</v>
      </c>
      <c r="F39" s="269">
        <v>0</v>
      </c>
      <c r="G39" s="269">
        <v>6</v>
      </c>
      <c r="H39" s="269">
        <v>0</v>
      </c>
      <c r="I39" s="269">
        <v>0</v>
      </c>
      <c r="J39" s="269">
        <v>6</v>
      </c>
      <c r="K39" s="269">
        <v>0</v>
      </c>
      <c r="L39" s="269">
        <v>0</v>
      </c>
      <c r="M39" s="269">
        <v>0</v>
      </c>
      <c r="N39" s="269">
        <v>0</v>
      </c>
      <c r="O39" s="269">
        <v>0</v>
      </c>
      <c r="P39" s="269">
        <v>0</v>
      </c>
      <c r="Q39" s="269">
        <v>1</v>
      </c>
      <c r="R39" s="269">
        <v>6</v>
      </c>
      <c r="S39" s="269">
        <v>0</v>
      </c>
      <c r="T39" s="269">
        <v>0</v>
      </c>
      <c r="U39" s="269">
        <v>5</v>
      </c>
      <c r="V39" s="269">
        <v>0</v>
      </c>
      <c r="W39" s="269">
        <v>1</v>
      </c>
      <c r="X39" s="269">
        <v>10</v>
      </c>
      <c r="Y39" s="269">
        <v>7</v>
      </c>
      <c r="Z39" s="269">
        <v>15</v>
      </c>
      <c r="AA39" s="269">
        <v>15</v>
      </c>
      <c r="AB39" s="269">
        <v>1</v>
      </c>
      <c r="AC39" s="269">
        <v>5</v>
      </c>
      <c r="AD39" s="269">
        <v>6</v>
      </c>
      <c r="AE39" s="269">
        <v>1</v>
      </c>
      <c r="AF39" s="269">
        <v>8</v>
      </c>
      <c r="AG39" s="269">
        <v>0</v>
      </c>
      <c r="AH39" s="269">
        <v>0</v>
      </c>
      <c r="AI39" s="269">
        <v>24</v>
      </c>
      <c r="AJ39" s="269">
        <v>17</v>
      </c>
      <c r="AK39" s="269">
        <v>0</v>
      </c>
      <c r="AL39" s="269">
        <v>8</v>
      </c>
      <c r="AM39" s="269">
        <v>48</v>
      </c>
      <c r="AN39" s="269">
        <v>0</v>
      </c>
      <c r="AO39" s="269">
        <v>24</v>
      </c>
      <c r="AP39" s="270">
        <v>295</v>
      </c>
      <c r="AQ39" s="269">
        <v>0</v>
      </c>
      <c r="AR39" s="269">
        <v>1460</v>
      </c>
      <c r="AS39" s="269">
        <v>0</v>
      </c>
      <c r="AT39" s="269">
        <v>0</v>
      </c>
      <c r="AU39" s="269">
        <v>0</v>
      </c>
      <c r="AV39" s="269">
        <v>0</v>
      </c>
      <c r="AW39" s="270">
        <v>1460</v>
      </c>
      <c r="AX39" s="269">
        <v>1755</v>
      </c>
      <c r="AY39" s="270">
        <v>3</v>
      </c>
      <c r="AZ39" s="270">
        <v>1463</v>
      </c>
      <c r="BA39" s="269">
        <v>1758</v>
      </c>
      <c r="BB39" s="270">
        <v>-1303</v>
      </c>
      <c r="BC39" s="269">
        <v>160</v>
      </c>
      <c r="BD39" s="270">
        <v>455</v>
      </c>
      <c r="BE39" s="271"/>
      <c r="BG39" s="281" t="s">
        <v>482</v>
      </c>
      <c r="BH39" s="283" t="s">
        <v>483</v>
      </c>
      <c r="BI39" s="273">
        <f t="shared" si="0"/>
        <v>1755</v>
      </c>
      <c r="BJ39" s="274">
        <f t="shared" si="1"/>
        <v>1303</v>
      </c>
      <c r="BK39" s="275">
        <f t="shared" si="2"/>
        <v>0.7424501424501424</v>
      </c>
      <c r="BL39" s="276">
        <f t="shared" si="3"/>
        <v>0.2575498575498576</v>
      </c>
      <c r="BM39" s="277"/>
      <c r="BN39" s="281" t="s">
        <v>482</v>
      </c>
      <c r="BO39" s="283" t="s">
        <v>483</v>
      </c>
      <c r="BP39" s="278">
        <f t="shared" si="4"/>
        <v>3</v>
      </c>
      <c r="BQ39" s="279">
        <f t="shared" si="5"/>
        <v>1303</v>
      </c>
      <c r="BR39" s="280">
        <f t="shared" si="6"/>
        <v>-1300</v>
      </c>
      <c r="BS39" s="277"/>
    </row>
    <row r="40" spans="1:71" x14ac:dyDescent="0.2">
      <c r="A40" s="281" t="s">
        <v>484</v>
      </c>
      <c r="B40" s="282" t="s">
        <v>41</v>
      </c>
      <c r="C40" s="269">
        <v>164</v>
      </c>
      <c r="D40" s="269">
        <v>0</v>
      </c>
      <c r="E40" s="269">
        <v>105</v>
      </c>
      <c r="F40" s="269">
        <v>0</v>
      </c>
      <c r="G40" s="269">
        <v>296</v>
      </c>
      <c r="H40" s="269">
        <v>3</v>
      </c>
      <c r="I40" s="269">
        <v>2</v>
      </c>
      <c r="J40" s="269">
        <v>170</v>
      </c>
      <c r="K40" s="269">
        <v>2</v>
      </c>
      <c r="L40" s="269">
        <v>12</v>
      </c>
      <c r="M40" s="269">
        <v>79</v>
      </c>
      <c r="N40" s="269">
        <v>5</v>
      </c>
      <c r="O40" s="269">
        <v>0</v>
      </c>
      <c r="P40" s="269">
        <v>7</v>
      </c>
      <c r="Q40" s="269">
        <v>12</v>
      </c>
      <c r="R40" s="269">
        <v>113</v>
      </c>
      <c r="S40" s="269">
        <v>3</v>
      </c>
      <c r="T40" s="269">
        <v>6</v>
      </c>
      <c r="U40" s="269">
        <v>395</v>
      </c>
      <c r="V40" s="269">
        <v>2</v>
      </c>
      <c r="W40" s="269">
        <v>86</v>
      </c>
      <c r="X40" s="269">
        <v>441</v>
      </c>
      <c r="Y40" s="269">
        <v>1045</v>
      </c>
      <c r="Z40" s="269">
        <v>180</v>
      </c>
      <c r="AA40" s="269">
        <v>227</v>
      </c>
      <c r="AB40" s="269">
        <v>48</v>
      </c>
      <c r="AC40" s="269">
        <v>1070</v>
      </c>
      <c r="AD40" s="269">
        <v>256</v>
      </c>
      <c r="AE40" s="269">
        <v>156</v>
      </c>
      <c r="AF40" s="269">
        <v>370</v>
      </c>
      <c r="AG40" s="269">
        <v>26</v>
      </c>
      <c r="AH40" s="269">
        <v>1342</v>
      </c>
      <c r="AI40" s="269">
        <v>856</v>
      </c>
      <c r="AJ40" s="269">
        <v>812</v>
      </c>
      <c r="AK40" s="269">
        <v>37</v>
      </c>
      <c r="AL40" s="269">
        <v>724</v>
      </c>
      <c r="AM40" s="269">
        <v>633</v>
      </c>
      <c r="AN40" s="269">
        <v>0</v>
      </c>
      <c r="AO40" s="269">
        <v>197</v>
      </c>
      <c r="AP40" s="270">
        <v>9882</v>
      </c>
      <c r="AQ40" s="269">
        <v>107</v>
      </c>
      <c r="AR40" s="269">
        <v>3882</v>
      </c>
      <c r="AS40" s="269">
        <v>0</v>
      </c>
      <c r="AT40" s="269">
        <v>167</v>
      </c>
      <c r="AU40" s="269">
        <v>246</v>
      </c>
      <c r="AV40" s="269">
        <v>0</v>
      </c>
      <c r="AW40" s="270">
        <v>4402</v>
      </c>
      <c r="AX40" s="269">
        <v>14284</v>
      </c>
      <c r="AY40" s="270">
        <v>492</v>
      </c>
      <c r="AZ40" s="270">
        <v>4894</v>
      </c>
      <c r="BA40" s="269">
        <v>14776</v>
      </c>
      <c r="BB40" s="270">
        <v>-10037</v>
      </c>
      <c r="BC40" s="269">
        <v>-5143</v>
      </c>
      <c r="BD40" s="270">
        <v>4739</v>
      </c>
      <c r="BE40" s="271"/>
      <c r="BG40" s="281" t="s">
        <v>484</v>
      </c>
      <c r="BH40" s="283" t="s">
        <v>41</v>
      </c>
      <c r="BI40" s="273">
        <f t="shared" si="0"/>
        <v>14284</v>
      </c>
      <c r="BJ40" s="274">
        <f t="shared" si="1"/>
        <v>10037</v>
      </c>
      <c r="BK40" s="275">
        <f t="shared" si="2"/>
        <v>0.70267432091851023</v>
      </c>
      <c r="BL40" s="276">
        <f t="shared" si="3"/>
        <v>0.29732567908148977</v>
      </c>
      <c r="BM40" s="277"/>
      <c r="BN40" s="281" t="s">
        <v>484</v>
      </c>
      <c r="BO40" s="283" t="s">
        <v>41</v>
      </c>
      <c r="BP40" s="278">
        <f t="shared" si="4"/>
        <v>492</v>
      </c>
      <c r="BQ40" s="279">
        <f t="shared" si="5"/>
        <v>10037</v>
      </c>
      <c r="BR40" s="280">
        <f t="shared" si="6"/>
        <v>-9545</v>
      </c>
      <c r="BS40" s="277"/>
    </row>
    <row r="41" spans="1:71" x14ac:dyDescent="0.2">
      <c r="A41" s="286">
        <v>37</v>
      </c>
      <c r="B41" s="282" t="s">
        <v>42</v>
      </c>
      <c r="C41" s="269">
        <v>1</v>
      </c>
      <c r="D41" s="269">
        <v>0</v>
      </c>
      <c r="E41" s="269">
        <v>10</v>
      </c>
      <c r="F41" s="269">
        <v>0</v>
      </c>
      <c r="G41" s="269">
        <v>2</v>
      </c>
      <c r="H41" s="269">
        <v>0</v>
      </c>
      <c r="I41" s="269">
        <v>0</v>
      </c>
      <c r="J41" s="269">
        <v>0</v>
      </c>
      <c r="K41" s="269">
        <v>0</v>
      </c>
      <c r="L41" s="269">
        <v>0</v>
      </c>
      <c r="M41" s="269">
        <v>0</v>
      </c>
      <c r="N41" s="269">
        <v>0</v>
      </c>
      <c r="O41" s="269">
        <v>0</v>
      </c>
      <c r="P41" s="269">
        <v>0</v>
      </c>
      <c r="Q41" s="269">
        <v>0</v>
      </c>
      <c r="R41" s="269">
        <v>0</v>
      </c>
      <c r="S41" s="269">
        <v>0</v>
      </c>
      <c r="T41" s="269">
        <v>0</v>
      </c>
      <c r="U41" s="269">
        <v>1</v>
      </c>
      <c r="V41" s="269">
        <v>0</v>
      </c>
      <c r="W41" s="269">
        <v>0</v>
      </c>
      <c r="X41" s="269">
        <v>11</v>
      </c>
      <c r="Y41" s="269">
        <v>3</v>
      </c>
      <c r="Z41" s="269">
        <v>0</v>
      </c>
      <c r="AA41" s="269">
        <v>0</v>
      </c>
      <c r="AB41" s="269">
        <v>0</v>
      </c>
      <c r="AC41" s="269">
        <v>11</v>
      </c>
      <c r="AD41" s="269">
        <v>0</v>
      </c>
      <c r="AE41" s="269">
        <v>7</v>
      </c>
      <c r="AF41" s="269">
        <v>1</v>
      </c>
      <c r="AG41" s="269">
        <v>0</v>
      </c>
      <c r="AH41" s="269">
        <v>8</v>
      </c>
      <c r="AI41" s="269">
        <v>40</v>
      </c>
      <c r="AJ41" s="269">
        <v>224</v>
      </c>
      <c r="AK41" s="269">
        <v>1</v>
      </c>
      <c r="AL41" s="269">
        <v>4</v>
      </c>
      <c r="AM41" s="269">
        <v>391</v>
      </c>
      <c r="AN41" s="269">
        <v>0</v>
      </c>
      <c r="AO41" s="269">
        <v>8</v>
      </c>
      <c r="AP41" s="270">
        <v>723</v>
      </c>
      <c r="AQ41" s="269">
        <v>1897</v>
      </c>
      <c r="AR41" s="269">
        <v>11321</v>
      </c>
      <c r="AS41" s="269">
        <v>0</v>
      </c>
      <c r="AT41" s="269">
        <v>0</v>
      </c>
      <c r="AU41" s="269">
        <v>0</v>
      </c>
      <c r="AV41" s="269">
        <v>0</v>
      </c>
      <c r="AW41" s="270">
        <v>13218</v>
      </c>
      <c r="AX41" s="269">
        <v>13941</v>
      </c>
      <c r="AY41" s="270">
        <v>15189</v>
      </c>
      <c r="AZ41" s="270">
        <v>28407</v>
      </c>
      <c r="BA41" s="269">
        <v>29130</v>
      </c>
      <c r="BB41" s="270">
        <v>-7811</v>
      </c>
      <c r="BC41" s="269">
        <v>20596</v>
      </c>
      <c r="BD41" s="270">
        <v>21319</v>
      </c>
      <c r="BE41" s="271"/>
      <c r="BG41" s="286">
        <v>37</v>
      </c>
      <c r="BH41" s="283" t="s">
        <v>42</v>
      </c>
      <c r="BI41" s="273">
        <f t="shared" si="0"/>
        <v>13941</v>
      </c>
      <c r="BJ41" s="274">
        <f t="shared" si="1"/>
        <v>7811</v>
      </c>
      <c r="BK41" s="275">
        <f t="shared" si="2"/>
        <v>0.56028979269779788</v>
      </c>
      <c r="BL41" s="276">
        <f t="shared" si="3"/>
        <v>0.43971020730220212</v>
      </c>
      <c r="BM41" s="277"/>
      <c r="BN41" s="286">
        <v>37</v>
      </c>
      <c r="BO41" s="283" t="s">
        <v>42</v>
      </c>
      <c r="BP41" s="278">
        <f t="shared" si="4"/>
        <v>15189</v>
      </c>
      <c r="BQ41" s="279">
        <f t="shared" si="5"/>
        <v>7811</v>
      </c>
      <c r="BR41" s="280">
        <f t="shared" si="6"/>
        <v>7378</v>
      </c>
      <c r="BS41" s="277"/>
    </row>
    <row r="42" spans="1:71" x14ac:dyDescent="0.2">
      <c r="A42" s="287">
        <v>38</v>
      </c>
      <c r="B42" s="268" t="s">
        <v>282</v>
      </c>
      <c r="C42" s="269">
        <v>5</v>
      </c>
      <c r="D42" s="269">
        <v>0</v>
      </c>
      <c r="E42" s="269">
        <v>10</v>
      </c>
      <c r="F42" s="269">
        <v>0</v>
      </c>
      <c r="G42" s="269">
        <v>7</v>
      </c>
      <c r="H42" s="269">
        <v>0</v>
      </c>
      <c r="I42" s="269">
        <v>0</v>
      </c>
      <c r="J42" s="269">
        <v>1</v>
      </c>
      <c r="K42" s="269">
        <v>0</v>
      </c>
      <c r="L42" s="269">
        <v>0</v>
      </c>
      <c r="M42" s="269">
        <v>1</v>
      </c>
      <c r="N42" s="269">
        <v>0</v>
      </c>
      <c r="O42" s="269">
        <v>0</v>
      </c>
      <c r="P42" s="269">
        <v>0</v>
      </c>
      <c r="Q42" s="269">
        <v>0</v>
      </c>
      <c r="R42" s="269">
        <v>2</v>
      </c>
      <c r="S42" s="269">
        <v>0</v>
      </c>
      <c r="T42" s="269">
        <v>0</v>
      </c>
      <c r="U42" s="269">
        <v>8</v>
      </c>
      <c r="V42" s="269">
        <v>0</v>
      </c>
      <c r="W42" s="269">
        <v>2</v>
      </c>
      <c r="X42" s="269">
        <v>14</v>
      </c>
      <c r="Y42" s="269">
        <v>7</v>
      </c>
      <c r="Z42" s="269">
        <v>0</v>
      </c>
      <c r="AA42" s="269">
        <v>1</v>
      </c>
      <c r="AB42" s="269">
        <v>2</v>
      </c>
      <c r="AC42" s="269">
        <v>20</v>
      </c>
      <c r="AD42" s="269">
        <v>6</v>
      </c>
      <c r="AE42" s="269">
        <v>2</v>
      </c>
      <c r="AF42" s="269">
        <v>10</v>
      </c>
      <c r="AG42" s="269">
        <v>0</v>
      </c>
      <c r="AH42" s="269">
        <v>31</v>
      </c>
      <c r="AI42" s="269">
        <v>35</v>
      </c>
      <c r="AJ42" s="269">
        <v>23</v>
      </c>
      <c r="AK42" s="269">
        <v>2</v>
      </c>
      <c r="AL42" s="269">
        <v>5</v>
      </c>
      <c r="AM42" s="269">
        <v>26</v>
      </c>
      <c r="AN42" s="269">
        <v>0</v>
      </c>
      <c r="AO42" s="269">
        <v>1</v>
      </c>
      <c r="AP42" s="270">
        <v>221</v>
      </c>
      <c r="AQ42" s="269">
        <v>0</v>
      </c>
      <c r="AR42" s="269">
        <v>0</v>
      </c>
      <c r="AS42" s="269">
        <v>0</v>
      </c>
      <c r="AT42" s="269">
        <v>0</v>
      </c>
      <c r="AU42" s="269">
        <v>0</v>
      </c>
      <c r="AV42" s="269">
        <v>0</v>
      </c>
      <c r="AW42" s="270">
        <v>0</v>
      </c>
      <c r="AX42" s="269">
        <v>221</v>
      </c>
      <c r="AY42" s="270">
        <v>0</v>
      </c>
      <c r="AZ42" s="270">
        <v>0</v>
      </c>
      <c r="BA42" s="269">
        <v>221</v>
      </c>
      <c r="BB42" s="270">
        <v>0</v>
      </c>
      <c r="BC42" s="269">
        <v>0</v>
      </c>
      <c r="BD42" s="270">
        <v>221</v>
      </c>
      <c r="BE42" s="271"/>
      <c r="BG42" s="287">
        <v>38</v>
      </c>
      <c r="BH42" s="272" t="s">
        <v>282</v>
      </c>
      <c r="BI42" s="273">
        <f t="shared" si="0"/>
        <v>221</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33</v>
      </c>
      <c r="D43" s="269">
        <v>0</v>
      </c>
      <c r="E43" s="269">
        <v>105</v>
      </c>
      <c r="F43" s="269">
        <v>0</v>
      </c>
      <c r="G43" s="269">
        <v>74</v>
      </c>
      <c r="H43" s="269">
        <v>1</v>
      </c>
      <c r="I43" s="269">
        <v>0</v>
      </c>
      <c r="J43" s="269">
        <v>7</v>
      </c>
      <c r="K43" s="269">
        <v>0</v>
      </c>
      <c r="L43" s="269">
        <v>1</v>
      </c>
      <c r="M43" s="269">
        <v>14</v>
      </c>
      <c r="N43" s="269">
        <v>2</v>
      </c>
      <c r="O43" s="269">
        <v>0</v>
      </c>
      <c r="P43" s="269">
        <v>1</v>
      </c>
      <c r="Q43" s="269">
        <v>3</v>
      </c>
      <c r="R43" s="269">
        <v>25</v>
      </c>
      <c r="S43" s="269">
        <v>0</v>
      </c>
      <c r="T43" s="269">
        <v>0</v>
      </c>
      <c r="U43" s="269">
        <v>36</v>
      </c>
      <c r="V43" s="269">
        <v>0</v>
      </c>
      <c r="W43" s="269">
        <v>7</v>
      </c>
      <c r="X43" s="269">
        <v>46</v>
      </c>
      <c r="Y43" s="269">
        <v>170</v>
      </c>
      <c r="Z43" s="269">
        <v>9</v>
      </c>
      <c r="AA43" s="269">
        <v>17</v>
      </c>
      <c r="AB43" s="269">
        <v>19</v>
      </c>
      <c r="AC43" s="269">
        <v>115</v>
      </c>
      <c r="AD43" s="269">
        <v>19</v>
      </c>
      <c r="AE43" s="269">
        <v>8</v>
      </c>
      <c r="AF43" s="269">
        <v>86</v>
      </c>
      <c r="AG43" s="269">
        <v>0</v>
      </c>
      <c r="AH43" s="269">
        <v>56</v>
      </c>
      <c r="AI43" s="269">
        <v>174</v>
      </c>
      <c r="AJ43" s="269">
        <v>83</v>
      </c>
      <c r="AK43" s="269">
        <v>4</v>
      </c>
      <c r="AL43" s="269">
        <v>25</v>
      </c>
      <c r="AM43" s="269">
        <v>77</v>
      </c>
      <c r="AN43" s="269">
        <v>1</v>
      </c>
      <c r="AO43" s="269">
        <v>2</v>
      </c>
      <c r="AP43" s="270">
        <v>1220</v>
      </c>
      <c r="AQ43" s="269">
        <v>0</v>
      </c>
      <c r="AR43" s="269">
        <v>5186</v>
      </c>
      <c r="AS43" s="269">
        <v>0</v>
      </c>
      <c r="AT43" s="269">
        <v>0</v>
      </c>
      <c r="AU43" s="269">
        <v>0</v>
      </c>
      <c r="AV43" s="269">
        <v>0</v>
      </c>
      <c r="AW43" s="270">
        <v>5186</v>
      </c>
      <c r="AX43" s="269">
        <v>6406</v>
      </c>
      <c r="AY43" s="270">
        <v>14</v>
      </c>
      <c r="AZ43" s="270">
        <v>5200</v>
      </c>
      <c r="BA43" s="269">
        <v>6420</v>
      </c>
      <c r="BB43" s="270">
        <v>0</v>
      </c>
      <c r="BC43" s="269">
        <v>5200</v>
      </c>
      <c r="BD43" s="270">
        <v>6420</v>
      </c>
      <c r="BE43" s="271"/>
      <c r="BG43" s="287">
        <v>39</v>
      </c>
      <c r="BH43" s="272" t="s">
        <v>283</v>
      </c>
      <c r="BI43" s="273">
        <f t="shared" si="0"/>
        <v>6406</v>
      </c>
      <c r="BJ43" s="274">
        <f t="shared" si="1"/>
        <v>0</v>
      </c>
      <c r="BK43" s="275">
        <f t="shared" si="2"/>
        <v>0</v>
      </c>
      <c r="BL43" s="276">
        <f t="shared" si="3"/>
        <v>1</v>
      </c>
      <c r="BM43" s="277"/>
      <c r="BN43" s="287">
        <v>39</v>
      </c>
      <c r="BO43" s="272" t="s">
        <v>283</v>
      </c>
      <c r="BP43" s="278">
        <f t="shared" si="4"/>
        <v>14</v>
      </c>
      <c r="BQ43" s="279">
        <f t="shared" si="5"/>
        <v>0</v>
      </c>
      <c r="BR43" s="280">
        <f t="shared" si="6"/>
        <v>14</v>
      </c>
      <c r="BS43" s="277"/>
    </row>
    <row r="44" spans="1:71" x14ac:dyDescent="0.2">
      <c r="A44" s="288">
        <v>40</v>
      </c>
      <c r="B44" s="289" t="s">
        <v>43</v>
      </c>
      <c r="C44" s="290">
        <v>4526</v>
      </c>
      <c r="D44" s="290">
        <v>2</v>
      </c>
      <c r="E44" s="290">
        <v>4737</v>
      </c>
      <c r="F44" s="290">
        <v>0</v>
      </c>
      <c r="G44" s="290">
        <v>7952</v>
      </c>
      <c r="H44" s="290">
        <v>61</v>
      </c>
      <c r="I44" s="290">
        <v>116</v>
      </c>
      <c r="J44" s="290">
        <v>2609</v>
      </c>
      <c r="K44" s="290">
        <v>151</v>
      </c>
      <c r="L44" s="290">
        <v>219</v>
      </c>
      <c r="M44" s="290">
        <v>787</v>
      </c>
      <c r="N44" s="290">
        <v>315</v>
      </c>
      <c r="O44" s="290">
        <v>60</v>
      </c>
      <c r="P44" s="290">
        <v>156</v>
      </c>
      <c r="Q44" s="290">
        <v>195</v>
      </c>
      <c r="R44" s="290">
        <v>1973</v>
      </c>
      <c r="S44" s="290">
        <v>58</v>
      </c>
      <c r="T44" s="290">
        <v>89</v>
      </c>
      <c r="U44" s="290">
        <v>7029</v>
      </c>
      <c r="V44" s="290">
        <v>63</v>
      </c>
      <c r="W44" s="290">
        <v>2877</v>
      </c>
      <c r="X44" s="290">
        <v>8556</v>
      </c>
      <c r="Y44" s="290">
        <v>5878</v>
      </c>
      <c r="Z44" s="290">
        <v>3140</v>
      </c>
      <c r="AA44" s="290">
        <v>846</v>
      </c>
      <c r="AB44" s="290">
        <v>249</v>
      </c>
      <c r="AC44" s="290">
        <v>3426</v>
      </c>
      <c r="AD44" s="290">
        <v>714</v>
      </c>
      <c r="AE44" s="290">
        <v>1948</v>
      </c>
      <c r="AF44" s="290">
        <v>2279</v>
      </c>
      <c r="AG44" s="290">
        <v>51</v>
      </c>
      <c r="AH44" s="290">
        <v>4151</v>
      </c>
      <c r="AI44" s="290">
        <v>3275</v>
      </c>
      <c r="AJ44" s="290">
        <v>7615</v>
      </c>
      <c r="AK44" s="290">
        <v>184</v>
      </c>
      <c r="AL44" s="290">
        <v>1592</v>
      </c>
      <c r="AM44" s="290">
        <v>11091</v>
      </c>
      <c r="AN44" s="290">
        <v>221</v>
      </c>
      <c r="AO44" s="290">
        <v>4387</v>
      </c>
      <c r="AP44" s="291">
        <v>93578</v>
      </c>
      <c r="AQ44" s="290">
        <v>2825</v>
      </c>
      <c r="AR44" s="290">
        <v>103655</v>
      </c>
      <c r="AS44" s="290">
        <v>34338</v>
      </c>
      <c r="AT44" s="290">
        <v>15828</v>
      </c>
      <c r="AU44" s="290">
        <v>11553</v>
      </c>
      <c r="AV44" s="290">
        <v>471</v>
      </c>
      <c r="AW44" s="291">
        <v>168670</v>
      </c>
      <c r="AX44" s="290">
        <v>262248</v>
      </c>
      <c r="AY44" s="291">
        <v>85452</v>
      </c>
      <c r="AZ44" s="291">
        <v>254122</v>
      </c>
      <c r="BA44" s="290">
        <v>347700</v>
      </c>
      <c r="BB44" s="291">
        <v>-145202</v>
      </c>
      <c r="BC44" s="290">
        <v>108920</v>
      </c>
      <c r="BD44" s="291">
        <v>202498</v>
      </c>
      <c r="BE44" s="271"/>
      <c r="BG44" s="288">
        <v>40</v>
      </c>
      <c r="BH44" s="292" t="s">
        <v>43</v>
      </c>
      <c r="BI44" s="293">
        <f t="shared" si="0"/>
        <v>262248</v>
      </c>
      <c r="BJ44" s="294">
        <f t="shared" si="1"/>
        <v>145202</v>
      </c>
      <c r="BK44" s="295">
        <f t="shared" si="2"/>
        <v>0.55368201092096037</v>
      </c>
      <c r="BL44" s="296">
        <f t="shared" si="3"/>
        <v>0.44631798907903963</v>
      </c>
      <c r="BM44" s="277"/>
      <c r="BN44" s="288">
        <v>40</v>
      </c>
      <c r="BO44" s="292" t="s">
        <v>43</v>
      </c>
      <c r="BP44" s="297">
        <f t="shared" si="4"/>
        <v>85452</v>
      </c>
      <c r="BQ44" s="298">
        <f t="shared" si="5"/>
        <v>145202</v>
      </c>
      <c r="BR44" s="299">
        <f t="shared" si="6"/>
        <v>-59750</v>
      </c>
    </row>
    <row r="45" spans="1:71" x14ac:dyDescent="0.2">
      <c r="A45" s="300">
        <v>41</v>
      </c>
      <c r="B45" s="301" t="s">
        <v>52</v>
      </c>
      <c r="C45" s="302">
        <v>29</v>
      </c>
      <c r="D45" s="302">
        <v>0</v>
      </c>
      <c r="E45" s="302">
        <v>292</v>
      </c>
      <c r="F45" s="302">
        <v>1</v>
      </c>
      <c r="G45" s="302">
        <v>107</v>
      </c>
      <c r="H45" s="302">
        <v>1</v>
      </c>
      <c r="I45" s="302">
        <v>3</v>
      </c>
      <c r="J45" s="302">
        <v>48</v>
      </c>
      <c r="K45" s="302">
        <v>2</v>
      </c>
      <c r="L45" s="302">
        <v>6</v>
      </c>
      <c r="M45" s="302">
        <v>26</v>
      </c>
      <c r="N45" s="302">
        <v>4</v>
      </c>
      <c r="O45" s="302">
        <v>0</v>
      </c>
      <c r="P45" s="302">
        <v>4</v>
      </c>
      <c r="Q45" s="302">
        <v>5</v>
      </c>
      <c r="R45" s="302">
        <v>44</v>
      </c>
      <c r="S45" s="302">
        <v>2</v>
      </c>
      <c r="T45" s="302">
        <v>2</v>
      </c>
      <c r="U45" s="302">
        <v>162</v>
      </c>
      <c r="V45" s="302">
        <v>2</v>
      </c>
      <c r="W45" s="302">
        <v>26</v>
      </c>
      <c r="X45" s="302">
        <v>275</v>
      </c>
      <c r="Y45" s="302">
        <v>234</v>
      </c>
      <c r="Z45" s="302">
        <v>40</v>
      </c>
      <c r="AA45" s="302">
        <v>24</v>
      </c>
      <c r="AB45" s="302">
        <v>20</v>
      </c>
      <c r="AC45" s="302">
        <v>292</v>
      </c>
      <c r="AD45" s="302">
        <v>68</v>
      </c>
      <c r="AE45" s="302">
        <v>22</v>
      </c>
      <c r="AF45" s="302">
        <v>132</v>
      </c>
      <c r="AG45" s="302">
        <v>1</v>
      </c>
      <c r="AH45" s="302">
        <v>154</v>
      </c>
      <c r="AI45" s="302">
        <v>116</v>
      </c>
      <c r="AJ45" s="302">
        <v>151</v>
      </c>
      <c r="AK45" s="302">
        <v>17</v>
      </c>
      <c r="AL45" s="302">
        <v>70</v>
      </c>
      <c r="AM45" s="302">
        <v>423</v>
      </c>
      <c r="AN45" s="302">
        <v>0</v>
      </c>
      <c r="AO45" s="302">
        <v>20</v>
      </c>
      <c r="AP45" s="303">
        <v>2825</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995</v>
      </c>
      <c r="D46" s="269">
        <v>2</v>
      </c>
      <c r="E46" s="269">
        <v>1875</v>
      </c>
      <c r="F46" s="269">
        <v>4</v>
      </c>
      <c r="G46" s="269">
        <v>1644</v>
      </c>
      <c r="H46" s="269">
        <v>25</v>
      </c>
      <c r="I46" s="269">
        <v>36</v>
      </c>
      <c r="J46" s="269">
        <v>365</v>
      </c>
      <c r="K46" s="269">
        <v>7</v>
      </c>
      <c r="L46" s="269">
        <v>76</v>
      </c>
      <c r="M46" s="269">
        <v>325</v>
      </c>
      <c r="N46" s="269">
        <v>24</v>
      </c>
      <c r="O46" s="269">
        <v>8</v>
      </c>
      <c r="P46" s="269">
        <v>79</v>
      </c>
      <c r="Q46" s="269">
        <v>68</v>
      </c>
      <c r="R46" s="269">
        <v>778</v>
      </c>
      <c r="S46" s="269">
        <v>22</v>
      </c>
      <c r="T46" s="269">
        <v>27</v>
      </c>
      <c r="U46" s="269">
        <v>2124</v>
      </c>
      <c r="V46" s="269">
        <v>17</v>
      </c>
      <c r="W46" s="269">
        <v>462</v>
      </c>
      <c r="X46" s="269">
        <v>3659</v>
      </c>
      <c r="Y46" s="269">
        <v>3767</v>
      </c>
      <c r="Z46" s="269">
        <v>297</v>
      </c>
      <c r="AA46" s="269">
        <v>236</v>
      </c>
      <c r="AB46" s="269">
        <v>388</v>
      </c>
      <c r="AC46" s="269">
        <v>5278</v>
      </c>
      <c r="AD46" s="269">
        <v>696</v>
      </c>
      <c r="AE46" s="269">
        <v>348</v>
      </c>
      <c r="AF46" s="269">
        <v>2326</v>
      </c>
      <c r="AG46" s="269">
        <v>37</v>
      </c>
      <c r="AH46" s="269">
        <v>5150</v>
      </c>
      <c r="AI46" s="269">
        <v>6282</v>
      </c>
      <c r="AJ46" s="269">
        <v>7888</v>
      </c>
      <c r="AK46" s="269">
        <v>220</v>
      </c>
      <c r="AL46" s="269">
        <v>1688</v>
      </c>
      <c r="AM46" s="269">
        <v>5614</v>
      </c>
      <c r="AN46" s="269">
        <v>0</v>
      </c>
      <c r="AO46" s="269">
        <v>60</v>
      </c>
      <c r="AP46" s="270">
        <v>52897</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1679</v>
      </c>
      <c r="D47" s="269">
        <v>3</v>
      </c>
      <c r="E47" s="269">
        <v>1554</v>
      </c>
      <c r="F47" s="269">
        <v>0</v>
      </c>
      <c r="G47" s="269">
        <v>884</v>
      </c>
      <c r="H47" s="269">
        <v>-2</v>
      </c>
      <c r="I47" s="269">
        <v>12</v>
      </c>
      <c r="J47" s="269">
        <v>233</v>
      </c>
      <c r="K47" s="269">
        <v>6</v>
      </c>
      <c r="L47" s="269">
        <v>0</v>
      </c>
      <c r="M47" s="269">
        <v>147</v>
      </c>
      <c r="N47" s="269">
        <v>46</v>
      </c>
      <c r="O47" s="269">
        <v>7</v>
      </c>
      <c r="P47" s="269">
        <v>9</v>
      </c>
      <c r="Q47" s="269">
        <v>37</v>
      </c>
      <c r="R47" s="269">
        <v>406</v>
      </c>
      <c r="S47" s="269">
        <v>3</v>
      </c>
      <c r="T47" s="269">
        <v>-5</v>
      </c>
      <c r="U47" s="269">
        <v>-230</v>
      </c>
      <c r="V47" s="269">
        <v>-5</v>
      </c>
      <c r="W47" s="269">
        <v>48</v>
      </c>
      <c r="X47" s="269">
        <v>-22</v>
      </c>
      <c r="Y47" s="269">
        <v>295</v>
      </c>
      <c r="Z47" s="269">
        <v>130</v>
      </c>
      <c r="AA47" s="269">
        <v>220</v>
      </c>
      <c r="AB47" s="269">
        <v>29</v>
      </c>
      <c r="AC47" s="269">
        <v>1709</v>
      </c>
      <c r="AD47" s="269">
        <v>559</v>
      </c>
      <c r="AE47" s="269">
        <v>7600</v>
      </c>
      <c r="AF47" s="269">
        <v>441</v>
      </c>
      <c r="AG47" s="269">
        <v>24</v>
      </c>
      <c r="AH47" s="269">
        <v>0</v>
      </c>
      <c r="AI47" s="269">
        <v>253</v>
      </c>
      <c r="AJ47" s="269">
        <v>665</v>
      </c>
      <c r="AK47" s="269">
        <v>-2</v>
      </c>
      <c r="AL47" s="269">
        <v>469</v>
      </c>
      <c r="AM47" s="269">
        <v>1463</v>
      </c>
      <c r="AN47" s="269">
        <v>0</v>
      </c>
      <c r="AO47" s="269">
        <v>1664</v>
      </c>
      <c r="AP47" s="270">
        <v>20329</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1329</v>
      </c>
      <c r="D48" s="269">
        <v>0</v>
      </c>
      <c r="E48" s="269">
        <v>1467</v>
      </c>
      <c r="F48" s="269">
        <v>1</v>
      </c>
      <c r="G48" s="269">
        <v>591</v>
      </c>
      <c r="H48" s="269">
        <v>12</v>
      </c>
      <c r="I48" s="269">
        <v>9</v>
      </c>
      <c r="J48" s="269">
        <v>489</v>
      </c>
      <c r="K48" s="269">
        <v>20</v>
      </c>
      <c r="L48" s="269">
        <v>31</v>
      </c>
      <c r="M48" s="269">
        <v>175</v>
      </c>
      <c r="N48" s="269">
        <v>23</v>
      </c>
      <c r="O48" s="269">
        <v>2</v>
      </c>
      <c r="P48" s="269">
        <v>23</v>
      </c>
      <c r="Q48" s="269">
        <v>37</v>
      </c>
      <c r="R48" s="269">
        <v>372</v>
      </c>
      <c r="S48" s="269">
        <v>15</v>
      </c>
      <c r="T48" s="269">
        <v>26</v>
      </c>
      <c r="U48" s="269">
        <v>1688</v>
      </c>
      <c r="V48" s="269">
        <v>18</v>
      </c>
      <c r="W48" s="269">
        <v>253</v>
      </c>
      <c r="X48" s="269">
        <v>1352</v>
      </c>
      <c r="Y48" s="269">
        <v>401</v>
      </c>
      <c r="Z48" s="269">
        <v>558</v>
      </c>
      <c r="AA48" s="269">
        <v>363</v>
      </c>
      <c r="AB48" s="269">
        <v>62</v>
      </c>
      <c r="AC48" s="269">
        <v>1180</v>
      </c>
      <c r="AD48" s="269">
        <v>163</v>
      </c>
      <c r="AE48" s="269">
        <v>5871</v>
      </c>
      <c r="AF48" s="269">
        <v>538</v>
      </c>
      <c r="AG48" s="269">
        <v>18</v>
      </c>
      <c r="AH48" s="269">
        <v>5082</v>
      </c>
      <c r="AI48" s="269">
        <v>2017</v>
      </c>
      <c r="AJ48" s="269">
        <v>1131</v>
      </c>
      <c r="AK48" s="269">
        <v>28</v>
      </c>
      <c r="AL48" s="269">
        <v>688</v>
      </c>
      <c r="AM48" s="269">
        <v>1834</v>
      </c>
      <c r="AN48" s="269">
        <v>0</v>
      </c>
      <c r="AO48" s="269">
        <v>230</v>
      </c>
      <c r="AP48" s="270">
        <v>28097</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330</v>
      </c>
      <c r="D49" s="269">
        <v>0</v>
      </c>
      <c r="E49" s="269">
        <v>542</v>
      </c>
      <c r="F49" s="269">
        <v>1</v>
      </c>
      <c r="G49" s="269">
        <v>480</v>
      </c>
      <c r="H49" s="269">
        <v>4</v>
      </c>
      <c r="I49" s="269">
        <v>4</v>
      </c>
      <c r="J49" s="269">
        <v>75</v>
      </c>
      <c r="K49" s="269">
        <v>29</v>
      </c>
      <c r="L49" s="269">
        <v>12</v>
      </c>
      <c r="M49" s="269">
        <v>47</v>
      </c>
      <c r="N49" s="269">
        <v>8</v>
      </c>
      <c r="O49" s="269">
        <v>1</v>
      </c>
      <c r="P49" s="269">
        <v>8</v>
      </c>
      <c r="Q49" s="269">
        <v>2</v>
      </c>
      <c r="R49" s="269">
        <v>35</v>
      </c>
      <c r="S49" s="269">
        <v>2</v>
      </c>
      <c r="T49" s="269">
        <v>1</v>
      </c>
      <c r="U49" s="269">
        <v>43</v>
      </c>
      <c r="V49" s="269">
        <v>2</v>
      </c>
      <c r="W49" s="269">
        <v>29</v>
      </c>
      <c r="X49" s="269">
        <v>306</v>
      </c>
      <c r="Y49" s="269">
        <v>403</v>
      </c>
      <c r="Z49" s="269">
        <v>77</v>
      </c>
      <c r="AA49" s="269">
        <v>77</v>
      </c>
      <c r="AB49" s="269">
        <v>15</v>
      </c>
      <c r="AC49" s="269">
        <v>541</v>
      </c>
      <c r="AD49" s="269">
        <v>46</v>
      </c>
      <c r="AE49" s="269">
        <v>728</v>
      </c>
      <c r="AF49" s="269">
        <v>392</v>
      </c>
      <c r="AG49" s="269">
        <v>3</v>
      </c>
      <c r="AH49" s="269">
        <v>23</v>
      </c>
      <c r="AI49" s="269">
        <v>149</v>
      </c>
      <c r="AJ49" s="269">
        <v>259</v>
      </c>
      <c r="AK49" s="269">
        <v>16</v>
      </c>
      <c r="AL49" s="269">
        <v>232</v>
      </c>
      <c r="AM49" s="269">
        <v>894</v>
      </c>
      <c r="AN49" s="269">
        <v>0</v>
      </c>
      <c r="AO49" s="269">
        <v>83</v>
      </c>
      <c r="AP49" s="270">
        <v>5899</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-577</v>
      </c>
      <c r="D50" s="269">
        <v>0</v>
      </c>
      <c r="E50" s="269">
        <v>-9</v>
      </c>
      <c r="F50" s="269">
        <v>0</v>
      </c>
      <c r="G50" s="269">
        <v>-49</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-47</v>
      </c>
      <c r="Z50" s="269">
        <v>-6</v>
      </c>
      <c r="AA50" s="269">
        <v>-82</v>
      </c>
      <c r="AB50" s="269">
        <v>0</v>
      </c>
      <c r="AC50" s="269">
        <v>-7</v>
      </c>
      <c r="AD50" s="269">
        <v>-34</v>
      </c>
      <c r="AE50" s="269">
        <v>-2</v>
      </c>
      <c r="AF50" s="269">
        <v>-18</v>
      </c>
      <c r="AG50" s="269">
        <v>0</v>
      </c>
      <c r="AH50" s="269">
        <v>0</v>
      </c>
      <c r="AI50" s="269">
        <v>-34</v>
      </c>
      <c r="AJ50" s="269">
        <v>-229</v>
      </c>
      <c r="AK50" s="269">
        <v>-8</v>
      </c>
      <c r="AL50" s="269">
        <v>0</v>
      </c>
      <c r="AM50" s="269">
        <v>0</v>
      </c>
      <c r="AN50" s="269">
        <v>0</v>
      </c>
      <c r="AO50" s="269">
        <v>-24</v>
      </c>
      <c r="AP50" s="270">
        <v>-1127</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3785</v>
      </c>
      <c r="D51" s="290">
        <v>5</v>
      </c>
      <c r="E51" s="290">
        <v>5721</v>
      </c>
      <c r="F51" s="290">
        <v>7</v>
      </c>
      <c r="G51" s="290">
        <v>3657</v>
      </c>
      <c r="H51" s="290">
        <v>40</v>
      </c>
      <c r="I51" s="290">
        <v>64</v>
      </c>
      <c r="J51" s="290">
        <v>1210</v>
      </c>
      <c r="K51" s="290">
        <v>63</v>
      </c>
      <c r="L51" s="290">
        <v>125</v>
      </c>
      <c r="M51" s="290">
        <v>720</v>
      </c>
      <c r="N51" s="290">
        <v>105</v>
      </c>
      <c r="O51" s="290">
        <v>18</v>
      </c>
      <c r="P51" s="290">
        <v>123</v>
      </c>
      <c r="Q51" s="290">
        <v>149</v>
      </c>
      <c r="R51" s="290">
        <v>1635</v>
      </c>
      <c r="S51" s="290">
        <v>44</v>
      </c>
      <c r="T51" s="290">
        <v>51</v>
      </c>
      <c r="U51" s="290">
        <v>3787</v>
      </c>
      <c r="V51" s="290">
        <v>34</v>
      </c>
      <c r="W51" s="290">
        <v>818</v>
      </c>
      <c r="X51" s="290">
        <v>5570</v>
      </c>
      <c r="Y51" s="290">
        <v>5053</v>
      </c>
      <c r="Z51" s="290">
        <v>1096</v>
      </c>
      <c r="AA51" s="290">
        <v>838</v>
      </c>
      <c r="AB51" s="290">
        <v>514</v>
      </c>
      <c r="AC51" s="290">
        <v>8993</v>
      </c>
      <c r="AD51" s="290">
        <v>1498</v>
      </c>
      <c r="AE51" s="290">
        <v>14567</v>
      </c>
      <c r="AF51" s="290">
        <v>3811</v>
      </c>
      <c r="AG51" s="290">
        <v>83</v>
      </c>
      <c r="AH51" s="290">
        <v>10409</v>
      </c>
      <c r="AI51" s="290">
        <v>8783</v>
      </c>
      <c r="AJ51" s="290">
        <v>9865</v>
      </c>
      <c r="AK51" s="290">
        <v>271</v>
      </c>
      <c r="AL51" s="290">
        <v>3147</v>
      </c>
      <c r="AM51" s="290">
        <v>10228</v>
      </c>
      <c r="AN51" s="290">
        <v>0</v>
      </c>
      <c r="AO51" s="290">
        <v>2033</v>
      </c>
      <c r="AP51" s="291">
        <v>108920</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8311</v>
      </c>
      <c r="D52" s="306">
        <v>7</v>
      </c>
      <c r="E52" s="306">
        <v>10458</v>
      </c>
      <c r="F52" s="306">
        <v>7</v>
      </c>
      <c r="G52" s="306">
        <v>11609</v>
      </c>
      <c r="H52" s="306">
        <v>101</v>
      </c>
      <c r="I52" s="306">
        <v>180</v>
      </c>
      <c r="J52" s="306">
        <v>3819</v>
      </c>
      <c r="K52" s="306">
        <v>214</v>
      </c>
      <c r="L52" s="306">
        <v>344</v>
      </c>
      <c r="M52" s="306">
        <v>1507</v>
      </c>
      <c r="N52" s="306">
        <v>420</v>
      </c>
      <c r="O52" s="306">
        <v>78</v>
      </c>
      <c r="P52" s="306">
        <v>279</v>
      </c>
      <c r="Q52" s="306">
        <v>344</v>
      </c>
      <c r="R52" s="306">
        <v>3608</v>
      </c>
      <c r="S52" s="306">
        <v>102</v>
      </c>
      <c r="T52" s="306">
        <v>140</v>
      </c>
      <c r="U52" s="306">
        <v>10816</v>
      </c>
      <c r="V52" s="306">
        <v>97</v>
      </c>
      <c r="W52" s="306">
        <v>3695</v>
      </c>
      <c r="X52" s="306">
        <v>14126</v>
      </c>
      <c r="Y52" s="306">
        <v>10931</v>
      </c>
      <c r="Z52" s="306">
        <v>4236</v>
      </c>
      <c r="AA52" s="306">
        <v>1684</v>
      </c>
      <c r="AB52" s="306">
        <v>763</v>
      </c>
      <c r="AC52" s="306">
        <v>12419</v>
      </c>
      <c r="AD52" s="306">
        <v>2212</v>
      </c>
      <c r="AE52" s="306">
        <v>16515</v>
      </c>
      <c r="AF52" s="306">
        <v>6090</v>
      </c>
      <c r="AG52" s="306">
        <v>134</v>
      </c>
      <c r="AH52" s="306">
        <v>14560</v>
      </c>
      <c r="AI52" s="306">
        <v>12058</v>
      </c>
      <c r="AJ52" s="306">
        <v>17480</v>
      </c>
      <c r="AK52" s="306">
        <v>455</v>
      </c>
      <c r="AL52" s="306">
        <v>4739</v>
      </c>
      <c r="AM52" s="306">
        <v>21319</v>
      </c>
      <c r="AN52" s="306">
        <v>221</v>
      </c>
      <c r="AO52" s="306">
        <v>6420</v>
      </c>
      <c r="AP52" s="307">
        <v>202498</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0.14089760558296233</v>
      </c>
      <c r="D5" s="442">
        <v>0</v>
      </c>
      <c r="E5" s="442">
        <v>0</v>
      </c>
      <c r="F5" s="442">
        <v>0</v>
      </c>
      <c r="G5" s="442">
        <v>0.19993108794900508</v>
      </c>
      <c r="H5" s="442">
        <v>9.9009900990099011E-3</v>
      </c>
      <c r="I5" s="442">
        <v>0</v>
      </c>
      <c r="J5" s="442">
        <v>1.3092432573972245E-3</v>
      </c>
      <c r="K5" s="442">
        <v>0</v>
      </c>
      <c r="L5" s="442">
        <v>8.7209302325581394E-3</v>
      </c>
      <c r="M5" s="442">
        <v>0</v>
      </c>
      <c r="N5" s="442">
        <v>0</v>
      </c>
      <c r="O5" s="442">
        <v>0</v>
      </c>
      <c r="P5" s="442">
        <v>0</v>
      </c>
      <c r="Q5" s="442">
        <v>0</v>
      </c>
      <c r="R5" s="442">
        <v>0</v>
      </c>
      <c r="S5" s="442">
        <v>0</v>
      </c>
      <c r="T5" s="442">
        <v>0</v>
      </c>
      <c r="U5" s="442">
        <v>0</v>
      </c>
      <c r="V5" s="442">
        <v>0</v>
      </c>
      <c r="W5" s="442">
        <v>0</v>
      </c>
      <c r="X5" s="442">
        <v>3.0440322809004673E-3</v>
      </c>
      <c r="Y5" s="442">
        <v>1.0063123227518067E-3</v>
      </c>
      <c r="Z5" s="442">
        <v>0</v>
      </c>
      <c r="AA5" s="442">
        <v>0</v>
      </c>
      <c r="AB5" s="442">
        <v>0</v>
      </c>
      <c r="AC5" s="442">
        <v>8.0521781141798852E-5</v>
      </c>
      <c r="AD5" s="442">
        <v>0</v>
      </c>
      <c r="AE5" s="442">
        <v>0</v>
      </c>
      <c r="AF5" s="442">
        <v>0</v>
      </c>
      <c r="AG5" s="442">
        <v>0</v>
      </c>
      <c r="AH5" s="442">
        <v>6.8681318681318681E-5</v>
      </c>
      <c r="AI5" s="442">
        <v>2.2391773096699288E-3</v>
      </c>
      <c r="AJ5" s="442">
        <v>1.7734553775743708E-3</v>
      </c>
      <c r="AK5" s="442">
        <v>2.1978021978021978E-3</v>
      </c>
      <c r="AL5" s="442">
        <v>0</v>
      </c>
      <c r="AM5" s="442">
        <v>2.1295557952999672E-2</v>
      </c>
      <c r="AN5" s="442">
        <v>0</v>
      </c>
      <c r="AO5" s="442">
        <v>0</v>
      </c>
      <c r="AP5" s="443">
        <v>2.0098963940384598E-2</v>
      </c>
      <c r="AQ5" s="442">
        <v>3.185840707964602E-3</v>
      </c>
      <c r="AR5" s="442">
        <v>1.1750518547103371E-2</v>
      </c>
      <c r="AS5" s="442">
        <v>0</v>
      </c>
      <c r="AT5" s="442">
        <v>0</v>
      </c>
      <c r="AU5" s="442">
        <v>2.5967281225655675E-3</v>
      </c>
      <c r="AV5" s="442">
        <v>0</v>
      </c>
      <c r="AW5" s="443">
        <v>7.4524218888954762E-3</v>
      </c>
      <c r="AX5" s="442">
        <v>2.0312833653640828E-2</v>
      </c>
      <c r="AY5" s="443">
        <v>5.0437672611524598E-2</v>
      </c>
      <c r="AZ5" s="443">
        <v>2.1906800670544069E-2</v>
      </c>
      <c r="BA5" s="442">
        <v>2.7716422203048607E-2</v>
      </c>
      <c r="BB5" s="443">
        <v>9.132105618379913E-3</v>
      </c>
      <c r="BC5" s="442">
        <v>3.8936834373852369E-2</v>
      </c>
      <c r="BD5" s="443">
        <v>4.1042380665488057E-2</v>
      </c>
    </row>
    <row r="6" spans="1:56" x14ac:dyDescent="0.2">
      <c r="A6" s="267" t="s">
        <v>444</v>
      </c>
      <c r="B6" s="272" t="s">
        <v>445</v>
      </c>
      <c r="C6" s="442">
        <v>1.203224642040669E-4</v>
      </c>
      <c r="D6" s="442">
        <v>0.2857142857142857</v>
      </c>
      <c r="E6" s="442">
        <v>1.9124115509657678E-4</v>
      </c>
      <c r="F6" s="442">
        <v>0</v>
      </c>
      <c r="G6" s="442">
        <v>5.1684038246188298E-4</v>
      </c>
      <c r="H6" s="442">
        <v>0</v>
      </c>
      <c r="I6" s="442">
        <v>2.7777777777777776E-2</v>
      </c>
      <c r="J6" s="442">
        <v>2.618486514794449E-4</v>
      </c>
      <c r="K6" s="442">
        <v>0</v>
      </c>
      <c r="L6" s="442">
        <v>0</v>
      </c>
      <c r="M6" s="442">
        <v>0</v>
      </c>
      <c r="N6" s="442">
        <v>0</v>
      </c>
      <c r="O6" s="442">
        <v>0</v>
      </c>
      <c r="P6" s="442">
        <v>0</v>
      </c>
      <c r="Q6" s="442">
        <v>0</v>
      </c>
      <c r="R6" s="442">
        <v>0</v>
      </c>
      <c r="S6" s="442">
        <v>0</v>
      </c>
      <c r="T6" s="442">
        <v>0</v>
      </c>
      <c r="U6" s="442">
        <v>0</v>
      </c>
      <c r="V6" s="442">
        <v>0</v>
      </c>
      <c r="W6" s="442">
        <v>0</v>
      </c>
      <c r="X6" s="442">
        <v>2.8316579357213649E-4</v>
      </c>
      <c r="Y6" s="442">
        <v>0</v>
      </c>
      <c r="Z6" s="442">
        <v>0</v>
      </c>
      <c r="AA6" s="442">
        <v>0</v>
      </c>
      <c r="AB6" s="442">
        <v>0</v>
      </c>
      <c r="AC6" s="442">
        <v>0</v>
      </c>
      <c r="AD6" s="442">
        <v>0</v>
      </c>
      <c r="AE6" s="442">
        <v>0</v>
      </c>
      <c r="AF6" s="442">
        <v>0</v>
      </c>
      <c r="AG6" s="442">
        <v>0</v>
      </c>
      <c r="AH6" s="442">
        <v>0</v>
      </c>
      <c r="AI6" s="442">
        <v>8.2932492950738102E-5</v>
      </c>
      <c r="AJ6" s="442">
        <v>0</v>
      </c>
      <c r="AK6" s="442">
        <v>0</v>
      </c>
      <c r="AL6" s="442">
        <v>0</v>
      </c>
      <c r="AM6" s="442">
        <v>1.4071954594493175E-3</v>
      </c>
      <c r="AN6" s="442">
        <v>0</v>
      </c>
      <c r="AO6" s="442">
        <v>0</v>
      </c>
      <c r="AP6" s="443">
        <v>2.5679265968058944E-4</v>
      </c>
      <c r="AQ6" s="442">
        <v>3.5398230088495576E-4</v>
      </c>
      <c r="AR6" s="442">
        <v>6.077854420915537E-4</v>
      </c>
      <c r="AS6" s="442">
        <v>0</v>
      </c>
      <c r="AT6" s="442">
        <v>0</v>
      </c>
      <c r="AU6" s="442">
        <v>0</v>
      </c>
      <c r="AV6" s="442">
        <v>6.369426751592357E-3</v>
      </c>
      <c r="AW6" s="443">
        <v>3.9722535127764274E-4</v>
      </c>
      <c r="AX6" s="442">
        <v>4.5376895152679904E-4</v>
      </c>
      <c r="AY6" s="443">
        <v>1.1702476243973225E-5</v>
      </c>
      <c r="AZ6" s="443">
        <v>2.6758800890910666E-4</v>
      </c>
      <c r="BA6" s="442">
        <v>3.451251078515962E-4</v>
      </c>
      <c r="BB6" s="443">
        <v>7.7822619523147066E-4</v>
      </c>
      <c r="BC6" s="442">
        <v>-4.1314726404700696E-4</v>
      </c>
      <c r="BD6" s="443">
        <v>3.4568242649310115E-5</v>
      </c>
    </row>
    <row r="7" spans="1:56" x14ac:dyDescent="0.2">
      <c r="A7" s="267" t="s">
        <v>446</v>
      </c>
      <c r="B7" s="272" t="s">
        <v>249</v>
      </c>
      <c r="C7" s="442">
        <v>0</v>
      </c>
      <c r="D7" s="442">
        <v>0</v>
      </c>
      <c r="E7" s="442">
        <v>4.3507362784471218E-2</v>
      </c>
      <c r="F7" s="442">
        <v>0</v>
      </c>
      <c r="G7" s="442">
        <v>3.6867947282280988E-2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1.0901883052527254E-2</v>
      </c>
      <c r="Y7" s="442">
        <v>0</v>
      </c>
      <c r="Z7" s="442">
        <v>0</v>
      </c>
      <c r="AA7" s="442">
        <v>0</v>
      </c>
      <c r="AB7" s="442">
        <v>0</v>
      </c>
      <c r="AC7" s="442">
        <v>0</v>
      </c>
      <c r="AD7" s="442">
        <v>0</v>
      </c>
      <c r="AE7" s="442">
        <v>0</v>
      </c>
      <c r="AF7" s="442">
        <v>0</v>
      </c>
      <c r="AG7" s="442">
        <v>0</v>
      </c>
      <c r="AH7" s="442">
        <v>0</v>
      </c>
      <c r="AI7" s="442">
        <v>8.2932492950738102E-5</v>
      </c>
      <c r="AJ7" s="442">
        <v>4.0045766590389014E-4</v>
      </c>
      <c r="AK7" s="442">
        <v>0</v>
      </c>
      <c r="AL7" s="442">
        <v>0</v>
      </c>
      <c r="AM7" s="442">
        <v>4.8782775927576341E-3</v>
      </c>
      <c r="AN7" s="442">
        <v>0</v>
      </c>
      <c r="AO7" s="442">
        <v>0</v>
      </c>
      <c r="AP7" s="443">
        <v>5.674130114865332E-3</v>
      </c>
      <c r="AQ7" s="442">
        <v>1.0619469026548673E-3</v>
      </c>
      <c r="AR7" s="442">
        <v>1.1866287202739858E-3</v>
      </c>
      <c r="AS7" s="442">
        <v>0</v>
      </c>
      <c r="AT7" s="442">
        <v>0</v>
      </c>
      <c r="AU7" s="442">
        <v>0</v>
      </c>
      <c r="AV7" s="442">
        <v>0.15074309978768577</v>
      </c>
      <c r="AW7" s="443">
        <v>1.1679611074879943E-3</v>
      </c>
      <c r="AX7" s="442">
        <v>5.1325462920594244E-3</v>
      </c>
      <c r="AY7" s="443">
        <v>0.10663296353508403</v>
      </c>
      <c r="AZ7" s="443">
        <v>3.6632011396101088E-2</v>
      </c>
      <c r="BA7" s="442">
        <v>3.0077653149266609E-2</v>
      </c>
      <c r="BB7" s="443">
        <v>0</v>
      </c>
      <c r="BC7" s="442">
        <v>8.546639735585751E-2</v>
      </c>
      <c r="BD7" s="443">
        <v>5.1644954518069316E-2</v>
      </c>
    </row>
    <row r="8" spans="1:56" x14ac:dyDescent="0.2">
      <c r="A8" s="267" t="s">
        <v>447</v>
      </c>
      <c r="B8" s="272" t="s">
        <v>27</v>
      </c>
      <c r="C8" s="442">
        <v>0</v>
      </c>
      <c r="D8" s="442">
        <v>0</v>
      </c>
      <c r="E8" s="442">
        <v>0</v>
      </c>
      <c r="F8" s="442">
        <v>0</v>
      </c>
      <c r="G8" s="442">
        <v>3.4456025497458869E-4</v>
      </c>
      <c r="H8" s="442">
        <v>0</v>
      </c>
      <c r="I8" s="442">
        <v>5.5555555555555558E-3</v>
      </c>
      <c r="J8" s="442">
        <v>5.4988216810683424E-3</v>
      </c>
      <c r="K8" s="442">
        <v>0.58411214953271029</v>
      </c>
      <c r="L8" s="442">
        <v>0</v>
      </c>
      <c r="M8" s="442">
        <v>6.9011280690112808E-2</v>
      </c>
      <c r="N8" s="442">
        <v>5.2380952380952382E-2</v>
      </c>
      <c r="O8" s="442">
        <v>0.15384615384615385</v>
      </c>
      <c r="P8" s="442">
        <v>0</v>
      </c>
      <c r="Q8" s="442">
        <v>0</v>
      </c>
      <c r="R8" s="442">
        <v>0</v>
      </c>
      <c r="S8" s="442">
        <v>0</v>
      </c>
      <c r="T8" s="442">
        <v>0</v>
      </c>
      <c r="U8" s="442">
        <v>0</v>
      </c>
      <c r="V8" s="442">
        <v>0</v>
      </c>
      <c r="W8" s="442">
        <v>0</v>
      </c>
      <c r="X8" s="442">
        <v>9.9108027750247768E-4</v>
      </c>
      <c r="Y8" s="442">
        <v>6.678254505534718E-3</v>
      </c>
      <c r="Z8" s="442">
        <v>0.46694995278564683</v>
      </c>
      <c r="AA8" s="442">
        <v>0</v>
      </c>
      <c r="AB8" s="442">
        <v>0</v>
      </c>
      <c r="AC8" s="442">
        <v>0</v>
      </c>
      <c r="AD8" s="442">
        <v>0</v>
      </c>
      <c r="AE8" s="442">
        <v>0</v>
      </c>
      <c r="AF8" s="442">
        <v>0</v>
      </c>
      <c r="AG8" s="442">
        <v>0</v>
      </c>
      <c r="AH8" s="442">
        <v>0</v>
      </c>
      <c r="AI8" s="442">
        <v>8.2932492950738102E-5</v>
      </c>
      <c r="AJ8" s="442">
        <v>0</v>
      </c>
      <c r="AK8" s="442">
        <v>0</v>
      </c>
      <c r="AL8" s="442">
        <v>0</v>
      </c>
      <c r="AM8" s="442">
        <v>0</v>
      </c>
      <c r="AN8" s="442">
        <v>0</v>
      </c>
      <c r="AO8" s="442">
        <v>1.5576323987538941E-4</v>
      </c>
      <c r="AP8" s="443">
        <v>1.163468281168209E-2</v>
      </c>
      <c r="AQ8" s="442">
        <v>-3.5398230088495576E-4</v>
      </c>
      <c r="AR8" s="442">
        <v>-1.9294775939414404E-5</v>
      </c>
      <c r="AS8" s="442">
        <v>0</v>
      </c>
      <c r="AT8" s="442">
        <v>0</v>
      </c>
      <c r="AU8" s="442">
        <v>-8.6557604085518917E-5</v>
      </c>
      <c r="AV8" s="442">
        <v>0</v>
      </c>
      <c r="AW8" s="443">
        <v>-2.3714946344933895E-5</v>
      </c>
      <c r="AX8" s="442">
        <v>8.9686098654708519E-3</v>
      </c>
      <c r="AY8" s="443">
        <v>4.6809904975892901E-5</v>
      </c>
      <c r="AZ8" s="443">
        <v>0</v>
      </c>
      <c r="BA8" s="442">
        <v>6.7759562841530055E-3</v>
      </c>
      <c r="BB8" s="443">
        <v>1.6177463120342694E-2</v>
      </c>
      <c r="BC8" s="442">
        <v>-2.1566287183253763E-2</v>
      </c>
      <c r="BD8" s="443">
        <v>3.4568242649310115E-5</v>
      </c>
    </row>
    <row r="9" spans="1:56" x14ac:dyDescent="0.2">
      <c r="A9" s="267" t="s">
        <v>448</v>
      </c>
      <c r="B9" s="272" t="s">
        <v>190</v>
      </c>
      <c r="C9" s="442">
        <v>0.13187342076765732</v>
      </c>
      <c r="D9" s="442">
        <v>0</v>
      </c>
      <c r="E9" s="442">
        <v>0.10499139414802065</v>
      </c>
      <c r="F9" s="442">
        <v>0</v>
      </c>
      <c r="G9" s="442">
        <v>0.20716685330347145</v>
      </c>
      <c r="H9" s="442">
        <v>0</v>
      </c>
      <c r="I9" s="442">
        <v>0</v>
      </c>
      <c r="J9" s="442">
        <v>7.5936108929039016E-3</v>
      </c>
      <c r="K9" s="442">
        <v>0</v>
      </c>
      <c r="L9" s="442">
        <v>0</v>
      </c>
      <c r="M9" s="442">
        <v>6.6357000663570006E-4</v>
      </c>
      <c r="N9" s="442">
        <v>0</v>
      </c>
      <c r="O9" s="442">
        <v>0</v>
      </c>
      <c r="P9" s="442">
        <v>0</v>
      </c>
      <c r="Q9" s="442">
        <v>0</v>
      </c>
      <c r="R9" s="442">
        <v>0</v>
      </c>
      <c r="S9" s="442">
        <v>0</v>
      </c>
      <c r="T9" s="442">
        <v>0</v>
      </c>
      <c r="U9" s="442">
        <v>0</v>
      </c>
      <c r="V9" s="442">
        <v>0</v>
      </c>
      <c r="W9" s="442">
        <v>0</v>
      </c>
      <c r="X9" s="442">
        <v>2.3361177969701261E-3</v>
      </c>
      <c r="Y9" s="442">
        <v>0</v>
      </c>
      <c r="Z9" s="442">
        <v>0</v>
      </c>
      <c r="AA9" s="442">
        <v>0</v>
      </c>
      <c r="AB9" s="442">
        <v>0</v>
      </c>
      <c r="AC9" s="442">
        <v>1.610435622835977E-4</v>
      </c>
      <c r="AD9" s="442">
        <v>0</v>
      </c>
      <c r="AE9" s="442">
        <v>0</v>
      </c>
      <c r="AF9" s="442">
        <v>3.2840722495894911E-4</v>
      </c>
      <c r="AG9" s="442">
        <v>0</v>
      </c>
      <c r="AH9" s="442">
        <v>3.4340659340659343E-4</v>
      </c>
      <c r="AI9" s="442">
        <v>6.0540719854038812E-3</v>
      </c>
      <c r="AJ9" s="442">
        <v>6.5789473684210523E-3</v>
      </c>
      <c r="AK9" s="442">
        <v>2.1978021978021978E-3</v>
      </c>
      <c r="AL9" s="442">
        <v>0</v>
      </c>
      <c r="AM9" s="442">
        <v>0.16421971011773534</v>
      </c>
      <c r="AN9" s="442">
        <v>0</v>
      </c>
      <c r="AO9" s="442">
        <v>2.3364485981308409E-3</v>
      </c>
      <c r="AP9" s="443">
        <v>4.1363371490088792E-2</v>
      </c>
      <c r="AQ9" s="442">
        <v>5.9823008849557525E-2</v>
      </c>
      <c r="AR9" s="442">
        <v>9.0270609232550286E-2</v>
      </c>
      <c r="AS9" s="442">
        <v>0</v>
      </c>
      <c r="AT9" s="442">
        <v>0</v>
      </c>
      <c r="AU9" s="442">
        <v>0</v>
      </c>
      <c r="AV9" s="442">
        <v>2.1231422505307854E-2</v>
      </c>
      <c r="AW9" s="443">
        <v>5.6536432086322405E-2</v>
      </c>
      <c r="AX9" s="442">
        <v>6.8301760165949785E-2</v>
      </c>
      <c r="AY9" s="443">
        <v>0.11667368815241305</v>
      </c>
      <c r="AZ9" s="443">
        <v>7.6758407379132851E-2</v>
      </c>
      <c r="BA9" s="442">
        <v>8.0189818809318372E-2</v>
      </c>
      <c r="BB9" s="443">
        <v>0.1120714590708117</v>
      </c>
      <c r="BC9" s="442">
        <v>2.9682335659199411E-2</v>
      </c>
      <c r="BD9" s="443">
        <v>5.7328961273691595E-2</v>
      </c>
    </row>
    <row r="10" spans="1:56" x14ac:dyDescent="0.2">
      <c r="A10" s="281" t="s">
        <v>449</v>
      </c>
      <c r="B10" s="283" t="s">
        <v>28</v>
      </c>
      <c r="C10" s="442">
        <v>4.2112862471423412E-3</v>
      </c>
      <c r="D10" s="442">
        <v>0</v>
      </c>
      <c r="E10" s="442">
        <v>2.1897112258558043E-2</v>
      </c>
      <c r="F10" s="442">
        <v>0</v>
      </c>
      <c r="G10" s="442">
        <v>1.2059608924110605E-3</v>
      </c>
      <c r="H10" s="442">
        <v>0.24752475247524752</v>
      </c>
      <c r="I10" s="442">
        <v>1.1111111111111112E-2</v>
      </c>
      <c r="J10" s="442">
        <v>1.0473946059177796E-3</v>
      </c>
      <c r="K10" s="442">
        <v>0</v>
      </c>
      <c r="L10" s="442">
        <v>2.9069767441860465E-3</v>
      </c>
      <c r="M10" s="442">
        <v>3.3178500331785005E-3</v>
      </c>
      <c r="N10" s="442">
        <v>0</v>
      </c>
      <c r="O10" s="442">
        <v>0</v>
      </c>
      <c r="P10" s="442">
        <v>0</v>
      </c>
      <c r="Q10" s="442">
        <v>0</v>
      </c>
      <c r="R10" s="442">
        <v>1.385809312638581E-3</v>
      </c>
      <c r="S10" s="442">
        <v>0</v>
      </c>
      <c r="T10" s="442">
        <v>7.1428571428571426E-3</v>
      </c>
      <c r="U10" s="442">
        <v>2.5887573964497044E-3</v>
      </c>
      <c r="V10" s="442">
        <v>0</v>
      </c>
      <c r="W10" s="442">
        <v>1.6238159675236806E-3</v>
      </c>
      <c r="X10" s="442">
        <v>6.9375619425173438E-3</v>
      </c>
      <c r="Y10" s="442">
        <v>3.3848687219833499E-3</v>
      </c>
      <c r="Z10" s="442">
        <v>2.3607176581680832E-4</v>
      </c>
      <c r="AA10" s="442">
        <v>1.1876484560570072E-3</v>
      </c>
      <c r="AB10" s="442">
        <v>2.6212319790301442E-3</v>
      </c>
      <c r="AC10" s="442">
        <v>4.4286979627989375E-3</v>
      </c>
      <c r="AD10" s="442">
        <v>1.3562386980108499E-3</v>
      </c>
      <c r="AE10" s="442">
        <v>0</v>
      </c>
      <c r="AF10" s="442">
        <v>2.2988505747126436E-3</v>
      </c>
      <c r="AG10" s="442">
        <v>0</v>
      </c>
      <c r="AH10" s="442">
        <v>3.3653846153846156E-3</v>
      </c>
      <c r="AI10" s="442">
        <v>5.8052745065516667E-4</v>
      </c>
      <c r="AJ10" s="442">
        <v>2.803203661327231E-3</v>
      </c>
      <c r="AK10" s="442">
        <v>2.6373626373626374E-2</v>
      </c>
      <c r="AL10" s="442">
        <v>1.8991348385735388E-3</v>
      </c>
      <c r="AM10" s="442">
        <v>4.127773347717998E-3</v>
      </c>
      <c r="AN10" s="442">
        <v>9.0497737556561094E-3</v>
      </c>
      <c r="AO10" s="442">
        <v>4.9844236760124613E-3</v>
      </c>
      <c r="AP10" s="443">
        <v>4.0247311084553924E-3</v>
      </c>
      <c r="AQ10" s="442">
        <v>7.4336283185840709E-3</v>
      </c>
      <c r="AR10" s="442">
        <v>1.3593169649317447E-2</v>
      </c>
      <c r="AS10" s="442">
        <v>0</v>
      </c>
      <c r="AT10" s="442">
        <v>6.3179176143543083E-5</v>
      </c>
      <c r="AU10" s="442">
        <v>2.7698433307366053E-3</v>
      </c>
      <c r="AV10" s="442">
        <v>2.7600849256900213E-2</v>
      </c>
      <c r="AW10" s="443">
        <v>8.7508152012806071E-3</v>
      </c>
      <c r="AX10" s="442">
        <v>8.7360056130075352E-3</v>
      </c>
      <c r="AY10" s="443">
        <v>1.1819501006412956E-3</v>
      </c>
      <c r="AZ10" s="443">
        <v>6.2056807360244288E-3</v>
      </c>
      <c r="BA10" s="442">
        <v>6.8794938165084845E-3</v>
      </c>
      <c r="BB10" s="443">
        <v>1.5778019586507073E-2</v>
      </c>
      <c r="BC10" s="442">
        <v>-6.5552699228791774E-3</v>
      </c>
      <c r="BD10" s="443">
        <v>4.987703582257603E-4</v>
      </c>
    </row>
    <row r="11" spans="1:56" x14ac:dyDescent="0.2">
      <c r="A11" s="281" t="s">
        <v>450</v>
      </c>
      <c r="B11" s="283" t="s">
        <v>284</v>
      </c>
      <c r="C11" s="442">
        <v>2.6952231981710987E-2</v>
      </c>
      <c r="D11" s="442">
        <v>0</v>
      </c>
      <c r="E11" s="442">
        <v>3.4423407917383822E-3</v>
      </c>
      <c r="F11" s="442">
        <v>0</v>
      </c>
      <c r="G11" s="442">
        <v>1.6625032302523903E-2</v>
      </c>
      <c r="H11" s="442">
        <v>9.9009900990099011E-3</v>
      </c>
      <c r="I11" s="442">
        <v>0.28333333333333333</v>
      </c>
      <c r="J11" s="442">
        <v>1.4401675831369469E-2</v>
      </c>
      <c r="K11" s="442">
        <v>0</v>
      </c>
      <c r="L11" s="442">
        <v>5.8139534883720929E-3</v>
      </c>
      <c r="M11" s="442">
        <v>2.0570670205706701E-2</v>
      </c>
      <c r="N11" s="442">
        <v>0</v>
      </c>
      <c r="O11" s="442">
        <v>0</v>
      </c>
      <c r="P11" s="442">
        <v>3.5842293906810036E-3</v>
      </c>
      <c r="Q11" s="442">
        <v>0</v>
      </c>
      <c r="R11" s="442">
        <v>1.6629711751662971E-3</v>
      </c>
      <c r="S11" s="442">
        <v>0</v>
      </c>
      <c r="T11" s="442">
        <v>7.1428571428571426E-3</v>
      </c>
      <c r="U11" s="442">
        <v>7.3964497041420114E-3</v>
      </c>
      <c r="V11" s="442">
        <v>0</v>
      </c>
      <c r="W11" s="442">
        <v>1.6238159675236806E-3</v>
      </c>
      <c r="X11" s="442">
        <v>4.5023361177969699E-2</v>
      </c>
      <c r="Y11" s="442">
        <v>5.004116732229439E-2</v>
      </c>
      <c r="Z11" s="442">
        <v>4.7214353163361664E-4</v>
      </c>
      <c r="AA11" s="442">
        <v>2.9691211401425177E-3</v>
      </c>
      <c r="AB11" s="442">
        <v>3.9318479685452159E-3</v>
      </c>
      <c r="AC11" s="442">
        <v>8.4547870198888805E-3</v>
      </c>
      <c r="AD11" s="442">
        <v>4.5207956600361665E-3</v>
      </c>
      <c r="AE11" s="442">
        <v>2.4220405691795338E-4</v>
      </c>
      <c r="AF11" s="442">
        <v>5.2545155993431857E-3</v>
      </c>
      <c r="AG11" s="442">
        <v>0</v>
      </c>
      <c r="AH11" s="442">
        <v>1.3049450549450549E-3</v>
      </c>
      <c r="AI11" s="442">
        <v>7.1321943937634764E-3</v>
      </c>
      <c r="AJ11" s="442">
        <v>4.1189931350114417E-3</v>
      </c>
      <c r="AK11" s="442">
        <v>1.9780219780219779E-2</v>
      </c>
      <c r="AL11" s="442">
        <v>3.5872546950833509E-3</v>
      </c>
      <c r="AM11" s="442">
        <v>5.9102209296871336E-3</v>
      </c>
      <c r="AN11" s="442">
        <v>4.072398190045249E-2</v>
      </c>
      <c r="AO11" s="442">
        <v>0.1043613707165109</v>
      </c>
      <c r="AP11" s="443">
        <v>1.5007555630179064E-2</v>
      </c>
      <c r="AQ11" s="442">
        <v>4.9557522123893803E-3</v>
      </c>
      <c r="AR11" s="442">
        <v>1.1383917804254498E-3</v>
      </c>
      <c r="AS11" s="442">
        <v>0</v>
      </c>
      <c r="AT11" s="442">
        <v>8.8450846600960319E-4</v>
      </c>
      <c r="AU11" s="442">
        <v>4.5009954124469835E-3</v>
      </c>
      <c r="AV11" s="442">
        <v>-1.6985138004246284E-2</v>
      </c>
      <c r="AW11" s="443">
        <v>1.12645995138436E-3</v>
      </c>
      <c r="AX11" s="442">
        <v>1.2312772642689363E-2</v>
      </c>
      <c r="AY11" s="443">
        <v>1.7787763890839301E-3</v>
      </c>
      <c r="AZ11" s="443">
        <v>1.3458102801016834E-3</v>
      </c>
      <c r="BA11" s="442">
        <v>9.7238999137187233E-3</v>
      </c>
      <c r="BB11" s="443">
        <v>2.2045150893238386E-2</v>
      </c>
      <c r="BC11" s="442">
        <v>-2.6248622842453176E-2</v>
      </c>
      <c r="BD11" s="443">
        <v>8.8889766812511734E-4</v>
      </c>
    </row>
    <row r="12" spans="1:56" x14ac:dyDescent="0.2">
      <c r="A12" s="281" t="s">
        <v>451</v>
      </c>
      <c r="B12" s="283" t="s">
        <v>29</v>
      </c>
      <c r="C12" s="442">
        <v>6.7861869811093725E-2</v>
      </c>
      <c r="D12" s="442">
        <v>0</v>
      </c>
      <c r="E12" s="442">
        <v>1.1474469305794608E-2</v>
      </c>
      <c r="F12" s="442">
        <v>0</v>
      </c>
      <c r="G12" s="442">
        <v>1.0509087776724955E-2</v>
      </c>
      <c r="H12" s="442">
        <v>0.11881188118811881</v>
      </c>
      <c r="I12" s="442">
        <v>3.3333333333333333E-2</v>
      </c>
      <c r="J12" s="442">
        <v>0.3605655930871956</v>
      </c>
      <c r="K12" s="442">
        <v>4.6728971962616819E-3</v>
      </c>
      <c r="L12" s="442">
        <v>0.20930232558139536</v>
      </c>
      <c r="M12" s="442">
        <v>3.4505640345056404E-2</v>
      </c>
      <c r="N12" s="442">
        <v>4.7619047619047623E-3</v>
      </c>
      <c r="O12" s="442">
        <v>1.282051282051282E-2</v>
      </c>
      <c r="P12" s="442">
        <v>1.0752688172043012E-2</v>
      </c>
      <c r="Q12" s="442">
        <v>5.8139534883720929E-3</v>
      </c>
      <c r="R12" s="442">
        <v>4.1574279379157425E-3</v>
      </c>
      <c r="S12" s="442">
        <v>1.9607843137254902E-2</v>
      </c>
      <c r="T12" s="442">
        <v>2.1428571428571429E-2</v>
      </c>
      <c r="U12" s="442">
        <v>1.3775887573964496E-2</v>
      </c>
      <c r="V12" s="442">
        <v>2.0618556701030927E-2</v>
      </c>
      <c r="W12" s="442">
        <v>1.0013531799729363E-2</v>
      </c>
      <c r="X12" s="442">
        <v>3.9430836754920005E-2</v>
      </c>
      <c r="Y12" s="442">
        <v>5.7634251212148931E-3</v>
      </c>
      <c r="Z12" s="442">
        <v>3.0689329556185078E-3</v>
      </c>
      <c r="AA12" s="442">
        <v>8.9073634204275536E-3</v>
      </c>
      <c r="AB12" s="442">
        <v>1.4416775884665793E-2</v>
      </c>
      <c r="AC12" s="442">
        <v>0</v>
      </c>
      <c r="AD12" s="442">
        <v>0</v>
      </c>
      <c r="AE12" s="442">
        <v>6.0551014229488346E-5</v>
      </c>
      <c r="AF12" s="442">
        <v>3.2840722495894911E-4</v>
      </c>
      <c r="AG12" s="442">
        <v>0</v>
      </c>
      <c r="AH12" s="442">
        <v>9.6153846153846159E-4</v>
      </c>
      <c r="AI12" s="442">
        <v>8.4591142809752867E-3</v>
      </c>
      <c r="AJ12" s="442">
        <v>0.17568649885583523</v>
      </c>
      <c r="AK12" s="442">
        <v>2.1978021978021978E-3</v>
      </c>
      <c r="AL12" s="442">
        <v>4.2202996412745303E-3</v>
      </c>
      <c r="AM12" s="442">
        <v>4.8313710774426566E-3</v>
      </c>
      <c r="AN12" s="442">
        <v>9.0497737556561094E-3</v>
      </c>
      <c r="AO12" s="442">
        <v>7.7881619937694704E-3</v>
      </c>
      <c r="AP12" s="443">
        <v>3.2429949925431363E-2</v>
      </c>
      <c r="AQ12" s="442">
        <v>1.1327433628318584E-2</v>
      </c>
      <c r="AR12" s="442">
        <v>8.3642853697361436E-3</v>
      </c>
      <c r="AS12" s="442">
        <v>0</v>
      </c>
      <c r="AT12" s="442">
        <v>0</v>
      </c>
      <c r="AU12" s="442">
        <v>0</v>
      </c>
      <c r="AV12" s="442">
        <v>0.37367303609341823</v>
      </c>
      <c r="AW12" s="443">
        <v>6.3733918302009843E-3</v>
      </c>
      <c r="AX12" s="442">
        <v>2.9140355693847046E-2</v>
      </c>
      <c r="AY12" s="443">
        <v>4.4691756775733747E-2</v>
      </c>
      <c r="AZ12" s="443">
        <v>1.9258466405899528E-2</v>
      </c>
      <c r="BA12" s="442">
        <v>3.2962323842392866E-2</v>
      </c>
      <c r="BB12" s="443">
        <v>5.2630129061583174E-2</v>
      </c>
      <c r="BC12" s="442">
        <v>-2.5229526257803891E-2</v>
      </c>
      <c r="BD12" s="443">
        <v>1.8859445525387906E-2</v>
      </c>
    </row>
    <row r="13" spans="1:56" x14ac:dyDescent="0.2">
      <c r="A13" s="281" t="s">
        <v>452</v>
      </c>
      <c r="B13" s="283" t="s">
        <v>30</v>
      </c>
      <c r="C13" s="442">
        <v>7.0990253880399467E-3</v>
      </c>
      <c r="D13" s="442">
        <v>0</v>
      </c>
      <c r="E13" s="442">
        <v>5.4312488047427804E-2</v>
      </c>
      <c r="F13" s="442">
        <v>0</v>
      </c>
      <c r="G13" s="442">
        <v>4.5654233784132997E-3</v>
      </c>
      <c r="H13" s="442">
        <v>9.9009900990099011E-3</v>
      </c>
      <c r="I13" s="442">
        <v>5.5555555555555558E-3</v>
      </c>
      <c r="J13" s="442">
        <v>8.1434930610107356E-2</v>
      </c>
      <c r="K13" s="442">
        <v>6.0747663551401869E-2</v>
      </c>
      <c r="L13" s="442">
        <v>2.9069767441860465E-3</v>
      </c>
      <c r="M13" s="442">
        <v>2.2561380225613801E-2</v>
      </c>
      <c r="N13" s="442">
        <v>2.1428571428571429E-2</v>
      </c>
      <c r="O13" s="442">
        <v>0</v>
      </c>
      <c r="P13" s="442">
        <v>3.5842293906810036E-3</v>
      </c>
      <c r="Q13" s="442">
        <v>0</v>
      </c>
      <c r="R13" s="442">
        <v>1.1086474501108647E-3</v>
      </c>
      <c r="S13" s="442">
        <v>0</v>
      </c>
      <c r="T13" s="442">
        <v>0</v>
      </c>
      <c r="U13" s="442">
        <v>1.1094674556213018E-3</v>
      </c>
      <c r="V13" s="442">
        <v>0</v>
      </c>
      <c r="W13" s="442">
        <v>1.8944519621109607E-3</v>
      </c>
      <c r="X13" s="442">
        <v>2.2653263485770919E-3</v>
      </c>
      <c r="Y13" s="442">
        <v>1.280761138047754E-2</v>
      </c>
      <c r="Z13" s="442">
        <v>3.4938621340887627E-2</v>
      </c>
      <c r="AA13" s="442">
        <v>1.1876484560570071E-2</v>
      </c>
      <c r="AB13" s="442">
        <v>1.1795543905635648E-2</v>
      </c>
      <c r="AC13" s="442">
        <v>1.6104356228359771E-3</v>
      </c>
      <c r="AD13" s="442">
        <v>4.5207956600361662E-4</v>
      </c>
      <c r="AE13" s="442">
        <v>1.2110202845897669E-4</v>
      </c>
      <c r="AF13" s="442">
        <v>5.0082101806239739E-2</v>
      </c>
      <c r="AG13" s="442">
        <v>0</v>
      </c>
      <c r="AH13" s="442">
        <v>1.0851648351648351E-2</v>
      </c>
      <c r="AI13" s="442">
        <v>3.6490296898324765E-3</v>
      </c>
      <c r="AJ13" s="442">
        <v>2.2883295194508009E-3</v>
      </c>
      <c r="AK13" s="442">
        <v>4.3956043956043956E-3</v>
      </c>
      <c r="AL13" s="442">
        <v>2.1101498206372651E-3</v>
      </c>
      <c r="AM13" s="442">
        <v>4.5968385008677707E-3</v>
      </c>
      <c r="AN13" s="442">
        <v>0</v>
      </c>
      <c r="AO13" s="442">
        <v>1.4953271028037384E-2</v>
      </c>
      <c r="AP13" s="443">
        <v>1.085936651226185E-2</v>
      </c>
      <c r="AQ13" s="442">
        <v>1.0619469026548673E-3</v>
      </c>
      <c r="AR13" s="442">
        <v>1.6091843133471614E-2</v>
      </c>
      <c r="AS13" s="442">
        <v>0</v>
      </c>
      <c r="AT13" s="442">
        <v>0</v>
      </c>
      <c r="AU13" s="442">
        <v>0</v>
      </c>
      <c r="AV13" s="442">
        <v>0</v>
      </c>
      <c r="AW13" s="443">
        <v>9.9069188355961346E-3</v>
      </c>
      <c r="AX13" s="442">
        <v>1.4757023885787498E-2</v>
      </c>
      <c r="AY13" s="443">
        <v>1.3574872443008941E-3</v>
      </c>
      <c r="AZ13" s="443">
        <v>7.0320554694201995E-3</v>
      </c>
      <c r="BA13" s="442">
        <v>1.1463905665803855E-2</v>
      </c>
      <c r="BB13" s="443">
        <v>2.5977603614275285E-2</v>
      </c>
      <c r="BC13" s="442">
        <v>-1.8224384869629087E-2</v>
      </c>
      <c r="BD13" s="443">
        <v>1.0568005609931949E-3</v>
      </c>
    </row>
    <row r="14" spans="1:56" x14ac:dyDescent="0.2">
      <c r="A14" s="281" t="s">
        <v>453</v>
      </c>
      <c r="B14" s="283" t="s">
        <v>454</v>
      </c>
      <c r="C14" s="442">
        <v>8.181927565876549E-3</v>
      </c>
      <c r="D14" s="442">
        <v>0</v>
      </c>
      <c r="E14" s="442">
        <v>1.7211703958691909E-2</v>
      </c>
      <c r="F14" s="442">
        <v>0</v>
      </c>
      <c r="G14" s="442">
        <v>1.8175553449909555E-2</v>
      </c>
      <c r="H14" s="442">
        <v>9.9009900990099011E-3</v>
      </c>
      <c r="I14" s="442">
        <v>2.2222222222222223E-2</v>
      </c>
      <c r="J14" s="442">
        <v>1.8853102906520033E-2</v>
      </c>
      <c r="K14" s="442">
        <v>0</v>
      </c>
      <c r="L14" s="442">
        <v>0.23255813953488372</v>
      </c>
      <c r="M14" s="442">
        <v>7.9628400796284016E-3</v>
      </c>
      <c r="N14" s="442">
        <v>0</v>
      </c>
      <c r="O14" s="442">
        <v>0</v>
      </c>
      <c r="P14" s="442">
        <v>7.1684587813620072E-3</v>
      </c>
      <c r="Q14" s="442">
        <v>1.4534883720930232E-2</v>
      </c>
      <c r="R14" s="442">
        <v>2.1341463414634148E-2</v>
      </c>
      <c r="S14" s="442">
        <v>3.9215686274509803E-2</v>
      </c>
      <c r="T14" s="442">
        <v>2.1428571428571429E-2</v>
      </c>
      <c r="U14" s="442">
        <v>4.0403106508875741E-2</v>
      </c>
      <c r="V14" s="442">
        <v>3.0927835051546393E-2</v>
      </c>
      <c r="W14" s="442">
        <v>3.8159675236806495E-2</v>
      </c>
      <c r="X14" s="442">
        <v>6.6614752937845106E-2</v>
      </c>
      <c r="Y14" s="442">
        <v>1.4362821333821243E-2</v>
      </c>
      <c r="Z14" s="442">
        <v>0</v>
      </c>
      <c r="AA14" s="442">
        <v>3.8598574821852728E-2</v>
      </c>
      <c r="AB14" s="442">
        <v>1.310615989515072E-2</v>
      </c>
      <c r="AC14" s="442">
        <v>5.3144375553587243E-3</v>
      </c>
      <c r="AD14" s="442">
        <v>3.1645569620253164E-3</v>
      </c>
      <c r="AE14" s="442">
        <v>4.8440811383590677E-4</v>
      </c>
      <c r="AF14" s="442">
        <v>1.9704433497536944E-3</v>
      </c>
      <c r="AG14" s="442">
        <v>7.462686567164179E-3</v>
      </c>
      <c r="AH14" s="442">
        <v>1.8543956043956043E-3</v>
      </c>
      <c r="AI14" s="442">
        <v>4.0636921545861666E-3</v>
      </c>
      <c r="AJ14" s="442">
        <v>2.3455377574370709E-3</v>
      </c>
      <c r="AK14" s="442">
        <v>8.7912087912087912E-3</v>
      </c>
      <c r="AL14" s="442">
        <v>9.0736442287402408E-3</v>
      </c>
      <c r="AM14" s="442">
        <v>2.5798583423237488E-3</v>
      </c>
      <c r="AN14" s="442">
        <v>4.5248868778280547E-3</v>
      </c>
      <c r="AO14" s="442">
        <v>1.4330218068535825E-2</v>
      </c>
      <c r="AP14" s="443">
        <v>1.4217424369623404E-2</v>
      </c>
      <c r="AQ14" s="442">
        <v>1.415929203539823E-3</v>
      </c>
      <c r="AR14" s="442">
        <v>2.7205634074574307E-3</v>
      </c>
      <c r="AS14" s="442">
        <v>2.9122255227444814E-5</v>
      </c>
      <c r="AT14" s="442">
        <v>0</v>
      </c>
      <c r="AU14" s="442">
        <v>0</v>
      </c>
      <c r="AV14" s="442">
        <v>0</v>
      </c>
      <c r="AW14" s="443">
        <v>1.701547400249007E-3</v>
      </c>
      <c r="AX14" s="442">
        <v>1.2072542021292822E-2</v>
      </c>
      <c r="AY14" s="443">
        <v>3.4639329682160745E-3</v>
      </c>
      <c r="AZ14" s="443">
        <v>2.2941736646177819E-3</v>
      </c>
      <c r="BA14" s="442">
        <v>9.9568593615185497E-3</v>
      </c>
      <c r="BB14" s="443">
        <v>2.1473533422404649E-2</v>
      </c>
      <c r="BC14" s="442">
        <v>-2.3273962541314728E-2</v>
      </c>
      <c r="BD14" s="443">
        <v>1.6987822101946686E-3</v>
      </c>
    </row>
    <row r="15" spans="1:56" x14ac:dyDescent="0.2">
      <c r="A15" s="281" t="s">
        <v>455</v>
      </c>
      <c r="B15" s="283" t="s">
        <v>31</v>
      </c>
      <c r="C15" s="442">
        <v>2.6470942124894718E-3</v>
      </c>
      <c r="D15" s="442">
        <v>0</v>
      </c>
      <c r="E15" s="442">
        <v>9.5620577548288392E-5</v>
      </c>
      <c r="F15" s="442">
        <v>0</v>
      </c>
      <c r="G15" s="442">
        <v>1.6366612111292963E-3</v>
      </c>
      <c r="H15" s="442">
        <v>0</v>
      </c>
      <c r="I15" s="442">
        <v>5.5555555555555558E-3</v>
      </c>
      <c r="J15" s="442">
        <v>6.8080649384655665E-3</v>
      </c>
      <c r="K15" s="442">
        <v>0</v>
      </c>
      <c r="L15" s="442">
        <v>2.9069767441860465E-3</v>
      </c>
      <c r="M15" s="442">
        <v>8.7591240875912413E-2</v>
      </c>
      <c r="N15" s="442">
        <v>4.7619047619047623E-3</v>
      </c>
      <c r="O15" s="442">
        <v>1.282051282051282E-2</v>
      </c>
      <c r="P15" s="442">
        <v>3.5842293906810036E-3</v>
      </c>
      <c r="Q15" s="442">
        <v>5.8139534883720929E-3</v>
      </c>
      <c r="R15" s="442">
        <v>4.7117516629711755E-3</v>
      </c>
      <c r="S15" s="442">
        <v>1.9607843137254902E-2</v>
      </c>
      <c r="T15" s="442">
        <v>3.5714285714285712E-2</v>
      </c>
      <c r="U15" s="442">
        <v>9.2455621301775152E-3</v>
      </c>
      <c r="V15" s="442">
        <v>0</v>
      </c>
      <c r="W15" s="442">
        <v>5.953991880920162E-3</v>
      </c>
      <c r="X15" s="442">
        <v>1.0264760016989947E-2</v>
      </c>
      <c r="Y15" s="442">
        <v>5.6993870643125055E-2</v>
      </c>
      <c r="Z15" s="442">
        <v>0</v>
      </c>
      <c r="AA15" s="442">
        <v>4.7505938242280287E-3</v>
      </c>
      <c r="AB15" s="442">
        <v>0</v>
      </c>
      <c r="AC15" s="442">
        <v>1.610435622835977E-4</v>
      </c>
      <c r="AD15" s="442">
        <v>0</v>
      </c>
      <c r="AE15" s="442">
        <v>1.2110202845897669E-4</v>
      </c>
      <c r="AF15" s="442">
        <v>0</v>
      </c>
      <c r="AG15" s="442">
        <v>0</v>
      </c>
      <c r="AH15" s="442">
        <v>2.0604395604395604E-4</v>
      </c>
      <c r="AI15" s="442">
        <v>1.9903798308177146E-3</v>
      </c>
      <c r="AJ15" s="442">
        <v>8.0091533180778028E-4</v>
      </c>
      <c r="AK15" s="442">
        <v>0</v>
      </c>
      <c r="AL15" s="442">
        <v>6.3304494619117959E-4</v>
      </c>
      <c r="AM15" s="442">
        <v>1.5948215207092266E-3</v>
      </c>
      <c r="AN15" s="442">
        <v>9.0497737556561094E-3</v>
      </c>
      <c r="AO15" s="442">
        <v>4.828660436137072E-3</v>
      </c>
      <c r="AP15" s="443">
        <v>6.1482088711987282E-3</v>
      </c>
      <c r="AQ15" s="442">
        <v>7.0796460176991152E-4</v>
      </c>
      <c r="AR15" s="442">
        <v>4.341324586368241E-4</v>
      </c>
      <c r="AS15" s="442">
        <v>0</v>
      </c>
      <c r="AT15" s="442">
        <v>0</v>
      </c>
      <c r="AU15" s="442">
        <v>0</v>
      </c>
      <c r="AV15" s="442">
        <v>-7.0063694267515922E-2</v>
      </c>
      <c r="AW15" s="443">
        <v>8.3002312207268626E-5</v>
      </c>
      <c r="AX15" s="442">
        <v>4.8007992434642016E-3</v>
      </c>
      <c r="AY15" s="443">
        <v>1.4745120067406263E-2</v>
      </c>
      <c r="AZ15" s="443">
        <v>5.0133400492676748E-3</v>
      </c>
      <c r="BA15" s="442">
        <v>7.2447512223180899E-3</v>
      </c>
      <c r="BB15" s="443">
        <v>6.9696009696836132E-3</v>
      </c>
      <c r="BC15" s="442">
        <v>2.405435181784796E-3</v>
      </c>
      <c r="BD15" s="443">
        <v>7.4420488103586211E-3</v>
      </c>
    </row>
    <row r="16" spans="1:56" x14ac:dyDescent="0.2">
      <c r="A16" s="281" t="s">
        <v>456</v>
      </c>
      <c r="B16" s="283" t="s">
        <v>32</v>
      </c>
      <c r="C16" s="442">
        <v>0</v>
      </c>
      <c r="D16" s="442">
        <v>0</v>
      </c>
      <c r="E16" s="442">
        <v>2.8686173264486515E-4</v>
      </c>
      <c r="F16" s="442">
        <v>0</v>
      </c>
      <c r="G16" s="442">
        <v>0</v>
      </c>
      <c r="H16" s="442">
        <v>0</v>
      </c>
      <c r="I16" s="442">
        <v>2.2222222222222223E-2</v>
      </c>
      <c r="J16" s="442">
        <v>0</v>
      </c>
      <c r="K16" s="442">
        <v>0</v>
      </c>
      <c r="L16" s="442">
        <v>0</v>
      </c>
      <c r="M16" s="442">
        <v>7.9628400796284016E-3</v>
      </c>
      <c r="N16" s="442">
        <v>0.5357142857142857</v>
      </c>
      <c r="O16" s="442">
        <v>0</v>
      </c>
      <c r="P16" s="442">
        <v>0.23655913978494625</v>
      </c>
      <c r="Q16" s="442">
        <v>0.12209302325581395</v>
      </c>
      <c r="R16" s="442">
        <v>9.562084257206209E-2</v>
      </c>
      <c r="S16" s="442">
        <v>2.9411764705882353E-2</v>
      </c>
      <c r="T16" s="442">
        <v>7.1428571428571426E-3</v>
      </c>
      <c r="U16" s="442">
        <v>4.5950443786982251E-2</v>
      </c>
      <c r="V16" s="442">
        <v>2.0618556701030927E-2</v>
      </c>
      <c r="W16" s="442">
        <v>5.5209742895805144E-2</v>
      </c>
      <c r="X16" s="442">
        <v>7.4331020812685826E-3</v>
      </c>
      <c r="Y16" s="442">
        <v>2.4791876315067241E-2</v>
      </c>
      <c r="Z16" s="442">
        <v>0</v>
      </c>
      <c r="AA16" s="442">
        <v>0</v>
      </c>
      <c r="AB16" s="442">
        <v>0</v>
      </c>
      <c r="AC16" s="442">
        <v>0</v>
      </c>
      <c r="AD16" s="442">
        <v>0</v>
      </c>
      <c r="AE16" s="442">
        <v>0</v>
      </c>
      <c r="AF16" s="442">
        <v>1.6420361247947455E-4</v>
      </c>
      <c r="AG16" s="442">
        <v>0</v>
      </c>
      <c r="AH16" s="442">
        <v>6.8681318681318681E-5</v>
      </c>
      <c r="AI16" s="442">
        <v>0</v>
      </c>
      <c r="AJ16" s="442">
        <v>0</v>
      </c>
      <c r="AK16" s="442">
        <v>0</v>
      </c>
      <c r="AL16" s="442">
        <v>0</v>
      </c>
      <c r="AM16" s="442">
        <v>0</v>
      </c>
      <c r="AN16" s="442">
        <v>0</v>
      </c>
      <c r="AO16" s="442">
        <v>3.7383177570093459E-3</v>
      </c>
      <c r="AP16" s="443">
        <v>8.9186066035220109E-3</v>
      </c>
      <c r="AQ16" s="442">
        <v>0</v>
      </c>
      <c r="AR16" s="442">
        <v>-1.1576865563648642E-4</v>
      </c>
      <c r="AS16" s="442">
        <v>0</v>
      </c>
      <c r="AT16" s="442">
        <v>-1.8953752843062926E-3</v>
      </c>
      <c r="AU16" s="442">
        <v>-1.5580368735393405E-3</v>
      </c>
      <c r="AV16" s="442">
        <v>-6.369426751592357E-3</v>
      </c>
      <c r="AW16" s="443">
        <v>-3.7351040493270886E-4</v>
      </c>
      <c r="AX16" s="442">
        <v>6.6463805253042917E-3</v>
      </c>
      <c r="AY16" s="443">
        <v>3.8033047792912981E-3</v>
      </c>
      <c r="AZ16" s="443">
        <v>1.0310008578556756E-3</v>
      </c>
      <c r="BA16" s="442">
        <v>5.9476560253091748E-3</v>
      </c>
      <c r="BB16" s="443">
        <v>1.1349705926915607E-2</v>
      </c>
      <c r="BC16" s="442">
        <v>-1.2724935732647815E-2</v>
      </c>
      <c r="BD16" s="443">
        <v>2.0740945589586071E-3</v>
      </c>
    </row>
    <row r="17" spans="1:56" x14ac:dyDescent="0.2">
      <c r="A17" s="281" t="s">
        <v>457</v>
      </c>
      <c r="B17" s="283" t="s">
        <v>33</v>
      </c>
      <c r="C17" s="442">
        <v>0</v>
      </c>
      <c r="D17" s="442">
        <v>0</v>
      </c>
      <c r="E17" s="442">
        <v>0</v>
      </c>
      <c r="F17" s="442">
        <v>0</v>
      </c>
      <c r="G17" s="442">
        <v>1.6366612111292963E-3</v>
      </c>
      <c r="H17" s="442">
        <v>0</v>
      </c>
      <c r="I17" s="442">
        <v>5.5555555555555558E-3</v>
      </c>
      <c r="J17" s="442">
        <v>5.236973029588898E-3</v>
      </c>
      <c r="K17" s="442">
        <v>0</v>
      </c>
      <c r="L17" s="442">
        <v>2.9069767441860465E-3</v>
      </c>
      <c r="M17" s="442">
        <v>9.9535500995355016E-3</v>
      </c>
      <c r="N17" s="442">
        <v>9.5238095238095247E-3</v>
      </c>
      <c r="O17" s="442">
        <v>0.4358974358974359</v>
      </c>
      <c r="P17" s="442">
        <v>6.8100358422939072E-2</v>
      </c>
      <c r="Q17" s="442">
        <v>4.0697674418604654E-2</v>
      </c>
      <c r="R17" s="442">
        <v>2.0232815964523282E-2</v>
      </c>
      <c r="S17" s="442">
        <v>3.9215686274509803E-2</v>
      </c>
      <c r="T17" s="442">
        <v>4.2857142857142858E-2</v>
      </c>
      <c r="U17" s="442">
        <v>6.6752958579881658E-2</v>
      </c>
      <c r="V17" s="442">
        <v>5.1546391752577317E-2</v>
      </c>
      <c r="W17" s="442">
        <v>2.489851150202977E-2</v>
      </c>
      <c r="X17" s="442">
        <v>2.5980461560243522E-2</v>
      </c>
      <c r="Y17" s="442">
        <v>9.6057085353581564E-3</v>
      </c>
      <c r="Z17" s="442">
        <v>0</v>
      </c>
      <c r="AA17" s="442">
        <v>0</v>
      </c>
      <c r="AB17" s="442">
        <v>0</v>
      </c>
      <c r="AC17" s="442">
        <v>0</v>
      </c>
      <c r="AD17" s="442">
        <v>0</v>
      </c>
      <c r="AE17" s="442">
        <v>0</v>
      </c>
      <c r="AF17" s="442">
        <v>0</v>
      </c>
      <c r="AG17" s="442">
        <v>0</v>
      </c>
      <c r="AH17" s="442">
        <v>2.0604395604395604E-4</v>
      </c>
      <c r="AI17" s="442">
        <v>8.2932492950738102E-5</v>
      </c>
      <c r="AJ17" s="442">
        <v>1.6590389016018306E-3</v>
      </c>
      <c r="AK17" s="442">
        <v>0</v>
      </c>
      <c r="AL17" s="442">
        <v>4.2202996412745304E-4</v>
      </c>
      <c r="AM17" s="442">
        <v>3.7525212251981799E-4</v>
      </c>
      <c r="AN17" s="442">
        <v>0</v>
      </c>
      <c r="AO17" s="442">
        <v>3.1152647975077881E-3</v>
      </c>
      <c r="AP17" s="443">
        <v>7.7235330719315747E-3</v>
      </c>
      <c r="AQ17" s="442">
        <v>0</v>
      </c>
      <c r="AR17" s="442">
        <v>5.4025372630360328E-4</v>
      </c>
      <c r="AS17" s="442">
        <v>0</v>
      </c>
      <c r="AT17" s="442">
        <v>0</v>
      </c>
      <c r="AU17" s="442">
        <v>-1.904267289881416E-3</v>
      </c>
      <c r="AV17" s="442">
        <v>-4.246284501061571E-3</v>
      </c>
      <c r="AW17" s="443">
        <v>1.8971957075947116E-4</v>
      </c>
      <c r="AX17" s="442">
        <v>6.0858424087123636E-3</v>
      </c>
      <c r="AY17" s="443">
        <v>7.6066095585825965E-4</v>
      </c>
      <c r="AZ17" s="443">
        <v>3.8170642447328448E-4</v>
      </c>
      <c r="BA17" s="442">
        <v>4.7771067011791778E-3</v>
      </c>
      <c r="BB17" s="443">
        <v>1.0902053690720514E-2</v>
      </c>
      <c r="BC17" s="442">
        <v>-1.3643040763863386E-2</v>
      </c>
      <c r="BD17" s="443">
        <v>3.8518898952088414E-4</v>
      </c>
    </row>
    <row r="18" spans="1:56" x14ac:dyDescent="0.2">
      <c r="A18" s="281" t="s">
        <v>458</v>
      </c>
      <c r="B18" s="283" t="s">
        <v>34</v>
      </c>
      <c r="C18" s="442">
        <v>1.3235471062447359E-3</v>
      </c>
      <c r="D18" s="442">
        <v>0</v>
      </c>
      <c r="E18" s="442">
        <v>1.6255498183209026E-3</v>
      </c>
      <c r="F18" s="442">
        <v>0</v>
      </c>
      <c r="G18" s="442">
        <v>7.0634852269790679E-3</v>
      </c>
      <c r="H18" s="442">
        <v>0</v>
      </c>
      <c r="I18" s="442">
        <v>2.2222222222222223E-2</v>
      </c>
      <c r="J18" s="442">
        <v>9.164702801780571E-3</v>
      </c>
      <c r="K18" s="442">
        <v>0</v>
      </c>
      <c r="L18" s="442">
        <v>5.8139534883720929E-3</v>
      </c>
      <c r="M18" s="442">
        <v>1.0617120106171201E-2</v>
      </c>
      <c r="N18" s="442">
        <v>0</v>
      </c>
      <c r="O18" s="442">
        <v>0</v>
      </c>
      <c r="P18" s="442">
        <v>7.1684587813620068E-2</v>
      </c>
      <c r="Q18" s="442">
        <v>3.7790697674418602E-2</v>
      </c>
      <c r="R18" s="442">
        <v>3.3536585365853661E-2</v>
      </c>
      <c r="S18" s="442">
        <v>3.9215686274509803E-2</v>
      </c>
      <c r="T18" s="442">
        <v>2.1428571428571429E-2</v>
      </c>
      <c r="U18" s="442">
        <v>2.8198964497041418E-2</v>
      </c>
      <c r="V18" s="442">
        <v>3.0927835051546393E-2</v>
      </c>
      <c r="W18" s="442">
        <v>1.0284167794316644E-2</v>
      </c>
      <c r="X18" s="442">
        <v>2.3998301005238566E-2</v>
      </c>
      <c r="Y18" s="442">
        <v>0.10191199341322843</v>
      </c>
      <c r="Z18" s="442">
        <v>1.4164305949008499E-3</v>
      </c>
      <c r="AA18" s="442">
        <v>5.9382422802850359E-4</v>
      </c>
      <c r="AB18" s="442">
        <v>0</v>
      </c>
      <c r="AC18" s="442">
        <v>3.0598276833883565E-3</v>
      </c>
      <c r="AD18" s="442">
        <v>0</v>
      </c>
      <c r="AE18" s="442">
        <v>3.6330608537693006E-4</v>
      </c>
      <c r="AF18" s="442">
        <v>1.6420361247947454E-3</v>
      </c>
      <c r="AG18" s="442">
        <v>0</v>
      </c>
      <c r="AH18" s="442">
        <v>4.464285714285714E-3</v>
      </c>
      <c r="AI18" s="442">
        <v>1.658649859014762E-4</v>
      </c>
      <c r="AJ18" s="442">
        <v>2.8604118993135012E-4</v>
      </c>
      <c r="AK18" s="442">
        <v>2.1978021978021978E-3</v>
      </c>
      <c r="AL18" s="442">
        <v>1.0550749103186326E-3</v>
      </c>
      <c r="AM18" s="442">
        <v>2.1576997044889536E-3</v>
      </c>
      <c r="AN18" s="442">
        <v>0</v>
      </c>
      <c r="AO18" s="442">
        <v>4.6728971962616819E-3</v>
      </c>
      <c r="AP18" s="443">
        <v>1.156554632638347E-2</v>
      </c>
      <c r="AQ18" s="442">
        <v>1.7699115044247787E-3</v>
      </c>
      <c r="AR18" s="442">
        <v>8.9720708118276973E-4</v>
      </c>
      <c r="AS18" s="442">
        <v>0</v>
      </c>
      <c r="AT18" s="442">
        <v>1.1372251705837756E-3</v>
      </c>
      <c r="AU18" s="442">
        <v>5.0203410369600967E-3</v>
      </c>
      <c r="AV18" s="442">
        <v>-4.246284501061571E-3</v>
      </c>
      <c r="AW18" s="443">
        <v>1.0197426928321574E-3</v>
      </c>
      <c r="AX18" s="442">
        <v>9.5863457490619561E-3</v>
      </c>
      <c r="AY18" s="443">
        <v>2.8437017272854937E-3</v>
      </c>
      <c r="AZ18" s="443">
        <v>1.6330738779011657E-3</v>
      </c>
      <c r="BA18" s="442">
        <v>7.9292493528904228E-3</v>
      </c>
      <c r="BB18" s="443">
        <v>1.7065880635252956E-2</v>
      </c>
      <c r="BC18" s="442">
        <v>-1.894050679397723E-2</v>
      </c>
      <c r="BD18" s="443">
        <v>1.3777913855939317E-3</v>
      </c>
    </row>
    <row r="19" spans="1:56" x14ac:dyDescent="0.2">
      <c r="A19" s="281" t="s">
        <v>459</v>
      </c>
      <c r="B19" s="285" t="s">
        <v>268</v>
      </c>
      <c r="C19" s="442">
        <v>0</v>
      </c>
      <c r="D19" s="442">
        <v>0</v>
      </c>
      <c r="E19" s="442">
        <v>0</v>
      </c>
      <c r="F19" s="442">
        <v>0</v>
      </c>
      <c r="G19" s="442">
        <v>0</v>
      </c>
      <c r="H19" s="442">
        <v>0</v>
      </c>
      <c r="I19" s="442">
        <v>5.5555555555555558E-3</v>
      </c>
      <c r="J19" s="442">
        <v>0</v>
      </c>
      <c r="K19" s="442">
        <v>0</v>
      </c>
      <c r="L19" s="442">
        <v>0</v>
      </c>
      <c r="M19" s="442">
        <v>2.6542800265428003E-3</v>
      </c>
      <c r="N19" s="442">
        <v>0</v>
      </c>
      <c r="O19" s="442">
        <v>0</v>
      </c>
      <c r="P19" s="442">
        <v>0</v>
      </c>
      <c r="Q19" s="442">
        <v>0.16569767441860464</v>
      </c>
      <c r="R19" s="442">
        <v>4.1019955654101999E-2</v>
      </c>
      <c r="S19" s="442">
        <v>1.9607843137254902E-2</v>
      </c>
      <c r="T19" s="442">
        <v>0</v>
      </c>
      <c r="U19" s="442">
        <v>1.3590976331360947E-2</v>
      </c>
      <c r="V19" s="442">
        <v>0</v>
      </c>
      <c r="W19" s="442">
        <v>8.119079837618403E-3</v>
      </c>
      <c r="X19" s="442">
        <v>1.20345462268158E-3</v>
      </c>
      <c r="Y19" s="442">
        <v>6.8612203823986825E-3</v>
      </c>
      <c r="Z19" s="442">
        <v>0</v>
      </c>
      <c r="AA19" s="442">
        <v>1.0688836104513063E-2</v>
      </c>
      <c r="AB19" s="442">
        <v>0</v>
      </c>
      <c r="AC19" s="442">
        <v>0</v>
      </c>
      <c r="AD19" s="442">
        <v>0</v>
      </c>
      <c r="AE19" s="442">
        <v>0</v>
      </c>
      <c r="AF19" s="442">
        <v>0</v>
      </c>
      <c r="AG19" s="442">
        <v>0</v>
      </c>
      <c r="AH19" s="442">
        <v>3.4340659340659343E-4</v>
      </c>
      <c r="AI19" s="442">
        <v>0</v>
      </c>
      <c r="AJ19" s="442">
        <v>0</v>
      </c>
      <c r="AK19" s="442">
        <v>0</v>
      </c>
      <c r="AL19" s="442">
        <v>7.385524372230428E-3</v>
      </c>
      <c r="AM19" s="442">
        <v>0</v>
      </c>
      <c r="AN19" s="442">
        <v>0</v>
      </c>
      <c r="AO19" s="442">
        <v>0</v>
      </c>
      <c r="AP19" s="443">
        <v>2.6617546839968788E-3</v>
      </c>
      <c r="AQ19" s="442">
        <v>0</v>
      </c>
      <c r="AR19" s="442">
        <v>3.8589551878828809E-5</v>
      </c>
      <c r="AS19" s="442">
        <v>0</v>
      </c>
      <c r="AT19" s="442">
        <v>1.0171847359110437E-2</v>
      </c>
      <c r="AU19" s="442">
        <v>5.5396866614732101E-2</v>
      </c>
      <c r="AV19" s="442">
        <v>1.2738853503184714E-2</v>
      </c>
      <c r="AW19" s="443">
        <v>4.8082053714353472E-3</v>
      </c>
      <c r="AX19" s="442">
        <v>5.1477990299258715E-3</v>
      </c>
      <c r="AY19" s="443">
        <v>3.8852221129991107E-3</v>
      </c>
      <c r="AZ19" s="443">
        <v>4.4978396203398368E-3</v>
      </c>
      <c r="BA19" s="442">
        <v>4.8375035950532072E-3</v>
      </c>
      <c r="BB19" s="443">
        <v>9.2147491081390059E-3</v>
      </c>
      <c r="BC19" s="442">
        <v>-1.7903048108703636E-3</v>
      </c>
      <c r="BD19" s="443">
        <v>1.6987822101946686E-3</v>
      </c>
    </row>
    <row r="20" spans="1:56" x14ac:dyDescent="0.2">
      <c r="A20" s="281" t="s">
        <v>460</v>
      </c>
      <c r="B20" s="285" t="s">
        <v>269</v>
      </c>
      <c r="C20" s="442">
        <v>0</v>
      </c>
      <c r="D20" s="442">
        <v>0</v>
      </c>
      <c r="E20" s="442">
        <v>0</v>
      </c>
      <c r="F20" s="442">
        <v>0</v>
      </c>
      <c r="G20" s="442">
        <v>0</v>
      </c>
      <c r="H20" s="442">
        <v>0</v>
      </c>
      <c r="I20" s="442">
        <v>0</v>
      </c>
      <c r="J20" s="442">
        <v>0</v>
      </c>
      <c r="K20" s="442">
        <v>0</v>
      </c>
      <c r="L20" s="442">
        <v>2.9069767441860465E-3</v>
      </c>
      <c r="M20" s="442">
        <v>1.3271400132714001E-3</v>
      </c>
      <c r="N20" s="442">
        <v>0</v>
      </c>
      <c r="O20" s="442">
        <v>0</v>
      </c>
      <c r="P20" s="442">
        <v>0</v>
      </c>
      <c r="Q20" s="442">
        <v>5.8139534883720929E-3</v>
      </c>
      <c r="R20" s="442">
        <v>0.1524390243902439</v>
      </c>
      <c r="S20" s="442">
        <v>0</v>
      </c>
      <c r="T20" s="442">
        <v>0</v>
      </c>
      <c r="U20" s="442">
        <v>2.403846153846154E-3</v>
      </c>
      <c r="V20" s="442">
        <v>0</v>
      </c>
      <c r="W20" s="442">
        <v>8.1190798376184028E-4</v>
      </c>
      <c r="X20" s="442">
        <v>2.8316579357213649E-4</v>
      </c>
      <c r="Y20" s="442">
        <v>9.1482938431982434E-5</v>
      </c>
      <c r="Z20" s="442">
        <v>0</v>
      </c>
      <c r="AA20" s="442">
        <v>0</v>
      </c>
      <c r="AB20" s="442">
        <v>0</v>
      </c>
      <c r="AC20" s="442">
        <v>0</v>
      </c>
      <c r="AD20" s="442">
        <v>0</v>
      </c>
      <c r="AE20" s="442">
        <v>0</v>
      </c>
      <c r="AF20" s="442">
        <v>0</v>
      </c>
      <c r="AG20" s="442">
        <v>0</v>
      </c>
      <c r="AH20" s="442">
        <v>0</v>
      </c>
      <c r="AI20" s="442">
        <v>0</v>
      </c>
      <c r="AJ20" s="442">
        <v>0</v>
      </c>
      <c r="AK20" s="442">
        <v>0</v>
      </c>
      <c r="AL20" s="442">
        <v>1.0550749103186326E-2</v>
      </c>
      <c r="AM20" s="442">
        <v>0</v>
      </c>
      <c r="AN20" s="442">
        <v>0</v>
      </c>
      <c r="AO20" s="442">
        <v>0</v>
      </c>
      <c r="AP20" s="443">
        <v>3.1555867218441662E-3</v>
      </c>
      <c r="AQ20" s="442">
        <v>0</v>
      </c>
      <c r="AR20" s="442">
        <v>2.8942163909121605E-5</v>
      </c>
      <c r="AS20" s="442">
        <v>0</v>
      </c>
      <c r="AT20" s="442">
        <v>6.0020217336365931E-3</v>
      </c>
      <c r="AU20" s="442">
        <v>9.4261230849130101E-2</v>
      </c>
      <c r="AV20" s="442">
        <v>1.2738853503184714E-2</v>
      </c>
      <c r="AW20" s="443">
        <v>7.0729827473765342E-3</v>
      </c>
      <c r="AX20" s="442">
        <v>6.9857539428327389E-3</v>
      </c>
      <c r="AY20" s="443">
        <v>4.2222534288255398E-2</v>
      </c>
      <c r="AZ20" s="443">
        <v>1.8892500452538544E-2</v>
      </c>
      <c r="BA20" s="442">
        <v>1.5645671555939027E-2</v>
      </c>
      <c r="BB20" s="443">
        <v>1.2616906103221718E-2</v>
      </c>
      <c r="BC20" s="442">
        <v>2.7258538376790306E-2</v>
      </c>
      <c r="BD20" s="443">
        <v>1.7817459925530129E-2</v>
      </c>
    </row>
    <row r="21" spans="1:56" x14ac:dyDescent="0.2">
      <c r="A21" s="281" t="s">
        <v>461</v>
      </c>
      <c r="B21" s="285" t="s">
        <v>270</v>
      </c>
      <c r="C21" s="442">
        <v>3.6096739261220069E-4</v>
      </c>
      <c r="D21" s="442">
        <v>0</v>
      </c>
      <c r="E21" s="442">
        <v>0</v>
      </c>
      <c r="F21" s="442">
        <v>0</v>
      </c>
      <c r="G21" s="442">
        <v>0</v>
      </c>
      <c r="H21" s="442">
        <v>0</v>
      </c>
      <c r="I21" s="442">
        <v>0</v>
      </c>
      <c r="J21" s="442">
        <v>0</v>
      </c>
      <c r="K21" s="442">
        <v>0</v>
      </c>
      <c r="L21" s="442">
        <v>0</v>
      </c>
      <c r="M21" s="442">
        <v>0</v>
      </c>
      <c r="N21" s="442">
        <v>0</v>
      </c>
      <c r="O21" s="442">
        <v>0</v>
      </c>
      <c r="P21" s="442">
        <v>0</v>
      </c>
      <c r="Q21" s="442">
        <v>2.9069767441860465E-3</v>
      </c>
      <c r="R21" s="442">
        <v>5.8203991130820398E-3</v>
      </c>
      <c r="S21" s="442">
        <v>9.8039215686274508E-2</v>
      </c>
      <c r="T21" s="442">
        <v>0</v>
      </c>
      <c r="U21" s="442">
        <v>1.0170118343195266E-3</v>
      </c>
      <c r="V21" s="442">
        <v>0</v>
      </c>
      <c r="W21" s="442">
        <v>2.7063599458728013E-4</v>
      </c>
      <c r="X21" s="442">
        <v>4.247486903582047E-4</v>
      </c>
      <c r="Y21" s="442">
        <v>1.8296587686396487E-4</v>
      </c>
      <c r="Z21" s="442">
        <v>0</v>
      </c>
      <c r="AA21" s="442">
        <v>0</v>
      </c>
      <c r="AB21" s="442">
        <v>0</v>
      </c>
      <c r="AC21" s="442">
        <v>1.2078267171269827E-3</v>
      </c>
      <c r="AD21" s="442">
        <v>0</v>
      </c>
      <c r="AE21" s="442">
        <v>0</v>
      </c>
      <c r="AF21" s="442">
        <v>0</v>
      </c>
      <c r="AG21" s="442">
        <v>0</v>
      </c>
      <c r="AH21" s="442">
        <v>3.2280219780219778E-3</v>
      </c>
      <c r="AI21" s="442">
        <v>0</v>
      </c>
      <c r="AJ21" s="442">
        <v>1.3558352402745995E-2</v>
      </c>
      <c r="AK21" s="442">
        <v>0</v>
      </c>
      <c r="AL21" s="442">
        <v>4.0092846592108041E-3</v>
      </c>
      <c r="AM21" s="442">
        <v>4.2215863783479524E-4</v>
      </c>
      <c r="AN21" s="442">
        <v>4.5248868778280547E-3</v>
      </c>
      <c r="AO21" s="442">
        <v>5.9190031152647976E-3</v>
      </c>
      <c r="AP21" s="443">
        <v>2.0790328793370799E-3</v>
      </c>
      <c r="AQ21" s="442">
        <v>1.415929203539823E-3</v>
      </c>
      <c r="AR21" s="442">
        <v>3.6660074284887369E-4</v>
      </c>
      <c r="AS21" s="442">
        <v>0</v>
      </c>
      <c r="AT21" s="442">
        <v>2.9567854435178165E-2</v>
      </c>
      <c r="AU21" s="442">
        <v>6.0417207651692201E-2</v>
      </c>
      <c r="AV21" s="442">
        <v>8.4925690021231421E-3</v>
      </c>
      <c r="AW21" s="443">
        <v>7.18562874251497E-3</v>
      </c>
      <c r="AX21" s="442">
        <v>6.2269302339769987E-3</v>
      </c>
      <c r="AY21" s="443">
        <v>4.9150400224687546E-4</v>
      </c>
      <c r="AZ21" s="443">
        <v>4.9346376937061728E-3</v>
      </c>
      <c r="BA21" s="442">
        <v>4.8173712970951974E-3</v>
      </c>
      <c r="BB21" s="443">
        <v>1.0833184115921268E-2</v>
      </c>
      <c r="BC21" s="442">
        <v>-2.9287550495776717E-3</v>
      </c>
      <c r="BD21" s="443">
        <v>5.0370867860423309E-4</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3.5842293906810036E-3</v>
      </c>
      <c r="Q22" s="442">
        <v>8.7209302325581394E-3</v>
      </c>
      <c r="R22" s="442">
        <v>9.9778270509977823E-3</v>
      </c>
      <c r="S22" s="442">
        <v>0.13725490196078433</v>
      </c>
      <c r="T22" s="442">
        <v>0.2857142857142857</v>
      </c>
      <c r="U22" s="442">
        <v>0.15024038461538461</v>
      </c>
      <c r="V22" s="442">
        <v>0.32989690721649484</v>
      </c>
      <c r="W22" s="442">
        <v>1.1096075778078484E-2</v>
      </c>
      <c r="X22" s="442">
        <v>1.5007787059323234E-2</v>
      </c>
      <c r="Y22" s="442">
        <v>3.6593175372792974E-4</v>
      </c>
      <c r="Z22" s="442">
        <v>0</v>
      </c>
      <c r="AA22" s="442">
        <v>0</v>
      </c>
      <c r="AB22" s="442">
        <v>0</v>
      </c>
      <c r="AC22" s="442">
        <v>0</v>
      </c>
      <c r="AD22" s="442">
        <v>0</v>
      </c>
      <c r="AE22" s="442">
        <v>0</v>
      </c>
      <c r="AF22" s="442">
        <v>0</v>
      </c>
      <c r="AG22" s="442">
        <v>0</v>
      </c>
      <c r="AH22" s="442">
        <v>2.1978021978021978E-3</v>
      </c>
      <c r="AI22" s="442">
        <v>1.5757173660640238E-3</v>
      </c>
      <c r="AJ22" s="442">
        <v>0</v>
      </c>
      <c r="AK22" s="442">
        <v>0</v>
      </c>
      <c r="AL22" s="442">
        <v>1.0550749103186326E-2</v>
      </c>
      <c r="AM22" s="442">
        <v>0</v>
      </c>
      <c r="AN22" s="442">
        <v>4.5248868778280547E-3</v>
      </c>
      <c r="AO22" s="442">
        <v>8.7227414330218068E-3</v>
      </c>
      <c r="AP22" s="443">
        <v>1.0696401939772244E-2</v>
      </c>
      <c r="AQ22" s="442">
        <v>0</v>
      </c>
      <c r="AR22" s="442">
        <v>5.0166417442477451E-4</v>
      </c>
      <c r="AS22" s="442">
        <v>0</v>
      </c>
      <c r="AT22" s="442">
        <v>0</v>
      </c>
      <c r="AU22" s="442">
        <v>0</v>
      </c>
      <c r="AV22" s="442">
        <v>-1.6985138004246284E-2</v>
      </c>
      <c r="AW22" s="443">
        <v>2.6086440979427282E-4</v>
      </c>
      <c r="AX22" s="442">
        <v>8.427137671211983E-3</v>
      </c>
      <c r="AY22" s="443">
        <v>1.4979169592285728E-3</v>
      </c>
      <c r="AZ22" s="443">
        <v>6.768402578289168E-4</v>
      </c>
      <c r="BA22" s="442">
        <v>6.7241875179752664E-3</v>
      </c>
      <c r="BB22" s="443">
        <v>1.5137532540874092E-2</v>
      </c>
      <c r="BC22" s="442">
        <v>-1.8600807932427469E-2</v>
      </c>
      <c r="BD22" s="443">
        <v>6.9136485298620237E-4</v>
      </c>
    </row>
    <row r="23" spans="1:56" x14ac:dyDescent="0.2">
      <c r="A23" s="281" t="s">
        <v>463</v>
      </c>
      <c r="B23" s="283" t="s">
        <v>35</v>
      </c>
      <c r="C23" s="442">
        <v>0</v>
      </c>
      <c r="D23" s="442">
        <v>0</v>
      </c>
      <c r="E23" s="442">
        <v>1.6255498183209026E-3</v>
      </c>
      <c r="F23" s="442">
        <v>0</v>
      </c>
      <c r="G23" s="442">
        <v>0</v>
      </c>
      <c r="H23" s="442">
        <v>0</v>
      </c>
      <c r="I23" s="442">
        <v>0</v>
      </c>
      <c r="J23" s="442">
        <v>0</v>
      </c>
      <c r="K23" s="442">
        <v>0</v>
      </c>
      <c r="L23" s="442">
        <v>0</v>
      </c>
      <c r="M23" s="442">
        <v>0</v>
      </c>
      <c r="N23" s="442">
        <v>0</v>
      </c>
      <c r="O23" s="442">
        <v>0</v>
      </c>
      <c r="P23" s="442">
        <v>0</v>
      </c>
      <c r="Q23" s="442">
        <v>2.3255813953488372E-2</v>
      </c>
      <c r="R23" s="442">
        <v>2.3558758314855877E-2</v>
      </c>
      <c r="S23" s="442">
        <v>1.9607843137254902E-2</v>
      </c>
      <c r="T23" s="442">
        <v>2.1428571428571429E-2</v>
      </c>
      <c r="U23" s="442">
        <v>0.11899038461538461</v>
      </c>
      <c r="V23" s="442">
        <v>2.0618556701030927E-2</v>
      </c>
      <c r="W23" s="442">
        <v>3.2746955345060891E-2</v>
      </c>
      <c r="X23" s="442">
        <v>2.9024493841143988E-3</v>
      </c>
      <c r="Y23" s="442">
        <v>8.5079132741743661E-3</v>
      </c>
      <c r="Z23" s="442">
        <v>0</v>
      </c>
      <c r="AA23" s="442">
        <v>0</v>
      </c>
      <c r="AB23" s="442">
        <v>0</v>
      </c>
      <c r="AC23" s="442">
        <v>1.610435622835977E-4</v>
      </c>
      <c r="AD23" s="442">
        <v>0</v>
      </c>
      <c r="AE23" s="442">
        <v>0</v>
      </c>
      <c r="AF23" s="442">
        <v>1.6420361247947455E-4</v>
      </c>
      <c r="AG23" s="442">
        <v>0</v>
      </c>
      <c r="AH23" s="442">
        <v>1.8543956043956043E-3</v>
      </c>
      <c r="AI23" s="442">
        <v>4.9759495770442864E-4</v>
      </c>
      <c r="AJ23" s="442">
        <v>1.1441647597254005E-4</v>
      </c>
      <c r="AK23" s="442">
        <v>0</v>
      </c>
      <c r="AL23" s="442">
        <v>5.9084194977843431E-3</v>
      </c>
      <c r="AM23" s="442">
        <v>4.6906515314977248E-5</v>
      </c>
      <c r="AN23" s="442">
        <v>0</v>
      </c>
      <c r="AO23" s="442">
        <v>9.3457943925233649E-4</v>
      </c>
      <c r="AP23" s="443">
        <v>8.5531708955150169E-3</v>
      </c>
      <c r="AQ23" s="442">
        <v>5.3097345132743362E-3</v>
      </c>
      <c r="AR23" s="442">
        <v>1.0805074526072066E-2</v>
      </c>
      <c r="AS23" s="442">
        <v>0</v>
      </c>
      <c r="AT23" s="442">
        <v>1.9396007076067728E-2</v>
      </c>
      <c r="AU23" s="442">
        <v>6.1629014108889463E-2</v>
      </c>
      <c r="AV23" s="442">
        <v>0.20594479830148621</v>
      </c>
      <c r="AW23" s="443">
        <v>1.334558605561155E-2</v>
      </c>
      <c r="AX23" s="442">
        <v>1.5187913730514627E-2</v>
      </c>
      <c r="AY23" s="443">
        <v>0.10404671628516594</v>
      </c>
      <c r="AZ23" s="443">
        <v>4.3845082283312742E-2</v>
      </c>
      <c r="BA23" s="442">
        <v>3.702617198734541E-2</v>
      </c>
      <c r="BB23" s="443">
        <v>1.417335849368466E-2</v>
      </c>
      <c r="BC23" s="442">
        <v>8.3400661035622478E-2</v>
      </c>
      <c r="BD23" s="443">
        <v>5.3412873213562605E-2</v>
      </c>
    </row>
    <row r="24" spans="1:56" x14ac:dyDescent="0.2">
      <c r="A24" s="281" t="s">
        <v>464</v>
      </c>
      <c r="B24" s="283" t="s">
        <v>465</v>
      </c>
      <c r="C24" s="442">
        <v>0</v>
      </c>
      <c r="D24" s="442">
        <v>0</v>
      </c>
      <c r="E24" s="442">
        <v>9.5620577548288392E-5</v>
      </c>
      <c r="F24" s="442">
        <v>0</v>
      </c>
      <c r="G24" s="442">
        <v>0</v>
      </c>
      <c r="H24" s="442">
        <v>0</v>
      </c>
      <c r="I24" s="442">
        <v>0</v>
      </c>
      <c r="J24" s="442">
        <v>0</v>
      </c>
      <c r="K24" s="442">
        <v>0</v>
      </c>
      <c r="L24" s="442">
        <v>0</v>
      </c>
      <c r="M24" s="442">
        <v>0</v>
      </c>
      <c r="N24" s="442">
        <v>0</v>
      </c>
      <c r="O24" s="442">
        <v>0</v>
      </c>
      <c r="P24" s="442">
        <v>0</v>
      </c>
      <c r="Q24" s="442">
        <v>0</v>
      </c>
      <c r="R24" s="442">
        <v>2.7716186252771619E-4</v>
      </c>
      <c r="S24" s="442">
        <v>0</v>
      </c>
      <c r="T24" s="442">
        <v>0</v>
      </c>
      <c r="U24" s="442">
        <v>0</v>
      </c>
      <c r="V24" s="442">
        <v>3.0927835051546393E-2</v>
      </c>
      <c r="W24" s="442">
        <v>6.4952638700947222E-3</v>
      </c>
      <c r="X24" s="442">
        <v>7.0791448393034122E-5</v>
      </c>
      <c r="Y24" s="442">
        <v>1.7381758302076663E-3</v>
      </c>
      <c r="Z24" s="442">
        <v>0</v>
      </c>
      <c r="AA24" s="442">
        <v>0</v>
      </c>
      <c r="AB24" s="442">
        <v>0</v>
      </c>
      <c r="AC24" s="442">
        <v>2.4156534342539658E-4</v>
      </c>
      <c r="AD24" s="442">
        <v>0</v>
      </c>
      <c r="AE24" s="442">
        <v>0</v>
      </c>
      <c r="AF24" s="442">
        <v>1.6420361247947455E-4</v>
      </c>
      <c r="AG24" s="442">
        <v>0</v>
      </c>
      <c r="AH24" s="442">
        <v>1.717032967032967E-3</v>
      </c>
      <c r="AI24" s="442">
        <v>8.2932492950738102E-5</v>
      </c>
      <c r="AJ24" s="442">
        <v>0</v>
      </c>
      <c r="AK24" s="442">
        <v>0</v>
      </c>
      <c r="AL24" s="442">
        <v>1.4771048744460858E-3</v>
      </c>
      <c r="AM24" s="442">
        <v>1.4071954594493174E-4</v>
      </c>
      <c r="AN24" s="442">
        <v>0</v>
      </c>
      <c r="AO24" s="442">
        <v>0</v>
      </c>
      <c r="AP24" s="443">
        <v>4.3951051368408577E-4</v>
      </c>
      <c r="AQ24" s="442">
        <v>7.0796460176991152E-4</v>
      </c>
      <c r="AR24" s="442">
        <v>1.0544595050889971E-2</v>
      </c>
      <c r="AS24" s="442">
        <v>0</v>
      </c>
      <c r="AT24" s="442">
        <v>5.705079605761941E-2</v>
      </c>
      <c r="AU24" s="442">
        <v>2.7438760495109495E-2</v>
      </c>
      <c r="AV24" s="442">
        <v>-2.1231422505307855E-3</v>
      </c>
      <c r="AW24" s="443">
        <v>1.3719096460544257E-2</v>
      </c>
      <c r="AX24" s="442">
        <v>9.1630822732680518E-3</v>
      </c>
      <c r="AY24" s="443">
        <v>7.021485746383935E-4</v>
      </c>
      <c r="AZ24" s="443">
        <v>9.3419696051502826E-3</v>
      </c>
      <c r="BA24" s="442">
        <v>7.0836928386540125E-3</v>
      </c>
      <c r="BB24" s="443">
        <v>1.6294541397501413E-2</v>
      </c>
      <c r="BC24" s="442">
        <v>7.3448402497245689E-5</v>
      </c>
      <c r="BD24" s="443">
        <v>4.7901707671186878E-4</v>
      </c>
    </row>
    <row r="25" spans="1:56" x14ac:dyDescent="0.2">
      <c r="A25" s="281" t="s">
        <v>466</v>
      </c>
      <c r="B25" s="283" t="s">
        <v>191</v>
      </c>
      <c r="C25" s="442">
        <v>0</v>
      </c>
      <c r="D25" s="442">
        <v>0</v>
      </c>
      <c r="E25" s="442">
        <v>4.8957735704723657E-2</v>
      </c>
      <c r="F25" s="442">
        <v>0</v>
      </c>
      <c r="G25" s="442">
        <v>0</v>
      </c>
      <c r="H25" s="442">
        <v>0</v>
      </c>
      <c r="I25" s="442">
        <v>0</v>
      </c>
      <c r="J25" s="442">
        <v>0</v>
      </c>
      <c r="K25" s="442">
        <v>0</v>
      </c>
      <c r="L25" s="442">
        <v>0</v>
      </c>
      <c r="M25" s="442">
        <v>0</v>
      </c>
      <c r="N25" s="442">
        <v>0</v>
      </c>
      <c r="O25" s="442">
        <v>0</v>
      </c>
      <c r="P25" s="442">
        <v>0</v>
      </c>
      <c r="Q25" s="442">
        <v>0</v>
      </c>
      <c r="R25" s="442">
        <v>5.5432372505543237E-4</v>
      </c>
      <c r="S25" s="442">
        <v>0</v>
      </c>
      <c r="T25" s="442">
        <v>0</v>
      </c>
      <c r="U25" s="442">
        <v>0</v>
      </c>
      <c r="V25" s="442">
        <v>0</v>
      </c>
      <c r="W25" s="442">
        <v>0.46738836265223277</v>
      </c>
      <c r="X25" s="442">
        <v>0</v>
      </c>
      <c r="Y25" s="442">
        <v>0</v>
      </c>
      <c r="Z25" s="442">
        <v>0</v>
      </c>
      <c r="AA25" s="442">
        <v>0</v>
      </c>
      <c r="AB25" s="442">
        <v>0</v>
      </c>
      <c r="AC25" s="442">
        <v>0</v>
      </c>
      <c r="AD25" s="442">
        <v>0</v>
      </c>
      <c r="AE25" s="442">
        <v>0</v>
      </c>
      <c r="AF25" s="442">
        <v>3.7766830870279147E-3</v>
      </c>
      <c r="AG25" s="442">
        <v>0</v>
      </c>
      <c r="AH25" s="442">
        <v>5.4945054945054949E-3</v>
      </c>
      <c r="AI25" s="442">
        <v>8.2932492950738102E-5</v>
      </c>
      <c r="AJ25" s="442">
        <v>0</v>
      </c>
      <c r="AK25" s="442">
        <v>0</v>
      </c>
      <c r="AL25" s="442">
        <v>2.5954842793838362E-2</v>
      </c>
      <c r="AM25" s="442">
        <v>0</v>
      </c>
      <c r="AN25" s="442">
        <v>0</v>
      </c>
      <c r="AO25" s="442">
        <v>0</v>
      </c>
      <c r="AP25" s="443">
        <v>1.2187774694071053E-2</v>
      </c>
      <c r="AQ25" s="442">
        <v>0</v>
      </c>
      <c r="AR25" s="442">
        <v>1.9400897207081182E-2</v>
      </c>
      <c r="AS25" s="442">
        <v>0</v>
      </c>
      <c r="AT25" s="442">
        <v>5.3639120545868085E-2</v>
      </c>
      <c r="AU25" s="442">
        <v>4.9510949536916815E-2</v>
      </c>
      <c r="AV25" s="442">
        <v>5.5201698513800426E-2</v>
      </c>
      <c r="AW25" s="443">
        <v>2.0501571115195353E-2</v>
      </c>
      <c r="AX25" s="442">
        <v>2.2596931149141269E-2</v>
      </c>
      <c r="AY25" s="443">
        <v>3.6991527407199361E-2</v>
      </c>
      <c r="AZ25" s="443">
        <v>2.6046544573079072E-2</v>
      </c>
      <c r="BA25" s="442">
        <v>2.6134598792062123E-2</v>
      </c>
      <c r="BB25" s="443">
        <v>3.7134474731753006E-2</v>
      </c>
      <c r="BC25" s="442">
        <v>1.1265148733015058E-2</v>
      </c>
      <c r="BD25" s="443">
        <v>1.8247093798457268E-2</v>
      </c>
    </row>
    <row r="26" spans="1:56" x14ac:dyDescent="0.2">
      <c r="A26" s="281" t="s">
        <v>467</v>
      </c>
      <c r="B26" s="283" t="s">
        <v>50</v>
      </c>
      <c r="C26" s="442">
        <v>1.3235471062447359E-3</v>
      </c>
      <c r="D26" s="442">
        <v>0</v>
      </c>
      <c r="E26" s="442">
        <v>7.3627844712182058E-3</v>
      </c>
      <c r="F26" s="442">
        <v>0</v>
      </c>
      <c r="G26" s="442">
        <v>9.7338272030321298E-3</v>
      </c>
      <c r="H26" s="442">
        <v>9.9009900990099011E-3</v>
      </c>
      <c r="I26" s="442">
        <v>1.6666666666666666E-2</v>
      </c>
      <c r="J26" s="442">
        <v>3.4040324692327832E-3</v>
      </c>
      <c r="K26" s="442">
        <v>0</v>
      </c>
      <c r="L26" s="442">
        <v>2.9069767441860465E-3</v>
      </c>
      <c r="M26" s="442">
        <v>9.9535500995355016E-3</v>
      </c>
      <c r="N26" s="442">
        <v>9.5238095238095247E-3</v>
      </c>
      <c r="O26" s="442">
        <v>3.8461538461538464E-2</v>
      </c>
      <c r="P26" s="442">
        <v>3.5842293906810036E-3</v>
      </c>
      <c r="Q26" s="442">
        <v>0</v>
      </c>
      <c r="R26" s="442">
        <v>3.0487804878048782E-3</v>
      </c>
      <c r="S26" s="442">
        <v>0</v>
      </c>
      <c r="T26" s="442">
        <v>7.1428571428571426E-3</v>
      </c>
      <c r="U26" s="442">
        <v>4.1605029585798821E-3</v>
      </c>
      <c r="V26" s="442">
        <v>0</v>
      </c>
      <c r="W26" s="442">
        <v>1.3531799729364006E-3</v>
      </c>
      <c r="X26" s="442">
        <v>4.8067393458870171E-2</v>
      </c>
      <c r="Y26" s="442">
        <v>3.3848687219833499E-3</v>
      </c>
      <c r="Z26" s="442">
        <v>1.3692162417374882E-2</v>
      </c>
      <c r="AA26" s="442">
        <v>3.5629453681710215E-3</v>
      </c>
      <c r="AB26" s="442">
        <v>3.9318479685452159E-3</v>
      </c>
      <c r="AC26" s="442">
        <v>6.2806989290603108E-3</v>
      </c>
      <c r="AD26" s="442">
        <v>1.6726943942133816E-2</v>
      </c>
      <c r="AE26" s="442">
        <v>0</v>
      </c>
      <c r="AF26" s="442">
        <v>2.6272577996715929E-3</v>
      </c>
      <c r="AG26" s="442">
        <v>0</v>
      </c>
      <c r="AH26" s="442">
        <v>8.8598901098901096E-3</v>
      </c>
      <c r="AI26" s="442">
        <v>1.8411013435063857E-2</v>
      </c>
      <c r="AJ26" s="442">
        <v>3.4324942791762012E-3</v>
      </c>
      <c r="AK26" s="442">
        <v>5.2747252747252747E-2</v>
      </c>
      <c r="AL26" s="442">
        <v>7.1745093901667018E-3</v>
      </c>
      <c r="AM26" s="442">
        <v>4.456118954922839E-3</v>
      </c>
      <c r="AN26" s="442">
        <v>0.59728506787330315</v>
      </c>
      <c r="AO26" s="442">
        <v>3.6448598130841121E-2</v>
      </c>
      <c r="AP26" s="443">
        <v>1.0607512172959733E-2</v>
      </c>
      <c r="AQ26" s="442">
        <v>1.9823008849557521E-2</v>
      </c>
      <c r="AR26" s="442">
        <v>9.3869084945251077E-3</v>
      </c>
      <c r="AS26" s="442">
        <v>0</v>
      </c>
      <c r="AT26" s="442">
        <v>6.6969926712155672E-3</v>
      </c>
      <c r="AU26" s="442">
        <v>1.0560027698433307E-2</v>
      </c>
      <c r="AV26" s="442">
        <v>0.21019108280254778</v>
      </c>
      <c r="AW26" s="443">
        <v>8.0393668109325911E-3</v>
      </c>
      <c r="AX26" s="442">
        <v>1.3361398371007596E-2</v>
      </c>
      <c r="AY26" s="443">
        <v>0.13812432710761596</v>
      </c>
      <c r="AZ26" s="443">
        <v>5.1782214841690211E-2</v>
      </c>
      <c r="BA26" s="442">
        <v>4.4023583549036523E-2</v>
      </c>
      <c r="BB26" s="443">
        <v>8.1334967837908573E-3</v>
      </c>
      <c r="BC26" s="442">
        <v>0.10997062063900111</v>
      </c>
      <c r="BD26" s="443">
        <v>6.9758713666307814E-2</v>
      </c>
    </row>
    <row r="27" spans="1:56" x14ac:dyDescent="0.2">
      <c r="A27" s="281" t="s">
        <v>468</v>
      </c>
      <c r="B27" s="283" t="s">
        <v>36</v>
      </c>
      <c r="C27" s="442">
        <v>2.8877391408976055E-3</v>
      </c>
      <c r="D27" s="442">
        <v>0</v>
      </c>
      <c r="E27" s="442">
        <v>8.6058519793459555E-4</v>
      </c>
      <c r="F27" s="442">
        <v>0</v>
      </c>
      <c r="G27" s="442">
        <v>5.1684038246188298E-4</v>
      </c>
      <c r="H27" s="442">
        <v>0</v>
      </c>
      <c r="I27" s="442">
        <v>5.5555555555555558E-3</v>
      </c>
      <c r="J27" s="442">
        <v>3.1421838177533388E-3</v>
      </c>
      <c r="K27" s="442">
        <v>0</v>
      </c>
      <c r="L27" s="442">
        <v>2.9069767441860465E-3</v>
      </c>
      <c r="M27" s="442">
        <v>5.9721300597213008E-3</v>
      </c>
      <c r="N27" s="442">
        <v>4.7619047619047623E-3</v>
      </c>
      <c r="O27" s="442">
        <v>0</v>
      </c>
      <c r="P27" s="442">
        <v>3.5842293906810036E-3</v>
      </c>
      <c r="Q27" s="442">
        <v>2.9069767441860465E-3</v>
      </c>
      <c r="R27" s="442">
        <v>1.6629711751662971E-3</v>
      </c>
      <c r="S27" s="442">
        <v>0</v>
      </c>
      <c r="T27" s="442">
        <v>7.1428571428571426E-3</v>
      </c>
      <c r="U27" s="442">
        <v>1.6642011834319527E-3</v>
      </c>
      <c r="V27" s="442">
        <v>0</v>
      </c>
      <c r="W27" s="442">
        <v>5.4127198917456026E-4</v>
      </c>
      <c r="X27" s="442">
        <v>1.2742460710746142E-3</v>
      </c>
      <c r="Y27" s="442">
        <v>6.4038056902387703E-4</v>
      </c>
      <c r="Z27" s="442">
        <v>2.6203966005665724E-2</v>
      </c>
      <c r="AA27" s="442">
        <v>3.0285035629453682E-2</v>
      </c>
      <c r="AB27" s="442">
        <v>2.6212319790301442E-3</v>
      </c>
      <c r="AC27" s="442">
        <v>3.0598276833883565E-3</v>
      </c>
      <c r="AD27" s="442">
        <v>2.7124773960216998E-3</v>
      </c>
      <c r="AE27" s="442">
        <v>9.8092643051771126E-3</v>
      </c>
      <c r="AF27" s="442">
        <v>3.2840722495894909E-3</v>
      </c>
      <c r="AG27" s="442">
        <v>0</v>
      </c>
      <c r="AH27" s="442">
        <v>8.241758241758242E-3</v>
      </c>
      <c r="AI27" s="442">
        <v>5.7223420136009286E-3</v>
      </c>
      <c r="AJ27" s="442">
        <v>2.2883295194508009E-3</v>
      </c>
      <c r="AK27" s="442">
        <v>2.1978021978021978E-3</v>
      </c>
      <c r="AL27" s="442">
        <v>1.0550749103186326E-3</v>
      </c>
      <c r="AM27" s="442">
        <v>1.87626061259909E-3</v>
      </c>
      <c r="AN27" s="442">
        <v>0</v>
      </c>
      <c r="AO27" s="442">
        <v>0</v>
      </c>
      <c r="AP27" s="443">
        <v>3.8667048563442601E-3</v>
      </c>
      <c r="AQ27" s="442">
        <v>0</v>
      </c>
      <c r="AR27" s="442">
        <v>0</v>
      </c>
      <c r="AS27" s="442">
        <v>0</v>
      </c>
      <c r="AT27" s="442">
        <v>0.53051554207733131</v>
      </c>
      <c r="AU27" s="442">
        <v>0.15156236475374363</v>
      </c>
      <c r="AV27" s="442">
        <v>0</v>
      </c>
      <c r="AW27" s="443">
        <v>6.0164818877097292E-2</v>
      </c>
      <c r="AX27" s="442">
        <v>4.1681919404533113E-2</v>
      </c>
      <c r="AY27" s="443">
        <v>0</v>
      </c>
      <c r="AZ27" s="443">
        <v>3.9933575211906096E-2</v>
      </c>
      <c r="BA27" s="442">
        <v>3.1438021282714987E-2</v>
      </c>
      <c r="BB27" s="443">
        <v>0</v>
      </c>
      <c r="BC27" s="442">
        <v>9.3169298567756145E-2</v>
      </c>
      <c r="BD27" s="443">
        <v>5.3980780057086987E-2</v>
      </c>
    </row>
    <row r="28" spans="1:56" x14ac:dyDescent="0.2">
      <c r="A28" s="281" t="s">
        <v>469</v>
      </c>
      <c r="B28" s="283" t="s">
        <v>192</v>
      </c>
      <c r="C28" s="442">
        <v>9.7461196005294189E-3</v>
      </c>
      <c r="D28" s="442">
        <v>0</v>
      </c>
      <c r="E28" s="442">
        <v>7.0759227385733406E-3</v>
      </c>
      <c r="F28" s="442">
        <v>0</v>
      </c>
      <c r="G28" s="442">
        <v>1.4471530708932725E-2</v>
      </c>
      <c r="H28" s="442">
        <v>3.9603960396039604E-2</v>
      </c>
      <c r="I28" s="442">
        <v>4.4444444444444446E-2</v>
      </c>
      <c r="J28" s="442">
        <v>2.9850746268656716E-2</v>
      </c>
      <c r="K28" s="442">
        <v>9.3457943925233638E-3</v>
      </c>
      <c r="L28" s="442">
        <v>3.4883720930232558E-2</v>
      </c>
      <c r="M28" s="442">
        <v>5.7730590577305903E-2</v>
      </c>
      <c r="N28" s="442">
        <v>4.5238095238095237E-2</v>
      </c>
      <c r="O28" s="442">
        <v>3.8461538461538464E-2</v>
      </c>
      <c r="P28" s="442">
        <v>2.5089605734767026E-2</v>
      </c>
      <c r="Q28" s="442">
        <v>1.4534883720930232E-2</v>
      </c>
      <c r="R28" s="442">
        <v>1.0809312638580931E-2</v>
      </c>
      <c r="S28" s="442">
        <v>9.8039215686274508E-3</v>
      </c>
      <c r="T28" s="442">
        <v>2.8571428571428571E-2</v>
      </c>
      <c r="U28" s="442">
        <v>9.2455621301775152E-3</v>
      </c>
      <c r="V28" s="442">
        <v>0</v>
      </c>
      <c r="W28" s="442">
        <v>1.2449255751014885E-2</v>
      </c>
      <c r="X28" s="442">
        <v>1.323800084949738E-2</v>
      </c>
      <c r="Y28" s="442">
        <v>3.1104199066874028E-3</v>
      </c>
      <c r="Z28" s="442">
        <v>3.8479697828139751E-2</v>
      </c>
      <c r="AA28" s="442">
        <v>4.3349168646080759E-2</v>
      </c>
      <c r="AB28" s="442">
        <v>7.6015727391874177E-2</v>
      </c>
      <c r="AC28" s="442">
        <v>2.3512360093405266E-2</v>
      </c>
      <c r="AD28" s="442">
        <v>4.5207956600361665E-3</v>
      </c>
      <c r="AE28" s="442">
        <v>1.0899182561307902E-3</v>
      </c>
      <c r="AF28" s="442">
        <v>5.0903119868637107E-3</v>
      </c>
      <c r="AG28" s="442">
        <v>0</v>
      </c>
      <c r="AH28" s="442">
        <v>1.2087912087912088E-2</v>
      </c>
      <c r="AI28" s="442">
        <v>1.998673080112788E-2</v>
      </c>
      <c r="AJ28" s="442">
        <v>1.1041189931350115E-2</v>
      </c>
      <c r="AK28" s="442">
        <v>4.3956043956043956E-3</v>
      </c>
      <c r="AL28" s="442">
        <v>5.2753745515931628E-3</v>
      </c>
      <c r="AM28" s="442">
        <v>4.2028237722219614E-2</v>
      </c>
      <c r="AN28" s="442">
        <v>0</v>
      </c>
      <c r="AO28" s="442">
        <v>3.426791277258567E-3</v>
      </c>
      <c r="AP28" s="443">
        <v>1.5777933609220831E-2</v>
      </c>
      <c r="AQ28" s="442">
        <v>0</v>
      </c>
      <c r="AR28" s="442">
        <v>2.2806425160387826E-2</v>
      </c>
      <c r="AS28" s="442">
        <v>0</v>
      </c>
      <c r="AT28" s="442">
        <v>0</v>
      </c>
      <c r="AU28" s="442">
        <v>0</v>
      </c>
      <c r="AV28" s="442">
        <v>0</v>
      </c>
      <c r="AW28" s="443">
        <v>1.4015533289855931E-2</v>
      </c>
      <c r="AX28" s="442">
        <v>2.1197492449894755E-2</v>
      </c>
      <c r="AY28" s="443">
        <v>3.0754107569161634E-2</v>
      </c>
      <c r="AZ28" s="443">
        <v>1.9644107948150889E-2</v>
      </c>
      <c r="BA28" s="442">
        <v>2.3546160483175153E-2</v>
      </c>
      <c r="BB28" s="443">
        <v>2.7210369003181776E-2</v>
      </c>
      <c r="BC28" s="442">
        <v>9.5574733749540942E-3</v>
      </c>
      <c r="BD28" s="443">
        <v>2.0918725123211093E-2</v>
      </c>
    </row>
    <row r="29" spans="1:56" x14ac:dyDescent="0.2">
      <c r="A29" s="281" t="s">
        <v>470</v>
      </c>
      <c r="B29" s="283" t="s">
        <v>285</v>
      </c>
      <c r="C29" s="442">
        <v>6.0161232102033451E-4</v>
      </c>
      <c r="D29" s="442">
        <v>0</v>
      </c>
      <c r="E29" s="442">
        <v>9.5620577548288392E-5</v>
      </c>
      <c r="F29" s="442">
        <v>0</v>
      </c>
      <c r="G29" s="442">
        <v>1.9812214661038851E-3</v>
      </c>
      <c r="H29" s="442">
        <v>0</v>
      </c>
      <c r="I29" s="442">
        <v>0</v>
      </c>
      <c r="J29" s="442">
        <v>2.618486514794449E-3</v>
      </c>
      <c r="K29" s="442">
        <v>0</v>
      </c>
      <c r="L29" s="442">
        <v>0</v>
      </c>
      <c r="M29" s="442">
        <v>1.3271400132714001E-3</v>
      </c>
      <c r="N29" s="442">
        <v>0</v>
      </c>
      <c r="O29" s="442">
        <v>0</v>
      </c>
      <c r="P29" s="442">
        <v>0</v>
      </c>
      <c r="Q29" s="442">
        <v>0</v>
      </c>
      <c r="R29" s="442">
        <v>5.5432372505543237E-4</v>
      </c>
      <c r="S29" s="442">
        <v>0</v>
      </c>
      <c r="T29" s="442">
        <v>0</v>
      </c>
      <c r="U29" s="442">
        <v>6.4718934911242609E-4</v>
      </c>
      <c r="V29" s="442">
        <v>0</v>
      </c>
      <c r="W29" s="442">
        <v>2.7063599458728013E-4</v>
      </c>
      <c r="X29" s="442">
        <v>1.20345462268158E-3</v>
      </c>
      <c r="Y29" s="442">
        <v>7.3186350745585947E-4</v>
      </c>
      <c r="Z29" s="442">
        <v>2.360717658168083E-3</v>
      </c>
      <c r="AA29" s="442">
        <v>9.2636579572446559E-2</v>
      </c>
      <c r="AB29" s="442">
        <v>9.1743119266055051E-3</v>
      </c>
      <c r="AC29" s="442">
        <v>2.3351316531121671E-3</v>
      </c>
      <c r="AD29" s="442">
        <v>1.3562386980108499E-3</v>
      </c>
      <c r="AE29" s="442">
        <v>6.0551014229488346E-5</v>
      </c>
      <c r="AF29" s="442">
        <v>1.3136288998357964E-3</v>
      </c>
      <c r="AG29" s="442">
        <v>0</v>
      </c>
      <c r="AH29" s="442">
        <v>4.0521978021978025E-3</v>
      </c>
      <c r="AI29" s="442">
        <v>9.5372366893348819E-3</v>
      </c>
      <c r="AJ29" s="442">
        <v>4.6338672768878719E-3</v>
      </c>
      <c r="AK29" s="442">
        <v>2.1978021978021978E-3</v>
      </c>
      <c r="AL29" s="442">
        <v>6.3304494619117959E-4</v>
      </c>
      <c r="AM29" s="442">
        <v>9.7565551855152682E-3</v>
      </c>
      <c r="AN29" s="442">
        <v>0</v>
      </c>
      <c r="AO29" s="442">
        <v>1.0903426791277258E-3</v>
      </c>
      <c r="AP29" s="443">
        <v>3.7728767691532755E-3</v>
      </c>
      <c r="AQ29" s="442">
        <v>3.5398230088495576E-4</v>
      </c>
      <c r="AR29" s="442">
        <v>6.3576286720370464E-3</v>
      </c>
      <c r="AS29" s="442">
        <v>-3.2034480750189296E-4</v>
      </c>
      <c r="AT29" s="442">
        <v>0</v>
      </c>
      <c r="AU29" s="442">
        <v>0</v>
      </c>
      <c r="AV29" s="442">
        <v>0</v>
      </c>
      <c r="AW29" s="443">
        <v>3.8477500444655242E-3</v>
      </c>
      <c r="AX29" s="442">
        <v>5.3880296513224126E-3</v>
      </c>
      <c r="AY29" s="443">
        <v>3.1713710621167437E-3</v>
      </c>
      <c r="AZ29" s="443">
        <v>3.6203083558290898E-3</v>
      </c>
      <c r="BA29" s="442">
        <v>4.8432556801840665E-3</v>
      </c>
      <c r="BB29" s="443">
        <v>0</v>
      </c>
      <c r="BC29" s="442">
        <v>8.4465662871832537E-3</v>
      </c>
      <c r="BD29" s="443">
        <v>8.3161315173483196E-3</v>
      </c>
    </row>
    <row r="30" spans="1:56" x14ac:dyDescent="0.2">
      <c r="A30" s="281" t="s">
        <v>471</v>
      </c>
      <c r="B30" s="283" t="s">
        <v>281</v>
      </c>
      <c r="C30" s="442">
        <v>4.812898568162676E-4</v>
      </c>
      <c r="D30" s="442">
        <v>0</v>
      </c>
      <c r="E30" s="442">
        <v>0</v>
      </c>
      <c r="F30" s="442">
        <v>0</v>
      </c>
      <c r="G30" s="442">
        <v>8.6140063743647168E-4</v>
      </c>
      <c r="H30" s="442">
        <v>0</v>
      </c>
      <c r="I30" s="442">
        <v>0</v>
      </c>
      <c r="J30" s="442">
        <v>2.3566378633150041E-3</v>
      </c>
      <c r="K30" s="442">
        <v>0</v>
      </c>
      <c r="L30" s="442">
        <v>0</v>
      </c>
      <c r="M30" s="442">
        <v>1.9907100199071004E-3</v>
      </c>
      <c r="N30" s="442">
        <v>0</v>
      </c>
      <c r="O30" s="442">
        <v>0</v>
      </c>
      <c r="P30" s="442">
        <v>0</v>
      </c>
      <c r="Q30" s="442">
        <v>0</v>
      </c>
      <c r="R30" s="442">
        <v>0</v>
      </c>
      <c r="S30" s="442">
        <v>0</v>
      </c>
      <c r="T30" s="442">
        <v>0</v>
      </c>
      <c r="U30" s="442">
        <v>1.8491124260355029E-4</v>
      </c>
      <c r="V30" s="442">
        <v>0</v>
      </c>
      <c r="W30" s="442">
        <v>2.7063599458728013E-4</v>
      </c>
      <c r="X30" s="442">
        <v>7.0791448393034122E-5</v>
      </c>
      <c r="Y30" s="442">
        <v>1.9211417070716312E-3</v>
      </c>
      <c r="Z30" s="442">
        <v>2.360717658168083E-3</v>
      </c>
      <c r="AA30" s="442">
        <v>2.3752969121140144E-3</v>
      </c>
      <c r="AB30" s="442">
        <v>0</v>
      </c>
      <c r="AC30" s="442">
        <v>1.3688702794105805E-3</v>
      </c>
      <c r="AD30" s="442">
        <v>3.1645569620253164E-3</v>
      </c>
      <c r="AE30" s="442">
        <v>0</v>
      </c>
      <c r="AF30" s="442">
        <v>2.9556650246305421E-3</v>
      </c>
      <c r="AG30" s="442">
        <v>0</v>
      </c>
      <c r="AH30" s="442">
        <v>2.7541208791208791E-2</v>
      </c>
      <c r="AI30" s="442">
        <v>4.8930170840935476E-3</v>
      </c>
      <c r="AJ30" s="442">
        <v>3.7185354691075517E-3</v>
      </c>
      <c r="AK30" s="442">
        <v>0</v>
      </c>
      <c r="AL30" s="442">
        <v>0</v>
      </c>
      <c r="AM30" s="442">
        <v>2.3640883718748534E-2</v>
      </c>
      <c r="AN30" s="442">
        <v>0</v>
      </c>
      <c r="AO30" s="442">
        <v>1.1059190031152648E-2</v>
      </c>
      <c r="AP30" s="443">
        <v>5.9605526968167588E-3</v>
      </c>
      <c r="AQ30" s="442">
        <v>0</v>
      </c>
      <c r="AR30" s="442">
        <v>9.3579663306159861E-4</v>
      </c>
      <c r="AS30" s="442">
        <v>7.164074785951424E-3</v>
      </c>
      <c r="AT30" s="442">
        <v>0</v>
      </c>
      <c r="AU30" s="442">
        <v>0</v>
      </c>
      <c r="AV30" s="442">
        <v>0</v>
      </c>
      <c r="AW30" s="443">
        <v>2.0335566490780814E-3</v>
      </c>
      <c r="AX30" s="442">
        <v>5.910435923248223E-3</v>
      </c>
      <c r="AY30" s="443">
        <v>1.1702476243973225E-5</v>
      </c>
      <c r="AZ30" s="443">
        <v>1.3536805156578336E-3</v>
      </c>
      <c r="BA30" s="442">
        <v>4.4607420189818814E-3</v>
      </c>
      <c r="BB30" s="443">
        <v>5.426922494180521E-3</v>
      </c>
      <c r="BC30" s="442">
        <v>-4.0763863385971351E-3</v>
      </c>
      <c r="BD30" s="443">
        <v>3.7679384487748027E-3</v>
      </c>
    </row>
    <row r="31" spans="1:56" x14ac:dyDescent="0.2">
      <c r="A31" s="281" t="s">
        <v>472</v>
      </c>
      <c r="B31" s="283" t="s">
        <v>384</v>
      </c>
      <c r="C31" s="442">
        <v>7.2434123450848278E-2</v>
      </c>
      <c r="D31" s="442">
        <v>0</v>
      </c>
      <c r="E31" s="442">
        <v>6.3205201759418628E-2</v>
      </c>
      <c r="F31" s="442">
        <v>0</v>
      </c>
      <c r="G31" s="442">
        <v>8.0799379791541046E-2</v>
      </c>
      <c r="H31" s="442">
        <v>7.9207920792079209E-2</v>
      </c>
      <c r="I31" s="442">
        <v>7.7777777777777779E-2</v>
      </c>
      <c r="J31" s="442">
        <v>4.0324692327834512E-2</v>
      </c>
      <c r="K31" s="442">
        <v>9.3457943925233638E-3</v>
      </c>
      <c r="L31" s="442">
        <v>5.8139534883720929E-2</v>
      </c>
      <c r="M31" s="442">
        <v>3.8487060384870604E-2</v>
      </c>
      <c r="N31" s="442">
        <v>2.1428571428571429E-2</v>
      </c>
      <c r="O31" s="442">
        <v>3.8461538461538464E-2</v>
      </c>
      <c r="P31" s="442">
        <v>4.6594982078853049E-2</v>
      </c>
      <c r="Q31" s="442">
        <v>4.6511627906976744E-2</v>
      </c>
      <c r="R31" s="442">
        <v>4.1574279379157426E-2</v>
      </c>
      <c r="S31" s="442">
        <v>4.9019607843137254E-2</v>
      </c>
      <c r="T31" s="442">
        <v>4.2857142857142858E-2</v>
      </c>
      <c r="U31" s="442">
        <v>5.2052514792899407E-2</v>
      </c>
      <c r="V31" s="442">
        <v>5.1546391752577317E-2</v>
      </c>
      <c r="W31" s="442">
        <v>4.0054127198917454E-2</v>
      </c>
      <c r="X31" s="442">
        <v>7.3906272122327629E-2</v>
      </c>
      <c r="Y31" s="442">
        <v>5.909797822706065E-2</v>
      </c>
      <c r="Z31" s="442">
        <v>2.644003777148253E-2</v>
      </c>
      <c r="AA31" s="442">
        <v>1.8408551068883609E-2</v>
      </c>
      <c r="AB31" s="442">
        <v>1.5727391874180863E-2</v>
      </c>
      <c r="AC31" s="442">
        <v>1.1434092922135437E-2</v>
      </c>
      <c r="AD31" s="442">
        <v>5.8770343580470162E-3</v>
      </c>
      <c r="AE31" s="442">
        <v>9.6881622767181353E-4</v>
      </c>
      <c r="AF31" s="442">
        <v>1.1822660098522168E-2</v>
      </c>
      <c r="AG31" s="442">
        <v>7.462686567164179E-3</v>
      </c>
      <c r="AH31" s="442">
        <v>9.9587912087912081E-3</v>
      </c>
      <c r="AI31" s="442">
        <v>2.0401393265881574E-2</v>
      </c>
      <c r="AJ31" s="442">
        <v>6.1441647597254005E-2</v>
      </c>
      <c r="AK31" s="442">
        <v>3.9560439560439559E-2</v>
      </c>
      <c r="AL31" s="442">
        <v>2.0046423296054019E-2</v>
      </c>
      <c r="AM31" s="442">
        <v>9.1326985318260709E-2</v>
      </c>
      <c r="AN31" s="442">
        <v>0.23076923076923078</v>
      </c>
      <c r="AO31" s="442">
        <v>6.2149532710280377E-2</v>
      </c>
      <c r="AP31" s="443">
        <v>4.6612806052405455E-2</v>
      </c>
      <c r="AQ31" s="442">
        <v>9.6991150442477872E-2</v>
      </c>
      <c r="AR31" s="442">
        <v>0.15790844628816747</v>
      </c>
      <c r="AS31" s="442">
        <v>5.8244510454889627E-5</v>
      </c>
      <c r="AT31" s="442">
        <v>3.5948951225676019E-2</v>
      </c>
      <c r="AU31" s="442">
        <v>0.11001471479269453</v>
      </c>
      <c r="AV31" s="442">
        <v>2.7600849256900213E-2</v>
      </c>
      <c r="AW31" s="443">
        <v>0.10966384063556056</v>
      </c>
      <c r="AX31" s="442">
        <v>0.10652512125926604</v>
      </c>
      <c r="AY31" s="443">
        <v>5.6885737021953847E-2</v>
      </c>
      <c r="AZ31" s="443">
        <v>9.1916481060278138E-2</v>
      </c>
      <c r="BA31" s="442">
        <v>9.4325568018406677E-2</v>
      </c>
      <c r="BB31" s="443">
        <v>0.14034241952590185</v>
      </c>
      <c r="BC31" s="442">
        <v>2.7359529930224016E-2</v>
      </c>
      <c r="BD31" s="443">
        <v>6.1329000780254619E-2</v>
      </c>
    </row>
    <row r="32" spans="1:56" x14ac:dyDescent="0.2">
      <c r="A32" s="281" t="s">
        <v>473</v>
      </c>
      <c r="B32" s="283" t="s">
        <v>37</v>
      </c>
      <c r="C32" s="442">
        <v>5.0535434965708094E-3</v>
      </c>
      <c r="D32" s="442">
        <v>0</v>
      </c>
      <c r="E32" s="442">
        <v>8.9883342895391086E-3</v>
      </c>
      <c r="F32" s="442">
        <v>0</v>
      </c>
      <c r="G32" s="442">
        <v>4.5654233784132997E-3</v>
      </c>
      <c r="H32" s="442">
        <v>1.9801980198019802E-2</v>
      </c>
      <c r="I32" s="442">
        <v>1.1111111111111112E-2</v>
      </c>
      <c r="J32" s="442">
        <v>6.0225189840272322E-3</v>
      </c>
      <c r="K32" s="442">
        <v>4.6728971962616819E-3</v>
      </c>
      <c r="L32" s="442">
        <v>2.9069767441860465E-3</v>
      </c>
      <c r="M32" s="442">
        <v>1.0617120106171201E-2</v>
      </c>
      <c r="N32" s="442">
        <v>4.7619047619047623E-3</v>
      </c>
      <c r="O32" s="442">
        <v>1.282051282051282E-2</v>
      </c>
      <c r="P32" s="442">
        <v>1.0752688172043012E-2</v>
      </c>
      <c r="Q32" s="442">
        <v>5.8139534883720929E-3</v>
      </c>
      <c r="R32" s="442">
        <v>6.374722838137472E-3</v>
      </c>
      <c r="S32" s="442">
        <v>9.8039215686274508E-3</v>
      </c>
      <c r="T32" s="442">
        <v>7.1428571428571426E-3</v>
      </c>
      <c r="U32" s="442">
        <v>5.8247041420118346E-3</v>
      </c>
      <c r="V32" s="442">
        <v>0</v>
      </c>
      <c r="W32" s="442">
        <v>4.0595399188092015E-3</v>
      </c>
      <c r="X32" s="442">
        <v>2.1874557553447544E-2</v>
      </c>
      <c r="Y32" s="442">
        <v>1.2533162565181593E-2</v>
      </c>
      <c r="Z32" s="442">
        <v>6.6100094428706326E-3</v>
      </c>
      <c r="AA32" s="442">
        <v>2.3752969121140142E-2</v>
      </c>
      <c r="AB32" s="442">
        <v>2.621231979030144E-2</v>
      </c>
      <c r="AC32" s="442">
        <v>1.7634270070053949E-2</v>
      </c>
      <c r="AD32" s="442">
        <v>4.7920433996383363E-2</v>
      </c>
      <c r="AE32" s="442">
        <v>7.5264910687254008E-2</v>
      </c>
      <c r="AF32" s="442">
        <v>1.4121510673234812E-2</v>
      </c>
      <c r="AG32" s="442">
        <v>0</v>
      </c>
      <c r="AH32" s="442">
        <v>2.1222527472527473E-2</v>
      </c>
      <c r="AI32" s="442">
        <v>7.3809918726156906E-3</v>
      </c>
      <c r="AJ32" s="442">
        <v>7.3226544622425633E-3</v>
      </c>
      <c r="AK32" s="442">
        <v>2.6373626373626374E-2</v>
      </c>
      <c r="AL32" s="442">
        <v>1.0761764085250054E-2</v>
      </c>
      <c r="AM32" s="442">
        <v>8.5369857873258594E-3</v>
      </c>
      <c r="AN32" s="442">
        <v>0</v>
      </c>
      <c r="AO32" s="442">
        <v>2.1806853582554517E-3</v>
      </c>
      <c r="AP32" s="443">
        <v>1.6385347015772996E-2</v>
      </c>
      <c r="AQ32" s="442">
        <v>0</v>
      </c>
      <c r="AR32" s="442">
        <v>5.9051661762577784E-2</v>
      </c>
      <c r="AS32" s="442">
        <v>0</v>
      </c>
      <c r="AT32" s="442">
        <v>0</v>
      </c>
      <c r="AU32" s="442">
        <v>0</v>
      </c>
      <c r="AV32" s="442">
        <v>0</v>
      </c>
      <c r="AW32" s="443">
        <v>3.6289796644335091E-2</v>
      </c>
      <c r="AX32" s="442">
        <v>3.599264818034837E-2</v>
      </c>
      <c r="AY32" s="443">
        <v>1.6149417216683049E-3</v>
      </c>
      <c r="AZ32" s="443">
        <v>2.4629902172972038E-2</v>
      </c>
      <c r="BA32" s="442">
        <v>2.7543859649122808E-2</v>
      </c>
      <c r="BB32" s="443">
        <v>5.0722441839644083E-2</v>
      </c>
      <c r="BC32" s="442">
        <v>-1.0154241645244215E-2</v>
      </c>
      <c r="BD32" s="443">
        <v>1.0923564677181996E-2</v>
      </c>
    </row>
    <row r="33" spans="1:56" x14ac:dyDescent="0.2">
      <c r="A33" s="281" t="s">
        <v>474</v>
      </c>
      <c r="B33" s="283" t="s">
        <v>38</v>
      </c>
      <c r="C33" s="442">
        <v>2.1658043556732043E-3</v>
      </c>
      <c r="D33" s="442">
        <v>0</v>
      </c>
      <c r="E33" s="442">
        <v>7.6496462038630714E-4</v>
      </c>
      <c r="F33" s="442">
        <v>0</v>
      </c>
      <c r="G33" s="442">
        <v>1.6366612111292963E-3</v>
      </c>
      <c r="H33" s="442">
        <v>0</v>
      </c>
      <c r="I33" s="442">
        <v>0</v>
      </c>
      <c r="J33" s="442">
        <v>1.8329405603561141E-3</v>
      </c>
      <c r="K33" s="442">
        <v>0</v>
      </c>
      <c r="L33" s="442">
        <v>0</v>
      </c>
      <c r="M33" s="442">
        <v>2.6542800265428003E-3</v>
      </c>
      <c r="N33" s="442">
        <v>0</v>
      </c>
      <c r="O33" s="442">
        <v>0</v>
      </c>
      <c r="P33" s="442">
        <v>3.5842293906810036E-3</v>
      </c>
      <c r="Q33" s="442">
        <v>2.9069767441860465E-3</v>
      </c>
      <c r="R33" s="442">
        <v>1.6629711751662971E-3</v>
      </c>
      <c r="S33" s="442">
        <v>0</v>
      </c>
      <c r="T33" s="442">
        <v>0</v>
      </c>
      <c r="U33" s="442">
        <v>1.941568047337278E-3</v>
      </c>
      <c r="V33" s="442">
        <v>0</v>
      </c>
      <c r="W33" s="442">
        <v>2.7063599458728013E-4</v>
      </c>
      <c r="X33" s="442">
        <v>8.4949738071640941E-4</v>
      </c>
      <c r="Y33" s="442">
        <v>3.4763516604153326E-3</v>
      </c>
      <c r="Z33" s="442">
        <v>6.846081208687441E-3</v>
      </c>
      <c r="AA33" s="442">
        <v>0</v>
      </c>
      <c r="AB33" s="442">
        <v>1.3106159895150721E-3</v>
      </c>
      <c r="AC33" s="442">
        <v>2.7296883807069811E-2</v>
      </c>
      <c r="AD33" s="442">
        <v>1.4466546112115732E-2</v>
      </c>
      <c r="AE33" s="442">
        <v>1.7801998183469572E-2</v>
      </c>
      <c r="AF33" s="442">
        <v>2.3152709359605912E-2</v>
      </c>
      <c r="AG33" s="442">
        <v>2.9850746268656716E-2</v>
      </c>
      <c r="AH33" s="442">
        <v>1.6483516483516484E-3</v>
      </c>
      <c r="AI33" s="442">
        <v>6.4687344501575721E-3</v>
      </c>
      <c r="AJ33" s="442">
        <v>1.8993135011441648E-2</v>
      </c>
      <c r="AK33" s="442">
        <v>1.5384615384615385E-2</v>
      </c>
      <c r="AL33" s="442">
        <v>6.3304494619117954E-3</v>
      </c>
      <c r="AM33" s="442">
        <v>8.3962662413809286E-3</v>
      </c>
      <c r="AN33" s="442">
        <v>0</v>
      </c>
      <c r="AO33" s="442">
        <v>2.4143302180685357E-2</v>
      </c>
      <c r="AP33" s="443">
        <v>8.7951485940601891E-3</v>
      </c>
      <c r="AQ33" s="442">
        <v>0</v>
      </c>
      <c r="AR33" s="442">
        <v>0.17565964015242874</v>
      </c>
      <c r="AS33" s="442">
        <v>1.4561127613722406E-4</v>
      </c>
      <c r="AT33" s="442">
        <v>0</v>
      </c>
      <c r="AU33" s="442">
        <v>4.0682073920193892E-2</v>
      </c>
      <c r="AV33" s="442">
        <v>0</v>
      </c>
      <c r="AW33" s="443">
        <v>0.11076658564059999</v>
      </c>
      <c r="AX33" s="442">
        <v>7.8033006924742992E-2</v>
      </c>
      <c r="AY33" s="443">
        <v>3.6277676356316998E-4</v>
      </c>
      <c r="AZ33" s="443">
        <v>7.3641794098897387E-2</v>
      </c>
      <c r="BA33" s="442">
        <v>5.8944492378487201E-2</v>
      </c>
      <c r="BB33" s="443">
        <v>2.7410090770099586E-2</v>
      </c>
      <c r="BC33" s="442">
        <v>0.13527359529930225</v>
      </c>
      <c r="BD33" s="443">
        <v>8.1556361050479517E-2</v>
      </c>
    </row>
    <row r="34" spans="1:56" x14ac:dyDescent="0.2">
      <c r="A34" s="281" t="s">
        <v>475</v>
      </c>
      <c r="B34" s="283" t="s">
        <v>476</v>
      </c>
      <c r="C34" s="442">
        <v>2.9960293586812656E-2</v>
      </c>
      <c r="D34" s="442">
        <v>0</v>
      </c>
      <c r="E34" s="442">
        <v>2.0654044750430294E-2</v>
      </c>
      <c r="F34" s="442">
        <v>0</v>
      </c>
      <c r="G34" s="442">
        <v>2.7306400206736154E-2</v>
      </c>
      <c r="H34" s="442">
        <v>9.9009900990099011E-3</v>
      </c>
      <c r="I34" s="442">
        <v>2.7777777777777776E-2</v>
      </c>
      <c r="J34" s="442">
        <v>2.1733438072793924E-2</v>
      </c>
      <c r="K34" s="442">
        <v>2.336448598130841E-2</v>
      </c>
      <c r="L34" s="442">
        <v>1.7441860465116279E-2</v>
      </c>
      <c r="M34" s="442">
        <v>4.6449900464499004E-2</v>
      </c>
      <c r="N34" s="442">
        <v>1.9047619047619049E-2</v>
      </c>
      <c r="O34" s="442">
        <v>2.564102564102564E-2</v>
      </c>
      <c r="P34" s="442">
        <v>2.5089605734767026E-2</v>
      </c>
      <c r="Q34" s="442">
        <v>8.7209302325581394E-3</v>
      </c>
      <c r="R34" s="442">
        <v>1.3580931263858093E-2</v>
      </c>
      <c r="S34" s="442">
        <v>9.8039215686274508E-3</v>
      </c>
      <c r="T34" s="442">
        <v>2.1428571428571429E-2</v>
      </c>
      <c r="U34" s="442">
        <v>1.8398668639053255E-2</v>
      </c>
      <c r="V34" s="442">
        <v>2.0618556701030927E-2</v>
      </c>
      <c r="W34" s="442">
        <v>1.4614343707713126E-2</v>
      </c>
      <c r="X34" s="442">
        <v>0.1377601585728444</v>
      </c>
      <c r="Y34" s="442">
        <v>2.6347086268410942E-2</v>
      </c>
      <c r="Z34" s="442">
        <v>5.5949008498583572E-2</v>
      </c>
      <c r="AA34" s="442">
        <v>1.3064133016627079E-2</v>
      </c>
      <c r="AB34" s="442">
        <v>4.3250327653997382E-2</v>
      </c>
      <c r="AC34" s="442">
        <v>2.1016184878009502E-2</v>
      </c>
      <c r="AD34" s="442">
        <v>2.8481012658227847E-2</v>
      </c>
      <c r="AE34" s="442">
        <v>1.8165304268846503E-4</v>
      </c>
      <c r="AF34" s="442">
        <v>0.15254515599343185</v>
      </c>
      <c r="AG34" s="442">
        <v>0</v>
      </c>
      <c r="AH34" s="442">
        <v>2.3489010989010989E-2</v>
      </c>
      <c r="AI34" s="442">
        <v>1.874274340686681E-2</v>
      </c>
      <c r="AJ34" s="442">
        <v>1.2128146453089244E-2</v>
      </c>
      <c r="AK34" s="442">
        <v>2.6373626373626374E-2</v>
      </c>
      <c r="AL34" s="442">
        <v>7.385524372230428E-3</v>
      </c>
      <c r="AM34" s="442">
        <v>3.5648951639382712E-2</v>
      </c>
      <c r="AN34" s="442">
        <v>8.5972850678733032E-2</v>
      </c>
      <c r="AO34" s="442">
        <v>7.6012461059190031E-2</v>
      </c>
      <c r="AP34" s="443">
        <v>3.5338620628351886E-2</v>
      </c>
      <c r="AQ34" s="442">
        <v>2.6548672566371681E-2</v>
      </c>
      <c r="AR34" s="442">
        <v>4.6944189860595245E-2</v>
      </c>
      <c r="AS34" s="442">
        <v>7.5717863591356514E-4</v>
      </c>
      <c r="AT34" s="442">
        <v>3.5380338640384128E-3</v>
      </c>
      <c r="AU34" s="442">
        <v>6.838050722755994E-3</v>
      </c>
      <c r="AV34" s="442">
        <v>8.4925690021231421E-3</v>
      </c>
      <c r="AW34" s="443">
        <v>3.0272129009308115E-2</v>
      </c>
      <c r="AX34" s="442">
        <v>4.6757267929593359E-2</v>
      </c>
      <c r="AY34" s="443">
        <v>3.6382998642512758E-2</v>
      </c>
      <c r="AZ34" s="443">
        <v>3.232699254688693E-2</v>
      </c>
      <c r="BA34" s="442">
        <v>4.4207650273224042E-2</v>
      </c>
      <c r="BB34" s="443">
        <v>6.3917852371179459E-2</v>
      </c>
      <c r="BC34" s="442">
        <v>-9.7869996327579877E-3</v>
      </c>
      <c r="BD34" s="443">
        <v>3.0074371104899803E-2</v>
      </c>
    </row>
    <row r="35" spans="1:56" x14ac:dyDescent="0.2">
      <c r="A35" s="281" t="s">
        <v>477</v>
      </c>
      <c r="B35" s="283" t="s">
        <v>193</v>
      </c>
      <c r="C35" s="442">
        <v>3.3690289977138734E-3</v>
      </c>
      <c r="D35" s="442">
        <v>0</v>
      </c>
      <c r="E35" s="442">
        <v>4.5897877223178424E-3</v>
      </c>
      <c r="F35" s="442">
        <v>0</v>
      </c>
      <c r="G35" s="442">
        <v>3.6178826772331812E-3</v>
      </c>
      <c r="H35" s="442">
        <v>0</v>
      </c>
      <c r="I35" s="442">
        <v>0</v>
      </c>
      <c r="J35" s="442">
        <v>1.125949201361613E-2</v>
      </c>
      <c r="K35" s="442">
        <v>0</v>
      </c>
      <c r="L35" s="442">
        <v>2.9069767441860465E-3</v>
      </c>
      <c r="M35" s="442">
        <v>5.3085600530856005E-3</v>
      </c>
      <c r="N35" s="442">
        <v>0</v>
      </c>
      <c r="O35" s="442">
        <v>0</v>
      </c>
      <c r="P35" s="442">
        <v>3.5842293906810036E-3</v>
      </c>
      <c r="Q35" s="442">
        <v>5.8139534883720929E-3</v>
      </c>
      <c r="R35" s="442">
        <v>9.7006651884700666E-3</v>
      </c>
      <c r="S35" s="442">
        <v>0</v>
      </c>
      <c r="T35" s="442">
        <v>7.1428571428571426E-3</v>
      </c>
      <c r="U35" s="442">
        <v>1.2111686390532544E-2</v>
      </c>
      <c r="V35" s="442">
        <v>2.0618556701030927E-2</v>
      </c>
      <c r="W35" s="442">
        <v>2.165087956698241E-3</v>
      </c>
      <c r="X35" s="442">
        <v>5.0261928359054226E-3</v>
      </c>
      <c r="Y35" s="442">
        <v>8.5079132741743661E-3</v>
      </c>
      <c r="Z35" s="442">
        <v>6.846081208687441E-3</v>
      </c>
      <c r="AA35" s="442">
        <v>4.0380047505938245E-2</v>
      </c>
      <c r="AB35" s="442">
        <v>1.0484927916120577E-2</v>
      </c>
      <c r="AC35" s="442">
        <v>3.8730976729205252E-2</v>
      </c>
      <c r="AD35" s="442">
        <v>5.8318264014466548E-2</v>
      </c>
      <c r="AE35" s="442">
        <v>8.4771419921283683E-4</v>
      </c>
      <c r="AF35" s="442">
        <v>1.2479474548440065E-2</v>
      </c>
      <c r="AG35" s="442">
        <v>0.1417910447761194</v>
      </c>
      <c r="AH35" s="442">
        <v>3.0631868131868131E-2</v>
      </c>
      <c r="AI35" s="442">
        <v>2.9523967490462762E-2</v>
      </c>
      <c r="AJ35" s="442">
        <v>1.1384439359267735E-2</v>
      </c>
      <c r="AK35" s="442">
        <v>7.032967032967033E-2</v>
      </c>
      <c r="AL35" s="442">
        <v>2.6587887740029542E-2</v>
      </c>
      <c r="AM35" s="442">
        <v>2.0732679769219945E-2</v>
      </c>
      <c r="AN35" s="442">
        <v>0</v>
      </c>
      <c r="AO35" s="442">
        <v>5.8099688473520247E-2</v>
      </c>
      <c r="AP35" s="443">
        <v>1.635571709350216E-2</v>
      </c>
      <c r="AQ35" s="442">
        <v>1.1327433628318584E-2</v>
      </c>
      <c r="AR35" s="442">
        <v>4.123293618252858E-2</v>
      </c>
      <c r="AS35" s="442">
        <v>5.8244510454889627E-5</v>
      </c>
      <c r="AT35" s="442">
        <v>6.336871367197372E-2</v>
      </c>
      <c r="AU35" s="442">
        <v>7.5911018783000092E-2</v>
      </c>
      <c r="AV35" s="442">
        <v>0</v>
      </c>
      <c r="AW35" s="443">
        <v>3.6687021995612738E-2</v>
      </c>
      <c r="AX35" s="442">
        <v>3.6225252432811689E-2</v>
      </c>
      <c r="AY35" s="443">
        <v>3.2766933483125029E-4</v>
      </c>
      <c r="AZ35" s="443">
        <v>2.4460692108514807E-2</v>
      </c>
      <c r="BA35" s="442">
        <v>2.7402933563416738E-2</v>
      </c>
      <c r="BB35" s="443">
        <v>6.4696078566410936E-2</v>
      </c>
      <c r="BC35" s="442">
        <v>-2.9177377892030849E-2</v>
      </c>
      <c r="BD35" s="443">
        <v>6.6173493071536511E-4</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0.1897196261682243</v>
      </c>
      <c r="AP36" s="443">
        <v>6.0148742209799599E-3</v>
      </c>
      <c r="AQ36" s="442">
        <v>0</v>
      </c>
      <c r="AR36" s="442">
        <v>3.7431865322463944E-3</v>
      </c>
      <c r="AS36" s="442">
        <v>0.3772496942163201</v>
      </c>
      <c r="AT36" s="442">
        <v>0</v>
      </c>
      <c r="AU36" s="442">
        <v>0</v>
      </c>
      <c r="AV36" s="442">
        <v>0</v>
      </c>
      <c r="AW36" s="443">
        <v>7.9101203533527009E-2</v>
      </c>
      <c r="AX36" s="442">
        <v>5.5519965833867181E-2</v>
      </c>
      <c r="AY36" s="443">
        <v>0</v>
      </c>
      <c r="AZ36" s="443">
        <v>5.2502341395077957E-2</v>
      </c>
      <c r="BA36" s="442">
        <v>4.1875179752660342E-2</v>
      </c>
      <c r="BB36" s="443">
        <v>0</v>
      </c>
      <c r="BC36" s="442">
        <v>0.1224935732647815</v>
      </c>
      <c r="BD36" s="443">
        <v>7.1901944710565047E-2</v>
      </c>
    </row>
    <row r="37" spans="1:56" x14ac:dyDescent="0.2">
      <c r="A37" s="281" t="s">
        <v>479</v>
      </c>
      <c r="B37" s="283" t="s">
        <v>40</v>
      </c>
      <c r="C37" s="442">
        <v>0</v>
      </c>
      <c r="D37" s="442">
        <v>0</v>
      </c>
      <c r="E37" s="442">
        <v>0</v>
      </c>
      <c r="F37" s="442">
        <v>0</v>
      </c>
      <c r="G37" s="442">
        <v>8.6140063743647173E-5</v>
      </c>
      <c r="H37" s="442">
        <v>0</v>
      </c>
      <c r="I37" s="442">
        <v>0</v>
      </c>
      <c r="J37" s="442">
        <v>2.618486514794449E-4</v>
      </c>
      <c r="K37" s="442">
        <v>0</v>
      </c>
      <c r="L37" s="442">
        <v>0</v>
      </c>
      <c r="M37" s="442">
        <v>6.6357000663570006E-4</v>
      </c>
      <c r="N37" s="442">
        <v>0</v>
      </c>
      <c r="O37" s="442">
        <v>0</v>
      </c>
      <c r="P37" s="442">
        <v>0</v>
      </c>
      <c r="Q37" s="442">
        <v>0</v>
      </c>
      <c r="R37" s="442">
        <v>0</v>
      </c>
      <c r="S37" s="442">
        <v>0</v>
      </c>
      <c r="T37" s="442">
        <v>0</v>
      </c>
      <c r="U37" s="442">
        <v>8.3210059171597635E-4</v>
      </c>
      <c r="V37" s="442">
        <v>0</v>
      </c>
      <c r="W37" s="442">
        <v>0</v>
      </c>
      <c r="X37" s="442">
        <v>7.0791448393034122E-5</v>
      </c>
      <c r="Y37" s="442">
        <v>1.8296587686396487E-4</v>
      </c>
      <c r="Z37" s="442">
        <v>2.3607176581680832E-4</v>
      </c>
      <c r="AA37" s="442">
        <v>0</v>
      </c>
      <c r="AB37" s="442">
        <v>0</v>
      </c>
      <c r="AC37" s="442">
        <v>0</v>
      </c>
      <c r="AD37" s="442">
        <v>0</v>
      </c>
      <c r="AE37" s="442">
        <v>0</v>
      </c>
      <c r="AF37" s="442">
        <v>1.6420361247947455E-4</v>
      </c>
      <c r="AG37" s="442">
        <v>0</v>
      </c>
      <c r="AH37" s="442">
        <v>1.3736263736263736E-4</v>
      </c>
      <c r="AI37" s="442">
        <v>0</v>
      </c>
      <c r="AJ37" s="442">
        <v>1.1441647597254005E-4</v>
      </c>
      <c r="AK37" s="442">
        <v>0</v>
      </c>
      <c r="AL37" s="442">
        <v>2.1101498206372652E-4</v>
      </c>
      <c r="AM37" s="442">
        <v>9.3813030629954496E-5</v>
      </c>
      <c r="AN37" s="442">
        <v>0</v>
      </c>
      <c r="AO37" s="442">
        <v>1.5576323987538941E-4</v>
      </c>
      <c r="AP37" s="443">
        <v>1.2345800946182185E-4</v>
      </c>
      <c r="AQ37" s="442">
        <v>0</v>
      </c>
      <c r="AR37" s="442">
        <v>2.620230572572476E-2</v>
      </c>
      <c r="AS37" s="442">
        <v>0.15458093074727708</v>
      </c>
      <c r="AT37" s="442">
        <v>0.17336365933788223</v>
      </c>
      <c r="AU37" s="442">
        <v>0.22314550333246777</v>
      </c>
      <c r="AV37" s="442">
        <v>0</v>
      </c>
      <c r="AW37" s="443">
        <v>7.9124918479871936E-2</v>
      </c>
      <c r="AX37" s="442">
        <v>5.0986089503065803E-2</v>
      </c>
      <c r="AY37" s="443">
        <v>1.0064129569816973E-2</v>
      </c>
      <c r="AZ37" s="443">
        <v>5.5902283155334839E-2</v>
      </c>
      <c r="BA37" s="442">
        <v>4.0928961748633877E-2</v>
      </c>
      <c r="BB37" s="443">
        <v>1.496535860387598E-2</v>
      </c>
      <c r="BC37" s="442">
        <v>0.11047557840616967</v>
      </c>
      <c r="BD37" s="443">
        <v>5.9546267123625915E-2</v>
      </c>
    </row>
    <row r="38" spans="1:56" x14ac:dyDescent="0.2">
      <c r="A38" s="281" t="s">
        <v>480</v>
      </c>
      <c r="B38" s="283" t="s">
        <v>481</v>
      </c>
      <c r="C38" s="442">
        <v>4.812898568162676E-4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5.9382422802850359E-4</v>
      </c>
      <c r="AB38" s="442">
        <v>0</v>
      </c>
      <c r="AC38" s="442">
        <v>0</v>
      </c>
      <c r="AD38" s="442">
        <v>0</v>
      </c>
      <c r="AE38" s="442">
        <v>0</v>
      </c>
      <c r="AF38" s="442">
        <v>4.9261083743842361E-4</v>
      </c>
      <c r="AG38" s="442">
        <v>0</v>
      </c>
      <c r="AH38" s="442">
        <v>0</v>
      </c>
      <c r="AI38" s="442">
        <v>0</v>
      </c>
      <c r="AJ38" s="442">
        <v>2.0423340961098397E-2</v>
      </c>
      <c r="AK38" s="442">
        <v>0</v>
      </c>
      <c r="AL38" s="442">
        <v>0</v>
      </c>
      <c r="AM38" s="442">
        <v>4.6906515314977248E-5</v>
      </c>
      <c r="AN38" s="442">
        <v>0</v>
      </c>
      <c r="AO38" s="442">
        <v>1.869158878504673E-3</v>
      </c>
      <c r="AP38" s="443">
        <v>1.8666851030627464E-3</v>
      </c>
      <c r="AQ38" s="442">
        <v>3.5398230088495575E-2</v>
      </c>
      <c r="AR38" s="442">
        <v>4.9838406251507407E-2</v>
      </c>
      <c r="AS38" s="442">
        <v>0.46027724386976526</v>
      </c>
      <c r="AT38" s="442">
        <v>0</v>
      </c>
      <c r="AU38" s="442">
        <v>0</v>
      </c>
      <c r="AV38" s="442">
        <v>0</v>
      </c>
      <c r="AW38" s="443">
        <v>0.12492440860852552</v>
      </c>
      <c r="AX38" s="442">
        <v>8.1788993624355572E-2</v>
      </c>
      <c r="AY38" s="443">
        <v>3.2766933483125029E-4</v>
      </c>
      <c r="AZ38" s="443">
        <v>8.3027049999606486E-2</v>
      </c>
      <c r="BA38" s="442">
        <v>6.176876617773943E-2</v>
      </c>
      <c r="BB38" s="443">
        <v>2.7527169047258302E-2</v>
      </c>
      <c r="BC38" s="442">
        <v>0.15701432243848695</v>
      </c>
      <c r="BD38" s="443">
        <v>8.6321840215705839E-2</v>
      </c>
    </row>
    <row r="39" spans="1:56" x14ac:dyDescent="0.2">
      <c r="A39" s="281" t="s">
        <v>482</v>
      </c>
      <c r="B39" s="283" t="s">
        <v>483</v>
      </c>
      <c r="C39" s="442">
        <v>1.203224642040669E-4</v>
      </c>
      <c r="D39" s="442">
        <v>0</v>
      </c>
      <c r="E39" s="442">
        <v>7.6496462038630709E-3</v>
      </c>
      <c r="F39" s="442">
        <v>0</v>
      </c>
      <c r="G39" s="442">
        <v>5.1684038246188298E-4</v>
      </c>
      <c r="H39" s="442">
        <v>0</v>
      </c>
      <c r="I39" s="442">
        <v>0</v>
      </c>
      <c r="J39" s="442">
        <v>1.5710919088766694E-3</v>
      </c>
      <c r="K39" s="442">
        <v>0</v>
      </c>
      <c r="L39" s="442">
        <v>0</v>
      </c>
      <c r="M39" s="442">
        <v>0</v>
      </c>
      <c r="N39" s="442">
        <v>0</v>
      </c>
      <c r="O39" s="442">
        <v>0</v>
      </c>
      <c r="P39" s="442">
        <v>0</v>
      </c>
      <c r="Q39" s="442">
        <v>2.9069767441860465E-3</v>
      </c>
      <c r="R39" s="442">
        <v>1.6629711751662971E-3</v>
      </c>
      <c r="S39" s="442">
        <v>0</v>
      </c>
      <c r="T39" s="442">
        <v>0</v>
      </c>
      <c r="U39" s="442">
        <v>4.6227810650887572E-4</v>
      </c>
      <c r="V39" s="442">
        <v>0</v>
      </c>
      <c r="W39" s="442">
        <v>2.7063599458728013E-4</v>
      </c>
      <c r="X39" s="442">
        <v>7.0791448393034125E-4</v>
      </c>
      <c r="Y39" s="442">
        <v>6.4038056902387703E-4</v>
      </c>
      <c r="Z39" s="442">
        <v>3.5410764872521247E-3</v>
      </c>
      <c r="AA39" s="442">
        <v>8.9073634204275536E-3</v>
      </c>
      <c r="AB39" s="442">
        <v>1.3106159895150721E-3</v>
      </c>
      <c r="AC39" s="442">
        <v>4.0260890570899429E-4</v>
      </c>
      <c r="AD39" s="442">
        <v>2.7124773960216998E-3</v>
      </c>
      <c r="AE39" s="442">
        <v>6.0551014229488346E-5</v>
      </c>
      <c r="AF39" s="442">
        <v>1.3136288998357964E-3</v>
      </c>
      <c r="AG39" s="442">
        <v>0</v>
      </c>
      <c r="AH39" s="442">
        <v>0</v>
      </c>
      <c r="AI39" s="442">
        <v>1.9903798308177146E-3</v>
      </c>
      <c r="AJ39" s="442">
        <v>9.7254004576659042E-4</v>
      </c>
      <c r="AK39" s="442">
        <v>0</v>
      </c>
      <c r="AL39" s="442">
        <v>1.6881198565098122E-3</v>
      </c>
      <c r="AM39" s="442">
        <v>2.2515127351189078E-3</v>
      </c>
      <c r="AN39" s="442">
        <v>0</v>
      </c>
      <c r="AO39" s="442">
        <v>3.7383177570093459E-3</v>
      </c>
      <c r="AP39" s="443">
        <v>1.4568045116494979E-3</v>
      </c>
      <c r="AQ39" s="442">
        <v>0</v>
      </c>
      <c r="AR39" s="442">
        <v>1.4085186435772515E-2</v>
      </c>
      <c r="AS39" s="442">
        <v>0</v>
      </c>
      <c r="AT39" s="442">
        <v>0</v>
      </c>
      <c r="AU39" s="442">
        <v>0</v>
      </c>
      <c r="AV39" s="442">
        <v>0</v>
      </c>
      <c r="AW39" s="443">
        <v>8.6559554159008709E-3</v>
      </c>
      <c r="AX39" s="442">
        <v>6.692138738903633E-3</v>
      </c>
      <c r="AY39" s="443">
        <v>3.5107428731919678E-5</v>
      </c>
      <c r="AZ39" s="443">
        <v>5.7570773093238679E-3</v>
      </c>
      <c r="BA39" s="442">
        <v>5.0560828300258848E-3</v>
      </c>
      <c r="BB39" s="443">
        <v>8.9737055963416482E-3</v>
      </c>
      <c r="BC39" s="442">
        <v>1.4689680499449136E-3</v>
      </c>
      <c r="BD39" s="443">
        <v>2.2469357722051577E-3</v>
      </c>
    </row>
    <row r="40" spans="1:56" x14ac:dyDescent="0.2">
      <c r="A40" s="281" t="s">
        <v>484</v>
      </c>
      <c r="B40" s="283" t="s">
        <v>41</v>
      </c>
      <c r="C40" s="442">
        <v>1.9732884129466971E-2</v>
      </c>
      <c r="D40" s="442">
        <v>0</v>
      </c>
      <c r="E40" s="442">
        <v>1.0040160642570281E-2</v>
      </c>
      <c r="F40" s="442">
        <v>0</v>
      </c>
      <c r="G40" s="442">
        <v>2.5497458868119563E-2</v>
      </c>
      <c r="H40" s="442">
        <v>2.9702970297029702E-2</v>
      </c>
      <c r="I40" s="442">
        <v>1.1111111111111112E-2</v>
      </c>
      <c r="J40" s="442">
        <v>4.451427075150563E-2</v>
      </c>
      <c r="K40" s="442">
        <v>9.3457943925233638E-3</v>
      </c>
      <c r="L40" s="442">
        <v>3.4883720930232558E-2</v>
      </c>
      <c r="M40" s="442">
        <v>5.2422030524220307E-2</v>
      </c>
      <c r="N40" s="442">
        <v>1.1904761904761904E-2</v>
      </c>
      <c r="O40" s="442">
        <v>0</v>
      </c>
      <c r="P40" s="442">
        <v>2.5089605734767026E-2</v>
      </c>
      <c r="Q40" s="442">
        <v>3.4883720930232558E-2</v>
      </c>
      <c r="R40" s="442">
        <v>3.1319290465631928E-2</v>
      </c>
      <c r="S40" s="442">
        <v>2.9411764705882353E-2</v>
      </c>
      <c r="T40" s="442">
        <v>4.2857142857142858E-2</v>
      </c>
      <c r="U40" s="442">
        <v>3.6519970414201186E-2</v>
      </c>
      <c r="V40" s="442">
        <v>2.0618556701030927E-2</v>
      </c>
      <c r="W40" s="442">
        <v>2.327469553450609E-2</v>
      </c>
      <c r="X40" s="442">
        <v>3.1219028741328047E-2</v>
      </c>
      <c r="Y40" s="442">
        <v>9.5599670661421651E-2</v>
      </c>
      <c r="Z40" s="442">
        <v>4.2492917847025496E-2</v>
      </c>
      <c r="AA40" s="442">
        <v>0.13479809976247031</v>
      </c>
      <c r="AB40" s="442">
        <v>6.2909567496723454E-2</v>
      </c>
      <c r="AC40" s="442">
        <v>8.6158305821724776E-2</v>
      </c>
      <c r="AD40" s="442">
        <v>0.11573236889692586</v>
      </c>
      <c r="AE40" s="442">
        <v>9.4459582198001824E-3</v>
      </c>
      <c r="AF40" s="442">
        <v>6.0755336617405585E-2</v>
      </c>
      <c r="AG40" s="442">
        <v>0.19402985074626866</v>
      </c>
      <c r="AH40" s="442">
        <v>9.2170329670329676E-2</v>
      </c>
      <c r="AI40" s="442">
        <v>7.0990213965831814E-2</v>
      </c>
      <c r="AJ40" s="442">
        <v>4.645308924485126E-2</v>
      </c>
      <c r="AK40" s="442">
        <v>8.1318681318681321E-2</v>
      </c>
      <c r="AL40" s="442">
        <v>0.15277484701413802</v>
      </c>
      <c r="AM40" s="442">
        <v>2.96918241943806E-2</v>
      </c>
      <c r="AN40" s="442">
        <v>0</v>
      </c>
      <c r="AO40" s="442">
        <v>3.0685358255451715E-2</v>
      </c>
      <c r="AP40" s="443">
        <v>4.8800481980068942E-2</v>
      </c>
      <c r="AQ40" s="442">
        <v>3.7876106194690264E-2</v>
      </c>
      <c r="AR40" s="442">
        <v>3.7451160098403359E-2</v>
      </c>
      <c r="AS40" s="442">
        <v>0</v>
      </c>
      <c r="AT40" s="442">
        <v>1.0550922415971695E-2</v>
      </c>
      <c r="AU40" s="442">
        <v>2.1293170605037652E-2</v>
      </c>
      <c r="AV40" s="442">
        <v>0</v>
      </c>
      <c r="AW40" s="443">
        <v>2.6098298452599752E-2</v>
      </c>
      <c r="AX40" s="442">
        <v>5.4467526921082338E-2</v>
      </c>
      <c r="AY40" s="443">
        <v>5.7576183120348267E-3</v>
      </c>
      <c r="AZ40" s="443">
        <v>1.9258466405899528E-2</v>
      </c>
      <c r="BA40" s="442">
        <v>4.2496404946793215E-2</v>
      </c>
      <c r="BB40" s="443">
        <v>6.912439222600239E-2</v>
      </c>
      <c r="BC40" s="442">
        <v>-4.7218141755416818E-2</v>
      </c>
      <c r="BD40" s="443">
        <v>2.340270027358295E-2</v>
      </c>
    </row>
    <row r="41" spans="1:56" x14ac:dyDescent="0.2">
      <c r="A41" s="286">
        <v>37</v>
      </c>
      <c r="B41" s="283" t="s">
        <v>42</v>
      </c>
      <c r="C41" s="442">
        <v>1.203224642040669E-4</v>
      </c>
      <c r="D41" s="442">
        <v>0</v>
      </c>
      <c r="E41" s="442">
        <v>9.5620577548288386E-4</v>
      </c>
      <c r="F41" s="442">
        <v>0</v>
      </c>
      <c r="G41" s="442">
        <v>1.7228012748729435E-4</v>
      </c>
      <c r="H41" s="442">
        <v>0</v>
      </c>
      <c r="I41" s="442">
        <v>0</v>
      </c>
      <c r="J41" s="442">
        <v>0</v>
      </c>
      <c r="K41" s="442">
        <v>0</v>
      </c>
      <c r="L41" s="442">
        <v>0</v>
      </c>
      <c r="M41" s="442">
        <v>0</v>
      </c>
      <c r="N41" s="442">
        <v>0</v>
      </c>
      <c r="O41" s="442">
        <v>0</v>
      </c>
      <c r="P41" s="442">
        <v>0</v>
      </c>
      <c r="Q41" s="442">
        <v>0</v>
      </c>
      <c r="R41" s="442">
        <v>0</v>
      </c>
      <c r="S41" s="442">
        <v>0</v>
      </c>
      <c r="T41" s="442">
        <v>0</v>
      </c>
      <c r="U41" s="442">
        <v>9.2455621301775146E-5</v>
      </c>
      <c r="V41" s="442">
        <v>0</v>
      </c>
      <c r="W41" s="442">
        <v>0</v>
      </c>
      <c r="X41" s="442">
        <v>7.7870593232337538E-4</v>
      </c>
      <c r="Y41" s="442">
        <v>2.7444881529594729E-4</v>
      </c>
      <c r="Z41" s="442">
        <v>0</v>
      </c>
      <c r="AA41" s="442">
        <v>0</v>
      </c>
      <c r="AB41" s="442">
        <v>0</v>
      </c>
      <c r="AC41" s="442">
        <v>8.8573959255978745E-4</v>
      </c>
      <c r="AD41" s="442">
        <v>0</v>
      </c>
      <c r="AE41" s="442">
        <v>4.2385709960641841E-4</v>
      </c>
      <c r="AF41" s="442">
        <v>1.6420361247947455E-4</v>
      </c>
      <c r="AG41" s="442">
        <v>0</v>
      </c>
      <c r="AH41" s="442">
        <v>5.4945054945054945E-4</v>
      </c>
      <c r="AI41" s="442">
        <v>3.317299718029524E-3</v>
      </c>
      <c r="AJ41" s="442">
        <v>1.2814645308924484E-2</v>
      </c>
      <c r="AK41" s="442">
        <v>2.1978021978021978E-3</v>
      </c>
      <c r="AL41" s="442">
        <v>8.4405992825490608E-4</v>
      </c>
      <c r="AM41" s="442">
        <v>1.8340447488156105E-2</v>
      </c>
      <c r="AN41" s="442">
        <v>0</v>
      </c>
      <c r="AO41" s="442">
        <v>1.2461059190031153E-3</v>
      </c>
      <c r="AP41" s="443">
        <v>3.5704056336358877E-3</v>
      </c>
      <c r="AQ41" s="442">
        <v>0.67150442477876104</v>
      </c>
      <c r="AR41" s="442">
        <v>0.10921807920505523</v>
      </c>
      <c r="AS41" s="442">
        <v>0</v>
      </c>
      <c r="AT41" s="442">
        <v>0</v>
      </c>
      <c r="AU41" s="442">
        <v>0</v>
      </c>
      <c r="AV41" s="442">
        <v>0</v>
      </c>
      <c r="AW41" s="443">
        <v>7.8366040196834061E-2</v>
      </c>
      <c r="AX41" s="442">
        <v>5.3159604649034499E-2</v>
      </c>
      <c r="AY41" s="443">
        <v>0.1777489116697093</v>
      </c>
      <c r="AZ41" s="443">
        <v>0.1117848907217793</v>
      </c>
      <c r="BA41" s="442">
        <v>8.3779119930974977E-2</v>
      </c>
      <c r="BB41" s="443">
        <v>5.3794024875690419E-2</v>
      </c>
      <c r="BC41" s="442">
        <v>0.18909291222915903</v>
      </c>
      <c r="BD41" s="443">
        <v>0.10528005214866319</v>
      </c>
    </row>
    <row r="42" spans="1:56" x14ac:dyDescent="0.2">
      <c r="A42" s="287">
        <v>38</v>
      </c>
      <c r="B42" s="272" t="s">
        <v>282</v>
      </c>
      <c r="C42" s="442">
        <v>6.0161232102033451E-4</v>
      </c>
      <c r="D42" s="442">
        <v>0</v>
      </c>
      <c r="E42" s="442">
        <v>9.5620577548288386E-4</v>
      </c>
      <c r="F42" s="442">
        <v>0</v>
      </c>
      <c r="G42" s="442">
        <v>6.0298044620553024E-4</v>
      </c>
      <c r="H42" s="442">
        <v>0</v>
      </c>
      <c r="I42" s="442">
        <v>0</v>
      </c>
      <c r="J42" s="442">
        <v>2.618486514794449E-4</v>
      </c>
      <c r="K42" s="442">
        <v>0</v>
      </c>
      <c r="L42" s="442">
        <v>0</v>
      </c>
      <c r="M42" s="442">
        <v>6.6357000663570006E-4</v>
      </c>
      <c r="N42" s="442">
        <v>0</v>
      </c>
      <c r="O42" s="442">
        <v>0</v>
      </c>
      <c r="P42" s="442">
        <v>0</v>
      </c>
      <c r="Q42" s="442">
        <v>0</v>
      </c>
      <c r="R42" s="442">
        <v>5.5432372505543237E-4</v>
      </c>
      <c r="S42" s="442">
        <v>0</v>
      </c>
      <c r="T42" s="442">
        <v>0</v>
      </c>
      <c r="U42" s="442">
        <v>7.3964497041420117E-4</v>
      </c>
      <c r="V42" s="442">
        <v>0</v>
      </c>
      <c r="W42" s="442">
        <v>5.4127198917456026E-4</v>
      </c>
      <c r="X42" s="442">
        <v>9.9108027750247768E-4</v>
      </c>
      <c r="Y42" s="442">
        <v>6.4038056902387703E-4</v>
      </c>
      <c r="Z42" s="442">
        <v>0</v>
      </c>
      <c r="AA42" s="442">
        <v>5.9382422802850359E-4</v>
      </c>
      <c r="AB42" s="442">
        <v>2.6212319790301442E-3</v>
      </c>
      <c r="AC42" s="442">
        <v>1.6104356228359771E-3</v>
      </c>
      <c r="AD42" s="442">
        <v>2.7124773960216998E-3</v>
      </c>
      <c r="AE42" s="442">
        <v>1.2110202845897669E-4</v>
      </c>
      <c r="AF42" s="442">
        <v>1.6420361247947454E-3</v>
      </c>
      <c r="AG42" s="442">
        <v>0</v>
      </c>
      <c r="AH42" s="442">
        <v>2.1291208791208789E-3</v>
      </c>
      <c r="AI42" s="442">
        <v>2.9026372532758335E-3</v>
      </c>
      <c r="AJ42" s="442">
        <v>1.3157894736842105E-3</v>
      </c>
      <c r="AK42" s="442">
        <v>4.3956043956043956E-3</v>
      </c>
      <c r="AL42" s="442">
        <v>1.0550749103186326E-3</v>
      </c>
      <c r="AM42" s="442">
        <v>1.2195693981894085E-3</v>
      </c>
      <c r="AN42" s="442">
        <v>0</v>
      </c>
      <c r="AO42" s="442">
        <v>1.5576323987538941E-4</v>
      </c>
      <c r="AP42" s="443">
        <v>1.0913688036425051E-3</v>
      </c>
      <c r="AQ42" s="442">
        <v>0</v>
      </c>
      <c r="AR42" s="442">
        <v>0</v>
      </c>
      <c r="AS42" s="442">
        <v>0</v>
      </c>
      <c r="AT42" s="442">
        <v>0</v>
      </c>
      <c r="AU42" s="442">
        <v>0</v>
      </c>
      <c r="AV42" s="442">
        <v>0</v>
      </c>
      <c r="AW42" s="443">
        <v>0</v>
      </c>
      <c r="AX42" s="442">
        <v>8.427137671211983E-4</v>
      </c>
      <c r="AY42" s="443">
        <v>0</v>
      </c>
      <c r="AZ42" s="443">
        <v>0</v>
      </c>
      <c r="BA42" s="442">
        <v>6.35605406960023E-4</v>
      </c>
      <c r="BB42" s="443">
        <v>0</v>
      </c>
      <c r="BC42" s="442">
        <v>0</v>
      </c>
      <c r="BD42" s="443">
        <v>1.0913688036425051E-3</v>
      </c>
    </row>
    <row r="43" spans="1:56" x14ac:dyDescent="0.2">
      <c r="A43" s="287">
        <v>39</v>
      </c>
      <c r="B43" s="272" t="s">
        <v>283</v>
      </c>
      <c r="C43" s="442">
        <v>3.9706413187342079E-3</v>
      </c>
      <c r="D43" s="442">
        <v>0</v>
      </c>
      <c r="E43" s="442">
        <v>1.0040160642570281E-2</v>
      </c>
      <c r="F43" s="442">
        <v>0</v>
      </c>
      <c r="G43" s="442">
        <v>6.3743647170298907E-3</v>
      </c>
      <c r="H43" s="442">
        <v>9.9009900990099011E-3</v>
      </c>
      <c r="I43" s="442">
        <v>0</v>
      </c>
      <c r="J43" s="442">
        <v>1.8329405603561141E-3</v>
      </c>
      <c r="K43" s="442">
        <v>0</v>
      </c>
      <c r="L43" s="442">
        <v>2.9069767441860465E-3</v>
      </c>
      <c r="M43" s="442">
        <v>9.2899800928998005E-3</v>
      </c>
      <c r="N43" s="442">
        <v>4.7619047619047623E-3</v>
      </c>
      <c r="O43" s="442">
        <v>0</v>
      </c>
      <c r="P43" s="442">
        <v>3.5842293906810036E-3</v>
      </c>
      <c r="Q43" s="442">
        <v>8.7209302325581394E-3</v>
      </c>
      <c r="R43" s="442">
        <v>6.929046563192905E-3</v>
      </c>
      <c r="S43" s="442">
        <v>0</v>
      </c>
      <c r="T43" s="442">
        <v>0</v>
      </c>
      <c r="U43" s="442">
        <v>3.3284023668639054E-3</v>
      </c>
      <c r="V43" s="442">
        <v>0</v>
      </c>
      <c r="W43" s="442">
        <v>1.8944519621109607E-3</v>
      </c>
      <c r="X43" s="442">
        <v>3.2564066260795696E-3</v>
      </c>
      <c r="Y43" s="442">
        <v>1.5552099533437015E-2</v>
      </c>
      <c r="Z43" s="442">
        <v>2.124645892351275E-3</v>
      </c>
      <c r="AA43" s="442">
        <v>1.0095011876484561E-2</v>
      </c>
      <c r="AB43" s="442">
        <v>2.4901703800786368E-2</v>
      </c>
      <c r="AC43" s="442">
        <v>9.2600048313068693E-3</v>
      </c>
      <c r="AD43" s="442">
        <v>8.5895117540687165E-3</v>
      </c>
      <c r="AE43" s="442">
        <v>4.8440811383590677E-4</v>
      </c>
      <c r="AF43" s="442">
        <v>1.4121510673234812E-2</v>
      </c>
      <c r="AG43" s="442">
        <v>0</v>
      </c>
      <c r="AH43" s="442">
        <v>3.8461538461538464E-3</v>
      </c>
      <c r="AI43" s="442">
        <v>1.4430253773428429E-2</v>
      </c>
      <c r="AJ43" s="442">
        <v>4.7482837528604119E-3</v>
      </c>
      <c r="AK43" s="442">
        <v>8.7912087912087912E-3</v>
      </c>
      <c r="AL43" s="442">
        <v>5.2753745515931628E-3</v>
      </c>
      <c r="AM43" s="442">
        <v>3.6118016792532483E-3</v>
      </c>
      <c r="AN43" s="442">
        <v>4.5248868778280547E-3</v>
      </c>
      <c r="AO43" s="442">
        <v>3.1152647975077883E-4</v>
      </c>
      <c r="AP43" s="443">
        <v>6.0247508617369064E-3</v>
      </c>
      <c r="AQ43" s="442">
        <v>0</v>
      </c>
      <c r="AR43" s="442">
        <v>5.0031354010901551E-2</v>
      </c>
      <c r="AS43" s="442">
        <v>0</v>
      </c>
      <c r="AT43" s="442">
        <v>0</v>
      </c>
      <c r="AU43" s="442">
        <v>0</v>
      </c>
      <c r="AV43" s="442">
        <v>0</v>
      </c>
      <c r="AW43" s="443">
        <v>3.0746427936206796E-2</v>
      </c>
      <c r="AX43" s="442">
        <v>2.4427259693114912E-2</v>
      </c>
      <c r="AY43" s="443">
        <v>1.6383466741562514E-4</v>
      </c>
      <c r="AZ43" s="443">
        <v>2.046261244599051E-2</v>
      </c>
      <c r="BA43" s="442">
        <v>1.8464193270060398E-2</v>
      </c>
      <c r="BB43" s="443">
        <v>0</v>
      </c>
      <c r="BC43" s="442">
        <v>4.7741461623209698E-2</v>
      </c>
      <c r="BD43" s="443">
        <v>3.1704016829795852E-2</v>
      </c>
    </row>
    <row r="44" spans="1:56" x14ac:dyDescent="0.2">
      <c r="A44" s="288">
        <v>40</v>
      </c>
      <c r="B44" s="292" t="s">
        <v>43</v>
      </c>
      <c r="C44" s="444">
        <v>0.54457947298760678</v>
      </c>
      <c r="D44" s="444">
        <v>0.2857142857142857</v>
      </c>
      <c r="E44" s="444">
        <v>0.45295467584624211</v>
      </c>
      <c r="F44" s="444">
        <v>0</v>
      </c>
      <c r="G44" s="444">
        <v>0.68498578688948231</v>
      </c>
      <c r="H44" s="444">
        <v>0.60396039603960394</v>
      </c>
      <c r="I44" s="444">
        <v>0.64444444444444449</v>
      </c>
      <c r="J44" s="444">
        <v>0.68316313170987164</v>
      </c>
      <c r="K44" s="444">
        <v>0.70560747663551404</v>
      </c>
      <c r="L44" s="444">
        <v>0.63662790697674421</v>
      </c>
      <c r="M44" s="444">
        <v>0.52222959522229595</v>
      </c>
      <c r="N44" s="444">
        <v>0.75</v>
      </c>
      <c r="O44" s="444">
        <v>0.76923076923076927</v>
      </c>
      <c r="P44" s="444">
        <v>0.55913978494623651</v>
      </c>
      <c r="Q44" s="444">
        <v>0.56686046511627908</v>
      </c>
      <c r="R44" s="444">
        <v>0.54684035476718407</v>
      </c>
      <c r="S44" s="444">
        <v>0.56862745098039214</v>
      </c>
      <c r="T44" s="444">
        <v>0.63571428571428568</v>
      </c>
      <c r="U44" s="444">
        <v>0.64987056213017746</v>
      </c>
      <c r="V44" s="444">
        <v>0.64948453608247425</v>
      </c>
      <c r="W44" s="444">
        <v>0.77861975642760484</v>
      </c>
      <c r="X44" s="444">
        <v>0.60569163245079993</v>
      </c>
      <c r="Y44" s="444">
        <v>0.53773671210319274</v>
      </c>
      <c r="Z44" s="444">
        <v>0.74126534466477811</v>
      </c>
      <c r="AA44" s="444">
        <v>0.50237529691211402</v>
      </c>
      <c r="AB44" s="444">
        <v>0.32634338138925295</v>
      </c>
      <c r="AC44" s="444">
        <v>0.27586762219180289</v>
      </c>
      <c r="AD44" s="444">
        <v>0.32278481012658228</v>
      </c>
      <c r="AE44" s="444">
        <v>0.1179533757190433</v>
      </c>
      <c r="AF44" s="444">
        <v>0.37422003284072247</v>
      </c>
      <c r="AG44" s="444">
        <v>0.38059701492537312</v>
      </c>
      <c r="AH44" s="444">
        <v>0.28509615384615383</v>
      </c>
      <c r="AI44" s="444">
        <v>0.27160391441366727</v>
      </c>
      <c r="AJ44" s="444">
        <v>0.43564073226544625</v>
      </c>
      <c r="AK44" s="444">
        <v>0.4043956043956044</v>
      </c>
      <c r="AL44" s="444">
        <v>0.33593585144545263</v>
      </c>
      <c r="AM44" s="444">
        <v>0.52024016135841267</v>
      </c>
      <c r="AN44" s="444">
        <v>1</v>
      </c>
      <c r="AO44" s="444">
        <v>0.68333333333333335</v>
      </c>
      <c r="AP44" s="445">
        <v>0.4621181443767346</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3.48935146191794E-3</v>
      </c>
      <c r="D45" s="442">
        <v>0</v>
      </c>
      <c r="E45" s="442">
        <v>2.792120864410021E-2</v>
      </c>
      <c r="F45" s="442">
        <v>0.14285714285714285</v>
      </c>
      <c r="G45" s="442">
        <v>9.2169868205702471E-3</v>
      </c>
      <c r="H45" s="442">
        <v>9.9009900990099011E-3</v>
      </c>
      <c r="I45" s="442">
        <v>1.6666666666666666E-2</v>
      </c>
      <c r="J45" s="442">
        <v>1.2568735271013355E-2</v>
      </c>
      <c r="K45" s="442">
        <v>9.3457943925233638E-3</v>
      </c>
      <c r="L45" s="442">
        <v>1.7441860465116279E-2</v>
      </c>
      <c r="M45" s="442">
        <v>1.7252820172528202E-2</v>
      </c>
      <c r="N45" s="442">
        <v>9.5238095238095247E-3</v>
      </c>
      <c r="O45" s="442">
        <v>0</v>
      </c>
      <c r="P45" s="442">
        <v>1.4336917562724014E-2</v>
      </c>
      <c r="Q45" s="442">
        <v>1.4534883720930232E-2</v>
      </c>
      <c r="R45" s="442">
        <v>1.2195121951219513E-2</v>
      </c>
      <c r="S45" s="442">
        <v>1.9607843137254902E-2</v>
      </c>
      <c r="T45" s="442">
        <v>1.4285714285714285E-2</v>
      </c>
      <c r="U45" s="442">
        <v>1.4977810650887574E-2</v>
      </c>
      <c r="V45" s="442">
        <v>2.0618556701030927E-2</v>
      </c>
      <c r="W45" s="442">
        <v>7.0365358592692825E-3</v>
      </c>
      <c r="X45" s="442">
        <v>1.9467648308084385E-2</v>
      </c>
      <c r="Y45" s="442">
        <v>2.140700759308389E-2</v>
      </c>
      <c r="Z45" s="442">
        <v>9.442870632672332E-3</v>
      </c>
      <c r="AA45" s="442">
        <v>1.4251781472684086E-2</v>
      </c>
      <c r="AB45" s="442">
        <v>2.621231979030144E-2</v>
      </c>
      <c r="AC45" s="442">
        <v>2.3512360093405266E-2</v>
      </c>
      <c r="AD45" s="442">
        <v>3.074141048824593E-2</v>
      </c>
      <c r="AE45" s="442">
        <v>1.3321223130487436E-3</v>
      </c>
      <c r="AF45" s="442">
        <v>2.167487684729064E-2</v>
      </c>
      <c r="AG45" s="442">
        <v>7.462686567164179E-3</v>
      </c>
      <c r="AH45" s="442">
        <v>1.0576923076923078E-2</v>
      </c>
      <c r="AI45" s="442">
        <v>9.6201691822856202E-3</v>
      </c>
      <c r="AJ45" s="442">
        <v>8.6384439359267727E-3</v>
      </c>
      <c r="AK45" s="442">
        <v>3.7362637362637362E-2</v>
      </c>
      <c r="AL45" s="442">
        <v>1.4771048744460856E-2</v>
      </c>
      <c r="AM45" s="442">
        <v>1.9841455978235376E-2</v>
      </c>
      <c r="AN45" s="442">
        <v>0</v>
      </c>
      <c r="AO45" s="442">
        <v>3.1152647975077881E-3</v>
      </c>
      <c r="AP45" s="443">
        <v>1.3950755069185869E-2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0.11972085188304657</v>
      </c>
      <c r="D46" s="442">
        <v>0.2857142857142857</v>
      </c>
      <c r="E46" s="442">
        <v>0.17928858290304073</v>
      </c>
      <c r="F46" s="442">
        <v>0.5714285714285714</v>
      </c>
      <c r="G46" s="442">
        <v>0.14161426479455594</v>
      </c>
      <c r="H46" s="442">
        <v>0.24752475247524752</v>
      </c>
      <c r="I46" s="442">
        <v>0.2</v>
      </c>
      <c r="J46" s="442">
        <v>9.5574757789997383E-2</v>
      </c>
      <c r="K46" s="442">
        <v>3.2710280373831772E-2</v>
      </c>
      <c r="L46" s="442">
        <v>0.22093023255813954</v>
      </c>
      <c r="M46" s="442">
        <v>0.21566025215660253</v>
      </c>
      <c r="N46" s="442">
        <v>5.7142857142857141E-2</v>
      </c>
      <c r="O46" s="442">
        <v>0.10256410256410256</v>
      </c>
      <c r="P46" s="442">
        <v>0.28315412186379929</v>
      </c>
      <c r="Q46" s="442">
        <v>0.19767441860465115</v>
      </c>
      <c r="R46" s="442">
        <v>0.2156319290465632</v>
      </c>
      <c r="S46" s="442">
        <v>0.21568627450980393</v>
      </c>
      <c r="T46" s="442">
        <v>0.19285714285714287</v>
      </c>
      <c r="U46" s="442">
        <v>0.1963757396449704</v>
      </c>
      <c r="V46" s="442">
        <v>0.17525773195876287</v>
      </c>
      <c r="W46" s="442">
        <v>0.1250338294993234</v>
      </c>
      <c r="X46" s="442">
        <v>0.25902590967011185</v>
      </c>
      <c r="Y46" s="442">
        <v>0.34461622907327782</v>
      </c>
      <c r="Z46" s="442">
        <v>7.0113314447592071E-2</v>
      </c>
      <c r="AA46" s="442">
        <v>0.14014251781472684</v>
      </c>
      <c r="AB46" s="442">
        <v>0.50851900393184801</v>
      </c>
      <c r="AC46" s="442">
        <v>0.42499396086641439</v>
      </c>
      <c r="AD46" s="442">
        <v>0.31464737793851716</v>
      </c>
      <c r="AE46" s="442">
        <v>2.1071752951861943E-2</v>
      </c>
      <c r="AF46" s="442">
        <v>0.38193760262725779</v>
      </c>
      <c r="AG46" s="442">
        <v>0.27611940298507465</v>
      </c>
      <c r="AH46" s="442">
        <v>0.35370879120879123</v>
      </c>
      <c r="AI46" s="442">
        <v>0.52098192071653671</v>
      </c>
      <c r="AJ46" s="442">
        <v>0.45125858123569795</v>
      </c>
      <c r="AK46" s="442">
        <v>0.48351648351648352</v>
      </c>
      <c r="AL46" s="442">
        <v>0.35619328972357039</v>
      </c>
      <c r="AM46" s="442">
        <v>0.26333317697828229</v>
      </c>
      <c r="AN46" s="442">
        <v>0</v>
      </c>
      <c r="AO46" s="442">
        <v>9.3457943925233638E-3</v>
      </c>
      <c r="AP46" s="443">
        <v>0.26122233306007958</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0.20202141739862833</v>
      </c>
      <c r="D47" s="442">
        <v>0.42857142857142855</v>
      </c>
      <c r="E47" s="442">
        <v>0.14859437751004015</v>
      </c>
      <c r="F47" s="442">
        <v>0</v>
      </c>
      <c r="G47" s="442">
        <v>7.6147816349384098E-2</v>
      </c>
      <c r="H47" s="442">
        <v>-1.9801980198019802E-2</v>
      </c>
      <c r="I47" s="442">
        <v>6.6666666666666666E-2</v>
      </c>
      <c r="J47" s="442">
        <v>6.1010735794710655E-2</v>
      </c>
      <c r="K47" s="442">
        <v>2.8037383177570093E-2</v>
      </c>
      <c r="L47" s="442">
        <v>0</v>
      </c>
      <c r="M47" s="442">
        <v>9.7544790975447909E-2</v>
      </c>
      <c r="N47" s="442">
        <v>0.10952380952380952</v>
      </c>
      <c r="O47" s="442">
        <v>8.9743589743589744E-2</v>
      </c>
      <c r="P47" s="442">
        <v>3.2258064516129031E-2</v>
      </c>
      <c r="Q47" s="442">
        <v>0.10755813953488372</v>
      </c>
      <c r="R47" s="442">
        <v>0.11252771618625278</v>
      </c>
      <c r="S47" s="442">
        <v>2.9411764705882353E-2</v>
      </c>
      <c r="T47" s="442">
        <v>-3.5714285714285712E-2</v>
      </c>
      <c r="U47" s="442">
        <v>-2.1264792899408285E-2</v>
      </c>
      <c r="V47" s="442">
        <v>-5.1546391752577317E-2</v>
      </c>
      <c r="W47" s="442">
        <v>1.2990527740189444E-2</v>
      </c>
      <c r="X47" s="442">
        <v>-1.5574118646467508E-3</v>
      </c>
      <c r="Y47" s="442">
        <v>2.6987466837434818E-2</v>
      </c>
      <c r="Z47" s="442">
        <v>3.0689329556185082E-2</v>
      </c>
      <c r="AA47" s="442">
        <v>0.13064133016627077</v>
      </c>
      <c r="AB47" s="442">
        <v>3.8007863695937089E-2</v>
      </c>
      <c r="AC47" s="442">
        <v>0.13761172397133425</v>
      </c>
      <c r="AD47" s="442">
        <v>0.25271247739602171</v>
      </c>
      <c r="AE47" s="442">
        <v>0.46018770814411142</v>
      </c>
      <c r="AF47" s="442">
        <v>7.2413793103448282E-2</v>
      </c>
      <c r="AG47" s="442">
        <v>0.17910447761194029</v>
      </c>
      <c r="AH47" s="442">
        <v>0</v>
      </c>
      <c r="AI47" s="442">
        <v>2.0981920716536741E-2</v>
      </c>
      <c r="AJ47" s="442">
        <v>3.8043478260869568E-2</v>
      </c>
      <c r="AK47" s="442">
        <v>-4.3956043956043956E-3</v>
      </c>
      <c r="AL47" s="442">
        <v>9.8966026587887737E-2</v>
      </c>
      <c r="AM47" s="442">
        <v>6.8624231905811711E-2</v>
      </c>
      <c r="AN47" s="442">
        <v>0</v>
      </c>
      <c r="AO47" s="442">
        <v>0.25919003115264799</v>
      </c>
      <c r="AP47" s="443">
        <v>0.10039111497397506</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0.1599085549272049</v>
      </c>
      <c r="D48" s="442">
        <v>0</v>
      </c>
      <c r="E48" s="442">
        <v>0.14027538726333907</v>
      </c>
      <c r="F48" s="442">
        <v>0.14285714285714285</v>
      </c>
      <c r="G48" s="442">
        <v>5.0908777672495478E-2</v>
      </c>
      <c r="H48" s="442">
        <v>0.11881188118811881</v>
      </c>
      <c r="I48" s="442">
        <v>0.05</v>
      </c>
      <c r="J48" s="442">
        <v>0.12804399057344854</v>
      </c>
      <c r="K48" s="442">
        <v>9.3457943925233641E-2</v>
      </c>
      <c r="L48" s="442">
        <v>9.0116279069767435E-2</v>
      </c>
      <c r="M48" s="442">
        <v>0.11612475116124751</v>
      </c>
      <c r="N48" s="442">
        <v>5.4761904761904762E-2</v>
      </c>
      <c r="O48" s="442">
        <v>2.564102564102564E-2</v>
      </c>
      <c r="P48" s="442">
        <v>8.2437275985663083E-2</v>
      </c>
      <c r="Q48" s="442">
        <v>0.10755813953488372</v>
      </c>
      <c r="R48" s="442">
        <v>0.10310421286031042</v>
      </c>
      <c r="S48" s="442">
        <v>0.14705882352941177</v>
      </c>
      <c r="T48" s="442">
        <v>0.18571428571428572</v>
      </c>
      <c r="U48" s="442">
        <v>0.15606508875739644</v>
      </c>
      <c r="V48" s="442">
        <v>0.18556701030927836</v>
      </c>
      <c r="W48" s="442">
        <v>6.8470906630581863E-2</v>
      </c>
      <c r="X48" s="442">
        <v>9.5710038227382138E-2</v>
      </c>
      <c r="Y48" s="442">
        <v>3.6684658311224957E-2</v>
      </c>
      <c r="Z48" s="442">
        <v>0.13172804532577903</v>
      </c>
      <c r="AA48" s="442">
        <v>0.21555819477434679</v>
      </c>
      <c r="AB48" s="442">
        <v>8.1258191349934464E-2</v>
      </c>
      <c r="AC48" s="442">
        <v>9.5015701747322656E-2</v>
      </c>
      <c r="AD48" s="442">
        <v>7.3688969258589518E-2</v>
      </c>
      <c r="AE48" s="442">
        <v>0.35549500454132604</v>
      </c>
      <c r="AF48" s="442">
        <v>8.8341543513957302E-2</v>
      </c>
      <c r="AG48" s="442">
        <v>0.13432835820895522</v>
      </c>
      <c r="AH48" s="442">
        <v>0.34903846153846152</v>
      </c>
      <c r="AI48" s="442">
        <v>0.16727483828163875</v>
      </c>
      <c r="AJ48" s="442">
        <v>6.4702517162471399E-2</v>
      </c>
      <c r="AK48" s="442">
        <v>6.1538461538461542E-2</v>
      </c>
      <c r="AL48" s="442">
        <v>0.14517830765984385</v>
      </c>
      <c r="AM48" s="442">
        <v>8.6026549087668283E-2</v>
      </c>
      <c r="AN48" s="442">
        <v>0</v>
      </c>
      <c r="AO48" s="442">
        <v>3.5825545171339561E-2</v>
      </c>
      <c r="AP48" s="443">
        <v>0.13875198767395233</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3.9706413187342075E-2</v>
      </c>
      <c r="D49" s="442">
        <v>0</v>
      </c>
      <c r="E49" s="442">
        <v>5.1826353031172306E-2</v>
      </c>
      <c r="F49" s="442">
        <v>0.14285714285714285</v>
      </c>
      <c r="G49" s="442">
        <v>4.134723059695064E-2</v>
      </c>
      <c r="H49" s="442">
        <v>3.9603960396039604E-2</v>
      </c>
      <c r="I49" s="442">
        <v>2.2222222222222223E-2</v>
      </c>
      <c r="J49" s="442">
        <v>1.9638648860958365E-2</v>
      </c>
      <c r="K49" s="442">
        <v>0.13551401869158877</v>
      </c>
      <c r="L49" s="442">
        <v>3.4883720930232558E-2</v>
      </c>
      <c r="M49" s="442">
        <v>3.1187790311877902E-2</v>
      </c>
      <c r="N49" s="442">
        <v>1.9047619047619049E-2</v>
      </c>
      <c r="O49" s="442">
        <v>1.282051282051282E-2</v>
      </c>
      <c r="P49" s="442">
        <v>2.8673835125448029E-2</v>
      </c>
      <c r="Q49" s="442">
        <v>5.8139534883720929E-3</v>
      </c>
      <c r="R49" s="442">
        <v>9.7006651884700666E-3</v>
      </c>
      <c r="S49" s="442">
        <v>1.9607843137254902E-2</v>
      </c>
      <c r="T49" s="442">
        <v>7.1428571428571426E-3</v>
      </c>
      <c r="U49" s="442">
        <v>3.9755917159763317E-3</v>
      </c>
      <c r="V49" s="442">
        <v>2.0618556701030927E-2</v>
      </c>
      <c r="W49" s="442">
        <v>7.8484438430311224E-3</v>
      </c>
      <c r="X49" s="442">
        <v>2.1662183208268442E-2</v>
      </c>
      <c r="Y49" s="442">
        <v>3.6867624188088921E-2</v>
      </c>
      <c r="Z49" s="442">
        <v>1.817752596789424E-2</v>
      </c>
      <c r="AA49" s="442">
        <v>4.5724465558194774E-2</v>
      </c>
      <c r="AB49" s="442">
        <v>1.9659239842726082E-2</v>
      </c>
      <c r="AC49" s="442">
        <v>4.3562283597713185E-2</v>
      </c>
      <c r="AD49" s="442">
        <v>2.0795660036166366E-2</v>
      </c>
      <c r="AE49" s="442">
        <v>4.4081138359067518E-2</v>
      </c>
      <c r="AF49" s="442">
        <v>6.4367816091954022E-2</v>
      </c>
      <c r="AG49" s="442">
        <v>2.2388059701492536E-2</v>
      </c>
      <c r="AH49" s="442">
        <v>1.5796703296703297E-3</v>
      </c>
      <c r="AI49" s="442">
        <v>1.2356941449659977E-2</v>
      </c>
      <c r="AJ49" s="442">
        <v>1.4816933638443936E-2</v>
      </c>
      <c r="AK49" s="442">
        <v>3.5164835164835165E-2</v>
      </c>
      <c r="AL49" s="442">
        <v>4.8955475838784554E-2</v>
      </c>
      <c r="AM49" s="442">
        <v>4.1934424691589658E-2</v>
      </c>
      <c r="AN49" s="442">
        <v>0</v>
      </c>
      <c r="AO49" s="442">
        <v>1.2928348909657321E-2</v>
      </c>
      <c r="AP49" s="443">
        <v>2.9131151912611484E-2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-6.9426061845746595E-2</v>
      </c>
      <c r="D50" s="442">
        <v>0</v>
      </c>
      <c r="E50" s="442">
        <v>-8.6058519793459555E-4</v>
      </c>
      <c r="F50" s="442">
        <v>0</v>
      </c>
      <c r="G50" s="442">
        <v>-4.2208631234387116E-3</v>
      </c>
      <c r="H50" s="442">
        <v>0</v>
      </c>
      <c r="I50" s="442">
        <v>0</v>
      </c>
      <c r="J50" s="442">
        <v>0</v>
      </c>
      <c r="K50" s="442">
        <v>-4.6728971962616819E-3</v>
      </c>
      <c r="L50" s="442">
        <v>0</v>
      </c>
      <c r="M50" s="442">
        <v>0</v>
      </c>
      <c r="N50" s="442">
        <v>0</v>
      </c>
      <c r="O50" s="442">
        <v>0</v>
      </c>
      <c r="P50" s="442">
        <v>0</v>
      </c>
      <c r="Q50" s="442">
        <v>0</v>
      </c>
      <c r="R50" s="442">
        <v>0</v>
      </c>
      <c r="S50" s="442">
        <v>0</v>
      </c>
      <c r="T50" s="442">
        <v>0</v>
      </c>
      <c r="U50" s="442">
        <v>0</v>
      </c>
      <c r="V50" s="442">
        <v>0</v>
      </c>
      <c r="W50" s="442">
        <v>0</v>
      </c>
      <c r="X50" s="442">
        <v>0</v>
      </c>
      <c r="Y50" s="442">
        <v>-4.2996981063031748E-3</v>
      </c>
      <c r="Z50" s="442">
        <v>-1.4164305949008499E-3</v>
      </c>
      <c r="AA50" s="442">
        <v>-4.8693586698337295E-2</v>
      </c>
      <c r="AB50" s="442">
        <v>0</v>
      </c>
      <c r="AC50" s="442">
        <v>-5.6365246799259204E-4</v>
      </c>
      <c r="AD50" s="442">
        <v>-1.5370705244122965E-2</v>
      </c>
      <c r="AE50" s="442">
        <v>-1.2110202845897669E-4</v>
      </c>
      <c r="AF50" s="442">
        <v>-2.9556650246305421E-3</v>
      </c>
      <c r="AG50" s="442">
        <v>0</v>
      </c>
      <c r="AH50" s="442">
        <v>0</v>
      </c>
      <c r="AI50" s="442">
        <v>-2.8197047603250956E-3</v>
      </c>
      <c r="AJ50" s="442">
        <v>-1.3100686498855835E-2</v>
      </c>
      <c r="AK50" s="442">
        <v>-1.7582417582417582E-2</v>
      </c>
      <c r="AL50" s="442">
        <v>0</v>
      </c>
      <c r="AM50" s="442">
        <v>0</v>
      </c>
      <c r="AN50" s="442">
        <v>0</v>
      </c>
      <c r="AO50" s="442">
        <v>-3.7383177570093459E-3</v>
      </c>
      <c r="AP50" s="443">
        <v>-5.5654870665389289E-3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0.45542052701239322</v>
      </c>
      <c r="D51" s="444">
        <v>0.7142857142857143</v>
      </c>
      <c r="E51" s="444">
        <v>0.54704532415375784</v>
      </c>
      <c r="F51" s="444">
        <v>1</v>
      </c>
      <c r="G51" s="444">
        <v>0.31501421311051769</v>
      </c>
      <c r="H51" s="444">
        <v>0.39603960396039606</v>
      </c>
      <c r="I51" s="444">
        <v>0.35555555555555557</v>
      </c>
      <c r="J51" s="444">
        <v>0.3168368682901283</v>
      </c>
      <c r="K51" s="444">
        <v>0.29439252336448596</v>
      </c>
      <c r="L51" s="444">
        <v>0.36337209302325579</v>
      </c>
      <c r="M51" s="444">
        <v>0.47777040477770405</v>
      </c>
      <c r="N51" s="444">
        <v>0.25</v>
      </c>
      <c r="O51" s="444">
        <v>0.23076923076923078</v>
      </c>
      <c r="P51" s="444">
        <v>0.44086021505376344</v>
      </c>
      <c r="Q51" s="444">
        <v>0.43313953488372092</v>
      </c>
      <c r="R51" s="444">
        <v>0.45315964523281599</v>
      </c>
      <c r="S51" s="444">
        <v>0.43137254901960786</v>
      </c>
      <c r="T51" s="444">
        <v>0.36428571428571427</v>
      </c>
      <c r="U51" s="444">
        <v>0.35012943786982248</v>
      </c>
      <c r="V51" s="444">
        <v>0.35051546391752575</v>
      </c>
      <c r="W51" s="444">
        <v>0.22138024357239514</v>
      </c>
      <c r="X51" s="444">
        <v>0.39430836754920007</v>
      </c>
      <c r="Y51" s="444">
        <v>0.46226328789680726</v>
      </c>
      <c r="Z51" s="444">
        <v>0.25873465533522189</v>
      </c>
      <c r="AA51" s="444">
        <v>0.49762470308788598</v>
      </c>
      <c r="AB51" s="444">
        <v>0.6736566186107471</v>
      </c>
      <c r="AC51" s="444">
        <v>0.72413237780819717</v>
      </c>
      <c r="AD51" s="444">
        <v>0.67721518987341767</v>
      </c>
      <c r="AE51" s="444">
        <v>0.8820466242809567</v>
      </c>
      <c r="AF51" s="444">
        <v>0.62577996715927753</v>
      </c>
      <c r="AG51" s="444">
        <v>0.61940298507462688</v>
      </c>
      <c r="AH51" s="444">
        <v>0.71490384615384617</v>
      </c>
      <c r="AI51" s="444">
        <v>0.72839608558633273</v>
      </c>
      <c r="AJ51" s="444">
        <v>0.5643592677345538</v>
      </c>
      <c r="AK51" s="444">
        <v>0.5956043956043956</v>
      </c>
      <c r="AL51" s="444">
        <v>0.66406414855454732</v>
      </c>
      <c r="AM51" s="444">
        <v>0.47975983864158733</v>
      </c>
      <c r="AN51" s="444">
        <v>0</v>
      </c>
      <c r="AO51" s="444">
        <v>0.31666666666666665</v>
      </c>
      <c r="AP51" s="445">
        <v>0.5378818556232654</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I2" sqref="I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1.1206785688792524</v>
      </c>
      <c r="D5" s="442">
        <v>0</v>
      </c>
      <c r="E5" s="442">
        <v>1.7586188324894506E-3</v>
      </c>
      <c r="F5" s="442">
        <v>0</v>
      </c>
      <c r="G5" s="442">
        <v>0.17163057797630712</v>
      </c>
      <c r="H5" s="442">
        <v>8.3574386464364461E-3</v>
      </c>
      <c r="I5" s="442">
        <v>4.0674705862953547E-5</v>
      </c>
      <c r="J5" s="442">
        <v>1.2363676572606579E-3</v>
      </c>
      <c r="K5" s="442">
        <v>6.3546201280370694E-7</v>
      </c>
      <c r="L5" s="442">
        <v>7.3772710386995838E-3</v>
      </c>
      <c r="M5" s="442">
        <v>4.1175603677660301E-5</v>
      </c>
      <c r="N5" s="442">
        <v>2.4255294356376453E-5</v>
      </c>
      <c r="O5" s="442">
        <v>7.1727702637486374E-5</v>
      </c>
      <c r="P5" s="442">
        <v>1.3381168776306662E-5</v>
      </c>
      <c r="Q5" s="442">
        <v>9.2468878275611021E-6</v>
      </c>
      <c r="R5" s="442">
        <v>1.3914249428608077E-5</v>
      </c>
      <c r="S5" s="442">
        <v>6.6898337568854848E-6</v>
      </c>
      <c r="T5" s="442">
        <v>2.4170701494236367E-5</v>
      </c>
      <c r="U5" s="442">
        <v>2.0697805022769005E-5</v>
      </c>
      <c r="V5" s="442">
        <v>5.4285112830955904E-6</v>
      </c>
      <c r="W5" s="442">
        <v>1.0678740775659303E-5</v>
      </c>
      <c r="X5" s="442">
        <v>2.7262145060085266E-3</v>
      </c>
      <c r="Y5" s="442">
        <v>8.6474125238957162E-4</v>
      </c>
      <c r="Z5" s="442">
        <v>5.21683718462542E-5</v>
      </c>
      <c r="AA5" s="442">
        <v>5.1905332557788462E-5</v>
      </c>
      <c r="AB5" s="442">
        <v>2.0947047106462538E-5</v>
      </c>
      <c r="AC5" s="442">
        <v>9.8319079394355543E-5</v>
      </c>
      <c r="AD5" s="442">
        <v>4.0534759336318665E-5</v>
      </c>
      <c r="AE5" s="442">
        <v>1.3617359700006746E-5</v>
      </c>
      <c r="AF5" s="442">
        <v>2.2120206279255048E-5</v>
      </c>
      <c r="AG5" s="442">
        <v>2.9762286276673203E-6</v>
      </c>
      <c r="AH5" s="442">
        <v>9.6718050244980476E-5</v>
      </c>
      <c r="AI5" s="442">
        <v>2.0573242662915658E-3</v>
      </c>
      <c r="AJ5" s="442">
        <v>1.7566564906545451E-3</v>
      </c>
      <c r="AK5" s="442">
        <v>2.0111553981531222E-3</v>
      </c>
      <c r="AL5" s="442">
        <v>2.7923344229461721E-5</v>
      </c>
      <c r="AM5" s="442">
        <v>2.0697012415451785E-2</v>
      </c>
      <c r="AN5" s="442">
        <v>1.0873483108534933E-3</v>
      </c>
      <c r="AO5" s="442">
        <v>1.4187217523550913E-4</v>
      </c>
      <c r="AP5" s="317">
        <f t="shared" ref="AP5:AP44" si="0">SUM(C5:AN5)</f>
        <v>1.3429492021164842</v>
      </c>
    </row>
    <row r="6" spans="1:42" ht="12.5" x14ac:dyDescent="0.2">
      <c r="A6" s="267" t="s">
        <v>444</v>
      </c>
      <c r="B6" s="272" t="s">
        <v>445</v>
      </c>
      <c r="C6" s="442">
        <v>7.6896310240143038E-6</v>
      </c>
      <c r="D6" s="442">
        <v>1.0146163215590744</v>
      </c>
      <c r="E6" s="442">
        <v>1.0710283451055878E-5</v>
      </c>
      <c r="F6" s="442">
        <v>0</v>
      </c>
      <c r="G6" s="442">
        <v>2.8874838883300849E-5</v>
      </c>
      <c r="H6" s="442">
        <v>3.1060809915446645E-7</v>
      </c>
      <c r="I6" s="442">
        <v>1.4247198718635439E-3</v>
      </c>
      <c r="J6" s="442">
        <v>1.3654078633976338E-5</v>
      </c>
      <c r="K6" s="442">
        <v>2.7253062788017974E-9</v>
      </c>
      <c r="L6" s="442">
        <v>1.6881184922968397E-7</v>
      </c>
      <c r="M6" s="442">
        <v>4.0564395816803782E-7</v>
      </c>
      <c r="N6" s="442">
        <v>1.2048531053181823E-7</v>
      </c>
      <c r="O6" s="442">
        <v>4.0999837516241409E-7</v>
      </c>
      <c r="P6" s="442">
        <v>1.0006258879235632E-7</v>
      </c>
      <c r="Q6" s="442">
        <v>2.797479299249515E-8</v>
      </c>
      <c r="R6" s="442">
        <v>7.8965893340240498E-8</v>
      </c>
      <c r="S6" s="442">
        <v>1.0019399858146018E-8</v>
      </c>
      <c r="T6" s="442">
        <v>1.8080990329248213E-7</v>
      </c>
      <c r="U6" s="442">
        <v>1.7160155883311711E-7</v>
      </c>
      <c r="V6" s="442">
        <v>7.6280009139549133E-9</v>
      </c>
      <c r="W6" s="442">
        <v>5.2932968048664463E-8</v>
      </c>
      <c r="X6" s="442">
        <v>1.5738209544899387E-5</v>
      </c>
      <c r="Y6" s="442">
        <v>7.1797022366748444E-7</v>
      </c>
      <c r="Z6" s="442">
        <v>1.8215989074041218E-7</v>
      </c>
      <c r="AA6" s="442">
        <v>1.465640098337984E-7</v>
      </c>
      <c r="AB6" s="442">
        <v>1.6631800948529448E-7</v>
      </c>
      <c r="AC6" s="442">
        <v>2.3846512331890201E-7</v>
      </c>
      <c r="AD6" s="442">
        <v>2.779434257173E-7</v>
      </c>
      <c r="AE6" s="442">
        <v>3.1075291935546132E-8</v>
      </c>
      <c r="AF6" s="442">
        <v>1.4972665730906594E-7</v>
      </c>
      <c r="AG6" s="442">
        <v>1.1436138723128612E-8</v>
      </c>
      <c r="AH6" s="442">
        <v>1.6658790378634439E-7</v>
      </c>
      <c r="AI6" s="442">
        <v>4.7186424259884045E-6</v>
      </c>
      <c r="AJ6" s="442">
        <v>5.7036237283471588E-7</v>
      </c>
      <c r="AK6" s="442">
        <v>9.4125284325966338E-7</v>
      </c>
      <c r="AL6" s="442">
        <v>1.7629161711865686E-7</v>
      </c>
      <c r="AM6" s="442">
        <v>7.3340265150229693E-5</v>
      </c>
      <c r="AN6" s="442">
        <v>6.7617717131525443E-6</v>
      </c>
      <c r="AO6" s="442">
        <v>1.7624922213595965E-6</v>
      </c>
      <c r="AP6" s="318">
        <f t="shared" si="0"/>
        <v>1.0162083535732767</v>
      </c>
    </row>
    <row r="7" spans="1:42" ht="12.5" x14ac:dyDescent="0.2">
      <c r="A7" s="267" t="s">
        <v>446</v>
      </c>
      <c r="B7" s="272" t="s">
        <v>249</v>
      </c>
      <c r="C7" s="442">
        <v>5.5254461257116195E-4</v>
      </c>
      <c r="D7" s="442">
        <v>0</v>
      </c>
      <c r="E7" s="442">
        <v>1.045956953328733</v>
      </c>
      <c r="F7" s="442">
        <v>0</v>
      </c>
      <c r="G7" s="442">
        <v>3.9478224682568543E-2</v>
      </c>
      <c r="H7" s="442">
        <v>8.8832031330274901E-5</v>
      </c>
      <c r="I7" s="442">
        <v>1.3490349959623297E-4</v>
      </c>
      <c r="J7" s="442">
        <v>6.0182865651658266E-5</v>
      </c>
      <c r="K7" s="442">
        <v>1.0435206719884681E-6</v>
      </c>
      <c r="L7" s="442">
        <v>3.0755593653918205E-5</v>
      </c>
      <c r="M7" s="442">
        <v>9.3016317990387459E-5</v>
      </c>
      <c r="N7" s="442">
        <v>8.115471558001514E-5</v>
      </c>
      <c r="O7" s="442">
        <v>3.0484895116834545E-4</v>
      </c>
      <c r="P7" s="442">
        <v>3.3442022816651417E-5</v>
      </c>
      <c r="Q7" s="442">
        <v>6.8321066228699264E-6</v>
      </c>
      <c r="R7" s="442">
        <v>3.2127517972314819E-5</v>
      </c>
      <c r="S7" s="442">
        <v>3.3183664282420109E-6</v>
      </c>
      <c r="T7" s="442">
        <v>6.0567252888839628E-5</v>
      </c>
      <c r="U7" s="442">
        <v>4.314486312662038E-5</v>
      </c>
      <c r="V7" s="442">
        <v>2.3366345920899586E-6</v>
      </c>
      <c r="W7" s="442">
        <v>1.7546227931867754E-5</v>
      </c>
      <c r="X7" s="442">
        <v>1.1801426266400065E-2</v>
      </c>
      <c r="Y7" s="442">
        <v>4.1077275289965926E-5</v>
      </c>
      <c r="Z7" s="442">
        <v>1.1291325761979299E-4</v>
      </c>
      <c r="AA7" s="442">
        <v>4.6332153838067274E-5</v>
      </c>
      <c r="AB7" s="442">
        <v>5.7020118619054201E-5</v>
      </c>
      <c r="AC7" s="442">
        <v>6.6495258341634698E-5</v>
      </c>
      <c r="AD7" s="442">
        <v>1.5146050555206895E-4</v>
      </c>
      <c r="AE7" s="442">
        <v>5.0450025534544249E-6</v>
      </c>
      <c r="AF7" s="442">
        <v>3.8683619141347439E-5</v>
      </c>
      <c r="AG7" s="442">
        <v>4.2788765336591163E-6</v>
      </c>
      <c r="AH7" s="442">
        <v>8.7983289481149434E-5</v>
      </c>
      <c r="AI7" s="442">
        <v>2.8427458027949828E-4</v>
      </c>
      <c r="AJ7" s="442">
        <v>5.2269619928328205E-4</v>
      </c>
      <c r="AK7" s="442">
        <v>4.5446439525155053E-4</v>
      </c>
      <c r="AL7" s="442">
        <v>6.9562507251357342E-5</v>
      </c>
      <c r="AM7" s="442">
        <v>5.7988388341372078E-3</v>
      </c>
      <c r="AN7" s="442">
        <v>4.679679279939862E-3</v>
      </c>
      <c r="AO7" s="442">
        <v>3.1895560017769975E-4</v>
      </c>
      <c r="AP7" s="318">
        <f t="shared" si="0"/>
        <v>1.1112040065314084</v>
      </c>
    </row>
    <row r="8" spans="1:42" ht="12.5" x14ac:dyDescent="0.2">
      <c r="A8" s="267" t="s">
        <v>447</v>
      </c>
      <c r="B8" s="272" t="s">
        <v>27</v>
      </c>
      <c r="C8" s="442">
        <v>2.3492177246255989E-6</v>
      </c>
      <c r="D8" s="442">
        <v>0</v>
      </c>
      <c r="E8" s="442">
        <v>2.5815938882523331E-6</v>
      </c>
      <c r="F8" s="442">
        <v>1</v>
      </c>
      <c r="G8" s="442">
        <v>3.8023076177401204E-6</v>
      </c>
      <c r="H8" s="442">
        <v>7.2802459146988823E-6</v>
      </c>
      <c r="I8" s="442">
        <v>1.5421963613574832E-5</v>
      </c>
      <c r="J8" s="442">
        <v>1.4082741843995972E-5</v>
      </c>
      <c r="K8" s="442">
        <v>7.4784952775277212E-4</v>
      </c>
      <c r="L8" s="442">
        <v>6.3796547194899085E-6</v>
      </c>
      <c r="M8" s="442">
        <v>1.0054119050835708E-4</v>
      </c>
      <c r="N8" s="442">
        <v>7.7618258736842215E-5</v>
      </c>
      <c r="O8" s="442">
        <v>2.0409321785120525E-4</v>
      </c>
      <c r="P8" s="442">
        <v>5.7739419355574918E-6</v>
      </c>
      <c r="Q8" s="442">
        <v>3.3955242882920179E-6</v>
      </c>
      <c r="R8" s="442">
        <v>2.5888679657796405E-6</v>
      </c>
      <c r="S8" s="442">
        <v>2.4053261179510785E-6</v>
      </c>
      <c r="T8" s="442">
        <v>6.0059372805537631E-6</v>
      </c>
      <c r="U8" s="442">
        <v>2.4063054433493567E-6</v>
      </c>
      <c r="V8" s="442">
        <v>2.9077554989553322E-7</v>
      </c>
      <c r="W8" s="442">
        <v>2.8466586689744218E-6</v>
      </c>
      <c r="X8" s="442">
        <v>4.2927476542965808E-6</v>
      </c>
      <c r="Y8" s="442">
        <v>1.0766547062893019E-5</v>
      </c>
      <c r="Z8" s="442">
        <v>6.0341927480873014E-4</v>
      </c>
      <c r="AA8" s="442">
        <v>9.1983477694532724E-6</v>
      </c>
      <c r="AB8" s="442">
        <v>1.374204138483961E-5</v>
      </c>
      <c r="AC8" s="442">
        <v>4.3114714140844907E-6</v>
      </c>
      <c r="AD8" s="442">
        <v>1.0082246409905914E-6</v>
      </c>
      <c r="AE8" s="442">
        <v>3.2977778466669073E-7</v>
      </c>
      <c r="AF8" s="442">
        <v>2.07022558174658E-6</v>
      </c>
      <c r="AG8" s="442">
        <v>8.2518708395724329E-8</v>
      </c>
      <c r="AH8" s="442">
        <v>2.7368201009064653E-6</v>
      </c>
      <c r="AI8" s="442">
        <v>4.0548632108776897E-6</v>
      </c>
      <c r="AJ8" s="442">
        <v>2.2967994043045072E-6</v>
      </c>
      <c r="AK8" s="442">
        <v>1.1850634320662153E-6</v>
      </c>
      <c r="AL8" s="442">
        <v>1.1272636193955918E-6</v>
      </c>
      <c r="AM8" s="442">
        <v>8.0607241934957232E-6</v>
      </c>
      <c r="AN8" s="442">
        <v>2.2065307877442454E-6</v>
      </c>
      <c r="AO8" s="442">
        <v>2.0609165636835985E-6</v>
      </c>
      <c r="AP8" s="318">
        <f t="shared" si="0"/>
        <v>1.0018786024989805</v>
      </c>
    </row>
    <row r="9" spans="1:42" ht="12.5" x14ac:dyDescent="0.2">
      <c r="A9" s="267" t="s">
        <v>448</v>
      </c>
      <c r="B9" s="272" t="s">
        <v>190</v>
      </c>
      <c r="C9" s="442">
        <v>1.3793426952075191E-2</v>
      </c>
      <c r="D9" s="442">
        <v>0</v>
      </c>
      <c r="E9" s="442">
        <v>1.0276204884563791E-2</v>
      </c>
      <c r="F9" s="442">
        <v>0</v>
      </c>
      <c r="G9" s="442">
        <v>1.0218267131368057</v>
      </c>
      <c r="H9" s="442">
        <v>1.0841062245956973E-4</v>
      </c>
      <c r="I9" s="442">
        <v>5.4202771385621117E-6</v>
      </c>
      <c r="J9" s="442">
        <v>7.2607466040374769E-4</v>
      </c>
      <c r="K9" s="442">
        <v>3.4005832440183497E-7</v>
      </c>
      <c r="L9" s="442">
        <v>9.2985994323592326E-5</v>
      </c>
      <c r="M9" s="442">
        <v>6.9658442602412907E-5</v>
      </c>
      <c r="N9" s="442">
        <v>4.3340445751767139E-6</v>
      </c>
      <c r="O9" s="442">
        <v>1.0584456299575914E-5</v>
      </c>
      <c r="P9" s="442">
        <v>2.7104415269781062E-6</v>
      </c>
      <c r="Q9" s="442">
        <v>3.1625964662742088E-6</v>
      </c>
      <c r="R9" s="442">
        <v>3.4498377315515652E-6</v>
      </c>
      <c r="S9" s="442">
        <v>9.5388300838394105E-7</v>
      </c>
      <c r="T9" s="442">
        <v>3.2276780122697223E-6</v>
      </c>
      <c r="U9" s="442">
        <v>4.2806895765609355E-6</v>
      </c>
      <c r="V9" s="442">
        <v>7.3490724320489564E-7</v>
      </c>
      <c r="W9" s="442">
        <v>1.7485018766027797E-6</v>
      </c>
      <c r="X9" s="442">
        <v>3.8290277852735891E-4</v>
      </c>
      <c r="Y9" s="442">
        <v>1.9127323201516713E-5</v>
      </c>
      <c r="Z9" s="442">
        <v>5.8308123471384689E-6</v>
      </c>
      <c r="AA9" s="442">
        <v>6.5420333999365033E-6</v>
      </c>
      <c r="AB9" s="442">
        <v>8.6657242799043123E-6</v>
      </c>
      <c r="AC9" s="442">
        <v>2.6966950477139468E-5</v>
      </c>
      <c r="AD9" s="442">
        <v>7.8425870542270454E-6</v>
      </c>
      <c r="AE9" s="442">
        <v>3.488405439340729E-6</v>
      </c>
      <c r="AF9" s="442">
        <v>3.8616084034108188E-5</v>
      </c>
      <c r="AG9" s="442">
        <v>7.3528697977043688E-7</v>
      </c>
      <c r="AH9" s="442">
        <v>4.1174251018642256E-5</v>
      </c>
      <c r="AI9" s="442">
        <v>6.2274553404828375E-4</v>
      </c>
      <c r="AJ9" s="442">
        <v>7.4199949948272419E-4</v>
      </c>
      <c r="AK9" s="442">
        <v>2.6068461415191608E-4</v>
      </c>
      <c r="AL9" s="442">
        <v>1.0145203525898898E-5</v>
      </c>
      <c r="AM9" s="442">
        <v>1.5756246546855014E-2</v>
      </c>
      <c r="AN9" s="442">
        <v>1.5536111281676791E-4</v>
      </c>
      <c r="AO9" s="442">
        <v>2.4720386153861338E-4</v>
      </c>
      <c r="AP9" s="318">
        <f t="shared" si="0"/>
        <v>1.0650234968126528</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2.7426282775089387E-4</v>
      </c>
      <c r="D11" s="442">
        <v>0</v>
      </c>
      <c r="E11" s="442">
        <v>4.899457562435394E-5</v>
      </c>
      <c r="F11" s="442">
        <v>0</v>
      </c>
      <c r="G11" s="442">
        <v>2.0365200064994968E-4</v>
      </c>
      <c r="H11" s="442">
        <v>1.0298516708804646E-4</v>
      </c>
      <c r="I11" s="442">
        <v>1.0024732819861539</v>
      </c>
      <c r="J11" s="442">
        <v>1.3261540214930758E-4</v>
      </c>
      <c r="K11" s="442">
        <v>8.4393761182713587E-7</v>
      </c>
      <c r="L11" s="442">
        <v>5.9887838445530104E-5</v>
      </c>
      <c r="M11" s="442">
        <v>1.9980125220896681E-4</v>
      </c>
      <c r="N11" s="442">
        <v>1.1078191568028223E-5</v>
      </c>
      <c r="O11" s="442">
        <v>1.2912422745125521E-5</v>
      </c>
      <c r="P11" s="442">
        <v>3.9619316285030977E-5</v>
      </c>
      <c r="Q11" s="442">
        <v>1.2681000929057427E-5</v>
      </c>
      <c r="R11" s="442">
        <v>2.5838004815769371E-5</v>
      </c>
      <c r="S11" s="442">
        <v>3.5422928438350427E-6</v>
      </c>
      <c r="T11" s="442">
        <v>7.187875008425883E-5</v>
      </c>
      <c r="U11" s="442">
        <v>7.6901054801123804E-5</v>
      </c>
      <c r="V11" s="442">
        <v>2.7864765688459687E-6</v>
      </c>
      <c r="W11" s="442">
        <v>2.08579541826821E-5</v>
      </c>
      <c r="X11" s="442">
        <v>4.1544230579411494E-4</v>
      </c>
      <c r="Y11" s="442">
        <v>4.572312449214083E-4</v>
      </c>
      <c r="Z11" s="442">
        <v>2.4715299702174515E-5</v>
      </c>
      <c r="AA11" s="442">
        <v>5.9569996978622412E-5</v>
      </c>
      <c r="AB11" s="442">
        <v>6.4302625303334823E-5</v>
      </c>
      <c r="AC11" s="442">
        <v>8.8602003323867809E-5</v>
      </c>
      <c r="AD11" s="442">
        <v>5.7661078739119821E-5</v>
      </c>
      <c r="AE11" s="442">
        <v>8.3551920529892028E-6</v>
      </c>
      <c r="AF11" s="442">
        <v>6.6027270705770879E-5</v>
      </c>
      <c r="AG11" s="442">
        <v>2.8315301042313631E-6</v>
      </c>
      <c r="AH11" s="442">
        <v>2.5640810424330538E-5</v>
      </c>
      <c r="AI11" s="442">
        <v>8.8171196691323663E-5</v>
      </c>
      <c r="AJ11" s="442">
        <v>4.7638019921991527E-5</v>
      </c>
      <c r="AK11" s="442">
        <v>2.0152481228095158E-4</v>
      </c>
      <c r="AL11" s="442">
        <v>4.2303384810313142E-5</v>
      </c>
      <c r="AM11" s="442">
        <v>7.083575551249101E-5</v>
      </c>
      <c r="AN11" s="442">
        <v>5.299790400111736E-4</v>
      </c>
      <c r="AO11" s="442">
        <v>9.2680750597343414E-4</v>
      </c>
      <c r="AP11" s="318">
        <f t="shared" si="0"/>
        <v>1.0060252520197839</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2.2431661349355426E-4</v>
      </c>
      <c r="D13" s="442">
        <v>0</v>
      </c>
      <c r="E13" s="442">
        <v>1.4596277307876398E-3</v>
      </c>
      <c r="F13" s="442">
        <v>0</v>
      </c>
      <c r="G13" s="442">
        <v>2.2753729103132159E-4</v>
      </c>
      <c r="H13" s="442">
        <v>2.7426413520009496E-4</v>
      </c>
      <c r="I13" s="442">
        <v>1.6877797696789783E-4</v>
      </c>
      <c r="J13" s="442">
        <v>2.0870809697715363E-3</v>
      </c>
      <c r="K13" s="442">
        <v>1.0015511505838919</v>
      </c>
      <c r="L13" s="442">
        <v>9.5276624458899385E-5</v>
      </c>
      <c r="M13" s="442">
        <v>6.2390745783248215E-4</v>
      </c>
      <c r="N13" s="442">
        <v>5.8485987967717449E-4</v>
      </c>
      <c r="O13" s="442">
        <v>2.4430261806581539E-5</v>
      </c>
      <c r="P13" s="442">
        <v>1.1855861440463318E-4</v>
      </c>
      <c r="Q13" s="442">
        <v>1.8750184080032218E-5</v>
      </c>
      <c r="R13" s="442">
        <v>4.5491792276389068E-5</v>
      </c>
      <c r="S13" s="442">
        <v>1.1263266439277683E-5</v>
      </c>
      <c r="T13" s="442">
        <v>2.459763242619794E-5</v>
      </c>
      <c r="U13" s="442">
        <v>4.6635409462759627E-5</v>
      </c>
      <c r="V13" s="442">
        <v>9.2401020169543981E-6</v>
      </c>
      <c r="W13" s="442">
        <v>6.4738264513717979E-5</v>
      </c>
      <c r="X13" s="442">
        <v>1.3274800249629782E-4</v>
      </c>
      <c r="Y13" s="442">
        <v>3.5413955819642014E-4</v>
      </c>
      <c r="Z13" s="442">
        <v>9.2886888258139004E-4</v>
      </c>
      <c r="AA13" s="442">
        <v>3.7188293310455421E-4</v>
      </c>
      <c r="AB13" s="442">
        <v>3.5198024972713676E-4</v>
      </c>
      <c r="AC13" s="442">
        <v>6.3522158396853338E-5</v>
      </c>
      <c r="AD13" s="442">
        <v>3.2553257429987481E-5</v>
      </c>
      <c r="AE13" s="442">
        <v>8.0614191551220267E-6</v>
      </c>
      <c r="AF13" s="442">
        <v>1.3319297387020545E-3</v>
      </c>
      <c r="AG13" s="442">
        <v>4.0945534711627295E-6</v>
      </c>
      <c r="AH13" s="442">
        <v>3.0035163451965668E-4</v>
      </c>
      <c r="AI13" s="442">
        <v>1.2210411521378675E-4</v>
      </c>
      <c r="AJ13" s="442">
        <v>7.6288235771618726E-5</v>
      </c>
      <c r="AK13" s="442">
        <v>1.351330811754523E-4</v>
      </c>
      <c r="AL13" s="442">
        <v>6.5092777643576628E-5</v>
      </c>
      <c r="AM13" s="442">
        <v>1.6805112344089166E-4</v>
      </c>
      <c r="AN13" s="442">
        <v>8.7674830478261221E-5</v>
      </c>
      <c r="AO13" s="442">
        <v>4.706092151250034E-4</v>
      </c>
      <c r="AP13" s="318">
        <f t="shared" si="0"/>
        <v>1.0121949813420434</v>
      </c>
    </row>
    <row r="14" spans="1:42" ht="12.5" x14ac:dyDescent="0.2">
      <c r="A14" s="281" t="s">
        <v>453</v>
      </c>
      <c r="B14" s="283" t="s">
        <v>454</v>
      </c>
      <c r="C14" s="442">
        <v>1.5140157283959529E-4</v>
      </c>
      <c r="D14" s="442">
        <v>0</v>
      </c>
      <c r="E14" s="442">
        <v>2.9252893456903285E-4</v>
      </c>
      <c r="F14" s="442">
        <v>0</v>
      </c>
      <c r="G14" s="442">
        <v>3.30597751147982E-4</v>
      </c>
      <c r="H14" s="442">
        <v>1.6547069597746224E-4</v>
      </c>
      <c r="I14" s="442">
        <v>3.5553929876658112E-4</v>
      </c>
      <c r="J14" s="442">
        <v>2.9701786475886175E-4</v>
      </c>
      <c r="K14" s="442">
        <v>1.0666668562139823E-6</v>
      </c>
      <c r="L14" s="442">
        <v>1.0035465394249166</v>
      </c>
      <c r="M14" s="442">
        <v>1.4053385420108162E-4</v>
      </c>
      <c r="N14" s="442">
        <v>1.1213728584736893E-5</v>
      </c>
      <c r="O14" s="442">
        <v>2.9218051360388826E-5</v>
      </c>
      <c r="P14" s="442">
        <v>1.1679809636492728E-4</v>
      </c>
      <c r="Q14" s="442">
        <v>2.3558599481038681E-4</v>
      </c>
      <c r="R14" s="442">
        <v>3.4073375849001149E-4</v>
      </c>
      <c r="S14" s="442">
        <v>6.0903861718760225E-4</v>
      </c>
      <c r="T14" s="442">
        <v>3.4485686066039207E-4</v>
      </c>
      <c r="U14" s="442">
        <v>6.6205197414983814E-4</v>
      </c>
      <c r="V14" s="442">
        <v>4.8064106367173165E-4</v>
      </c>
      <c r="W14" s="442">
        <v>6.2209743213688016E-4</v>
      </c>
      <c r="X14" s="442">
        <v>1.0601976163029428E-3</v>
      </c>
      <c r="Y14" s="442">
        <v>2.3753006349036917E-4</v>
      </c>
      <c r="Z14" s="442">
        <v>2.2134833495019462E-5</v>
      </c>
      <c r="AA14" s="442">
        <v>6.7051843232270719E-4</v>
      </c>
      <c r="AB14" s="442">
        <v>2.2156623174482659E-4</v>
      </c>
      <c r="AC14" s="442">
        <v>9.6403970064169161E-5</v>
      </c>
      <c r="AD14" s="442">
        <v>7.2416635781642481E-5</v>
      </c>
      <c r="AE14" s="442">
        <v>1.1791547193417926E-5</v>
      </c>
      <c r="AF14" s="442">
        <v>4.3981839763211244E-5</v>
      </c>
      <c r="AG14" s="442">
        <v>1.2329488860023192E-4</v>
      </c>
      <c r="AH14" s="442">
        <v>5.0528458247047595E-5</v>
      </c>
      <c r="AI14" s="442">
        <v>9.3564564480095764E-5</v>
      </c>
      <c r="AJ14" s="442">
        <v>5.0506448008281684E-5</v>
      </c>
      <c r="AK14" s="442">
        <v>1.8356159257738614E-4</v>
      </c>
      <c r="AL14" s="442">
        <v>1.5735734710331498E-4</v>
      </c>
      <c r="AM14" s="442">
        <v>6.7730895160798721E-5</v>
      </c>
      <c r="AN14" s="442">
        <v>4.9725954744338902E-4</v>
      </c>
      <c r="AO14" s="442">
        <v>2.6085408328642727E-4</v>
      </c>
      <c r="AP14" s="318">
        <f t="shared" si="0"/>
        <v>1.0123932765532295</v>
      </c>
    </row>
    <row r="15" spans="1:42" ht="12.5" x14ac:dyDescent="0.2">
      <c r="A15" s="281" t="s">
        <v>455</v>
      </c>
      <c r="B15" s="283" t="s">
        <v>31</v>
      </c>
      <c r="C15" s="442">
        <v>6.5008494726578837E-4</v>
      </c>
      <c r="D15" s="442">
        <v>0</v>
      </c>
      <c r="E15" s="442">
        <v>7.2140405691095068E-5</v>
      </c>
      <c r="F15" s="442">
        <v>0</v>
      </c>
      <c r="G15" s="442">
        <v>4.7352412677466451E-4</v>
      </c>
      <c r="H15" s="442">
        <v>3.7934132892311948E-5</v>
      </c>
      <c r="I15" s="442">
        <v>1.2091427848755472E-3</v>
      </c>
      <c r="J15" s="442">
        <v>1.415328383646037E-3</v>
      </c>
      <c r="K15" s="442">
        <v>2.1713366060265649E-6</v>
      </c>
      <c r="L15" s="442">
        <v>6.3475660679434913E-4</v>
      </c>
      <c r="M15" s="442">
        <v>1.0175950826746984</v>
      </c>
      <c r="N15" s="442">
        <v>1.0610063394048187E-3</v>
      </c>
      <c r="O15" s="442">
        <v>2.6293145672726076E-3</v>
      </c>
      <c r="P15" s="442">
        <v>7.8779712633364864E-4</v>
      </c>
      <c r="Q15" s="442">
        <v>1.2421640345725144E-3</v>
      </c>
      <c r="R15" s="442">
        <v>1.0093904555398072E-3</v>
      </c>
      <c r="S15" s="442">
        <v>3.9610583499342334E-3</v>
      </c>
      <c r="T15" s="442">
        <v>7.2625392356079092E-3</v>
      </c>
      <c r="U15" s="442">
        <v>2.0092514840470417E-3</v>
      </c>
      <c r="V15" s="442">
        <v>3.8929827001655768E-5</v>
      </c>
      <c r="W15" s="442">
        <v>1.2957737084990577E-3</v>
      </c>
      <c r="X15" s="442">
        <v>2.1568519914816836E-3</v>
      </c>
      <c r="Y15" s="442">
        <v>1.1430449063057664E-2</v>
      </c>
      <c r="Z15" s="442">
        <v>3.3380220681202862E-4</v>
      </c>
      <c r="AA15" s="442">
        <v>1.4609478875144883E-3</v>
      </c>
      <c r="AB15" s="442">
        <v>9.525867970777539E-5</v>
      </c>
      <c r="AC15" s="442">
        <v>1.0545693349163046E-4</v>
      </c>
      <c r="AD15" s="442">
        <v>8.3419293006384396E-5</v>
      </c>
      <c r="AE15" s="442">
        <v>1.4136172687684173E-4</v>
      </c>
      <c r="AF15" s="442">
        <v>7.3413314642046165E-5</v>
      </c>
      <c r="AG15" s="442">
        <v>1.401000402195767E-5</v>
      </c>
      <c r="AH15" s="442">
        <v>1.7565856360443041E-4</v>
      </c>
      <c r="AI15" s="442">
        <v>5.3656467169054987E-4</v>
      </c>
      <c r="AJ15" s="442">
        <v>2.237056507088595E-4</v>
      </c>
      <c r="AK15" s="442">
        <v>1.3533499066112448E-4</v>
      </c>
      <c r="AL15" s="442">
        <v>1.7861033638068109E-4</v>
      </c>
      <c r="AM15" s="442">
        <v>4.0011654982438448E-4</v>
      </c>
      <c r="AN15" s="442">
        <v>2.6749925277872884E-3</v>
      </c>
      <c r="AO15" s="442">
        <v>1.0647246959360119E-3</v>
      </c>
      <c r="AP15" s="318">
        <f t="shared" si="0"/>
        <v>1.0636073449187278</v>
      </c>
    </row>
    <row r="16" spans="1:42" ht="12.5" x14ac:dyDescent="0.2">
      <c r="A16" s="281" t="s">
        <v>456</v>
      </c>
      <c r="B16" s="283" t="s">
        <v>32</v>
      </c>
      <c r="C16" s="442">
        <v>8.0851670587513994E-6</v>
      </c>
      <c r="D16" s="442">
        <v>0</v>
      </c>
      <c r="E16" s="442">
        <v>4.1494346531659731E-5</v>
      </c>
      <c r="F16" s="442">
        <v>0</v>
      </c>
      <c r="G16" s="442">
        <v>1.0735039588307121E-5</v>
      </c>
      <c r="H16" s="442">
        <v>6.443138101487001E-6</v>
      </c>
      <c r="I16" s="442">
        <v>1.2698125110256842E-3</v>
      </c>
      <c r="J16" s="442">
        <v>9.6781497597833584E-6</v>
      </c>
      <c r="K16" s="442">
        <v>3.4802955588729888E-7</v>
      </c>
      <c r="L16" s="442">
        <v>8.1875276522430924E-6</v>
      </c>
      <c r="M16" s="442">
        <v>4.7300596083973577E-4</v>
      </c>
      <c r="N16" s="442">
        <v>1.0300890113172183</v>
      </c>
      <c r="O16" s="442">
        <v>1.3393159182782526E-5</v>
      </c>
      <c r="P16" s="442">
        <v>1.330322092280967E-2</v>
      </c>
      <c r="Q16" s="442">
        <v>6.9106664921472806E-3</v>
      </c>
      <c r="R16" s="442">
        <v>5.415373194965609E-3</v>
      </c>
      <c r="S16" s="442">
        <v>1.6948525993405335E-3</v>
      </c>
      <c r="T16" s="442">
        <v>4.5098557540298746E-4</v>
      </c>
      <c r="U16" s="442">
        <v>2.75085448795118E-3</v>
      </c>
      <c r="V16" s="442">
        <v>1.1926982039120275E-3</v>
      </c>
      <c r="W16" s="442">
        <v>3.2871208573474597E-3</v>
      </c>
      <c r="X16" s="442">
        <v>4.462867123631613E-4</v>
      </c>
      <c r="Y16" s="442">
        <v>1.4357297449247763E-3</v>
      </c>
      <c r="Z16" s="442">
        <v>4.3865771631563022E-5</v>
      </c>
      <c r="AA16" s="442">
        <v>5.5064148297848231E-5</v>
      </c>
      <c r="AB16" s="442">
        <v>1.3475790682192822E-5</v>
      </c>
      <c r="AC16" s="442">
        <v>1.1221968297570692E-5</v>
      </c>
      <c r="AD16" s="442">
        <v>1.2807266794740007E-5</v>
      </c>
      <c r="AE16" s="442">
        <v>1.4812339295299659E-5</v>
      </c>
      <c r="AF16" s="442">
        <v>2.1729006258512312E-5</v>
      </c>
      <c r="AG16" s="442">
        <v>1.7103626428034224E-6</v>
      </c>
      <c r="AH16" s="442">
        <v>2.6249195949088012E-5</v>
      </c>
      <c r="AI16" s="442">
        <v>2.0113607374745712E-5</v>
      </c>
      <c r="AJ16" s="442">
        <v>8.2694772137911309E-6</v>
      </c>
      <c r="AK16" s="442">
        <v>2.350061865073384E-5</v>
      </c>
      <c r="AL16" s="442">
        <v>2.3017976227816487E-5</v>
      </c>
      <c r="AM16" s="442">
        <v>8.379798736722256E-6</v>
      </c>
      <c r="AN16" s="442">
        <v>1.8050048344864212E-4</v>
      </c>
      <c r="AO16" s="442">
        <v>2.3118625998817029E-4</v>
      </c>
      <c r="AP16" s="318">
        <f t="shared" si="0"/>
        <v>1.069282700949181</v>
      </c>
    </row>
    <row r="17" spans="1:42" ht="12.5" x14ac:dyDescent="0.2">
      <c r="A17" s="281" t="s">
        <v>457</v>
      </c>
      <c r="B17" s="283" t="s">
        <v>33</v>
      </c>
      <c r="C17" s="442">
        <v>1.1294185021465546E-6</v>
      </c>
      <c r="D17" s="442">
        <v>0</v>
      </c>
      <c r="E17" s="442">
        <v>3.4337052190418691E-6</v>
      </c>
      <c r="F17" s="442">
        <v>0</v>
      </c>
      <c r="G17" s="442">
        <v>1.5954888390673749E-5</v>
      </c>
      <c r="H17" s="442">
        <v>1.9717471104247613E-6</v>
      </c>
      <c r="I17" s="442">
        <v>4.8988304547871275E-5</v>
      </c>
      <c r="J17" s="442">
        <v>4.4063875417666141E-5</v>
      </c>
      <c r="K17" s="442">
        <v>5.1431041039553245E-8</v>
      </c>
      <c r="L17" s="442">
        <v>2.4886550834955355E-5</v>
      </c>
      <c r="M17" s="442">
        <v>8.5554433548733807E-5</v>
      </c>
      <c r="N17" s="442">
        <v>8.2399749153898077E-5</v>
      </c>
      <c r="O17" s="442">
        <v>1.0035691643254452</v>
      </c>
      <c r="P17" s="442">
        <v>5.5947015588609934E-4</v>
      </c>
      <c r="Q17" s="442">
        <v>3.4138921852257584E-4</v>
      </c>
      <c r="R17" s="442">
        <v>1.7400821381506748E-4</v>
      </c>
      <c r="S17" s="442">
        <v>3.2849092399109904E-4</v>
      </c>
      <c r="T17" s="442">
        <v>3.5954397341020811E-4</v>
      </c>
      <c r="U17" s="442">
        <v>5.8110675563583295E-4</v>
      </c>
      <c r="V17" s="442">
        <v>4.2843622692248669E-4</v>
      </c>
      <c r="W17" s="442">
        <v>2.2311826096145515E-4</v>
      </c>
      <c r="X17" s="442">
        <v>2.2127689775719591E-4</v>
      </c>
      <c r="Y17" s="442">
        <v>8.4252865027655468E-5</v>
      </c>
      <c r="Z17" s="442">
        <v>4.5122224789935427E-6</v>
      </c>
      <c r="AA17" s="442">
        <v>4.4208652656789892E-6</v>
      </c>
      <c r="AB17" s="442">
        <v>2.1771617007581581E-6</v>
      </c>
      <c r="AC17" s="442">
        <v>2.005262546381427E-6</v>
      </c>
      <c r="AD17" s="442">
        <v>3.5488463286182381E-6</v>
      </c>
      <c r="AE17" s="442">
        <v>9.5503093727328465E-7</v>
      </c>
      <c r="AF17" s="442">
        <v>1.6661347824271883E-6</v>
      </c>
      <c r="AG17" s="442">
        <v>4.6604839497236478E-7</v>
      </c>
      <c r="AH17" s="442">
        <v>5.0241817020574881E-6</v>
      </c>
      <c r="AI17" s="442">
        <v>5.0555688159417164E-6</v>
      </c>
      <c r="AJ17" s="442">
        <v>1.5239707891373521E-5</v>
      </c>
      <c r="AK17" s="442">
        <v>8.8984948216759452E-6</v>
      </c>
      <c r="AL17" s="442">
        <v>7.5486638637013587E-6</v>
      </c>
      <c r="AM17" s="442">
        <v>4.757247953772299E-6</v>
      </c>
      <c r="AN17" s="442">
        <v>8.8161524699320598E-5</v>
      </c>
      <c r="AO17" s="442">
        <v>3.2538968733254793E-5</v>
      </c>
      <c r="AP17" s="318">
        <f t="shared" si="0"/>
        <v>1.0073331288833245</v>
      </c>
    </row>
    <row r="18" spans="1:42" ht="12.5" x14ac:dyDescent="0.2">
      <c r="A18" s="281" t="s">
        <v>458</v>
      </c>
      <c r="B18" s="283" t="s">
        <v>34</v>
      </c>
      <c r="C18" s="442">
        <v>3.0494162548049747E-5</v>
      </c>
      <c r="D18" s="442">
        <v>0</v>
      </c>
      <c r="E18" s="442">
        <v>3.248107228934249E-5</v>
      </c>
      <c r="F18" s="442">
        <v>0</v>
      </c>
      <c r="G18" s="442">
        <v>1.151298869048602E-4</v>
      </c>
      <c r="H18" s="442">
        <v>5.7857177348076922E-6</v>
      </c>
      <c r="I18" s="442">
        <v>3.3406824582020851E-4</v>
      </c>
      <c r="J18" s="442">
        <v>1.3928533153542247E-4</v>
      </c>
      <c r="K18" s="442">
        <v>5.7151577856516591E-7</v>
      </c>
      <c r="L18" s="442">
        <v>9.1089532907297414E-5</v>
      </c>
      <c r="M18" s="442">
        <v>1.6988482058789242E-4</v>
      </c>
      <c r="N18" s="442">
        <v>1.1633721655922379E-5</v>
      </c>
      <c r="O18" s="442">
        <v>1.1213647580109608E-5</v>
      </c>
      <c r="P18" s="442">
        <v>1.00103593599114</v>
      </c>
      <c r="Q18" s="442">
        <v>5.5423693050623776E-4</v>
      </c>
      <c r="R18" s="442">
        <v>4.9142893696367464E-4</v>
      </c>
      <c r="S18" s="442">
        <v>5.705807876529548E-4</v>
      </c>
      <c r="T18" s="442">
        <v>3.2727835746680281E-4</v>
      </c>
      <c r="U18" s="442">
        <v>4.3532547975960246E-4</v>
      </c>
      <c r="V18" s="442">
        <v>4.4958363242280535E-4</v>
      </c>
      <c r="W18" s="442">
        <v>1.6412329140748483E-4</v>
      </c>
      <c r="X18" s="442">
        <v>3.623496934511358E-4</v>
      </c>
      <c r="Y18" s="442">
        <v>1.470054959942977E-3</v>
      </c>
      <c r="Z18" s="442">
        <v>6.4490209964385601E-5</v>
      </c>
      <c r="AA18" s="442">
        <v>6.3346731137975425E-5</v>
      </c>
      <c r="AB18" s="442">
        <v>1.0665118346258351E-5</v>
      </c>
      <c r="AC18" s="442">
        <v>5.3099042121952642E-5</v>
      </c>
      <c r="AD18" s="442">
        <v>1.0901626731338911E-5</v>
      </c>
      <c r="AE18" s="442">
        <v>2.0279704062061283E-5</v>
      </c>
      <c r="AF18" s="442">
        <v>3.3127449498952792E-5</v>
      </c>
      <c r="AG18" s="442">
        <v>1.9093707932081034E-6</v>
      </c>
      <c r="AH18" s="442">
        <v>8.1160216463699533E-5</v>
      </c>
      <c r="AI18" s="442">
        <v>1.9459312368600286E-5</v>
      </c>
      <c r="AJ18" s="442">
        <v>1.1993070177038206E-5</v>
      </c>
      <c r="AK18" s="442">
        <v>5.093580431543807E-5</v>
      </c>
      <c r="AL18" s="442">
        <v>2.2555156677284018E-5</v>
      </c>
      <c r="AM18" s="442">
        <v>4.1599735781354951E-5</v>
      </c>
      <c r="AN18" s="442">
        <v>1.4844470035373013E-4</v>
      </c>
      <c r="AO18" s="442">
        <v>9.4432280112432049E-5</v>
      </c>
      <c r="AP18" s="318">
        <f t="shared" si="0"/>
        <v>1.0074365029648493</v>
      </c>
    </row>
    <row r="19" spans="1:42" ht="12.5" x14ac:dyDescent="0.2">
      <c r="A19" s="281" t="s">
        <v>459</v>
      </c>
      <c r="B19" s="285" t="s">
        <v>268</v>
      </c>
      <c r="C19" s="442">
        <v>8.9784580722771448E-7</v>
      </c>
      <c r="D19" s="442">
        <v>0</v>
      </c>
      <c r="E19" s="442">
        <v>9.3613675911582716E-7</v>
      </c>
      <c r="F19" s="442">
        <v>0</v>
      </c>
      <c r="G19" s="442">
        <v>1.1712723946525473E-6</v>
      </c>
      <c r="H19" s="442">
        <v>8.3767337836250917E-7</v>
      </c>
      <c r="I19" s="442">
        <v>5.0442887544645399E-5</v>
      </c>
      <c r="J19" s="442">
        <v>1.5640085083986528E-6</v>
      </c>
      <c r="K19" s="442">
        <v>2.2194706091254581E-7</v>
      </c>
      <c r="L19" s="442">
        <v>1.0467323545635928E-6</v>
      </c>
      <c r="M19" s="442">
        <v>2.5919357884462476E-5</v>
      </c>
      <c r="N19" s="442">
        <v>7.5453396661484471E-7</v>
      </c>
      <c r="O19" s="442">
        <v>4.6154646759788275E-7</v>
      </c>
      <c r="P19" s="442">
        <v>8.9325384051599811E-7</v>
      </c>
      <c r="Q19" s="442">
        <v>1.0014775423232334</v>
      </c>
      <c r="R19" s="442">
        <v>3.6761955822667855E-4</v>
      </c>
      <c r="S19" s="442">
        <v>1.77181151534207E-4</v>
      </c>
      <c r="T19" s="442">
        <v>3.0055642368485156E-6</v>
      </c>
      <c r="U19" s="442">
        <v>1.295403789105442E-4</v>
      </c>
      <c r="V19" s="442">
        <v>1.7705081121204648E-6</v>
      </c>
      <c r="W19" s="442">
        <v>7.8272415309005135E-5</v>
      </c>
      <c r="X19" s="442">
        <v>1.2392371794491418E-5</v>
      </c>
      <c r="Y19" s="442">
        <v>6.4170743268715608E-5</v>
      </c>
      <c r="Z19" s="442">
        <v>3.0331908451260628E-6</v>
      </c>
      <c r="AA19" s="442">
        <v>1.1027413972429085E-4</v>
      </c>
      <c r="AB19" s="442">
        <v>2.7114642284498199E-6</v>
      </c>
      <c r="AC19" s="442">
        <v>2.4202641717082429E-6</v>
      </c>
      <c r="AD19" s="442">
        <v>2.9700945796977164E-6</v>
      </c>
      <c r="AE19" s="442">
        <v>8.9878449076852002E-7</v>
      </c>
      <c r="AF19" s="442">
        <v>1.8341427985033089E-6</v>
      </c>
      <c r="AG19" s="442">
        <v>4.056938409295362E-6</v>
      </c>
      <c r="AH19" s="442">
        <v>6.2972852574285148E-6</v>
      </c>
      <c r="AI19" s="442">
        <v>3.2025268469108256E-6</v>
      </c>
      <c r="AJ19" s="442">
        <v>1.8955464072977211E-6</v>
      </c>
      <c r="AK19" s="442">
        <v>2.6340237046754471E-6</v>
      </c>
      <c r="AL19" s="442">
        <v>6.975038354285324E-5</v>
      </c>
      <c r="AM19" s="442">
        <v>2.0926023459873804E-6</v>
      </c>
      <c r="AN19" s="442">
        <v>5.2014337352723075E-6</v>
      </c>
      <c r="AO19" s="442">
        <v>2.5414048154961374E-6</v>
      </c>
      <c r="AP19" s="318">
        <f t="shared" si="0"/>
        <v>1.0026159150316818</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1.8759143968108676E-5</v>
      </c>
      <c r="D21" s="442">
        <v>0</v>
      </c>
      <c r="E21" s="442">
        <v>4.5599996054286136E-6</v>
      </c>
      <c r="F21" s="442">
        <v>0</v>
      </c>
      <c r="G21" s="442">
        <v>7.3674893938578429E-6</v>
      </c>
      <c r="H21" s="442">
        <v>5.2998781059250078E-6</v>
      </c>
      <c r="I21" s="442">
        <v>2.0609906841600218E-6</v>
      </c>
      <c r="J21" s="442">
        <v>3.4029084908795812E-6</v>
      </c>
      <c r="K21" s="442">
        <v>6.289598557833403E-7</v>
      </c>
      <c r="L21" s="442">
        <v>3.4563234666781931E-6</v>
      </c>
      <c r="M21" s="442">
        <v>5.9274658515382669E-6</v>
      </c>
      <c r="N21" s="442">
        <v>2.4008569815959015E-6</v>
      </c>
      <c r="O21" s="442">
        <v>1.1852691122069347E-6</v>
      </c>
      <c r="P21" s="442">
        <v>2.9458956382505952E-6</v>
      </c>
      <c r="Q21" s="442">
        <v>1.1239910504947406E-4</v>
      </c>
      <c r="R21" s="442">
        <v>2.1916239741588171E-4</v>
      </c>
      <c r="S21" s="442">
        <v>1.0036177780964999</v>
      </c>
      <c r="T21" s="442">
        <v>3.398480382695447E-6</v>
      </c>
      <c r="U21" s="442">
        <v>4.3585864285998507E-5</v>
      </c>
      <c r="V21" s="442">
        <v>2.1694905814198647E-6</v>
      </c>
      <c r="W21" s="442">
        <v>1.3555046964023314E-5</v>
      </c>
      <c r="X21" s="442">
        <v>2.0302762815831033E-5</v>
      </c>
      <c r="Y21" s="442">
        <v>1.6410915085634801E-5</v>
      </c>
      <c r="Z21" s="442">
        <v>3.6991932970642608E-6</v>
      </c>
      <c r="AA21" s="442">
        <v>1.1135699554983195E-5</v>
      </c>
      <c r="AB21" s="442">
        <v>1.016704789284368E-5</v>
      </c>
      <c r="AC21" s="442">
        <v>5.1591873591616046E-5</v>
      </c>
      <c r="AD21" s="442">
        <v>8.5570441162915487E-6</v>
      </c>
      <c r="AE21" s="442">
        <v>9.1764323995848941E-7</v>
      </c>
      <c r="AF21" s="442">
        <v>7.4368219689230115E-6</v>
      </c>
      <c r="AG21" s="442">
        <v>9.2037579083268066E-6</v>
      </c>
      <c r="AH21" s="442">
        <v>1.2539687728245038E-4</v>
      </c>
      <c r="AI21" s="442">
        <v>8.3040262616080704E-6</v>
      </c>
      <c r="AJ21" s="442">
        <v>5.1329642645204718E-4</v>
      </c>
      <c r="AK21" s="442">
        <v>8.2459306199229029E-6</v>
      </c>
      <c r="AL21" s="442">
        <v>1.570907866956802E-4</v>
      </c>
      <c r="AM21" s="442">
        <v>2.0413359537626487E-5</v>
      </c>
      <c r="AN21" s="442">
        <v>1.7939639641024847E-4</v>
      </c>
      <c r="AO21" s="442">
        <v>2.4601795492799699E-4</v>
      </c>
      <c r="AP21" s="318">
        <f t="shared" si="0"/>
        <v>1.0052216102250648</v>
      </c>
    </row>
    <row r="22" spans="1:42" ht="12.5" x14ac:dyDescent="0.2">
      <c r="A22" s="281" t="s">
        <v>462</v>
      </c>
      <c r="B22" s="285" t="s">
        <v>280</v>
      </c>
      <c r="C22" s="442">
        <v>9.4722821744080482E-7</v>
      </c>
      <c r="D22" s="442">
        <v>0</v>
      </c>
      <c r="E22" s="442">
        <v>2.4581624786311184E-6</v>
      </c>
      <c r="F22" s="442">
        <v>0</v>
      </c>
      <c r="G22" s="442">
        <v>1.7990621482383678E-6</v>
      </c>
      <c r="H22" s="442">
        <v>1.7796859207545637E-6</v>
      </c>
      <c r="I22" s="442">
        <v>1.3450312646901262E-6</v>
      </c>
      <c r="J22" s="442">
        <v>1.2781813101352894E-6</v>
      </c>
      <c r="K22" s="442">
        <v>2.0830384300041888E-7</v>
      </c>
      <c r="L22" s="442">
        <v>1.1023019566688688E-6</v>
      </c>
      <c r="M22" s="442">
        <v>2.3208540906597546E-6</v>
      </c>
      <c r="N22" s="442">
        <v>1.1656296156132848E-6</v>
      </c>
      <c r="O22" s="442">
        <v>2.3017816023016243E-6</v>
      </c>
      <c r="P22" s="442">
        <v>2.0513436470246537E-5</v>
      </c>
      <c r="Q22" s="442">
        <v>5.8593069767566181E-5</v>
      </c>
      <c r="R22" s="442">
        <v>6.5610757833818001E-5</v>
      </c>
      <c r="S22" s="442">
        <v>7.5805020967059775E-4</v>
      </c>
      <c r="T22" s="442">
        <v>1.0015641881792552</v>
      </c>
      <c r="U22" s="442">
        <v>8.682925824936655E-4</v>
      </c>
      <c r="V22" s="442">
        <v>1.804064789700922E-3</v>
      </c>
      <c r="W22" s="442">
        <v>7.829763501992587E-5</v>
      </c>
      <c r="X22" s="442">
        <v>8.6665608448575877E-5</v>
      </c>
      <c r="Y22" s="442">
        <v>8.6514852361873928E-6</v>
      </c>
      <c r="Z22" s="442">
        <v>2.0401567278982558E-6</v>
      </c>
      <c r="AA22" s="442">
        <v>4.0797007327974982E-6</v>
      </c>
      <c r="AB22" s="442">
        <v>3.0853280522782093E-6</v>
      </c>
      <c r="AC22" s="442">
        <v>2.8004412581907174E-6</v>
      </c>
      <c r="AD22" s="442">
        <v>3.8933533254496024E-6</v>
      </c>
      <c r="AE22" s="442">
        <v>3.6961681289257915E-7</v>
      </c>
      <c r="AF22" s="442">
        <v>2.4283932262675795E-6</v>
      </c>
      <c r="AG22" s="442">
        <v>3.7076407216376639E-6</v>
      </c>
      <c r="AH22" s="442">
        <v>1.5682889696232357E-5</v>
      </c>
      <c r="AI22" s="442">
        <v>1.2289581199505896E-5</v>
      </c>
      <c r="AJ22" s="442">
        <v>2.0041189244851661E-6</v>
      </c>
      <c r="AK22" s="442">
        <v>5.4211673964056743E-6</v>
      </c>
      <c r="AL22" s="442">
        <v>6.3912375367089849E-5</v>
      </c>
      <c r="AM22" s="442">
        <v>1.411420679887622E-6</v>
      </c>
      <c r="AN22" s="442">
        <v>5.9525098594960548E-5</v>
      </c>
      <c r="AO22" s="442">
        <v>5.381620773336425E-5</v>
      </c>
      <c r="AP22" s="318">
        <f t="shared" si="0"/>
        <v>1.0055122852590612</v>
      </c>
    </row>
    <row r="23" spans="1:42" ht="12.5" x14ac:dyDescent="0.2">
      <c r="A23" s="281" t="s">
        <v>463</v>
      </c>
      <c r="B23" s="283" t="s">
        <v>35</v>
      </c>
      <c r="C23" s="442">
        <v>4.9835929641538778E-5</v>
      </c>
      <c r="D23" s="442">
        <v>0</v>
      </c>
      <c r="E23" s="442">
        <v>9.9039969198035744E-4</v>
      </c>
      <c r="F23" s="442">
        <v>0</v>
      </c>
      <c r="G23" s="442">
        <v>9.5778270046322438E-5</v>
      </c>
      <c r="H23" s="442">
        <v>5.4675921291004254E-5</v>
      </c>
      <c r="I23" s="442">
        <v>6.2500708961307387E-5</v>
      </c>
      <c r="J23" s="442">
        <v>6.8665586851808502E-5</v>
      </c>
      <c r="K23" s="442">
        <v>1.1253216183070406E-5</v>
      </c>
      <c r="L23" s="442">
        <v>5.8476310754209732E-5</v>
      </c>
      <c r="M23" s="442">
        <v>1.0612777283462504E-4</v>
      </c>
      <c r="N23" s="442">
        <v>5.28427732742588E-5</v>
      </c>
      <c r="O23" s="442">
        <v>4.7038056672705123E-5</v>
      </c>
      <c r="P23" s="442">
        <v>5.3415405573654457E-5</v>
      </c>
      <c r="Q23" s="442">
        <v>1.2003572929844036E-2</v>
      </c>
      <c r="R23" s="442">
        <v>1.214067266882211E-2</v>
      </c>
      <c r="S23" s="442">
        <v>1.0135196805424712E-2</v>
      </c>
      <c r="T23" s="442">
        <v>1.1093184889314401E-2</v>
      </c>
      <c r="U23" s="442">
        <v>1.0610880062369439</v>
      </c>
      <c r="V23" s="442">
        <v>1.0622488875115131E-2</v>
      </c>
      <c r="W23" s="442">
        <v>1.7568394623494965E-2</v>
      </c>
      <c r="X23" s="442">
        <v>1.6032630159239513E-3</v>
      </c>
      <c r="Y23" s="442">
        <v>4.4822395691096846E-3</v>
      </c>
      <c r="Z23" s="442">
        <v>1.8227473896496115E-4</v>
      </c>
      <c r="AA23" s="442">
        <v>3.132463557888194E-4</v>
      </c>
      <c r="AB23" s="442">
        <v>1.0823006872340206E-4</v>
      </c>
      <c r="AC23" s="442">
        <v>2.0033205099687944E-4</v>
      </c>
      <c r="AD23" s="442">
        <v>1.5486669813884616E-4</v>
      </c>
      <c r="AE23" s="442">
        <v>5.7065328789345105E-5</v>
      </c>
      <c r="AF23" s="442">
        <v>1.88471993506209E-4</v>
      </c>
      <c r="AG23" s="442">
        <v>1.8907971841440678E-4</v>
      </c>
      <c r="AH23" s="442">
        <v>1.1068239813795792E-3</v>
      </c>
      <c r="AI23" s="442">
        <v>3.8944380215533652E-4</v>
      </c>
      <c r="AJ23" s="442">
        <v>1.3760886948157875E-4</v>
      </c>
      <c r="AK23" s="442">
        <v>1.6018638685789775E-4</v>
      </c>
      <c r="AL23" s="442">
        <v>3.241413771271079E-3</v>
      </c>
      <c r="AM23" s="442">
        <v>9.1390313541456691E-5</v>
      </c>
      <c r="AN23" s="442">
        <v>6.5695626770810567E-4</v>
      </c>
      <c r="AO23" s="442">
        <v>7.7059397158669735E-4</v>
      </c>
      <c r="AP23" s="318">
        <f t="shared" si="0"/>
        <v>1.1495654196037759</v>
      </c>
    </row>
    <row r="24" spans="1:42" ht="12.5" x14ac:dyDescent="0.2">
      <c r="A24" s="281" t="s">
        <v>464</v>
      </c>
      <c r="B24" s="283" t="s">
        <v>465</v>
      </c>
      <c r="C24" s="442">
        <v>4.1805251916079496E-7</v>
      </c>
      <c r="D24" s="442">
        <v>0</v>
      </c>
      <c r="E24" s="442">
        <v>2.3052147724838733E-6</v>
      </c>
      <c r="F24" s="442">
        <v>0</v>
      </c>
      <c r="G24" s="442">
        <v>5.3650705815455731E-7</v>
      </c>
      <c r="H24" s="442">
        <v>4.0700886804481531E-7</v>
      </c>
      <c r="I24" s="442">
        <v>3.9028953943998598E-7</v>
      </c>
      <c r="J24" s="442">
        <v>5.1056939487417281E-7</v>
      </c>
      <c r="K24" s="442">
        <v>1.0204566819599932E-7</v>
      </c>
      <c r="L24" s="442">
        <v>4.5404289885672024E-7</v>
      </c>
      <c r="M24" s="442">
        <v>7.3215904833456303E-7</v>
      </c>
      <c r="N24" s="442">
        <v>3.23146664402709E-7</v>
      </c>
      <c r="O24" s="442">
        <v>1.2872305385858178E-7</v>
      </c>
      <c r="P24" s="442">
        <v>3.9884928083278361E-7</v>
      </c>
      <c r="Q24" s="442">
        <v>4.6192718896319306E-7</v>
      </c>
      <c r="R24" s="442">
        <v>4.6668340926465703E-6</v>
      </c>
      <c r="S24" s="442">
        <v>2.9516338019145018E-7</v>
      </c>
      <c r="T24" s="442">
        <v>6.0672886264357493E-7</v>
      </c>
      <c r="U24" s="442">
        <v>4.4941315883691728E-7</v>
      </c>
      <c r="V24" s="442">
        <v>1.0004766710618747</v>
      </c>
      <c r="W24" s="442">
        <v>1.0474103106629138E-4</v>
      </c>
      <c r="X24" s="442">
        <v>1.6683750515395763E-6</v>
      </c>
      <c r="Y24" s="442">
        <v>2.7687983411105493E-5</v>
      </c>
      <c r="Z24" s="442">
        <v>1.1601257486077101E-6</v>
      </c>
      <c r="AA24" s="442">
        <v>2.1250860682691579E-6</v>
      </c>
      <c r="AB24" s="442">
        <v>7.7916212958044366E-7</v>
      </c>
      <c r="AC24" s="442">
        <v>4.5454408455205818E-6</v>
      </c>
      <c r="AD24" s="442">
        <v>1.0304840169926582E-6</v>
      </c>
      <c r="AE24" s="442">
        <v>3.671401297293142E-7</v>
      </c>
      <c r="AF24" s="442">
        <v>3.3328728030144961E-6</v>
      </c>
      <c r="AG24" s="442">
        <v>1.4169089769591749E-6</v>
      </c>
      <c r="AH24" s="442">
        <v>2.748942791439315E-5</v>
      </c>
      <c r="AI24" s="442">
        <v>2.1317000803934088E-6</v>
      </c>
      <c r="AJ24" s="442">
        <v>5.6461238172794655E-7</v>
      </c>
      <c r="AK24" s="442">
        <v>8.5001381882192621E-7</v>
      </c>
      <c r="AL24" s="442">
        <v>2.4208863452049304E-5</v>
      </c>
      <c r="AM24" s="442">
        <v>2.6985565877561163E-6</v>
      </c>
      <c r="AN24" s="442">
        <v>1.0411257265335044E-6</v>
      </c>
      <c r="AO24" s="442">
        <v>5.6377851527212121E-6</v>
      </c>
      <c r="AP24" s="318">
        <f t="shared" si="0"/>
        <v>1.0006976966475341</v>
      </c>
    </row>
    <row r="25" spans="1:42" ht="12.5" x14ac:dyDescent="0.2">
      <c r="A25" s="281" t="s">
        <v>466</v>
      </c>
      <c r="B25" s="283" t="s">
        <v>191</v>
      </c>
      <c r="C25" s="442">
        <v>2.615331199793518E-5</v>
      </c>
      <c r="D25" s="442">
        <v>0</v>
      </c>
      <c r="E25" s="442">
        <v>4.8315506562895561E-3</v>
      </c>
      <c r="F25" s="442">
        <v>0</v>
      </c>
      <c r="G25" s="442">
        <v>2.121039109074938E-4</v>
      </c>
      <c r="H25" s="442">
        <v>2.8379900439873075E-5</v>
      </c>
      <c r="I25" s="442">
        <v>1.5240703405305704E-5</v>
      </c>
      <c r="J25" s="442">
        <v>3.8895659461367878E-5</v>
      </c>
      <c r="K25" s="442">
        <v>9.9179054510335678E-6</v>
      </c>
      <c r="L25" s="442">
        <v>3.1138359115770127E-5</v>
      </c>
      <c r="M25" s="442">
        <v>5.007770694643307E-5</v>
      </c>
      <c r="N25" s="442">
        <v>1.4263018677362929E-5</v>
      </c>
      <c r="O25" s="442">
        <v>6.7332010548776879E-6</v>
      </c>
      <c r="P25" s="442">
        <v>2.4450433252868797E-5</v>
      </c>
      <c r="Q25" s="442">
        <v>3.0883083501336199E-5</v>
      </c>
      <c r="R25" s="442">
        <v>8.0526969947065748E-5</v>
      </c>
      <c r="S25" s="442">
        <v>2.5374652235585804E-5</v>
      </c>
      <c r="T25" s="442">
        <v>3.7998997313893583E-5</v>
      </c>
      <c r="U25" s="442">
        <v>3.4213486111584287E-5</v>
      </c>
      <c r="V25" s="442">
        <v>1.9303624573313866E-5</v>
      </c>
      <c r="W25" s="442">
        <v>1.043991182654354</v>
      </c>
      <c r="X25" s="442">
        <v>9.6830386952821232E-5</v>
      </c>
      <c r="Y25" s="442">
        <v>8.0564001844122358E-5</v>
      </c>
      <c r="Z25" s="442">
        <v>4.302781771839104E-5</v>
      </c>
      <c r="AA25" s="442">
        <v>1.2120153002319036E-4</v>
      </c>
      <c r="AB25" s="442">
        <v>5.9604914813421617E-5</v>
      </c>
      <c r="AC25" s="442">
        <v>7.1404164328827207E-5</v>
      </c>
      <c r="AD25" s="442">
        <v>9.545246748481962E-5</v>
      </c>
      <c r="AE25" s="442">
        <v>9.8551415202903067E-6</v>
      </c>
      <c r="AF25" s="442">
        <v>4.2090325004401591E-4</v>
      </c>
      <c r="AG25" s="442">
        <v>1.4837682775664063E-4</v>
      </c>
      <c r="AH25" s="442">
        <v>5.9362925359071638E-4</v>
      </c>
      <c r="AI25" s="442">
        <v>7.0633108052262355E-5</v>
      </c>
      <c r="AJ25" s="442">
        <v>4.3314655549694151E-5</v>
      </c>
      <c r="AK25" s="442">
        <v>7.1752363828299993E-5</v>
      </c>
      <c r="AL25" s="442">
        <v>2.5612286213053887E-3</v>
      </c>
      <c r="AM25" s="442">
        <v>5.946313416292597E-5</v>
      </c>
      <c r="AN25" s="442">
        <v>5.2371166601071538E-5</v>
      </c>
      <c r="AO25" s="442">
        <v>1.4851722185899808E-4</v>
      </c>
      <c r="AP25" s="318">
        <f t="shared" si="0"/>
        <v>1.0541080010406132</v>
      </c>
    </row>
    <row r="26" spans="1:42" ht="12.5" x14ac:dyDescent="0.2">
      <c r="A26" s="281" t="s">
        <v>467</v>
      </c>
      <c r="B26" s="283" t="s">
        <v>50</v>
      </c>
      <c r="C26" s="442">
        <v>1.7786459037164915E-3</v>
      </c>
      <c r="D26" s="442">
        <v>0</v>
      </c>
      <c r="E26" s="442">
        <v>6.3277602877109757E-3</v>
      </c>
      <c r="F26" s="442">
        <v>0</v>
      </c>
      <c r="G26" s="442">
        <v>8.0087339266577354E-3</v>
      </c>
      <c r="H26" s="442">
        <v>7.4162763534264993E-3</v>
      </c>
      <c r="I26" s="442">
        <v>1.1810121808320579E-2</v>
      </c>
      <c r="J26" s="442">
        <v>2.8162521696635727E-3</v>
      </c>
      <c r="K26" s="442">
        <v>8.9017152217577429E-5</v>
      </c>
      <c r="L26" s="442">
        <v>2.3767720865925531E-3</v>
      </c>
      <c r="M26" s="442">
        <v>7.9096751879443438E-3</v>
      </c>
      <c r="N26" s="442">
        <v>7.1001422310965588E-3</v>
      </c>
      <c r="O26" s="442">
        <v>2.670360590961289E-2</v>
      </c>
      <c r="P26" s="442">
        <v>2.9184507563976476E-3</v>
      </c>
      <c r="Q26" s="442">
        <v>5.8008096253665462E-4</v>
      </c>
      <c r="R26" s="442">
        <v>2.7993564445620389E-3</v>
      </c>
      <c r="S26" s="442">
        <v>2.8320625074307993E-4</v>
      </c>
      <c r="T26" s="442">
        <v>5.2963053016358737E-3</v>
      </c>
      <c r="U26" s="442">
        <v>3.7378623862342818E-3</v>
      </c>
      <c r="V26" s="442">
        <v>1.9811005228938366E-4</v>
      </c>
      <c r="W26" s="442">
        <v>1.5282159642045791E-3</v>
      </c>
      <c r="X26" s="442">
        <v>1.0339483665918536</v>
      </c>
      <c r="Y26" s="442">
        <v>3.4683774650745704E-3</v>
      </c>
      <c r="Z26" s="442">
        <v>9.8754458668040748E-3</v>
      </c>
      <c r="AA26" s="442">
        <v>4.0042016726686263E-3</v>
      </c>
      <c r="AB26" s="442">
        <v>4.9582093113673788E-3</v>
      </c>
      <c r="AC26" s="442">
        <v>5.5551362645863515E-3</v>
      </c>
      <c r="AD26" s="442">
        <v>1.3248229542126535E-2</v>
      </c>
      <c r="AE26" s="442">
        <v>3.4382984451700199E-4</v>
      </c>
      <c r="AF26" s="442">
        <v>3.199960779214861E-3</v>
      </c>
      <c r="AG26" s="442">
        <v>3.5993963025329214E-4</v>
      </c>
      <c r="AH26" s="442">
        <v>7.4605796704907976E-3</v>
      </c>
      <c r="AI26" s="442">
        <v>1.4555822430360422E-2</v>
      </c>
      <c r="AJ26" s="442">
        <v>3.4006866668302759E-3</v>
      </c>
      <c r="AK26" s="442">
        <v>3.8537800344100988E-2</v>
      </c>
      <c r="AL26" s="442">
        <v>5.8869410169485109E-3</v>
      </c>
      <c r="AM26" s="442">
        <v>4.3606722182538112E-3</v>
      </c>
      <c r="AN26" s="442">
        <v>0.40997031244952942</v>
      </c>
      <c r="AO26" s="442">
        <v>2.680374553586129E-2</v>
      </c>
      <c r="AP26" s="318">
        <f t="shared" si="0"/>
        <v>1.662813102900544</v>
      </c>
    </row>
    <row r="27" spans="1:42" ht="12.5" x14ac:dyDescent="0.2">
      <c r="A27" s="281" t="s">
        <v>468</v>
      </c>
      <c r="B27" s="283" t="s">
        <v>36</v>
      </c>
      <c r="C27" s="442">
        <v>3.5230445894761796E-3</v>
      </c>
      <c r="D27" s="442">
        <v>0</v>
      </c>
      <c r="E27" s="442">
        <v>1.1242513231769916E-3</v>
      </c>
      <c r="F27" s="442">
        <v>0</v>
      </c>
      <c r="G27" s="442">
        <v>1.4586702152381945E-3</v>
      </c>
      <c r="H27" s="442">
        <v>4.7912902174825284E-4</v>
      </c>
      <c r="I27" s="442">
        <v>6.0706186142225355E-3</v>
      </c>
      <c r="J27" s="442">
        <v>3.5923724644557169E-3</v>
      </c>
      <c r="K27" s="442">
        <v>1.1010972465952901E-4</v>
      </c>
      <c r="L27" s="442">
        <v>3.3180609006512557E-3</v>
      </c>
      <c r="M27" s="442">
        <v>6.7603399611434788E-3</v>
      </c>
      <c r="N27" s="442">
        <v>5.3475990133114437E-3</v>
      </c>
      <c r="O27" s="442">
        <v>4.3192149524001489E-4</v>
      </c>
      <c r="P27" s="442">
        <v>3.9878868014553122E-3</v>
      </c>
      <c r="Q27" s="442">
        <v>3.2122800601756827E-3</v>
      </c>
      <c r="R27" s="442">
        <v>1.9328081459126407E-3</v>
      </c>
      <c r="S27" s="442">
        <v>2.1659090691599438E-4</v>
      </c>
      <c r="T27" s="442">
        <v>7.5482473884343629E-3</v>
      </c>
      <c r="U27" s="442">
        <v>2.0329869220918227E-3</v>
      </c>
      <c r="V27" s="442">
        <v>1.2133326678060082E-4</v>
      </c>
      <c r="W27" s="442">
        <v>8.1518620692903833E-4</v>
      </c>
      <c r="X27" s="442">
        <v>1.7658999007787769E-3</v>
      </c>
      <c r="Y27" s="442">
        <v>1.0009924564160433</v>
      </c>
      <c r="Z27" s="442">
        <v>2.6790878441762075E-2</v>
      </c>
      <c r="AA27" s="442">
        <v>3.3940379075148068E-2</v>
      </c>
      <c r="AB27" s="442">
        <v>3.6944754329098152E-3</v>
      </c>
      <c r="AC27" s="442">
        <v>3.6549750554123869E-3</v>
      </c>
      <c r="AD27" s="442">
        <v>3.0710229962296982E-3</v>
      </c>
      <c r="AE27" s="442">
        <v>1.0030859490899303E-2</v>
      </c>
      <c r="AF27" s="442">
        <v>3.7881518659943305E-3</v>
      </c>
      <c r="AG27" s="442">
        <v>3.2426006318058966E-4</v>
      </c>
      <c r="AH27" s="442">
        <v>8.6514673969591595E-3</v>
      </c>
      <c r="AI27" s="442">
        <v>6.4092118353053507E-3</v>
      </c>
      <c r="AJ27" s="442">
        <v>2.8771436047603065E-3</v>
      </c>
      <c r="AK27" s="442">
        <v>2.6413404731252684E-3</v>
      </c>
      <c r="AL27" s="442">
        <v>1.296563472528145E-3</v>
      </c>
      <c r="AM27" s="442">
        <v>2.9124722775735884E-3</v>
      </c>
      <c r="AN27" s="442">
        <v>1.0308698528449891E-3</v>
      </c>
      <c r="AO27" s="442">
        <v>2.1335583983400335E-3</v>
      </c>
      <c r="AP27" s="318">
        <f t="shared" si="0"/>
        <v>1.1659558646734742</v>
      </c>
    </row>
    <row r="28" spans="1:42" ht="12.5" x14ac:dyDescent="0.2">
      <c r="A28" s="281" t="s">
        <v>469</v>
      </c>
      <c r="B28" s="283" t="s">
        <v>192</v>
      </c>
      <c r="C28" s="442">
        <v>3.4970500375311525E-3</v>
      </c>
      <c r="D28" s="442">
        <v>0</v>
      </c>
      <c r="E28" s="442">
        <v>2.4507978631122256E-3</v>
      </c>
      <c r="F28" s="442">
        <v>0</v>
      </c>
      <c r="G28" s="442">
        <v>5.2259063422538405E-3</v>
      </c>
      <c r="H28" s="442">
        <v>1.1845979538332078E-2</v>
      </c>
      <c r="I28" s="442">
        <v>1.3305728600475587E-2</v>
      </c>
      <c r="J28" s="442">
        <v>8.9728110738939524E-3</v>
      </c>
      <c r="K28" s="442">
        <v>2.7729039924675853E-3</v>
      </c>
      <c r="L28" s="442">
        <v>1.0434812708082128E-2</v>
      </c>
      <c r="M28" s="442">
        <v>1.7433647779221715E-2</v>
      </c>
      <c r="N28" s="442">
        <v>1.3758478355240324E-2</v>
      </c>
      <c r="O28" s="442">
        <v>1.153852885116405E-2</v>
      </c>
      <c r="P28" s="442">
        <v>7.6879084509183055E-3</v>
      </c>
      <c r="Q28" s="442">
        <v>4.555912055172715E-3</v>
      </c>
      <c r="R28" s="442">
        <v>3.439426334115747E-3</v>
      </c>
      <c r="S28" s="442">
        <v>3.1367888780299124E-3</v>
      </c>
      <c r="T28" s="442">
        <v>8.6904501978251111E-3</v>
      </c>
      <c r="U28" s="442">
        <v>3.1454355150963838E-3</v>
      </c>
      <c r="V28" s="442">
        <v>1.9365442512000972E-4</v>
      </c>
      <c r="W28" s="442">
        <v>4.0488169337778825E-3</v>
      </c>
      <c r="X28" s="442">
        <v>4.3731741987172428E-3</v>
      </c>
      <c r="Y28" s="442">
        <v>1.4213696675907665E-3</v>
      </c>
      <c r="Z28" s="442">
        <v>1.01150622110319</v>
      </c>
      <c r="AA28" s="442">
        <v>1.425640013796254E-2</v>
      </c>
      <c r="AB28" s="442">
        <v>2.2543355684693185E-2</v>
      </c>
      <c r="AC28" s="442">
        <v>7.0735245204739151E-3</v>
      </c>
      <c r="AD28" s="442">
        <v>1.5613276766193545E-3</v>
      </c>
      <c r="AE28" s="442">
        <v>3.7616832817445421E-4</v>
      </c>
      <c r="AF28" s="442">
        <v>1.7290864039052798E-3</v>
      </c>
      <c r="AG28" s="442">
        <v>1.2544777335976018E-4</v>
      </c>
      <c r="AH28" s="442">
        <v>4.0472831100766739E-3</v>
      </c>
      <c r="AI28" s="442">
        <v>6.2653588627760992E-3</v>
      </c>
      <c r="AJ28" s="442">
        <v>3.6705483019817305E-3</v>
      </c>
      <c r="AK28" s="442">
        <v>1.6697647989464483E-3</v>
      </c>
      <c r="AL28" s="442">
        <v>1.7462656890477051E-3</v>
      </c>
      <c r="AM28" s="442">
        <v>1.3196922372135272E-2</v>
      </c>
      <c r="AN28" s="442">
        <v>2.2566896664274034E-3</v>
      </c>
      <c r="AO28" s="442">
        <v>2.2446431921922996E-3</v>
      </c>
      <c r="AP28" s="318">
        <f t="shared" si="0"/>
        <v>1.2339539462279083</v>
      </c>
    </row>
    <row r="29" spans="1:42" ht="12.5" x14ac:dyDescent="0.2">
      <c r="A29" s="281" t="s">
        <v>470</v>
      </c>
      <c r="B29" s="283" t="s">
        <v>285</v>
      </c>
      <c r="C29" s="442">
        <v>8.85413926108233E-4</v>
      </c>
      <c r="D29" s="442">
        <v>0</v>
      </c>
      <c r="E29" s="442">
        <v>2.4981630039133261E-4</v>
      </c>
      <c r="F29" s="442">
        <v>0</v>
      </c>
      <c r="G29" s="442">
        <v>2.4942810707856552E-3</v>
      </c>
      <c r="H29" s="442">
        <v>1.4623845259245763E-4</v>
      </c>
      <c r="I29" s="442">
        <v>1.3376669849867213E-4</v>
      </c>
      <c r="J29" s="442">
        <v>2.9917129811069549E-3</v>
      </c>
      <c r="K29" s="442">
        <v>2.7209606770061763E-5</v>
      </c>
      <c r="L29" s="442">
        <v>1.0551308702745156E-4</v>
      </c>
      <c r="M29" s="442">
        <v>1.6535749439178357E-3</v>
      </c>
      <c r="N29" s="442">
        <v>9.2900307298840679E-5</v>
      </c>
      <c r="O29" s="442">
        <v>1.1668458876235073E-4</v>
      </c>
      <c r="P29" s="442">
        <v>9.1442120020698346E-5</v>
      </c>
      <c r="Q29" s="442">
        <v>9.6347332217446184E-5</v>
      </c>
      <c r="R29" s="442">
        <v>6.9892414481849668E-4</v>
      </c>
      <c r="S29" s="442">
        <v>7.2685462495369923E-5</v>
      </c>
      <c r="T29" s="442">
        <v>1.0967067608141271E-4</v>
      </c>
      <c r="U29" s="442">
        <v>8.5225930425482821E-4</v>
      </c>
      <c r="V29" s="442">
        <v>5.9256221099720214E-5</v>
      </c>
      <c r="W29" s="442">
        <v>3.9041686795291064E-4</v>
      </c>
      <c r="X29" s="442">
        <v>1.5332761987703362E-3</v>
      </c>
      <c r="Y29" s="442">
        <v>9.6604806491912591E-4</v>
      </c>
      <c r="Z29" s="442">
        <v>2.7472538302421691E-3</v>
      </c>
      <c r="AA29" s="442">
        <v>1.1022835901227421</v>
      </c>
      <c r="AB29" s="442">
        <v>1.0292344644039343E-2</v>
      </c>
      <c r="AC29" s="442">
        <v>2.6818700391853935E-3</v>
      </c>
      <c r="AD29" s="442">
        <v>1.6189300461327077E-3</v>
      </c>
      <c r="AE29" s="442">
        <v>1.1183412666318621E-4</v>
      </c>
      <c r="AF29" s="442">
        <v>1.6016094834006974E-3</v>
      </c>
      <c r="AG29" s="442">
        <v>5.3881524062817591E-5</v>
      </c>
      <c r="AH29" s="442">
        <v>4.6940645521997889E-3</v>
      </c>
      <c r="AI29" s="442">
        <v>1.0676529818030226E-2</v>
      </c>
      <c r="AJ29" s="442">
        <v>5.3746682228190219E-3</v>
      </c>
      <c r="AK29" s="442">
        <v>2.5873381285306486E-3</v>
      </c>
      <c r="AL29" s="442">
        <v>7.9182724060149906E-4</v>
      </c>
      <c r="AM29" s="442">
        <v>1.116004221948288E-2</v>
      </c>
      <c r="AN29" s="442">
        <v>8.2144075999858598E-4</v>
      </c>
      <c r="AO29" s="442">
        <v>2.2947578115241744E-3</v>
      </c>
      <c r="AP29" s="318">
        <f t="shared" si="0"/>
        <v>1.1712646631140211</v>
      </c>
    </row>
    <row r="30" spans="1:42" ht="12.5" x14ac:dyDescent="0.2">
      <c r="A30" s="281" t="s">
        <v>471</v>
      </c>
      <c r="B30" s="283" t="s">
        <v>281</v>
      </c>
      <c r="C30" s="442">
        <v>3.5297125275384497E-4</v>
      </c>
      <c r="D30" s="442">
        <v>0</v>
      </c>
      <c r="E30" s="442">
        <v>1.2862243975412767E-4</v>
      </c>
      <c r="F30" s="442">
        <v>0</v>
      </c>
      <c r="G30" s="442">
        <v>5.8586199398006809E-4</v>
      </c>
      <c r="H30" s="442">
        <v>1.2696563972571775E-4</v>
      </c>
      <c r="I30" s="442">
        <v>5.7776082127382081E-5</v>
      </c>
      <c r="J30" s="442">
        <v>1.2157880432539941E-3</v>
      </c>
      <c r="K30" s="442">
        <v>1.6691100973349843E-5</v>
      </c>
      <c r="L30" s="442">
        <v>6.4160430209101655E-5</v>
      </c>
      <c r="M30" s="442">
        <v>1.1379160895802728E-3</v>
      </c>
      <c r="N30" s="442">
        <v>7.8929555031406133E-5</v>
      </c>
      <c r="O30" s="442">
        <v>4.4379210750502719E-5</v>
      </c>
      <c r="P30" s="442">
        <v>6.9042404815262577E-5</v>
      </c>
      <c r="Q30" s="442">
        <v>9.9399332191512323E-5</v>
      </c>
      <c r="R30" s="442">
        <v>8.3900018357052769E-5</v>
      </c>
      <c r="S30" s="442">
        <v>2.8422772700774008E-5</v>
      </c>
      <c r="T30" s="442">
        <v>5.0199045524447681E-5</v>
      </c>
      <c r="U30" s="442">
        <v>1.5996373175230361E-4</v>
      </c>
      <c r="V30" s="442">
        <v>2.155280758871991E-5</v>
      </c>
      <c r="W30" s="442">
        <v>1.8243194372216957E-4</v>
      </c>
      <c r="X30" s="442">
        <v>1.6346984556564836E-4</v>
      </c>
      <c r="Y30" s="442">
        <v>1.1195235877980928E-3</v>
      </c>
      <c r="Z30" s="442">
        <v>1.2585959836485083E-3</v>
      </c>
      <c r="AA30" s="442">
        <v>1.4579365887000088E-3</v>
      </c>
      <c r="AB30" s="442">
        <v>1.0002780226562267</v>
      </c>
      <c r="AC30" s="442">
        <v>7.8923089831806146E-4</v>
      </c>
      <c r="AD30" s="442">
        <v>1.6678488339342322E-3</v>
      </c>
      <c r="AE30" s="442">
        <v>4.6362209851227E-5</v>
      </c>
      <c r="AF30" s="442">
        <v>1.6488359005478528E-3</v>
      </c>
      <c r="AG30" s="442">
        <v>6.6575592344198494E-6</v>
      </c>
      <c r="AH30" s="442">
        <v>1.3620125074126029E-2</v>
      </c>
      <c r="AI30" s="442">
        <v>2.5880024217731583E-3</v>
      </c>
      <c r="AJ30" s="442">
        <v>2.0046363630753295E-3</v>
      </c>
      <c r="AK30" s="442">
        <v>1.2798998465608503E-4</v>
      </c>
      <c r="AL30" s="442">
        <v>6.8148979475332667E-5</v>
      </c>
      <c r="AM30" s="442">
        <v>1.1836035581407349E-2</v>
      </c>
      <c r="AN30" s="442">
        <v>1.8712000669240657E-4</v>
      </c>
      <c r="AO30" s="442">
        <v>8.0891333886781609E-3</v>
      </c>
      <c r="AP30" s="318">
        <f t="shared" si="0"/>
        <v>1.0433735163698223</v>
      </c>
    </row>
    <row r="31" spans="1:42" ht="12.5" x14ac:dyDescent="0.2">
      <c r="A31" s="281" t="s">
        <v>472</v>
      </c>
      <c r="B31" s="283" t="s">
        <v>384</v>
      </c>
      <c r="C31" s="442">
        <v>2.2704168309781881E-2</v>
      </c>
      <c r="D31" s="442">
        <v>0</v>
      </c>
      <c r="E31" s="442">
        <v>1.8784801136912135E-2</v>
      </c>
      <c r="F31" s="442">
        <v>0</v>
      </c>
      <c r="G31" s="442">
        <v>2.7009056873592438E-2</v>
      </c>
      <c r="H31" s="442">
        <v>2.217658168189416E-2</v>
      </c>
      <c r="I31" s="442">
        <v>2.1697603417594205E-2</v>
      </c>
      <c r="J31" s="442">
        <v>1.138477934060853E-2</v>
      </c>
      <c r="K31" s="442">
        <v>2.6066113093113226E-3</v>
      </c>
      <c r="L31" s="442">
        <v>1.6313610317705545E-2</v>
      </c>
      <c r="M31" s="442">
        <v>1.142714076183916E-2</v>
      </c>
      <c r="N31" s="442">
        <v>6.4749134100086413E-3</v>
      </c>
      <c r="O31" s="442">
        <v>1.1184915648831124E-2</v>
      </c>
      <c r="P31" s="442">
        <v>1.3083029128224318E-2</v>
      </c>
      <c r="Q31" s="442">
        <v>1.3226885579104106E-2</v>
      </c>
      <c r="R31" s="442">
        <v>1.1881656240649501E-2</v>
      </c>
      <c r="S31" s="442">
        <v>1.3686548505525635E-2</v>
      </c>
      <c r="T31" s="442">
        <v>1.2308481687431143E-2</v>
      </c>
      <c r="U31" s="442">
        <v>1.5419716569758253E-2</v>
      </c>
      <c r="V31" s="442">
        <v>1.4265340321074814E-2</v>
      </c>
      <c r="W31" s="442">
        <v>1.1865798073332899E-2</v>
      </c>
      <c r="X31" s="442">
        <v>2.1507707127196341E-2</v>
      </c>
      <c r="Y31" s="442">
        <v>1.6925737167664115E-2</v>
      </c>
      <c r="Z31" s="442">
        <v>8.125645704858105E-3</v>
      </c>
      <c r="AA31" s="442">
        <v>6.8684512248045728E-3</v>
      </c>
      <c r="AB31" s="442">
        <v>5.4399384530066219E-3</v>
      </c>
      <c r="AC31" s="442">
        <v>1.0038263226057431</v>
      </c>
      <c r="AD31" s="442">
        <v>2.5444620040976592E-3</v>
      </c>
      <c r="AE31" s="442">
        <v>5.2234069457706333E-4</v>
      </c>
      <c r="AF31" s="442">
        <v>4.0127779158924629E-3</v>
      </c>
      <c r="AG31" s="442">
        <v>2.3994990423678608E-3</v>
      </c>
      <c r="AH31" s="442">
        <v>3.5616298996416842E-3</v>
      </c>
      <c r="AI31" s="442">
        <v>6.7644161497448256E-3</v>
      </c>
      <c r="AJ31" s="442">
        <v>1.7643460324075048E-2</v>
      </c>
      <c r="AK31" s="442">
        <v>1.2306595760563711E-2</v>
      </c>
      <c r="AL31" s="442">
        <v>6.1460284734301627E-3</v>
      </c>
      <c r="AM31" s="442">
        <v>2.6467550299156879E-2</v>
      </c>
      <c r="AN31" s="442">
        <v>7.1388019053266957E-2</v>
      </c>
      <c r="AO31" s="442">
        <v>1.838708724277139E-2</v>
      </c>
      <c r="AP31" s="318">
        <f t="shared" si="0"/>
        <v>1.4939522202132676</v>
      </c>
    </row>
    <row r="32" spans="1:42" ht="12.5" x14ac:dyDescent="0.2">
      <c r="A32" s="281" t="s">
        <v>473</v>
      </c>
      <c r="B32" s="283" t="s">
        <v>37</v>
      </c>
      <c r="C32" s="442">
        <v>1.498784339496666E-3</v>
      </c>
      <c r="D32" s="442">
        <v>0</v>
      </c>
      <c r="E32" s="442">
        <v>2.3051543437163317E-3</v>
      </c>
      <c r="F32" s="442">
        <v>0</v>
      </c>
      <c r="G32" s="442">
        <v>1.5972136137455786E-3</v>
      </c>
      <c r="H32" s="442">
        <v>4.6174631030637767E-3</v>
      </c>
      <c r="I32" s="442">
        <v>2.709885847161806E-3</v>
      </c>
      <c r="J32" s="442">
        <v>1.5457465270570798E-3</v>
      </c>
      <c r="K32" s="442">
        <v>1.0848860265125122E-3</v>
      </c>
      <c r="L32" s="442">
        <v>8.1923560543447889E-4</v>
      </c>
      <c r="M32" s="442">
        <v>2.6966171827910923E-3</v>
      </c>
      <c r="N32" s="442">
        <v>1.2332415273183946E-3</v>
      </c>
      <c r="O32" s="442">
        <v>3.09316049816805E-3</v>
      </c>
      <c r="P32" s="442">
        <v>2.6048878524236843E-3</v>
      </c>
      <c r="Q32" s="442">
        <v>1.4981932144199461E-3</v>
      </c>
      <c r="R32" s="442">
        <v>1.6011878672787523E-3</v>
      </c>
      <c r="S32" s="442">
        <v>2.3154057310170312E-3</v>
      </c>
      <c r="T32" s="442">
        <v>1.7964308537011717E-3</v>
      </c>
      <c r="U32" s="442">
        <v>1.5741780597768214E-3</v>
      </c>
      <c r="V32" s="442">
        <v>1.2106684458687275E-4</v>
      </c>
      <c r="W32" s="442">
        <v>1.0869884699634723E-3</v>
      </c>
      <c r="X32" s="442">
        <v>5.3527089372509291E-3</v>
      </c>
      <c r="Y32" s="442">
        <v>3.1119113113730525E-3</v>
      </c>
      <c r="Z32" s="442">
        <v>1.8636273262516198E-3</v>
      </c>
      <c r="AA32" s="442">
        <v>6.1708514807201744E-3</v>
      </c>
      <c r="AB32" s="442">
        <v>6.1321996912071545E-3</v>
      </c>
      <c r="AC32" s="442">
        <v>4.4830590512662961E-3</v>
      </c>
      <c r="AD32" s="442">
        <v>1.0110882341356755</v>
      </c>
      <c r="AE32" s="442">
        <v>1.7007341244164538E-2</v>
      </c>
      <c r="AF32" s="442">
        <v>3.7351689676710328E-3</v>
      </c>
      <c r="AG32" s="442">
        <v>5.7434202346512138E-4</v>
      </c>
      <c r="AH32" s="442">
        <v>5.0338271798014405E-3</v>
      </c>
      <c r="AI32" s="442">
        <v>2.0449549567907398E-3</v>
      </c>
      <c r="AJ32" s="442">
        <v>2.1453281774600069E-3</v>
      </c>
      <c r="AK32" s="442">
        <v>6.4530772528191152E-3</v>
      </c>
      <c r="AL32" s="442">
        <v>2.6927600134422822E-3</v>
      </c>
      <c r="AM32" s="442">
        <v>2.4494525606812635E-3</v>
      </c>
      <c r="AN32" s="442">
        <v>2.4933680351336219E-3</v>
      </c>
      <c r="AO32" s="442">
        <v>2.1307156308880172E-3</v>
      </c>
      <c r="AP32" s="318">
        <f t="shared" si="0"/>
        <v>1.1186319398528073</v>
      </c>
    </row>
    <row r="33" spans="1:42" ht="12.5" x14ac:dyDescent="0.2">
      <c r="A33" s="281" t="s">
        <v>474</v>
      </c>
      <c r="B33" s="283" t="s">
        <v>38</v>
      </c>
      <c r="C33" s="442">
        <v>2.8824890157414193E-3</v>
      </c>
      <c r="D33" s="442">
        <v>0</v>
      </c>
      <c r="E33" s="442">
        <v>1.5335139546038842E-3</v>
      </c>
      <c r="F33" s="442">
        <v>0</v>
      </c>
      <c r="G33" s="442">
        <v>2.7600165432661084E-3</v>
      </c>
      <c r="H33" s="442">
        <v>9.6456839976158686E-4</v>
      </c>
      <c r="I33" s="442">
        <v>8.0545005884615222E-4</v>
      </c>
      <c r="J33" s="442">
        <v>2.0865663782672489E-3</v>
      </c>
      <c r="K33" s="442">
        <v>2.197102453189141E-4</v>
      </c>
      <c r="L33" s="442">
        <v>6.8087839894388161E-4</v>
      </c>
      <c r="M33" s="442">
        <v>3.1635637381286332E-3</v>
      </c>
      <c r="N33" s="442">
        <v>4.9448854925918714E-4</v>
      </c>
      <c r="O33" s="442">
        <v>5.3670622582958352E-4</v>
      </c>
      <c r="P33" s="442">
        <v>3.5708384817545748E-3</v>
      </c>
      <c r="Q33" s="442">
        <v>3.0582911649677199E-3</v>
      </c>
      <c r="R33" s="442">
        <v>1.979159506398564E-3</v>
      </c>
      <c r="S33" s="442">
        <v>4.8924191445886504E-4</v>
      </c>
      <c r="T33" s="442">
        <v>6.0762917303303716E-4</v>
      </c>
      <c r="U33" s="442">
        <v>2.3369308759846239E-3</v>
      </c>
      <c r="V33" s="442">
        <v>4.9033537670483806E-4</v>
      </c>
      <c r="W33" s="442">
        <v>7.3869185708556732E-4</v>
      </c>
      <c r="X33" s="442">
        <v>2.1602898683200332E-3</v>
      </c>
      <c r="Y33" s="442">
        <v>3.9439673216854669E-3</v>
      </c>
      <c r="Z33" s="442">
        <v>6.3871987540492095E-3</v>
      </c>
      <c r="AA33" s="442">
        <v>1.0494239143065366E-3</v>
      </c>
      <c r="AB33" s="442">
        <v>2.2686796471234581E-3</v>
      </c>
      <c r="AC33" s="442">
        <v>2.2970130721838372E-2</v>
      </c>
      <c r="AD33" s="442">
        <v>1.2596806316101663E-2</v>
      </c>
      <c r="AE33" s="442">
        <v>1.01483736068289</v>
      </c>
      <c r="AF33" s="442">
        <v>2.0244464067254782E-2</v>
      </c>
      <c r="AG33" s="442">
        <v>2.4821907626577114E-2</v>
      </c>
      <c r="AH33" s="442">
        <v>1.9463832190635265E-3</v>
      </c>
      <c r="AI33" s="442">
        <v>6.0985413744223923E-3</v>
      </c>
      <c r="AJ33" s="442">
        <v>1.6549762806962163E-2</v>
      </c>
      <c r="AK33" s="442">
        <v>1.3490296047202801E-2</v>
      </c>
      <c r="AL33" s="442">
        <v>5.7943952166658215E-3</v>
      </c>
      <c r="AM33" s="442">
        <v>8.0650275765445974E-3</v>
      </c>
      <c r="AN33" s="442">
        <v>2.8140391621564874E-3</v>
      </c>
      <c r="AO33" s="442">
        <v>2.1069343223870107E-2</v>
      </c>
      <c r="AP33" s="318">
        <f t="shared" si="0"/>
        <v>1.1954377441815189</v>
      </c>
    </row>
    <row r="34" spans="1:42" ht="12.5" x14ac:dyDescent="0.2">
      <c r="A34" s="281" t="s">
        <v>475</v>
      </c>
      <c r="B34" s="283" t="s">
        <v>476</v>
      </c>
      <c r="C34" s="442">
        <v>8.9965740288684565E-3</v>
      </c>
      <c r="D34" s="442">
        <v>0</v>
      </c>
      <c r="E34" s="442">
        <v>6.2262488914783549E-3</v>
      </c>
      <c r="F34" s="442">
        <v>0</v>
      </c>
      <c r="G34" s="442">
        <v>9.3000535449059389E-3</v>
      </c>
      <c r="H34" s="442">
        <v>3.3818508654581028E-3</v>
      </c>
      <c r="I34" s="442">
        <v>7.8542384676597646E-3</v>
      </c>
      <c r="J34" s="442">
        <v>5.9634966394860687E-3</v>
      </c>
      <c r="K34" s="442">
        <v>5.9824803270051366E-3</v>
      </c>
      <c r="L34" s="442">
        <v>4.9225409994363674E-3</v>
      </c>
      <c r="M34" s="442">
        <v>1.286850414745362E-2</v>
      </c>
      <c r="N34" s="442">
        <v>5.6088548851950769E-3</v>
      </c>
      <c r="O34" s="442">
        <v>7.7194588352784855E-3</v>
      </c>
      <c r="P34" s="442">
        <v>6.8461714805366737E-3</v>
      </c>
      <c r="Q34" s="442">
        <v>2.7194540770133831E-3</v>
      </c>
      <c r="R34" s="442">
        <v>3.9535162106576092E-3</v>
      </c>
      <c r="S34" s="442">
        <v>2.7713055868531298E-3</v>
      </c>
      <c r="T34" s="442">
        <v>6.0414795023409568E-3</v>
      </c>
      <c r="U34" s="442">
        <v>5.3953914313897549E-3</v>
      </c>
      <c r="V34" s="442">
        <v>5.3892893453719396E-3</v>
      </c>
      <c r="W34" s="442">
        <v>4.2389329199995504E-3</v>
      </c>
      <c r="X34" s="442">
        <v>3.6470056828616336E-2</v>
      </c>
      <c r="Y34" s="442">
        <v>7.5205250079548704E-3</v>
      </c>
      <c r="Z34" s="442">
        <v>1.5001850642759463E-2</v>
      </c>
      <c r="AA34" s="442">
        <v>4.7005211418674007E-3</v>
      </c>
      <c r="AB34" s="442">
        <v>1.2172998579595579E-2</v>
      </c>
      <c r="AC34" s="442">
        <v>5.9914683920929022E-3</v>
      </c>
      <c r="AD34" s="442">
        <v>8.1389438584312957E-3</v>
      </c>
      <c r="AE34" s="442">
        <v>2.8918417409151985E-4</v>
      </c>
      <c r="AF34" s="442">
        <v>1.0391469306067642</v>
      </c>
      <c r="AG34" s="442">
        <v>1.5989263450546715E-4</v>
      </c>
      <c r="AH34" s="442">
        <v>6.7430569926943129E-3</v>
      </c>
      <c r="AI34" s="442">
        <v>5.9495761676028802E-3</v>
      </c>
      <c r="AJ34" s="442">
        <v>3.7042314799345484E-3</v>
      </c>
      <c r="AK34" s="442">
        <v>8.5385012880956571E-3</v>
      </c>
      <c r="AL34" s="442">
        <v>2.4273234862706664E-3</v>
      </c>
      <c r="AM34" s="442">
        <v>1.0214705910844821E-2</v>
      </c>
      <c r="AN34" s="442">
        <v>3.665873088410302E-2</v>
      </c>
      <c r="AO34" s="442">
        <v>2.1644370866294893E-2</v>
      </c>
      <c r="AP34" s="318">
        <f t="shared" si="0"/>
        <v>1.3200083402626133</v>
      </c>
    </row>
    <row r="35" spans="1:42" ht="12.5" x14ac:dyDescent="0.2">
      <c r="A35" s="281" t="s">
        <v>477</v>
      </c>
      <c r="B35" s="283" t="s">
        <v>193</v>
      </c>
      <c r="C35" s="442">
        <v>6.2212999504826757E-5</v>
      </c>
      <c r="D35" s="442">
        <v>0</v>
      </c>
      <c r="E35" s="442">
        <v>7.6622633446608493E-5</v>
      </c>
      <c r="F35" s="442">
        <v>0</v>
      </c>
      <c r="G35" s="442">
        <v>7.538423696399657E-5</v>
      </c>
      <c r="H35" s="442">
        <v>2.5448209826799972E-5</v>
      </c>
      <c r="I35" s="442">
        <v>1.6555013871249523E-5</v>
      </c>
      <c r="J35" s="442">
        <v>1.4196019293586569E-4</v>
      </c>
      <c r="K35" s="442">
        <v>3.9717727809628255E-6</v>
      </c>
      <c r="L35" s="442">
        <v>4.8451432383903618E-5</v>
      </c>
      <c r="M35" s="442">
        <v>8.5053444117653867E-5</v>
      </c>
      <c r="N35" s="442">
        <v>1.1632050310533961E-5</v>
      </c>
      <c r="O35" s="442">
        <v>1.1219880994531601E-5</v>
      </c>
      <c r="P35" s="442">
        <v>5.5213356666084885E-5</v>
      </c>
      <c r="Q35" s="442">
        <v>8.5331910126058543E-5</v>
      </c>
      <c r="R35" s="442">
        <v>1.2663384236530963E-4</v>
      </c>
      <c r="S35" s="442">
        <v>1.307866368141519E-5</v>
      </c>
      <c r="T35" s="442">
        <v>9.5744003384210376E-5</v>
      </c>
      <c r="U35" s="442">
        <v>1.6044463070603182E-4</v>
      </c>
      <c r="V35" s="442">
        <v>2.4156452650058176E-4</v>
      </c>
      <c r="W35" s="442">
        <v>3.9134509111985325E-5</v>
      </c>
      <c r="X35" s="442">
        <v>8.5334593065457834E-5</v>
      </c>
      <c r="Y35" s="442">
        <v>1.2900546908154953E-4</v>
      </c>
      <c r="Z35" s="442">
        <v>9.6320689788731111E-5</v>
      </c>
      <c r="AA35" s="442">
        <v>5.3520541848344166E-4</v>
      </c>
      <c r="AB35" s="442">
        <v>1.573176503689211E-4</v>
      </c>
      <c r="AC35" s="442">
        <v>4.5647476560254973E-4</v>
      </c>
      <c r="AD35" s="442">
        <v>6.81690727437647E-4</v>
      </c>
      <c r="AE35" s="442">
        <v>2.3881740028451686E-5</v>
      </c>
      <c r="AF35" s="442">
        <v>1.6818203544500439E-4</v>
      </c>
      <c r="AG35" s="442">
        <v>1.0016047288717818</v>
      </c>
      <c r="AH35" s="442">
        <v>3.6605314842095687E-4</v>
      </c>
      <c r="AI35" s="442">
        <v>3.6098831015595259E-4</v>
      </c>
      <c r="AJ35" s="442">
        <v>1.5285665982341716E-4</v>
      </c>
      <c r="AK35" s="442">
        <v>8.1574500925141798E-4</v>
      </c>
      <c r="AL35" s="442">
        <v>3.2239779612463799E-4</v>
      </c>
      <c r="AM35" s="442">
        <v>2.6537908521253884E-4</v>
      </c>
      <c r="AN35" s="442">
        <v>6.931140133650594E-5</v>
      </c>
      <c r="AO35" s="442">
        <v>7.3853118125312975E-4</v>
      </c>
      <c r="AP35" s="318">
        <f t="shared" si="0"/>
        <v>1.0076665306810875</v>
      </c>
    </row>
    <row r="36" spans="1:42" ht="12.5" x14ac:dyDescent="0.2">
      <c r="A36" s="281" t="s">
        <v>478</v>
      </c>
      <c r="B36" s="283" t="s">
        <v>39</v>
      </c>
      <c r="C36" s="442">
        <v>9.5660759376516794E-4</v>
      </c>
      <c r="D36" s="442">
        <v>0</v>
      </c>
      <c r="E36" s="442">
        <v>2.083130696084306E-3</v>
      </c>
      <c r="F36" s="442">
        <v>0</v>
      </c>
      <c r="G36" s="442">
        <v>1.5494737192414719E-3</v>
      </c>
      <c r="H36" s="442">
        <v>1.9652913918503986E-3</v>
      </c>
      <c r="I36" s="442">
        <v>1.0395349817736645E-4</v>
      </c>
      <c r="J36" s="442">
        <v>4.3557271180932487E-4</v>
      </c>
      <c r="K36" s="442">
        <v>2.7297263572484042E-5</v>
      </c>
      <c r="L36" s="442">
        <v>6.3228948487737216E-4</v>
      </c>
      <c r="M36" s="442">
        <v>1.9166015395561354E-3</v>
      </c>
      <c r="N36" s="442">
        <v>9.9324621941316595E-4</v>
      </c>
      <c r="O36" s="442">
        <v>7.4880613885966164E-5</v>
      </c>
      <c r="P36" s="442">
        <v>7.6708224689242283E-4</v>
      </c>
      <c r="Q36" s="442">
        <v>1.7342014894474657E-3</v>
      </c>
      <c r="R36" s="442">
        <v>1.3884495608763221E-3</v>
      </c>
      <c r="S36" s="442">
        <v>6.3744924119321232E-5</v>
      </c>
      <c r="T36" s="442">
        <v>1.0590313343588959E-4</v>
      </c>
      <c r="U36" s="442">
        <v>7.5018382206525297E-4</v>
      </c>
      <c r="V36" s="442">
        <v>5.6220454113575404E-5</v>
      </c>
      <c r="W36" s="442">
        <v>4.4244700701956917E-4</v>
      </c>
      <c r="X36" s="442">
        <v>8.3966869180078269E-4</v>
      </c>
      <c r="Y36" s="442">
        <v>3.0809284103486211E-3</v>
      </c>
      <c r="Z36" s="442">
        <v>5.8124819597534698E-4</v>
      </c>
      <c r="AA36" s="442">
        <v>2.3211970634963094E-3</v>
      </c>
      <c r="AB36" s="442">
        <v>4.851055477197292E-3</v>
      </c>
      <c r="AC36" s="442">
        <v>1.8474288549778801E-3</v>
      </c>
      <c r="AD36" s="442">
        <v>1.7474685464814361E-3</v>
      </c>
      <c r="AE36" s="442">
        <v>1.5788655763750625E-4</v>
      </c>
      <c r="AF36" s="442">
        <v>2.8508520496076258E-3</v>
      </c>
      <c r="AG36" s="442">
        <v>7.0519832116347364E-5</v>
      </c>
      <c r="AH36" s="442">
        <v>1.000902727634531</v>
      </c>
      <c r="AI36" s="442">
        <v>2.8680297656846049E-3</v>
      </c>
      <c r="AJ36" s="442">
        <v>1.0206530753256063E-3</v>
      </c>
      <c r="AK36" s="442">
        <v>1.7986813430691168E-3</v>
      </c>
      <c r="AL36" s="442">
        <v>1.0887551784496637E-3</v>
      </c>
      <c r="AM36" s="442">
        <v>9.251642793712178E-4</v>
      </c>
      <c r="AN36" s="442">
        <v>1.37111350209914E-3</v>
      </c>
      <c r="AO36" s="442">
        <v>0.19010489774228082</v>
      </c>
      <c r="AP36" s="318">
        <f t="shared" si="0"/>
        <v>1.0443699558283726</v>
      </c>
    </row>
    <row r="37" spans="1:42" ht="12.5" x14ac:dyDescent="0.2">
      <c r="A37" s="281" t="s">
        <v>479</v>
      </c>
      <c r="B37" s="283" t="s">
        <v>40</v>
      </c>
      <c r="C37" s="442">
        <v>6.2245961698974861E-6</v>
      </c>
      <c r="D37" s="442">
        <v>0</v>
      </c>
      <c r="E37" s="442">
        <v>5.8647813702302084E-6</v>
      </c>
      <c r="F37" s="442">
        <v>0</v>
      </c>
      <c r="G37" s="442">
        <v>8.021243832495337E-5</v>
      </c>
      <c r="H37" s="442">
        <v>6.8323300784155356E-6</v>
      </c>
      <c r="I37" s="442">
        <v>6.9943853846882996E-6</v>
      </c>
      <c r="J37" s="442">
        <v>2.2646920451426387E-4</v>
      </c>
      <c r="K37" s="442">
        <v>1.98715790569306E-6</v>
      </c>
      <c r="L37" s="442">
        <v>6.3923953408370054E-6</v>
      </c>
      <c r="M37" s="442">
        <v>5.770404471557133E-4</v>
      </c>
      <c r="N37" s="442">
        <v>6.981551261431783E-6</v>
      </c>
      <c r="O37" s="442">
        <v>6.7329510956179096E-6</v>
      </c>
      <c r="P37" s="442">
        <v>5.892125068184841E-6</v>
      </c>
      <c r="Q37" s="442">
        <v>1.4349732173765323E-5</v>
      </c>
      <c r="R37" s="442">
        <v>1.3714160931301621E-5</v>
      </c>
      <c r="S37" s="442">
        <v>1.2129437080501095E-5</v>
      </c>
      <c r="T37" s="442">
        <v>1.8443574877488E-5</v>
      </c>
      <c r="U37" s="442">
        <v>7.4535773665020013E-4</v>
      </c>
      <c r="V37" s="442">
        <v>9.5357450595037586E-6</v>
      </c>
      <c r="W37" s="442">
        <v>1.6404021011353286E-5</v>
      </c>
      <c r="X37" s="442">
        <v>7.2604713268412539E-5</v>
      </c>
      <c r="Y37" s="442">
        <v>1.7237734294252573E-4</v>
      </c>
      <c r="Z37" s="442">
        <v>2.1018617835705711E-4</v>
      </c>
      <c r="AA37" s="442">
        <v>2.0402961551976719E-5</v>
      </c>
      <c r="AB37" s="442">
        <v>1.482123786217105E-5</v>
      </c>
      <c r="AC37" s="442">
        <v>9.7521158483166108E-6</v>
      </c>
      <c r="AD37" s="442">
        <v>1.0828893098820921E-5</v>
      </c>
      <c r="AE37" s="442">
        <v>2.6305338781903435E-6</v>
      </c>
      <c r="AF37" s="442">
        <v>1.5015034191836021E-4</v>
      </c>
      <c r="AG37" s="442">
        <v>1.104732549393398E-5</v>
      </c>
      <c r="AH37" s="442">
        <v>1.2547070735584512E-4</v>
      </c>
      <c r="AI37" s="442">
        <v>1.0000111317983795</v>
      </c>
      <c r="AJ37" s="442">
        <v>1.0369585745283569E-4</v>
      </c>
      <c r="AK37" s="442">
        <v>1.0679522531053666E-5</v>
      </c>
      <c r="AL37" s="442">
        <v>1.8974124461289466E-4</v>
      </c>
      <c r="AM37" s="442">
        <v>8.8171410238532333E-5</v>
      </c>
      <c r="AN37" s="442">
        <v>3.4260709015070071E-5</v>
      </c>
      <c r="AO37" s="442">
        <v>1.6224040228669912E-4</v>
      </c>
      <c r="AP37" s="318">
        <f t="shared" si="0"/>
        <v>1.0030055116652594</v>
      </c>
    </row>
    <row r="38" spans="1:42" ht="12.5" x14ac:dyDescent="0.2">
      <c r="A38" s="281" t="s">
        <v>480</v>
      </c>
      <c r="B38" s="283" t="s">
        <v>481</v>
      </c>
      <c r="C38" s="442">
        <v>4.5817896603043019E-4</v>
      </c>
      <c r="D38" s="442">
        <v>0</v>
      </c>
      <c r="E38" s="442">
        <v>2.0359956609831085E-5</v>
      </c>
      <c r="F38" s="442">
        <v>0</v>
      </c>
      <c r="G38" s="442">
        <v>8.5998581485068943E-5</v>
      </c>
      <c r="H38" s="442">
        <v>2.0799735776658535E-5</v>
      </c>
      <c r="I38" s="442">
        <v>4.1312350289303039E-6</v>
      </c>
      <c r="J38" s="442">
        <v>7.9441407455976332E-6</v>
      </c>
      <c r="K38" s="442">
        <v>2.6746296300082047E-6</v>
      </c>
      <c r="L38" s="442">
        <v>1.0150809755880927E-5</v>
      </c>
      <c r="M38" s="442">
        <v>2.1698397345174475E-5</v>
      </c>
      <c r="N38" s="442">
        <v>1.0438501297330631E-5</v>
      </c>
      <c r="O38" s="442">
        <v>3.843234038781503E-6</v>
      </c>
      <c r="P38" s="442">
        <v>9.094236106437825E-6</v>
      </c>
      <c r="Q38" s="442">
        <v>1.5296861972596182E-5</v>
      </c>
      <c r="R38" s="442">
        <v>1.3279223747458833E-5</v>
      </c>
      <c r="S38" s="442">
        <v>1.687949234486309E-6</v>
      </c>
      <c r="T38" s="442">
        <v>3.3897890119026807E-6</v>
      </c>
      <c r="U38" s="442">
        <v>8.743710609797892E-6</v>
      </c>
      <c r="V38" s="442">
        <v>2.6865385471524793E-6</v>
      </c>
      <c r="W38" s="442">
        <v>5.53094705051405E-6</v>
      </c>
      <c r="X38" s="442">
        <v>2.3563228299889902E-5</v>
      </c>
      <c r="Y38" s="442">
        <v>2.9005100263902416E-5</v>
      </c>
      <c r="Z38" s="442">
        <v>1.2224124760623274E-5</v>
      </c>
      <c r="AA38" s="442">
        <v>5.6244522058893803E-4</v>
      </c>
      <c r="AB38" s="442">
        <v>4.9572463535608212E-5</v>
      </c>
      <c r="AC38" s="442">
        <v>1.8874828421914749E-5</v>
      </c>
      <c r="AD38" s="442">
        <v>1.8374916228754759E-5</v>
      </c>
      <c r="AE38" s="442">
        <v>1.4728254850216541E-6</v>
      </c>
      <c r="AF38" s="442">
        <v>4.4758117299311957E-4</v>
      </c>
      <c r="AG38" s="442">
        <v>6.6880429434053357E-7</v>
      </c>
      <c r="AH38" s="442">
        <v>1.2462262304379775E-5</v>
      </c>
      <c r="AI38" s="442">
        <v>3.1927528357393042E-5</v>
      </c>
      <c r="AJ38" s="442">
        <v>1.016911673360219</v>
      </c>
      <c r="AK38" s="442">
        <v>2.025393495065396E-5</v>
      </c>
      <c r="AL38" s="442">
        <v>1.0280367568680887E-5</v>
      </c>
      <c r="AM38" s="442">
        <v>6.4557350951725755E-5</v>
      </c>
      <c r="AN38" s="442">
        <v>2.6962214883956769E-5</v>
      </c>
      <c r="AO38" s="442">
        <v>1.5597139368522112E-3</v>
      </c>
      <c r="AP38" s="318">
        <f t="shared" si="0"/>
        <v>1.018947827148132</v>
      </c>
    </row>
    <row r="39" spans="1:42" ht="12.5" x14ac:dyDescent="0.2">
      <c r="A39" s="281" t="s">
        <v>482</v>
      </c>
      <c r="B39" s="283" t="s">
        <v>483</v>
      </c>
      <c r="C39" s="442">
        <v>5.8963086336865762E-5</v>
      </c>
      <c r="D39" s="442">
        <v>0</v>
      </c>
      <c r="E39" s="442">
        <v>2.0852693906118483E-3</v>
      </c>
      <c r="F39" s="442">
        <v>0</v>
      </c>
      <c r="G39" s="442">
        <v>2.5129611325914889E-4</v>
      </c>
      <c r="H39" s="442">
        <v>3.4336315010820764E-5</v>
      </c>
      <c r="I39" s="442">
        <v>2.5380967555572969E-5</v>
      </c>
      <c r="J39" s="442">
        <v>4.3456938243125641E-4</v>
      </c>
      <c r="K39" s="442">
        <v>7.2173522248319329E-6</v>
      </c>
      <c r="L39" s="442">
        <v>2.3385480355726926E-5</v>
      </c>
      <c r="M39" s="442">
        <v>4.822620677812933E-5</v>
      </c>
      <c r="N39" s="442">
        <v>2.5651566443293538E-5</v>
      </c>
      <c r="O39" s="442">
        <v>2.3144018746146387E-5</v>
      </c>
      <c r="P39" s="442">
        <v>2.1786645418336602E-5</v>
      </c>
      <c r="Q39" s="442">
        <v>7.7365849401889511E-4</v>
      </c>
      <c r="R39" s="442">
        <v>4.5112019179259526E-4</v>
      </c>
      <c r="S39" s="442">
        <v>1.3124857476126633E-5</v>
      </c>
      <c r="T39" s="442">
        <v>2.3316502333978018E-5</v>
      </c>
      <c r="U39" s="442">
        <v>1.4684527065622028E-4</v>
      </c>
      <c r="V39" s="442">
        <v>8.4285854747319717E-6</v>
      </c>
      <c r="W39" s="442">
        <v>8.9368369030809846E-5</v>
      </c>
      <c r="X39" s="442">
        <v>2.480048787600025E-4</v>
      </c>
      <c r="Y39" s="442">
        <v>2.0622101606635574E-4</v>
      </c>
      <c r="Z39" s="442">
        <v>9.5265434518420527E-4</v>
      </c>
      <c r="AA39" s="442">
        <v>2.5883987241679097E-3</v>
      </c>
      <c r="AB39" s="442">
        <v>4.2646828210026177E-4</v>
      </c>
      <c r="AC39" s="442">
        <v>1.4599807087687248E-4</v>
      </c>
      <c r="AD39" s="442">
        <v>7.4360125949303967E-4</v>
      </c>
      <c r="AE39" s="442">
        <v>3.2844434933102879E-5</v>
      </c>
      <c r="AF39" s="442">
        <v>3.8569110703654512E-4</v>
      </c>
      <c r="AG39" s="442">
        <v>2.8276133763929266E-5</v>
      </c>
      <c r="AH39" s="442">
        <v>4.6286457749918194E-5</v>
      </c>
      <c r="AI39" s="442">
        <v>5.7816462477966793E-4</v>
      </c>
      <c r="AJ39" s="442">
        <v>2.937566195371656E-4</v>
      </c>
      <c r="AK39" s="442">
        <v>1.000046289079584</v>
      </c>
      <c r="AL39" s="442">
        <v>4.7051838260266489E-4</v>
      </c>
      <c r="AM39" s="442">
        <v>6.595906715620417E-4</v>
      </c>
      <c r="AN39" s="442">
        <v>1.2000388258587906E-4</v>
      </c>
      <c r="AO39" s="442">
        <v>1.0000170620981588E-3</v>
      </c>
      <c r="AP39" s="318">
        <f t="shared" si="0"/>
        <v>1.012517856766739</v>
      </c>
    </row>
    <row r="40" spans="1:42" ht="12.5" x14ac:dyDescent="0.2">
      <c r="A40" s="281" t="s">
        <v>484</v>
      </c>
      <c r="B40" s="283" t="s">
        <v>41</v>
      </c>
      <c r="C40" s="442">
        <v>8.1574101783603963E-3</v>
      </c>
      <c r="D40" s="442">
        <v>0</v>
      </c>
      <c r="E40" s="442">
        <v>4.4958792769649505E-3</v>
      </c>
      <c r="F40" s="442">
        <v>0</v>
      </c>
      <c r="G40" s="442">
        <v>1.0720710075931318E-2</v>
      </c>
      <c r="H40" s="442">
        <v>1.054747249187701E-2</v>
      </c>
      <c r="I40" s="442">
        <v>4.8225771156712987E-3</v>
      </c>
      <c r="J40" s="442">
        <v>1.4855793148603965E-2</v>
      </c>
      <c r="K40" s="442">
        <v>3.1836858011599703E-3</v>
      </c>
      <c r="L40" s="442">
        <v>1.1844771938990837E-2</v>
      </c>
      <c r="M40" s="442">
        <v>1.8054155061923854E-2</v>
      </c>
      <c r="N40" s="442">
        <v>4.662010529031437E-3</v>
      </c>
      <c r="O40" s="442">
        <v>1.043474051858823E-3</v>
      </c>
      <c r="P40" s="442">
        <v>8.7921768076562514E-3</v>
      </c>
      <c r="Q40" s="442">
        <v>1.1872624243391494E-2</v>
      </c>
      <c r="R40" s="442">
        <v>1.0693307067984386E-2</v>
      </c>
      <c r="S40" s="442">
        <v>9.969324183461737E-3</v>
      </c>
      <c r="T40" s="442">
        <v>1.4546940517816673E-2</v>
      </c>
      <c r="U40" s="442">
        <v>1.2984719387544029E-2</v>
      </c>
      <c r="V40" s="442">
        <v>7.1054025375843401E-3</v>
      </c>
      <c r="W40" s="442">
        <v>8.4055516911954471E-3</v>
      </c>
      <c r="X40" s="442">
        <v>1.1912208398034804E-2</v>
      </c>
      <c r="Y40" s="442">
        <v>3.1170998404779552E-2</v>
      </c>
      <c r="Z40" s="442">
        <v>1.5102728836084683E-2</v>
      </c>
      <c r="AA40" s="442">
        <v>4.8376129018207759E-2</v>
      </c>
      <c r="AB40" s="442">
        <v>2.1505779629183493E-2</v>
      </c>
      <c r="AC40" s="442">
        <v>2.7855714674273262E-2</v>
      </c>
      <c r="AD40" s="442">
        <v>3.7253279695968394E-2</v>
      </c>
      <c r="AE40" s="442">
        <v>3.951215585665799E-3</v>
      </c>
      <c r="AF40" s="442">
        <v>2.050092664482292E-2</v>
      </c>
      <c r="AG40" s="442">
        <v>6.072248094181236E-2</v>
      </c>
      <c r="AH40" s="442">
        <v>3.0091616845532538E-2</v>
      </c>
      <c r="AI40" s="442">
        <v>2.3723907951045488E-2</v>
      </c>
      <c r="AJ40" s="442">
        <v>1.5998480148626325E-2</v>
      </c>
      <c r="AK40" s="442">
        <v>2.6906207755849339E-2</v>
      </c>
      <c r="AL40" s="442">
        <v>1.0482538410227036</v>
      </c>
      <c r="AM40" s="442">
        <v>1.1732922455967389E-2</v>
      </c>
      <c r="AN40" s="442">
        <v>6.997292641441979E-3</v>
      </c>
      <c r="AO40" s="442">
        <v>1.6830440485699441E-2</v>
      </c>
      <c r="AP40" s="318">
        <f t="shared" si="0"/>
        <v>1.6188137167570078</v>
      </c>
    </row>
    <row r="41" spans="1:42" ht="12.5" x14ac:dyDescent="0.2">
      <c r="A41" s="286">
        <v>37</v>
      </c>
      <c r="B41" s="283" t="s">
        <v>42</v>
      </c>
      <c r="C41" s="442">
        <v>8.0956608978772509E-5</v>
      </c>
      <c r="D41" s="442">
        <v>0</v>
      </c>
      <c r="E41" s="442">
        <v>4.6511929832604421E-4</v>
      </c>
      <c r="F41" s="442">
        <v>0</v>
      </c>
      <c r="G41" s="442">
        <v>1.2842155353685736E-4</v>
      </c>
      <c r="H41" s="442">
        <v>2.2555763679014598E-5</v>
      </c>
      <c r="I41" s="442">
        <v>1.6310750695473088E-5</v>
      </c>
      <c r="J41" s="442">
        <v>1.4589336165850004E-5</v>
      </c>
      <c r="K41" s="442">
        <v>2.8477526863179166E-6</v>
      </c>
      <c r="L41" s="442">
        <v>1.5048284491866423E-5</v>
      </c>
      <c r="M41" s="442">
        <v>2.3442891898083448E-5</v>
      </c>
      <c r="N41" s="442">
        <v>1.115581567733662E-5</v>
      </c>
      <c r="O41" s="442">
        <v>1.514139710221538E-5</v>
      </c>
      <c r="P41" s="442">
        <v>1.3607433184839812E-5</v>
      </c>
      <c r="Q41" s="442">
        <v>1.7828141331343563E-5</v>
      </c>
      <c r="R41" s="442">
        <v>1.5955274781704781E-5</v>
      </c>
      <c r="S41" s="442">
        <v>1.0180241852634869E-5</v>
      </c>
      <c r="T41" s="442">
        <v>1.4461156186919632E-5</v>
      </c>
      <c r="U41" s="442">
        <v>6.0445353649450641E-5</v>
      </c>
      <c r="V41" s="442">
        <v>9.4787496535985643E-6</v>
      </c>
      <c r="W41" s="442">
        <v>1.1144731808955847E-5</v>
      </c>
      <c r="X41" s="442">
        <v>3.8145855048132734E-4</v>
      </c>
      <c r="Y41" s="442">
        <v>1.5316260919612923E-4</v>
      </c>
      <c r="Z41" s="442">
        <v>2.10006571973554E-5</v>
      </c>
      <c r="AA41" s="442">
        <v>3.9954009046514694E-5</v>
      </c>
      <c r="AB41" s="442">
        <v>2.9710746444264904E-5</v>
      </c>
      <c r="AC41" s="442">
        <v>4.1781051443287652E-4</v>
      </c>
      <c r="AD41" s="442">
        <v>2.9275238287129401E-5</v>
      </c>
      <c r="AE41" s="442">
        <v>1.9426871787729287E-4</v>
      </c>
      <c r="AF41" s="442">
        <v>1.0241592200209422E-4</v>
      </c>
      <c r="AG41" s="442">
        <v>2.8780980721262259E-5</v>
      </c>
      <c r="AH41" s="442">
        <v>2.6394463363670572E-4</v>
      </c>
      <c r="AI41" s="442">
        <v>1.4995288183295773E-3</v>
      </c>
      <c r="AJ41" s="442">
        <v>5.7984614254618363E-3</v>
      </c>
      <c r="AK41" s="442">
        <v>1.012109756569606E-3</v>
      </c>
      <c r="AL41" s="442">
        <v>4.0247773435404512E-4</v>
      </c>
      <c r="AM41" s="442">
        <v>1.0081577740025189</v>
      </c>
      <c r="AN41" s="442">
        <v>1.8221402413451184E-4</v>
      </c>
      <c r="AO41" s="442">
        <v>6.3863332270498242E-4</v>
      </c>
      <c r="AP41" s="318">
        <f t="shared" si="0"/>
        <v>1.0196630388763788</v>
      </c>
    </row>
    <row r="42" spans="1:42" ht="12.5" x14ac:dyDescent="0.2">
      <c r="A42" s="287">
        <v>38</v>
      </c>
      <c r="B42" s="272" t="s">
        <v>282</v>
      </c>
      <c r="C42" s="442">
        <v>7.5717025623628451E-4</v>
      </c>
      <c r="D42" s="442">
        <v>0</v>
      </c>
      <c r="E42" s="442">
        <v>1.0858567187326503E-3</v>
      </c>
      <c r="F42" s="442">
        <v>0</v>
      </c>
      <c r="G42" s="442">
        <v>8.5045755206746205E-4</v>
      </c>
      <c r="H42" s="442">
        <v>8.4396366882560475E-5</v>
      </c>
      <c r="I42" s="442">
        <v>7.7676360917330818E-5</v>
      </c>
      <c r="J42" s="442">
        <v>3.2628085818950679E-4</v>
      </c>
      <c r="K42" s="442">
        <v>2.0709969254676046E-5</v>
      </c>
      <c r="L42" s="442">
        <v>6.0891418867643448E-5</v>
      </c>
      <c r="M42" s="442">
        <v>7.6551752422909596E-4</v>
      </c>
      <c r="N42" s="442">
        <v>4.2620772627507663E-5</v>
      </c>
      <c r="O42" s="442">
        <v>6.9661823348196461E-5</v>
      </c>
      <c r="P42" s="442">
        <v>5.7788630402726063E-5</v>
      </c>
      <c r="Q42" s="442">
        <v>6.4010647034756644E-5</v>
      </c>
      <c r="R42" s="442">
        <v>6.1635252019526265E-4</v>
      </c>
      <c r="S42" s="442">
        <v>5.4429038938736231E-5</v>
      </c>
      <c r="T42" s="442">
        <v>7.3926085772527952E-5</v>
      </c>
      <c r="U42" s="442">
        <v>8.4922030983806669E-4</v>
      </c>
      <c r="V42" s="442">
        <v>4.8217824313889807E-5</v>
      </c>
      <c r="W42" s="442">
        <v>6.2145085426233053E-4</v>
      </c>
      <c r="X42" s="442">
        <v>1.169165902792571E-3</v>
      </c>
      <c r="Y42" s="442">
        <v>7.516106524941466E-4</v>
      </c>
      <c r="Z42" s="442">
        <v>9.8433169246698129E-5</v>
      </c>
      <c r="AA42" s="442">
        <v>7.9119263230949624E-4</v>
      </c>
      <c r="AB42" s="442">
        <v>2.7202782463935185E-3</v>
      </c>
      <c r="AC42" s="442">
        <v>1.6893255537358447E-3</v>
      </c>
      <c r="AD42" s="442">
        <v>2.8301871473798337E-3</v>
      </c>
      <c r="AE42" s="442">
        <v>1.8248115507684843E-4</v>
      </c>
      <c r="AF42" s="442">
        <v>1.7696076081758175E-3</v>
      </c>
      <c r="AG42" s="442">
        <v>7.4007420420878881E-5</v>
      </c>
      <c r="AH42" s="442">
        <v>2.2479837819147988E-3</v>
      </c>
      <c r="AI42" s="442">
        <v>3.001743269227006E-3</v>
      </c>
      <c r="AJ42" s="442">
        <v>1.4248524563531208E-3</v>
      </c>
      <c r="AK42" s="442">
        <v>4.5275775520442589E-3</v>
      </c>
      <c r="AL42" s="442">
        <v>1.1455162803882546E-3</v>
      </c>
      <c r="AM42" s="442">
        <v>1.3865864182220811E-3</v>
      </c>
      <c r="AN42" s="442">
        <v>1.0006100408389933</v>
      </c>
      <c r="AO42" s="442">
        <v>7.1216747458452184E-4</v>
      </c>
      <c r="AP42" s="318">
        <f t="shared" si="0"/>
        <v>1.0329472256172796</v>
      </c>
    </row>
    <row r="43" spans="1:42" ht="12.5" x14ac:dyDescent="0.2">
      <c r="A43" s="287">
        <v>39</v>
      </c>
      <c r="B43" s="272" t="s">
        <v>283</v>
      </c>
      <c r="C43" s="442">
        <v>5.0422173661513782E-3</v>
      </c>
      <c r="D43" s="442">
        <v>0</v>
      </c>
      <c r="E43" s="442">
        <v>1.0980048496602007E-2</v>
      </c>
      <c r="F43" s="442">
        <v>0</v>
      </c>
      <c r="G43" s="442">
        <v>8.1671767467407647E-3</v>
      </c>
      <c r="H43" s="442">
        <v>1.0358925070344464E-2</v>
      </c>
      <c r="I43" s="442">
        <v>5.4793223177232561E-4</v>
      </c>
      <c r="J43" s="442">
        <v>2.2958758701279685E-3</v>
      </c>
      <c r="K43" s="442">
        <v>1.4388212818994053E-4</v>
      </c>
      <c r="L43" s="442">
        <v>3.3327573833437847E-3</v>
      </c>
      <c r="M43" s="442">
        <v>1.0102283976970763E-2</v>
      </c>
      <c r="N43" s="442">
        <v>5.2353372156260479E-3</v>
      </c>
      <c r="O43" s="442">
        <v>3.946909204826788E-4</v>
      </c>
      <c r="P43" s="442">
        <v>4.0432413998763173E-3</v>
      </c>
      <c r="Q43" s="442">
        <v>9.1408649936393516E-3</v>
      </c>
      <c r="R43" s="442">
        <v>7.3184287198899732E-3</v>
      </c>
      <c r="S43" s="442">
        <v>3.3599541284568332E-4</v>
      </c>
      <c r="T43" s="442">
        <v>5.5820863436651172E-4</v>
      </c>
      <c r="U43" s="442">
        <v>3.9541708847774413E-3</v>
      </c>
      <c r="V43" s="442">
        <v>2.963344133080083E-4</v>
      </c>
      <c r="W43" s="442">
        <v>2.3321098399553646E-3</v>
      </c>
      <c r="X43" s="442">
        <v>4.4258399025952581E-3</v>
      </c>
      <c r="Y43" s="442">
        <v>1.6239376350113424E-2</v>
      </c>
      <c r="Z43" s="442">
        <v>3.0637220181951785E-3</v>
      </c>
      <c r="AA43" s="442">
        <v>1.2234881073601237E-2</v>
      </c>
      <c r="AB43" s="442">
        <v>2.5569602761581784E-2</v>
      </c>
      <c r="AC43" s="442">
        <v>9.7376791863366084E-3</v>
      </c>
      <c r="AD43" s="442">
        <v>9.2107948016509206E-3</v>
      </c>
      <c r="AE43" s="442">
        <v>8.322099343454763E-4</v>
      </c>
      <c r="AF43" s="442">
        <v>1.5026658586601772E-2</v>
      </c>
      <c r="AG43" s="442">
        <v>3.7170551903690482E-4</v>
      </c>
      <c r="AH43" s="442">
        <v>4.7582195514686565E-3</v>
      </c>
      <c r="AI43" s="442">
        <v>1.5117201227992745E-2</v>
      </c>
      <c r="AJ43" s="442">
        <v>5.3797969980216688E-3</v>
      </c>
      <c r="AK43" s="442">
        <v>9.4807341728273646E-3</v>
      </c>
      <c r="AL43" s="442">
        <v>5.7387588223701486E-3</v>
      </c>
      <c r="AM43" s="442">
        <v>4.8764816695921337E-3</v>
      </c>
      <c r="AN43" s="442">
        <v>7.2270514642664022E-3</v>
      </c>
      <c r="AO43" s="442">
        <v>1.0020307417942882</v>
      </c>
      <c r="AP43" s="318">
        <f t="shared" si="0"/>
        <v>0.23387119574560841</v>
      </c>
    </row>
    <row r="44" spans="1:42" ht="12.5" x14ac:dyDescent="0.2">
      <c r="A44" s="319">
        <v>40</v>
      </c>
      <c r="B44" s="320" t="s">
        <v>43</v>
      </c>
      <c r="C44" s="321">
        <f t="shared" ref="C44:AO44" si="1">SUM(C5:C42)</f>
        <v>1.1931282312031151</v>
      </c>
      <c r="D44" s="322">
        <f t="shared" si="1"/>
        <v>1.0146163215590744</v>
      </c>
      <c r="E44" s="322">
        <f t="shared" si="1"/>
        <v>1.115237048848726</v>
      </c>
      <c r="F44" s="322">
        <f t="shared" si="1"/>
        <v>1</v>
      </c>
      <c r="G44" s="322">
        <f t="shared" si="1"/>
        <v>1.3068458288338551</v>
      </c>
      <c r="H44" s="322">
        <f t="shared" si="1"/>
        <v>1.0731106926173335</v>
      </c>
      <c r="I44" s="322">
        <f t="shared" si="1"/>
        <v>1.0771315009598408</v>
      </c>
      <c r="J44" s="322">
        <f t="shared" si="1"/>
        <v>1.0633024534880393</v>
      </c>
      <c r="K44" s="322">
        <f t="shared" si="1"/>
        <v>1.0184884183579228</v>
      </c>
      <c r="L44" s="322">
        <f t="shared" si="1"/>
        <v>1.06374082504895</v>
      </c>
      <c r="M44" s="322">
        <f t="shared" si="1"/>
        <v>1.1063263882743348</v>
      </c>
      <c r="N44" s="322">
        <f t="shared" si="1"/>
        <v>1.0780637205248234</v>
      </c>
      <c r="O44" s="322">
        <f t="shared" si="1"/>
        <v>1.0695566185743948</v>
      </c>
      <c r="P44" s="322">
        <f t="shared" si="1"/>
        <v>1.066701724092866</v>
      </c>
      <c r="Q44" s="322">
        <f t="shared" si="1"/>
        <v>1.0666457366814472</v>
      </c>
      <c r="R44" s="322">
        <f t="shared" si="1"/>
        <v>1.0621214297376207</v>
      </c>
      <c r="S44" s="322">
        <f t="shared" si="1"/>
        <v>1.055043975649431</v>
      </c>
      <c r="T44" s="322">
        <f t="shared" si="1"/>
        <v>1.0789692341928305</v>
      </c>
      <c r="U44" s="322">
        <f t="shared" si="1"/>
        <v>1.119157600890498</v>
      </c>
      <c r="V44" s="322">
        <f t="shared" si="1"/>
        <v>1.0438790559610074</v>
      </c>
      <c r="W44" s="322">
        <f t="shared" si="1"/>
        <v>1.1020716576049374</v>
      </c>
      <c r="X44" s="322">
        <f t="shared" si="1"/>
        <v>1.1435538087023411</v>
      </c>
      <c r="Y44" s="322">
        <f t="shared" si="1"/>
        <v>1.0962487675809605</v>
      </c>
      <c r="Z44" s="322">
        <f t="shared" si="1"/>
        <v>1.1030636523766399</v>
      </c>
      <c r="AA44" s="322">
        <f t="shared" si="1"/>
        <v>1.2333286183448615</v>
      </c>
      <c r="AB44" s="322">
        <f t="shared" si="1"/>
        <v>1.0985797729257065</v>
      </c>
      <c r="AC44" s="322">
        <f t="shared" si="1"/>
        <v>1.0904168337252724</v>
      </c>
      <c r="AD44" s="322">
        <f t="shared" si="1"/>
        <v>1.0995917140002072</v>
      </c>
      <c r="AE44" s="322">
        <f t="shared" si="1"/>
        <v>1.048409564581736</v>
      </c>
      <c r="AF44" s="322">
        <f t="shared" si="1"/>
        <v>1.1077803149630407</v>
      </c>
      <c r="AG44" s="322">
        <f t="shared" si="1"/>
        <v>1.0918785810846154</v>
      </c>
      <c r="AH44" s="322">
        <f t="shared" si="1"/>
        <v>1.0925836743412802</v>
      </c>
      <c r="AI44" s="322">
        <f t="shared" si="1"/>
        <v>1.0977719917502526</v>
      </c>
      <c r="AJ44" s="322">
        <f t="shared" si="1"/>
        <v>1.1032314397407852</v>
      </c>
      <c r="AK44" s="322">
        <f t="shared" si="1"/>
        <v>1.1252066580364311</v>
      </c>
      <c r="AL44" s="322">
        <f t="shared" si="1"/>
        <v>1.0854568066497985</v>
      </c>
      <c r="AM44" s="322">
        <f t="shared" si="1"/>
        <v>1.1572154659691787</v>
      </c>
      <c r="AN44" s="322">
        <f t="shared" si="1"/>
        <v>1.5481246502337522</v>
      </c>
      <c r="AO44" s="322">
        <f t="shared" si="1"/>
        <v>0.3215641294991472</v>
      </c>
      <c r="AP44" s="323">
        <f t="shared" si="0"/>
        <v>42.096580778107906</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Y42"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0" t="s">
        <v>490</v>
      </c>
      <c r="B3" s="461"/>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0" t="s">
        <v>490</v>
      </c>
      <c r="B49" s="462"/>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0.14089760558296233</v>
      </c>
      <c r="E5" s="77">
        <f>$C$5*D5</f>
        <v>14.089760558296232</v>
      </c>
      <c r="F5" s="76">
        <f>分析係数表!C8</f>
        <v>0.75107940679556973</v>
      </c>
      <c r="G5" s="77">
        <f t="shared" ref="G5:G38" si="0">E5*F5</f>
        <v>10.58252900201675</v>
      </c>
      <c r="H5" s="77">
        <f t="array" ref="H5:H43">MMULT(逆行列係数!C5:AO43,'1'!G5:G43)</f>
        <v>12.067856887925277</v>
      </c>
      <c r="I5" s="77">
        <f t="shared" ref="I5:I38" si="1">C5+H5</f>
        <v>112.06785688792527</v>
      </c>
      <c r="J5" s="76">
        <f>分析係数表!G8</f>
        <v>0.11972085188304657</v>
      </c>
      <c r="K5" s="78">
        <f t="shared" ref="K5:K38" si="2">I5*J5</f>
        <v>13.416859295329761</v>
      </c>
      <c r="L5" s="79" t="s">
        <v>177</v>
      </c>
      <c r="M5" s="80" t="s">
        <v>177</v>
      </c>
      <c r="N5" s="81">
        <f>分析係数表!H8</f>
        <v>1.1750518547103371E-2</v>
      </c>
      <c r="O5" s="82">
        <f t="shared" ref="O5:O43" si="3">$M$44*N5</f>
        <v>0.11485784841963173</v>
      </c>
      <c r="P5" s="76">
        <f>分析係数表!C8</f>
        <v>0.75107940679556973</v>
      </c>
      <c r="Q5" s="82">
        <f t="shared" ref="Q5:Q38" si="4">O5*P5</f>
        <v>8.6267364656832463E-2</v>
      </c>
      <c r="R5" s="83">
        <f t="array" ref="R5:R43">MMULT(逆行列係数!C5:AO43,'1'!Q5:Q43)</f>
        <v>0.12180052985198812</v>
      </c>
      <c r="S5" s="84">
        <f t="shared" ref="S5:S38" si="5">I5+R5</f>
        <v>112.18965741777725</v>
      </c>
      <c r="T5" s="85">
        <f>分析係数表!F8</f>
        <v>0.45193117555047529</v>
      </c>
      <c r="U5" s="86">
        <f t="shared" ref="U5:U43" si="6">S5*T5</f>
        <v>50.702003761421174</v>
      </c>
      <c r="V5" s="87">
        <f>分析係数表!D8</f>
        <v>0.30718325111298278</v>
      </c>
      <c r="W5" s="167">
        <f t="shared" ref="W5:W43" si="7">ROUND(S5*V5,0)</f>
        <v>34</v>
      </c>
      <c r="X5" s="76">
        <f>分析係数表!E8</f>
        <v>0.19756948622307785</v>
      </c>
      <c r="Y5" s="166">
        <f t="shared" ref="Y5:Y43" si="8">ROUND(S5*X5,0)</f>
        <v>22</v>
      </c>
    </row>
    <row r="6" spans="1:25" x14ac:dyDescent="0.2">
      <c r="A6" s="6" t="s">
        <v>219</v>
      </c>
      <c r="B6" s="5" t="s">
        <v>265</v>
      </c>
      <c r="C6" s="90"/>
      <c r="D6" s="76">
        <f>投入係数表!C6</f>
        <v>1.203224642040669E-4</v>
      </c>
      <c r="E6" s="77">
        <f t="shared" ref="E6:E38" si="9">$C$5*D6</f>
        <v>1.203224642040669E-2</v>
      </c>
      <c r="F6" s="76">
        <f>分析係数表!C9</f>
        <v>5.0420168067226934E-2</v>
      </c>
      <c r="G6" s="77">
        <f t="shared" si="0"/>
        <v>6.0666788674319501E-4</v>
      </c>
      <c r="H6" s="77">
        <v>7.6896310240143044E-4</v>
      </c>
      <c r="I6" s="77">
        <f t="shared" si="1"/>
        <v>7.6896310240143044E-4</v>
      </c>
      <c r="J6" s="76">
        <f>分析係数表!G9</f>
        <v>0.2857142857142857</v>
      </c>
      <c r="K6" s="78">
        <f t="shared" si="2"/>
        <v>2.1970374354326582E-4</v>
      </c>
      <c r="L6" s="79"/>
      <c r="M6" s="80"/>
      <c r="N6" s="81">
        <f>分析係数表!H9</f>
        <v>6.077854420915537E-4</v>
      </c>
      <c r="O6" s="82">
        <f t="shared" si="3"/>
        <v>5.9409231941188832E-3</v>
      </c>
      <c r="P6" s="76">
        <f>分析係数表!C9</f>
        <v>5.0420168067226934E-2</v>
      </c>
      <c r="Q6" s="82">
        <f t="shared" si="4"/>
        <v>2.9954234592196075E-4</v>
      </c>
      <c r="R6" s="83">
        <v>3.4494701822566026E-4</v>
      </c>
      <c r="S6" s="84">
        <f t="shared" si="5"/>
        <v>1.1139101206270906E-3</v>
      </c>
      <c r="T6" s="85">
        <f>分析係数表!F9</f>
        <v>0.7142857142857143</v>
      </c>
      <c r="U6" s="86">
        <f t="shared" si="6"/>
        <v>7.9565008616220765E-4</v>
      </c>
      <c r="V6" s="87">
        <f>分析係数表!D9</f>
        <v>0.14285714285714285</v>
      </c>
      <c r="W6" s="167">
        <f t="shared" si="7"/>
        <v>0</v>
      </c>
      <c r="X6" s="76">
        <f>分析係数表!E9</f>
        <v>0</v>
      </c>
      <c r="Y6" s="166">
        <f t="shared" si="8"/>
        <v>0</v>
      </c>
    </row>
    <row r="7" spans="1:25" x14ac:dyDescent="0.2">
      <c r="A7" s="6" t="s">
        <v>220</v>
      </c>
      <c r="B7" s="5" t="s">
        <v>266</v>
      </c>
      <c r="C7" s="90"/>
      <c r="D7" s="76">
        <f>投入係数表!C7</f>
        <v>0</v>
      </c>
      <c r="E7" s="77">
        <f t="shared" si="9"/>
        <v>0</v>
      </c>
      <c r="F7" s="76">
        <f>分析係数表!C10</f>
        <v>1</v>
      </c>
      <c r="G7" s="77">
        <f t="shared" si="0"/>
        <v>0</v>
      </c>
      <c r="H7" s="77">
        <v>5.5254461257116194E-2</v>
      </c>
      <c r="I7" s="77">
        <f t="shared" si="1"/>
        <v>5.5254461257116194E-2</v>
      </c>
      <c r="J7" s="76">
        <f>分析係数表!G10</f>
        <v>0.17928858290304073</v>
      </c>
      <c r="K7" s="78">
        <f t="shared" si="2"/>
        <v>9.9064940578593285E-3</v>
      </c>
      <c r="L7" s="79"/>
      <c r="M7" s="80"/>
      <c r="N7" s="81">
        <f>分析係数表!H10</f>
        <v>1.1866287202739858E-3</v>
      </c>
      <c r="O7" s="82">
        <f t="shared" si="3"/>
        <v>1.1598945283755914E-2</v>
      </c>
      <c r="P7" s="76">
        <f>分析係数表!C10</f>
        <v>1</v>
      </c>
      <c r="Q7" s="82">
        <f t="shared" si="4"/>
        <v>1.1598945283755914E-2</v>
      </c>
      <c r="R7" s="83">
        <v>1.9329469375833595E-2</v>
      </c>
      <c r="S7" s="84">
        <f t="shared" si="5"/>
        <v>7.4583930632949796E-2</v>
      </c>
      <c r="T7" s="85">
        <f>分析係数表!F10</f>
        <v>0.51912411550965765</v>
      </c>
      <c r="U7" s="86">
        <f t="shared" si="6"/>
        <v>3.8718317021063722E-2</v>
      </c>
      <c r="V7" s="87">
        <f>分析係数表!D10</f>
        <v>0.10594759992350354</v>
      </c>
      <c r="W7" s="167">
        <f t="shared" si="7"/>
        <v>0</v>
      </c>
      <c r="X7" s="76">
        <f>分析係数表!E10</f>
        <v>0.11550965767833238</v>
      </c>
      <c r="Y7" s="166">
        <f t="shared" si="8"/>
        <v>0</v>
      </c>
    </row>
    <row r="8" spans="1:25" x14ac:dyDescent="0.2">
      <c r="A8" s="6" t="s">
        <v>221</v>
      </c>
      <c r="B8" s="5" t="s">
        <v>27</v>
      </c>
      <c r="C8" s="90"/>
      <c r="D8" s="76">
        <f>投入係数表!C8</f>
        <v>0</v>
      </c>
      <c r="E8" s="77">
        <f t="shared" si="9"/>
        <v>0</v>
      </c>
      <c r="F8" s="76">
        <f>分析係数表!C11</f>
        <v>1.2755102040816757E-3</v>
      </c>
      <c r="G8" s="77">
        <f t="shared" si="0"/>
        <v>0</v>
      </c>
      <c r="H8" s="77">
        <v>2.3492177246255995E-4</v>
      </c>
      <c r="I8" s="77">
        <f t="shared" si="1"/>
        <v>2.3492177246255995E-4</v>
      </c>
      <c r="J8" s="76">
        <f>分析係数表!G11</f>
        <v>0.5714285714285714</v>
      </c>
      <c r="K8" s="78">
        <f t="shared" si="2"/>
        <v>1.3424101283574853E-4</v>
      </c>
      <c r="L8" s="79"/>
      <c r="M8" s="80"/>
      <c r="N8" s="81">
        <f>分析係数表!H11</f>
        <v>-1.9294775939414404E-5</v>
      </c>
      <c r="O8" s="82">
        <f t="shared" si="3"/>
        <v>-1.8860073632123438E-4</v>
      </c>
      <c r="P8" s="76">
        <f>分析係数表!C11</f>
        <v>1.2755102040816757E-3</v>
      </c>
      <c r="Q8" s="82">
        <f t="shared" si="4"/>
        <v>-2.4056216367505195E-7</v>
      </c>
      <c r="R8" s="83">
        <v>5.2800493178287274E-5</v>
      </c>
      <c r="S8" s="84">
        <f t="shared" si="5"/>
        <v>2.8772226564084723E-4</v>
      </c>
      <c r="T8" s="85">
        <f>分析係数表!F11</f>
        <v>0.8571428571428571</v>
      </c>
      <c r="U8" s="86">
        <f t="shared" si="6"/>
        <v>2.466190848350119E-4</v>
      </c>
      <c r="V8" s="87">
        <f>分析係数表!D11</f>
        <v>0.14285714285714285</v>
      </c>
      <c r="W8" s="167">
        <f t="shared" si="7"/>
        <v>0</v>
      </c>
      <c r="X8" s="76">
        <f>分析係数表!E11</f>
        <v>0</v>
      </c>
      <c r="Y8" s="166">
        <f t="shared" si="8"/>
        <v>0</v>
      </c>
    </row>
    <row r="9" spans="1:25" x14ac:dyDescent="0.2">
      <c r="A9" s="6" t="s">
        <v>222</v>
      </c>
      <c r="B9" s="5" t="s">
        <v>190</v>
      </c>
      <c r="C9" s="90"/>
      <c r="D9" s="76">
        <f>投入係数表!C9</f>
        <v>0.13187342076765732</v>
      </c>
      <c r="E9" s="77">
        <f t="shared" si="9"/>
        <v>13.187342076765733</v>
      </c>
      <c r="F9" s="76">
        <f>分析係数表!C12</f>
        <v>9.1502903081732923E-2</v>
      </c>
      <c r="G9" s="77">
        <f t="shared" si="0"/>
        <v>1.2066800839559535</v>
      </c>
      <c r="H9" s="77">
        <v>1.3793426952075196</v>
      </c>
      <c r="I9" s="77">
        <f t="shared" si="1"/>
        <v>1.3793426952075196</v>
      </c>
      <c r="J9" s="76">
        <f>分析係数表!G12</f>
        <v>0.14161426479455594</v>
      </c>
      <c r="K9" s="78">
        <f t="shared" si="2"/>
        <v>0.19533460168155414</v>
      </c>
      <c r="L9" s="79"/>
      <c r="M9" s="80"/>
      <c r="N9" s="81">
        <f>分析係数表!H12</f>
        <v>9.0270609232550286E-2</v>
      </c>
      <c r="O9" s="82">
        <f t="shared" si="3"/>
        <v>0.88236854487889504</v>
      </c>
      <c r="P9" s="76">
        <f>分析係数表!C12</f>
        <v>9.1502903081732923E-2</v>
      </c>
      <c r="Q9" s="82">
        <f t="shared" si="4"/>
        <v>8.0739283444423243E-2</v>
      </c>
      <c r="R9" s="83">
        <v>9.1813309323377917E-2</v>
      </c>
      <c r="S9" s="84">
        <f t="shared" si="5"/>
        <v>1.4711560045308976</v>
      </c>
      <c r="T9" s="85">
        <f>分析係数表!F12</f>
        <v>0.30579722628994743</v>
      </c>
      <c r="U9" s="86">
        <f t="shared" si="6"/>
        <v>0.44987542562534982</v>
      </c>
      <c r="V9" s="87">
        <f>分析係数表!D12</f>
        <v>8.803514514600741E-2</v>
      </c>
      <c r="W9" s="167">
        <f t="shared" si="7"/>
        <v>0</v>
      </c>
      <c r="X9" s="76">
        <f>分析係数表!E12</f>
        <v>7.1754673098458094E-2</v>
      </c>
      <c r="Y9" s="166">
        <f t="shared" si="8"/>
        <v>0</v>
      </c>
    </row>
    <row r="10" spans="1:25" x14ac:dyDescent="0.2">
      <c r="A10" s="6" t="s">
        <v>223</v>
      </c>
      <c r="B10" s="5" t="s">
        <v>28</v>
      </c>
      <c r="C10" s="90"/>
      <c r="D10" s="76">
        <f>投入係数表!C10</f>
        <v>4.2112862471423412E-3</v>
      </c>
      <c r="E10" s="77">
        <f t="shared" si="9"/>
        <v>0.42112862471423412</v>
      </c>
      <c r="F10" s="76">
        <f>分析係数表!C13</f>
        <v>0</v>
      </c>
      <c r="G10" s="77">
        <f t="shared" si="0"/>
        <v>0</v>
      </c>
      <c r="H10" s="77">
        <v>0</v>
      </c>
      <c r="I10" s="77">
        <f t="shared" si="1"/>
        <v>0</v>
      </c>
      <c r="J10" s="76">
        <f>分析係数表!G13</f>
        <v>0.24752475247524752</v>
      </c>
      <c r="K10" s="78">
        <f t="shared" si="2"/>
        <v>0</v>
      </c>
      <c r="L10" s="79"/>
      <c r="M10" s="80"/>
      <c r="N10" s="81">
        <f>分析係数表!H13</f>
        <v>1.3593169649317447E-2</v>
      </c>
      <c r="O10" s="82">
        <f t="shared" si="3"/>
        <v>0.13286921873830962</v>
      </c>
      <c r="P10" s="76">
        <f>分析係数表!C13</f>
        <v>0</v>
      </c>
      <c r="Q10" s="82">
        <f t="shared" si="4"/>
        <v>0</v>
      </c>
      <c r="R10" s="83">
        <v>0</v>
      </c>
      <c r="S10" s="84">
        <f t="shared" si="5"/>
        <v>0</v>
      </c>
      <c r="T10" s="85">
        <f>分析係数表!F13</f>
        <v>0.38613861386138615</v>
      </c>
      <c r="U10" s="86">
        <f t="shared" si="6"/>
        <v>0</v>
      </c>
      <c r="V10" s="87">
        <f>分析係数表!D13</f>
        <v>0.74257425742574257</v>
      </c>
      <c r="W10" s="167">
        <f t="shared" si="7"/>
        <v>0</v>
      </c>
      <c r="X10" s="76">
        <f>分析係数表!E13</f>
        <v>0.65346534653465349</v>
      </c>
      <c r="Y10" s="166">
        <f t="shared" si="8"/>
        <v>0</v>
      </c>
    </row>
    <row r="11" spans="1:25" x14ac:dyDescent="0.2">
      <c r="A11" s="6" t="s">
        <v>224</v>
      </c>
      <c r="B11" s="5" t="s">
        <v>267</v>
      </c>
      <c r="C11" s="90"/>
      <c r="D11" s="76">
        <f>投入係数表!C11</f>
        <v>2.6952231981710987E-2</v>
      </c>
      <c r="E11" s="77">
        <f t="shared" si="9"/>
        <v>2.6952231981710986</v>
      </c>
      <c r="F11" s="76">
        <f>分析係数表!C14</f>
        <v>8.6714152988541793E-3</v>
      </c>
      <c r="G11" s="77">
        <f t="shared" si="0"/>
        <v>2.3371399674447554E-2</v>
      </c>
      <c r="H11" s="77">
        <v>2.7426282775089388E-2</v>
      </c>
      <c r="I11" s="77">
        <f t="shared" si="1"/>
        <v>2.7426282775089388E-2</v>
      </c>
      <c r="J11" s="76">
        <f>分析係数表!G14</f>
        <v>0.2</v>
      </c>
      <c r="K11" s="78">
        <f t="shared" si="2"/>
        <v>5.485256555017878E-3</v>
      </c>
      <c r="L11" s="79"/>
      <c r="M11" s="80"/>
      <c r="N11" s="81">
        <f>分析係数表!H14</f>
        <v>1.1383917804254498E-3</v>
      </c>
      <c r="O11" s="82">
        <f t="shared" si="3"/>
        <v>1.1127443442952828E-2</v>
      </c>
      <c r="P11" s="76">
        <f>分析係数表!C14</f>
        <v>8.6714152988541793E-3</v>
      </c>
      <c r="Q11" s="82">
        <f t="shared" si="4"/>
        <v>9.6490683308355773E-5</v>
      </c>
      <c r="R11" s="83">
        <v>7.7297310229302771E-4</v>
      </c>
      <c r="S11" s="84">
        <f t="shared" si="5"/>
        <v>2.8199255877382416E-2</v>
      </c>
      <c r="T11" s="85">
        <f>分析係数表!F14</f>
        <v>0.33888888888888891</v>
      </c>
      <c r="U11" s="86">
        <f t="shared" si="6"/>
        <v>9.5564144917795971E-3</v>
      </c>
      <c r="V11" s="87">
        <f>分析係数表!D14</f>
        <v>0.15</v>
      </c>
      <c r="W11" s="167">
        <f t="shared" si="7"/>
        <v>0</v>
      </c>
      <c r="X11" s="76">
        <f>分析係数表!E14</f>
        <v>7.2222222222222215E-2</v>
      </c>
      <c r="Y11" s="166">
        <f t="shared" si="8"/>
        <v>0</v>
      </c>
    </row>
    <row r="12" spans="1:25" x14ac:dyDescent="0.2">
      <c r="A12" s="6" t="s">
        <v>225</v>
      </c>
      <c r="B12" s="5" t="s">
        <v>29</v>
      </c>
      <c r="C12" s="90"/>
      <c r="D12" s="76">
        <f>投入係数表!C12</f>
        <v>6.7861869811093725E-2</v>
      </c>
      <c r="E12" s="77">
        <f t="shared" si="9"/>
        <v>6.7861869811093722</v>
      </c>
      <c r="F12" s="76">
        <f>分析係数表!C15</f>
        <v>0</v>
      </c>
      <c r="G12" s="77">
        <f t="shared" si="0"/>
        <v>0</v>
      </c>
      <c r="H12" s="77">
        <v>0</v>
      </c>
      <c r="I12" s="77">
        <f t="shared" si="1"/>
        <v>0</v>
      </c>
      <c r="J12" s="76">
        <f>分析係数表!G15</f>
        <v>9.5574757789997383E-2</v>
      </c>
      <c r="K12" s="78">
        <f t="shared" si="2"/>
        <v>0</v>
      </c>
      <c r="L12" s="79"/>
      <c r="M12" s="80"/>
      <c r="N12" s="81">
        <f>分析係数表!H15</f>
        <v>8.3642853697361436E-3</v>
      </c>
      <c r="O12" s="82">
        <f t="shared" si="3"/>
        <v>8.1758419195255103E-2</v>
      </c>
      <c r="P12" s="76">
        <f>分析係数表!C15</f>
        <v>0</v>
      </c>
      <c r="Q12" s="82">
        <f t="shared" si="4"/>
        <v>0</v>
      </c>
      <c r="R12" s="83">
        <v>0</v>
      </c>
      <c r="S12" s="84">
        <f t="shared" si="5"/>
        <v>0</v>
      </c>
      <c r="T12" s="85">
        <f>分析係数表!F15</f>
        <v>0.30426813301911493</v>
      </c>
      <c r="U12" s="86">
        <f t="shared" si="6"/>
        <v>0</v>
      </c>
      <c r="V12" s="87">
        <f>分析係数表!D15</f>
        <v>2.9065200314218383E-2</v>
      </c>
      <c r="W12" s="167">
        <f t="shared" si="7"/>
        <v>0</v>
      </c>
      <c r="X12" s="76">
        <f>分析係数表!E15</f>
        <v>2.5923016496465043E-2</v>
      </c>
      <c r="Y12" s="166">
        <f t="shared" si="8"/>
        <v>0</v>
      </c>
    </row>
    <row r="13" spans="1:25" x14ac:dyDescent="0.2">
      <c r="A13" s="6" t="s">
        <v>226</v>
      </c>
      <c r="B13" s="5" t="s">
        <v>30</v>
      </c>
      <c r="C13" s="90"/>
      <c r="D13" s="76">
        <f>投入係数表!C13</f>
        <v>7.0990253880399467E-3</v>
      </c>
      <c r="E13" s="77">
        <f t="shared" si="9"/>
        <v>0.70990253880399468</v>
      </c>
      <c r="F13" s="76">
        <f>分析係数表!C16</f>
        <v>2.5322997416020621E-2</v>
      </c>
      <c r="G13" s="77">
        <f t="shared" si="0"/>
        <v>1.7976860155760034E-2</v>
      </c>
      <c r="H13" s="77">
        <v>2.2431661349355418E-2</v>
      </c>
      <c r="I13" s="77">
        <f t="shared" si="1"/>
        <v>2.2431661349355418E-2</v>
      </c>
      <c r="J13" s="76">
        <f>分析係数表!G16</f>
        <v>3.2710280373831772E-2</v>
      </c>
      <c r="K13" s="78">
        <f t="shared" si="2"/>
        <v>7.3374593198826125E-4</v>
      </c>
      <c r="L13" s="79"/>
      <c r="M13" s="80"/>
      <c r="N13" s="81">
        <f>分析係数表!H16</f>
        <v>1.6091843133471614E-2</v>
      </c>
      <c r="O13" s="82">
        <f t="shared" si="3"/>
        <v>0.15729301409190949</v>
      </c>
      <c r="P13" s="76">
        <f>分析係数表!C16</f>
        <v>2.5322997416020621E-2</v>
      </c>
      <c r="Q13" s="82">
        <f t="shared" si="4"/>
        <v>3.983130589407519E-3</v>
      </c>
      <c r="R13" s="83">
        <v>4.7194199101055385E-3</v>
      </c>
      <c r="S13" s="84">
        <f t="shared" si="5"/>
        <v>2.7151081259460957E-2</v>
      </c>
      <c r="T13" s="85">
        <f>分析係数表!F16</f>
        <v>0.28504672897196259</v>
      </c>
      <c r="U13" s="86">
        <f t="shared" si="6"/>
        <v>7.7393269010612997E-3</v>
      </c>
      <c r="V13" s="87">
        <f>分析係数表!D16</f>
        <v>2.8037383177570093E-2</v>
      </c>
      <c r="W13" s="167">
        <f t="shared" si="7"/>
        <v>0</v>
      </c>
      <c r="X13" s="76">
        <f>分析係数表!E16</f>
        <v>1.8691588785046728E-2</v>
      </c>
      <c r="Y13" s="166">
        <f t="shared" si="8"/>
        <v>0</v>
      </c>
    </row>
    <row r="14" spans="1:25" x14ac:dyDescent="0.2">
      <c r="A14" s="6" t="s">
        <v>2</v>
      </c>
      <c r="B14" s="5" t="s">
        <v>364</v>
      </c>
      <c r="C14" s="90"/>
      <c r="D14" s="76">
        <f>投入係数表!C14</f>
        <v>8.181927565876549E-3</v>
      </c>
      <c r="E14" s="77">
        <f t="shared" si="9"/>
        <v>0.81819275658765489</v>
      </c>
      <c r="F14" s="76">
        <f>分析係数表!C17</f>
        <v>1.516108654453574E-2</v>
      </c>
      <c r="G14" s="77">
        <f t="shared" si="0"/>
        <v>1.24046911927377E-2</v>
      </c>
      <c r="H14" s="77">
        <v>1.5140157283959538E-2</v>
      </c>
      <c r="I14" s="77">
        <f t="shared" si="1"/>
        <v>1.5140157283959538E-2</v>
      </c>
      <c r="J14" s="76">
        <f>分析係数表!G17</f>
        <v>0.22093023255813954</v>
      </c>
      <c r="K14" s="78">
        <f t="shared" si="2"/>
        <v>3.3449184697119908E-3</v>
      </c>
      <c r="L14" s="79"/>
      <c r="M14" s="80"/>
      <c r="N14" s="81">
        <f>分析係数表!H17</f>
        <v>2.7205634074574307E-3</v>
      </c>
      <c r="O14" s="82">
        <f t="shared" si="3"/>
        <v>2.6592703821294045E-2</v>
      </c>
      <c r="P14" s="76">
        <f>分析係数表!C17</f>
        <v>1.516108654453574E-2</v>
      </c>
      <c r="Q14" s="82">
        <f t="shared" si="4"/>
        <v>4.0317428408784533E-4</v>
      </c>
      <c r="R14" s="83">
        <v>8.9793063227922845E-4</v>
      </c>
      <c r="S14" s="84">
        <f t="shared" si="5"/>
        <v>1.6038087916238765E-2</v>
      </c>
      <c r="T14" s="85">
        <f>分析係数表!F17</f>
        <v>0.34593023255813954</v>
      </c>
      <c r="U14" s="86">
        <f t="shared" si="6"/>
        <v>5.5480594826523635E-3</v>
      </c>
      <c r="V14" s="87">
        <f>分析係数表!D17</f>
        <v>0.13372093023255813</v>
      </c>
      <c r="W14" s="167">
        <f t="shared" si="7"/>
        <v>0</v>
      </c>
      <c r="X14" s="76">
        <f>分析係数表!E17</f>
        <v>0.10174418604651163</v>
      </c>
      <c r="Y14" s="166">
        <f t="shared" si="8"/>
        <v>0</v>
      </c>
    </row>
    <row r="15" spans="1:25" x14ac:dyDescent="0.2">
      <c r="A15" s="6" t="s">
        <v>3</v>
      </c>
      <c r="B15" s="5" t="s">
        <v>31</v>
      </c>
      <c r="C15" s="90"/>
      <c r="D15" s="76">
        <f>投入係数表!C15</f>
        <v>2.6470942124894718E-3</v>
      </c>
      <c r="E15" s="77">
        <f t="shared" si="9"/>
        <v>0.2647094212489472</v>
      </c>
      <c r="F15" s="76">
        <f>分析係数表!C18</f>
        <v>0.19618745035742657</v>
      </c>
      <c r="G15" s="77">
        <f t="shared" si="0"/>
        <v>5.1932666440420945E-2</v>
      </c>
      <c r="H15" s="77">
        <v>6.5008494726578839E-2</v>
      </c>
      <c r="I15" s="77">
        <f t="shared" si="1"/>
        <v>6.5008494726578839E-2</v>
      </c>
      <c r="J15" s="76">
        <f>分析係数表!G18</f>
        <v>0.21566025215660253</v>
      </c>
      <c r="K15" s="78">
        <f t="shared" si="2"/>
        <v>1.4019748365055158E-2</v>
      </c>
      <c r="L15" s="79"/>
      <c r="M15" s="80"/>
      <c r="N15" s="81">
        <f>分析係数表!H18</f>
        <v>4.341324586368241E-4</v>
      </c>
      <c r="O15" s="82">
        <f t="shared" si="3"/>
        <v>4.2435165672277736E-3</v>
      </c>
      <c r="P15" s="76">
        <f>分析係数表!C18</f>
        <v>0.19618745035742657</v>
      </c>
      <c r="Q15" s="82">
        <f t="shared" si="4"/>
        <v>8.3252469587391607E-4</v>
      </c>
      <c r="R15" s="83">
        <v>2.5136109134021476E-3</v>
      </c>
      <c r="S15" s="84">
        <f t="shared" si="5"/>
        <v>6.7522105639980984E-2</v>
      </c>
      <c r="T15" s="85">
        <f>分析係数表!F18</f>
        <v>0.46051758460517583</v>
      </c>
      <c r="U15" s="86">
        <f t="shared" si="6"/>
        <v>3.1095116996779564E-2</v>
      </c>
      <c r="V15" s="87">
        <f>分析係数表!D18</f>
        <v>0.10152621101526212</v>
      </c>
      <c r="W15" s="167">
        <f t="shared" si="7"/>
        <v>0</v>
      </c>
      <c r="X15" s="76">
        <f>分析係数表!E18</f>
        <v>9.0245520902455204E-2</v>
      </c>
      <c r="Y15" s="166">
        <f t="shared" si="8"/>
        <v>0</v>
      </c>
    </row>
    <row r="16" spans="1:25" x14ac:dyDescent="0.2">
      <c r="A16" s="6" t="s">
        <v>4</v>
      </c>
      <c r="B16" s="5" t="s">
        <v>32</v>
      </c>
      <c r="C16" s="90"/>
      <c r="D16" s="76">
        <f>投入係数表!C16</f>
        <v>0</v>
      </c>
      <c r="E16" s="77">
        <f t="shared" si="9"/>
        <v>0</v>
      </c>
      <c r="F16" s="76">
        <f>分析係数表!C19</f>
        <v>5.4503729202524331E-2</v>
      </c>
      <c r="G16" s="77">
        <f t="shared" si="0"/>
        <v>0</v>
      </c>
      <c r="H16" s="77">
        <v>8.0851670587514003E-4</v>
      </c>
      <c r="I16" s="77">
        <f t="shared" si="1"/>
        <v>8.0851670587514003E-4</v>
      </c>
      <c r="J16" s="76">
        <f>分析係数表!G19</f>
        <v>5.7142857142857141E-2</v>
      </c>
      <c r="K16" s="78">
        <f t="shared" si="2"/>
        <v>4.6200954621436572E-5</v>
      </c>
      <c r="L16" s="79"/>
      <c r="M16" s="80"/>
      <c r="N16" s="81">
        <f>分析係数表!H19</f>
        <v>-1.1576865563648642E-4</v>
      </c>
      <c r="O16" s="82">
        <f t="shared" si="3"/>
        <v>-1.1316044179274063E-3</v>
      </c>
      <c r="P16" s="76">
        <f>分析係数表!C19</f>
        <v>5.4503729202524331E-2</v>
      </c>
      <c r="Q16" s="82">
        <f t="shared" si="4"/>
        <v>-6.1676660759095521E-5</v>
      </c>
      <c r="R16" s="83">
        <v>3.3101729223153386E-4</v>
      </c>
      <c r="S16" s="84">
        <f t="shared" si="5"/>
        <v>1.139533998106674E-3</v>
      </c>
      <c r="T16" s="85">
        <f>分析係数表!F19</f>
        <v>0.24047619047619048</v>
      </c>
      <c r="U16" s="86">
        <f t="shared" si="6"/>
        <v>2.7403079478279543E-4</v>
      </c>
      <c r="V16" s="87">
        <f>分析係数表!D19</f>
        <v>7.3809523809523811E-2</v>
      </c>
      <c r="W16" s="167">
        <f t="shared" si="7"/>
        <v>0</v>
      </c>
      <c r="X16" s="76">
        <f>分析係数表!E19</f>
        <v>0.05</v>
      </c>
      <c r="Y16" s="166">
        <f t="shared" si="8"/>
        <v>0</v>
      </c>
    </row>
    <row r="17" spans="1:25" x14ac:dyDescent="0.2">
      <c r="A17" s="6" t="s">
        <v>5</v>
      </c>
      <c r="B17" s="5" t="s">
        <v>33</v>
      </c>
      <c r="C17" s="90"/>
      <c r="D17" s="76">
        <f>投入係数表!C17</f>
        <v>0</v>
      </c>
      <c r="E17" s="77">
        <f t="shared" si="9"/>
        <v>0</v>
      </c>
      <c r="F17" s="76">
        <f>分析係数表!C20</f>
        <v>8.1453634085213444E-3</v>
      </c>
      <c r="G17" s="77">
        <f t="shared" si="0"/>
        <v>0</v>
      </c>
      <c r="H17" s="77">
        <v>1.1294185021465549E-4</v>
      </c>
      <c r="I17" s="77">
        <f t="shared" si="1"/>
        <v>1.1294185021465549E-4</v>
      </c>
      <c r="J17" s="76">
        <f>分析係数表!G20</f>
        <v>0.10256410256410256</v>
      </c>
      <c r="K17" s="78">
        <f t="shared" si="2"/>
        <v>1.1583779509195435E-5</v>
      </c>
      <c r="L17" s="79"/>
      <c r="M17" s="80"/>
      <c r="N17" s="81">
        <f>分析係数表!H20</f>
        <v>5.4025372630360328E-4</v>
      </c>
      <c r="O17" s="82">
        <f t="shared" si="3"/>
        <v>5.2808206169945625E-3</v>
      </c>
      <c r="P17" s="76">
        <f>分析係数表!C20</f>
        <v>8.1453634085213444E-3</v>
      </c>
      <c r="Q17" s="82">
        <f t="shared" si="4"/>
        <v>4.3014203020632619E-5</v>
      </c>
      <c r="R17" s="83">
        <v>1.223776874460511E-4</v>
      </c>
      <c r="S17" s="84">
        <f t="shared" si="5"/>
        <v>2.3531953766070659E-4</v>
      </c>
      <c r="T17" s="85">
        <f>分析係数表!F20</f>
        <v>0.23076923076923078</v>
      </c>
      <c r="U17" s="86">
        <f t="shared" si="6"/>
        <v>5.4304508690932293E-5</v>
      </c>
      <c r="V17" s="87">
        <f>分析係数表!D20</f>
        <v>8.9743589743589744E-2</v>
      </c>
      <c r="W17" s="167">
        <f t="shared" si="7"/>
        <v>0</v>
      </c>
      <c r="X17" s="76">
        <f>分析係数表!E20</f>
        <v>6.4102564102564097E-2</v>
      </c>
      <c r="Y17" s="166">
        <f t="shared" si="8"/>
        <v>0</v>
      </c>
    </row>
    <row r="18" spans="1:25" x14ac:dyDescent="0.2">
      <c r="A18" s="6" t="s">
        <v>6</v>
      </c>
      <c r="B18" s="5" t="s">
        <v>34</v>
      </c>
      <c r="C18" s="90"/>
      <c r="D18" s="76">
        <f>投入係数表!C18</f>
        <v>1.3235471062447359E-3</v>
      </c>
      <c r="E18" s="77">
        <f t="shared" si="9"/>
        <v>0.1323547106244736</v>
      </c>
      <c r="F18" s="76">
        <f>分析係数表!C21</f>
        <v>1.4319809069212375E-2</v>
      </c>
      <c r="G18" s="77">
        <f t="shared" si="0"/>
        <v>1.8952941855533165E-3</v>
      </c>
      <c r="H18" s="77">
        <v>3.0494162548049728E-3</v>
      </c>
      <c r="I18" s="77">
        <f t="shared" si="1"/>
        <v>3.0494162548049728E-3</v>
      </c>
      <c r="J18" s="76">
        <f>分析係数表!G21</f>
        <v>0.28315412186379929</v>
      </c>
      <c r="K18" s="78">
        <f t="shared" si="2"/>
        <v>8.6345478182649768E-4</v>
      </c>
      <c r="L18" s="79"/>
      <c r="M18" s="80"/>
      <c r="N18" s="81">
        <f>分析係数表!H21</f>
        <v>8.9720708118276973E-4</v>
      </c>
      <c r="O18" s="82">
        <f t="shared" si="3"/>
        <v>8.7699342389373977E-3</v>
      </c>
      <c r="P18" s="76">
        <f>分析係数表!C21</f>
        <v>1.4319809069212375E-2</v>
      </c>
      <c r="Q18" s="82">
        <f t="shared" si="4"/>
        <v>1.2558378385113186E-4</v>
      </c>
      <c r="R18" s="83">
        <v>3.3141519047609854E-4</v>
      </c>
      <c r="S18" s="84">
        <f t="shared" si="5"/>
        <v>3.3808314452810715E-3</v>
      </c>
      <c r="T18" s="85">
        <f>分析係数表!F21</f>
        <v>0.4265232974910394</v>
      </c>
      <c r="U18" s="86">
        <f t="shared" si="6"/>
        <v>1.4420033763026792E-3</v>
      </c>
      <c r="V18" s="87">
        <f>分析係数表!D21</f>
        <v>0.22580645161290322</v>
      </c>
      <c r="W18" s="167">
        <f t="shared" si="7"/>
        <v>0</v>
      </c>
      <c r="X18" s="76">
        <f>分析係数表!E21</f>
        <v>0.13261648745519714</v>
      </c>
      <c r="Y18" s="166">
        <f t="shared" si="8"/>
        <v>0</v>
      </c>
    </row>
    <row r="19" spans="1:25" x14ac:dyDescent="0.2">
      <c r="A19" s="6" t="s">
        <v>7</v>
      </c>
      <c r="B19" s="5" t="s">
        <v>268</v>
      </c>
      <c r="C19" s="90"/>
      <c r="D19" s="76">
        <f>投入係数表!C19</f>
        <v>0</v>
      </c>
      <c r="E19" s="77">
        <f t="shared" si="9"/>
        <v>0</v>
      </c>
      <c r="F19" s="76">
        <f>分析係数表!C22</f>
        <v>8.8888888888888351E-3</v>
      </c>
      <c r="G19" s="77">
        <f t="shared" si="0"/>
        <v>0</v>
      </c>
      <c r="H19" s="77">
        <v>8.9784580722771458E-5</v>
      </c>
      <c r="I19" s="77">
        <f t="shared" si="1"/>
        <v>8.9784580722771458E-5</v>
      </c>
      <c r="J19" s="76">
        <f>分析係数表!G22</f>
        <v>0.19767441860465115</v>
      </c>
      <c r="K19" s="78">
        <f t="shared" si="2"/>
        <v>1.7748114794036219E-5</v>
      </c>
      <c r="L19" s="79"/>
      <c r="M19" s="80"/>
      <c r="N19" s="81">
        <f>分析係数表!H22</f>
        <v>3.8589551878828809E-5</v>
      </c>
      <c r="O19" s="82">
        <f t="shared" si="3"/>
        <v>3.7720147264246875E-4</v>
      </c>
      <c r="P19" s="76">
        <f>分析係数表!C22</f>
        <v>8.8888888888888351E-3</v>
      </c>
      <c r="Q19" s="82">
        <f t="shared" si="4"/>
        <v>3.3529019790441463E-6</v>
      </c>
      <c r="R19" s="83">
        <v>3.379162155665148E-5</v>
      </c>
      <c r="S19" s="84">
        <f t="shared" si="5"/>
        <v>1.2357620227942295E-4</v>
      </c>
      <c r="T19" s="85">
        <f>分析係数表!F22</f>
        <v>0.41860465116279072</v>
      </c>
      <c r="U19" s="86">
        <f t="shared" si="6"/>
        <v>5.1729573047200308E-5</v>
      </c>
      <c r="V19" s="87">
        <f>分析係数表!D22</f>
        <v>6.1046511627906974E-2</v>
      </c>
      <c r="W19" s="167">
        <f t="shared" si="7"/>
        <v>0</v>
      </c>
      <c r="X19" s="76">
        <f>分析係数表!E22</f>
        <v>3.7790697674418602E-2</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0.2156319290465632</v>
      </c>
      <c r="K20" s="78">
        <f t="shared" si="2"/>
        <v>0</v>
      </c>
      <c r="L20" s="79"/>
      <c r="M20" s="80"/>
      <c r="N20" s="81">
        <f>分析係数表!H23</f>
        <v>2.8942163909121605E-5</v>
      </c>
      <c r="O20" s="82">
        <f t="shared" si="3"/>
        <v>2.8290110448185156E-4</v>
      </c>
      <c r="P20" s="76">
        <f>分析係数表!C23</f>
        <v>0</v>
      </c>
      <c r="Q20" s="82">
        <f t="shared" si="4"/>
        <v>0</v>
      </c>
      <c r="R20" s="83">
        <v>0</v>
      </c>
      <c r="S20" s="84">
        <f t="shared" si="5"/>
        <v>0</v>
      </c>
      <c r="T20" s="85">
        <f>分析係数表!F23</f>
        <v>0.44096452328159647</v>
      </c>
      <c r="U20" s="86">
        <f t="shared" si="6"/>
        <v>0</v>
      </c>
      <c r="V20" s="87">
        <f>分析係数表!D23</f>
        <v>2.8547671840354769E-2</v>
      </c>
      <c r="W20" s="167">
        <f t="shared" si="7"/>
        <v>0</v>
      </c>
      <c r="X20" s="76">
        <f>分析係数表!E23</f>
        <v>2.5221729490022174E-2</v>
      </c>
      <c r="Y20" s="166">
        <f t="shared" si="8"/>
        <v>0</v>
      </c>
    </row>
    <row r="21" spans="1:25" x14ac:dyDescent="0.2">
      <c r="A21" s="6" t="s">
        <v>9</v>
      </c>
      <c r="B21" s="5" t="s">
        <v>270</v>
      </c>
      <c r="C21" s="90"/>
      <c r="D21" s="76">
        <f>投入係数表!C21</f>
        <v>3.6096739261220069E-4</v>
      </c>
      <c r="E21" s="77">
        <f t="shared" si="9"/>
        <v>3.6096739261220069E-2</v>
      </c>
      <c r="F21" s="76">
        <f>分析係数表!C24</f>
        <v>3.6742192284139663E-2</v>
      </c>
      <c r="G21" s="77">
        <f t="shared" si="0"/>
        <v>1.3262733347662013E-3</v>
      </c>
      <c r="H21" s="77">
        <v>1.8759143968108676E-3</v>
      </c>
      <c r="I21" s="77">
        <f t="shared" si="1"/>
        <v>1.8759143968108676E-3</v>
      </c>
      <c r="J21" s="76">
        <f>分析係数表!G24</f>
        <v>0.21568627450980393</v>
      </c>
      <c r="K21" s="78">
        <f t="shared" si="2"/>
        <v>4.0460898754744203E-4</v>
      </c>
      <c r="L21" s="79"/>
      <c r="M21" s="80"/>
      <c r="N21" s="81">
        <f>分析係数表!H24</f>
        <v>3.6660074284887369E-4</v>
      </c>
      <c r="O21" s="82">
        <f t="shared" si="3"/>
        <v>3.5834139901034534E-3</v>
      </c>
      <c r="P21" s="76">
        <f>分析係数表!C24</f>
        <v>3.6742192284139663E-2</v>
      </c>
      <c r="Q21" s="82">
        <f t="shared" si="4"/>
        <v>1.3166248585805724E-4</v>
      </c>
      <c r="R21" s="83">
        <v>5.209687981100736E-4</v>
      </c>
      <c r="S21" s="84">
        <f t="shared" si="5"/>
        <v>2.3968831949209412E-3</v>
      </c>
      <c r="T21" s="85">
        <f>分析係数表!F24</f>
        <v>0.41176470588235292</v>
      </c>
      <c r="U21" s="86">
        <f t="shared" si="6"/>
        <v>9.8695190379097567E-4</v>
      </c>
      <c r="V21" s="87">
        <f>分析係数表!D24</f>
        <v>8.8235294117647065E-2</v>
      </c>
      <c r="W21" s="167">
        <f t="shared" si="7"/>
        <v>0</v>
      </c>
      <c r="X21" s="76">
        <f>分析係数表!E24</f>
        <v>6.8627450980392163E-2</v>
      </c>
      <c r="Y21" s="166">
        <f t="shared" si="8"/>
        <v>0</v>
      </c>
    </row>
    <row r="22" spans="1:25" x14ac:dyDescent="0.2">
      <c r="A22" s="6" t="s">
        <v>10</v>
      </c>
      <c r="B22" s="5" t="s">
        <v>271</v>
      </c>
      <c r="C22" s="90"/>
      <c r="D22" s="76">
        <f>投入係数表!C22</f>
        <v>0</v>
      </c>
      <c r="E22" s="77">
        <f t="shared" si="9"/>
        <v>0</v>
      </c>
      <c r="F22" s="76">
        <f>分析係数表!C25</f>
        <v>5.4298642533936459E-3</v>
      </c>
      <c r="G22" s="77">
        <f t="shared" si="0"/>
        <v>0</v>
      </c>
      <c r="H22" s="77">
        <v>9.4722821744080515E-5</v>
      </c>
      <c r="I22" s="77">
        <f t="shared" si="1"/>
        <v>9.4722821744080515E-5</v>
      </c>
      <c r="J22" s="76">
        <f>分析係数表!G25</f>
        <v>0.19285714285714287</v>
      </c>
      <c r="K22" s="78">
        <f t="shared" si="2"/>
        <v>1.8267972764929815E-5</v>
      </c>
      <c r="L22" s="79"/>
      <c r="M22" s="80"/>
      <c r="N22" s="81">
        <f>分析係数表!H25</f>
        <v>5.0166417442477451E-4</v>
      </c>
      <c r="O22" s="82">
        <f t="shared" si="3"/>
        <v>4.9036191443520942E-3</v>
      </c>
      <c r="P22" s="76">
        <f>分析係数表!C25</f>
        <v>5.4298642533936459E-3</v>
      </c>
      <c r="Q22" s="82">
        <f t="shared" si="4"/>
        <v>2.6625986304174174E-5</v>
      </c>
      <c r="R22" s="83">
        <v>1.218185968413231E-4</v>
      </c>
      <c r="S22" s="84">
        <f t="shared" si="5"/>
        <v>2.1654141858540362E-4</v>
      </c>
      <c r="T22" s="85">
        <f>分析係数表!F25</f>
        <v>0.35</v>
      </c>
      <c r="U22" s="86">
        <f t="shared" si="6"/>
        <v>7.5789496504891267E-5</v>
      </c>
      <c r="V22" s="87">
        <f>分析係数表!D25</f>
        <v>1.4285714285714285E-2</v>
      </c>
      <c r="W22" s="167">
        <f t="shared" si="7"/>
        <v>0</v>
      </c>
      <c r="X22" s="76">
        <f>分析係数表!E25</f>
        <v>0</v>
      </c>
      <c r="Y22" s="166">
        <f t="shared" si="8"/>
        <v>0</v>
      </c>
    </row>
    <row r="23" spans="1:25" x14ac:dyDescent="0.2">
      <c r="A23" s="6" t="s">
        <v>11</v>
      </c>
      <c r="B23" s="5" t="s">
        <v>35</v>
      </c>
      <c r="C23" s="90"/>
      <c r="D23" s="76">
        <f>投入係数表!C23</f>
        <v>0</v>
      </c>
      <c r="E23" s="77">
        <f t="shared" si="9"/>
        <v>0</v>
      </c>
      <c r="F23" s="76">
        <f>分析係数表!C26</f>
        <v>0.48330404217926182</v>
      </c>
      <c r="G23" s="77">
        <f t="shared" si="0"/>
        <v>0</v>
      </c>
      <c r="H23" s="77">
        <v>4.9835929641538785E-3</v>
      </c>
      <c r="I23" s="77">
        <f t="shared" si="1"/>
        <v>4.9835929641538785E-3</v>
      </c>
      <c r="J23" s="76">
        <f>分析係数表!G26</f>
        <v>0.1963757396449704</v>
      </c>
      <c r="K23" s="78">
        <f t="shared" si="2"/>
        <v>9.7865675442518839E-4</v>
      </c>
      <c r="L23" s="79"/>
      <c r="M23" s="80"/>
      <c r="N23" s="81">
        <f>分析係数表!H26</f>
        <v>1.0805074526072066E-2</v>
      </c>
      <c r="O23" s="82">
        <f t="shared" si="3"/>
        <v>0.10561641233989125</v>
      </c>
      <c r="P23" s="76">
        <f>分析係数表!C26</f>
        <v>0.48330404217926182</v>
      </c>
      <c r="Q23" s="82">
        <f t="shared" si="4"/>
        <v>5.1044839004341105E-2</v>
      </c>
      <c r="R23" s="83">
        <v>5.5795647804885398E-2</v>
      </c>
      <c r="S23" s="84">
        <f t="shared" si="5"/>
        <v>6.0779240769039275E-2</v>
      </c>
      <c r="T23" s="85">
        <f>分析係数表!F26</f>
        <v>0.33515162721893493</v>
      </c>
      <c r="U23" s="86">
        <f t="shared" si="6"/>
        <v>2.0370261444874943E-2</v>
      </c>
      <c r="V23" s="87">
        <f>分析係数表!D26</f>
        <v>3.2359467455621301E-2</v>
      </c>
      <c r="W23" s="167">
        <f t="shared" si="7"/>
        <v>0</v>
      </c>
      <c r="X23" s="76">
        <f>分析係数表!E26</f>
        <v>3.5133136094674555E-2</v>
      </c>
      <c r="Y23" s="166">
        <f t="shared" si="8"/>
        <v>0</v>
      </c>
    </row>
    <row r="24" spans="1:25" x14ac:dyDescent="0.2">
      <c r="A24" s="6" t="s">
        <v>12</v>
      </c>
      <c r="B24" s="5" t="s">
        <v>366</v>
      </c>
      <c r="C24" s="90"/>
      <c r="D24" s="76">
        <f>投入係数表!C24</f>
        <v>0</v>
      </c>
      <c r="E24" s="77">
        <f t="shared" si="9"/>
        <v>0</v>
      </c>
      <c r="F24" s="76">
        <f>分析係数表!C27</f>
        <v>1.5397419891801878E-2</v>
      </c>
      <c r="G24" s="77">
        <f t="shared" si="0"/>
        <v>0</v>
      </c>
      <c r="H24" s="77">
        <v>4.1805251916079506E-5</v>
      </c>
      <c r="I24" s="77">
        <f t="shared" si="1"/>
        <v>4.1805251916079506E-5</v>
      </c>
      <c r="J24" s="76">
        <f>分析係数表!G27</f>
        <v>0.17525773195876287</v>
      </c>
      <c r="K24" s="78">
        <f t="shared" si="2"/>
        <v>7.3266936347768199E-6</v>
      </c>
      <c r="L24" s="79"/>
      <c r="M24" s="80"/>
      <c r="N24" s="81">
        <f>分析係数表!H27</f>
        <v>1.0544595050889971E-2</v>
      </c>
      <c r="O24" s="82">
        <f t="shared" si="3"/>
        <v>0.10307030239955459</v>
      </c>
      <c r="P24" s="76">
        <f>分析係数表!C27</f>
        <v>1.5397419891801878E-2</v>
      </c>
      <c r="Q24" s="82">
        <f t="shared" si="4"/>
        <v>1.5870167244209366E-3</v>
      </c>
      <c r="R24" s="83">
        <v>1.6012959420683732E-3</v>
      </c>
      <c r="S24" s="84">
        <f t="shared" si="5"/>
        <v>1.6431011939844527E-3</v>
      </c>
      <c r="T24" s="85">
        <f>分析係数表!F27</f>
        <v>0.32989690721649484</v>
      </c>
      <c r="U24" s="86">
        <f t="shared" si="6"/>
        <v>5.4205400213920086E-4</v>
      </c>
      <c r="V24" s="87">
        <f>分析係数表!D27</f>
        <v>0.91752577319587625</v>
      </c>
      <c r="W24" s="167">
        <f t="shared" si="7"/>
        <v>0</v>
      </c>
      <c r="X24" s="76">
        <f>分析係数表!E27</f>
        <v>1.0412371134020619</v>
      </c>
      <c r="Y24" s="166">
        <f t="shared" si="8"/>
        <v>0</v>
      </c>
    </row>
    <row r="25" spans="1:25" x14ac:dyDescent="0.2">
      <c r="A25" s="6" t="s">
        <v>13</v>
      </c>
      <c r="B25" s="5" t="s">
        <v>191</v>
      </c>
      <c r="C25" s="90"/>
      <c r="D25" s="76">
        <f>投入係数表!C25</f>
        <v>0</v>
      </c>
      <c r="E25" s="77">
        <f t="shared" si="9"/>
        <v>0</v>
      </c>
      <c r="F25" s="76">
        <f>分析係数表!C28</f>
        <v>9.0111373607829948E-2</v>
      </c>
      <c r="G25" s="77">
        <f t="shared" si="0"/>
        <v>0</v>
      </c>
      <c r="H25" s="77">
        <v>2.6153311997935184E-3</v>
      </c>
      <c r="I25" s="77">
        <f t="shared" si="1"/>
        <v>2.6153311997935184E-3</v>
      </c>
      <c r="J25" s="76">
        <f>分析係数表!G28</f>
        <v>0.1250338294993234</v>
      </c>
      <c r="K25" s="78">
        <f t="shared" si="2"/>
        <v>3.2700487531924367E-4</v>
      </c>
      <c r="L25" s="79"/>
      <c r="M25" s="80"/>
      <c r="N25" s="81">
        <f>分析係数表!H28</f>
        <v>1.9400897207081182E-2</v>
      </c>
      <c r="O25" s="82">
        <f t="shared" si="3"/>
        <v>0.18963804037100115</v>
      </c>
      <c r="P25" s="76">
        <f>分析係数表!C28</f>
        <v>9.0111373607829948E-2</v>
      </c>
      <c r="Q25" s="82">
        <f t="shared" si="4"/>
        <v>1.7088544306128023E-2</v>
      </c>
      <c r="R25" s="83">
        <v>1.847313136255882E-2</v>
      </c>
      <c r="S25" s="84">
        <f t="shared" si="5"/>
        <v>2.1088462562352337E-2</v>
      </c>
      <c r="T25" s="85">
        <f>分析係数表!F28</f>
        <v>0.21434370771312586</v>
      </c>
      <c r="U25" s="86">
        <f t="shared" si="6"/>
        <v>4.5201792555840462E-3</v>
      </c>
      <c r="V25" s="87">
        <f>分析係数表!D28</f>
        <v>6.0081190798376184E-2</v>
      </c>
      <c r="W25" s="167">
        <f t="shared" si="7"/>
        <v>0</v>
      </c>
      <c r="X25" s="76">
        <f>分析係数表!E28</f>
        <v>5.0067658998646819E-2</v>
      </c>
      <c r="Y25" s="166">
        <f t="shared" si="8"/>
        <v>0</v>
      </c>
    </row>
    <row r="26" spans="1:25" x14ac:dyDescent="0.2">
      <c r="A26" s="6" t="s">
        <v>14</v>
      </c>
      <c r="B26" s="5" t="s">
        <v>50</v>
      </c>
      <c r="C26" s="90"/>
      <c r="D26" s="76">
        <f>投入係数表!C26</f>
        <v>1.3235471062447359E-3</v>
      </c>
      <c r="E26" s="77">
        <f t="shared" si="9"/>
        <v>0.1323547106244736</v>
      </c>
      <c r="F26" s="76">
        <f>分析係数表!C29</f>
        <v>0.6629566210045662</v>
      </c>
      <c r="G26" s="77">
        <f t="shared" si="0"/>
        <v>8.7745431729638182E-2</v>
      </c>
      <c r="H26" s="77">
        <v>0.17786459037164917</v>
      </c>
      <c r="I26" s="77">
        <f t="shared" si="1"/>
        <v>0.17786459037164917</v>
      </c>
      <c r="J26" s="76">
        <f>分析係数表!G29</f>
        <v>0.25902590967011185</v>
      </c>
      <c r="K26" s="78">
        <f t="shared" si="2"/>
        <v>4.6071537319118248E-2</v>
      </c>
      <c r="L26" s="79"/>
      <c r="M26" s="80"/>
      <c r="N26" s="81">
        <f>分析係数表!H29</f>
        <v>9.3869084945251077E-3</v>
      </c>
      <c r="O26" s="82">
        <f t="shared" si="3"/>
        <v>9.1754258220280535E-2</v>
      </c>
      <c r="P26" s="76">
        <f>分析係数表!C29</f>
        <v>0.6629566210045662</v>
      </c>
      <c r="Q26" s="82">
        <f t="shared" si="4"/>
        <v>6.0829092992497627E-2</v>
      </c>
      <c r="R26" s="83">
        <v>9.1642734216759697E-2</v>
      </c>
      <c r="S26" s="84">
        <f t="shared" si="5"/>
        <v>0.26950732458840887</v>
      </c>
      <c r="T26" s="85">
        <f>分析係数表!F29</f>
        <v>0.37484071924111567</v>
      </c>
      <c r="U26" s="86">
        <f t="shared" si="6"/>
        <v>0.101022319389468</v>
      </c>
      <c r="V26" s="87">
        <f>分析係数表!D29</f>
        <v>5.6137618575676056E-2</v>
      </c>
      <c r="W26" s="167">
        <f t="shared" si="7"/>
        <v>0</v>
      </c>
      <c r="X26" s="76">
        <f>分析係数表!E29</f>
        <v>4.1412997309924961E-2</v>
      </c>
      <c r="Y26" s="166">
        <f t="shared" si="8"/>
        <v>0</v>
      </c>
    </row>
    <row r="27" spans="1:25" x14ac:dyDescent="0.2">
      <c r="A27" s="6" t="s">
        <v>15</v>
      </c>
      <c r="B27" s="5" t="s">
        <v>36</v>
      </c>
      <c r="C27" s="90"/>
      <c r="D27" s="76">
        <f>投入係数表!C27</f>
        <v>2.8877391408976055E-3</v>
      </c>
      <c r="E27" s="77">
        <f t="shared" si="9"/>
        <v>0.28877391408976055</v>
      </c>
      <c r="F27" s="76">
        <f>分析係数表!C30</f>
        <v>1</v>
      </c>
      <c r="G27" s="77">
        <f t="shared" si="0"/>
        <v>0.28877391408976055</v>
      </c>
      <c r="H27" s="77">
        <v>0.35230445894761808</v>
      </c>
      <c r="I27" s="77">
        <f t="shared" si="1"/>
        <v>0.35230445894761808</v>
      </c>
      <c r="J27" s="76">
        <f>分析係数表!G30</f>
        <v>0.34461622907327782</v>
      </c>
      <c r="K27" s="78">
        <f t="shared" si="2"/>
        <v>0.12140983412822956</v>
      </c>
      <c r="L27" s="79"/>
      <c r="M27" s="80"/>
      <c r="N27" s="81">
        <f>分析係数表!H30</f>
        <v>0</v>
      </c>
      <c r="O27" s="82">
        <f t="shared" si="3"/>
        <v>0</v>
      </c>
      <c r="P27" s="76">
        <f>分析係数表!C30</f>
        <v>1</v>
      </c>
      <c r="Q27" s="82">
        <f t="shared" si="4"/>
        <v>0</v>
      </c>
      <c r="R27" s="83">
        <v>2.6212254163541643E-2</v>
      </c>
      <c r="S27" s="84">
        <f t="shared" si="5"/>
        <v>0.37851671311115975</v>
      </c>
      <c r="T27" s="85">
        <f>分析係数表!F30</f>
        <v>0.44085628030372337</v>
      </c>
      <c r="U27" s="86">
        <f t="shared" si="6"/>
        <v>0.1668714701749775</v>
      </c>
      <c r="V27" s="87">
        <f>分析係数表!D30</f>
        <v>0.13612661238678986</v>
      </c>
      <c r="W27" s="167">
        <f t="shared" si="7"/>
        <v>0</v>
      </c>
      <c r="X27" s="76">
        <f>分析係数表!E30</f>
        <v>8.9744762601774775E-2</v>
      </c>
      <c r="Y27" s="166">
        <f t="shared" si="8"/>
        <v>0</v>
      </c>
    </row>
    <row r="28" spans="1:25" x14ac:dyDescent="0.2">
      <c r="A28" s="6" t="s">
        <v>16</v>
      </c>
      <c r="B28" s="5" t="s">
        <v>192</v>
      </c>
      <c r="C28" s="90"/>
      <c r="D28" s="76">
        <f>投入係数表!C28</f>
        <v>9.7461196005294189E-3</v>
      </c>
      <c r="E28" s="77">
        <f t="shared" si="9"/>
        <v>0.97461196005294193</v>
      </c>
      <c r="F28" s="76">
        <f>分析係数表!C31</f>
        <v>0.28926065839179704</v>
      </c>
      <c r="G28" s="77">
        <f t="shared" si="0"/>
        <v>0.28191689724143376</v>
      </c>
      <c r="H28" s="77">
        <v>0.34970500375311508</v>
      </c>
      <c r="I28" s="77">
        <f t="shared" si="1"/>
        <v>0.34970500375311508</v>
      </c>
      <c r="J28" s="76">
        <f>分析係数表!G31</f>
        <v>7.0113314447592071E-2</v>
      </c>
      <c r="K28" s="78">
        <f t="shared" si="2"/>
        <v>2.4518976892038524E-2</v>
      </c>
      <c r="L28" s="79"/>
      <c r="M28" s="80"/>
      <c r="N28" s="81">
        <f>分析係数表!H31</f>
        <v>2.2806425160387826E-2</v>
      </c>
      <c r="O28" s="82">
        <f t="shared" si="3"/>
        <v>0.22292607033169903</v>
      </c>
      <c r="P28" s="76">
        <f>分析係数表!C31</f>
        <v>0.28926065839179704</v>
      </c>
      <c r="Q28" s="82">
        <f t="shared" si="4"/>
        <v>6.4483741876843317E-2</v>
      </c>
      <c r="R28" s="83">
        <v>8.1847892174201131E-2</v>
      </c>
      <c r="S28" s="84">
        <f t="shared" si="5"/>
        <v>0.43155289592731622</v>
      </c>
      <c r="T28" s="85">
        <f>分析係数表!F31</f>
        <v>0.24929178470254956</v>
      </c>
      <c r="U28" s="86">
        <f t="shared" si="6"/>
        <v>0.10758259161927429</v>
      </c>
      <c r="V28" s="87">
        <f>分析係数表!D31</f>
        <v>2.124645892351275E-3</v>
      </c>
      <c r="W28" s="167">
        <f t="shared" si="7"/>
        <v>0</v>
      </c>
      <c r="X28" s="76">
        <f>分析係数表!E31</f>
        <v>9.4428706326723328E-4</v>
      </c>
      <c r="Y28" s="166">
        <f t="shared" si="8"/>
        <v>0</v>
      </c>
    </row>
    <row r="29" spans="1:25" x14ac:dyDescent="0.2">
      <c r="A29" s="6" t="s">
        <v>17</v>
      </c>
      <c r="B29" s="5" t="s">
        <v>272</v>
      </c>
      <c r="C29" s="90"/>
      <c r="D29" s="76">
        <f>投入係数表!C29</f>
        <v>6.0161232102033451E-4</v>
      </c>
      <c r="E29" s="77">
        <f t="shared" si="9"/>
        <v>6.0161232102033453E-2</v>
      </c>
      <c r="F29" s="76">
        <f>分析係数表!C32</f>
        <v>1</v>
      </c>
      <c r="G29" s="77">
        <f t="shared" si="0"/>
        <v>6.0161232102033453E-2</v>
      </c>
      <c r="H29" s="77">
        <v>8.8541392610823264E-2</v>
      </c>
      <c r="I29" s="77">
        <f t="shared" si="1"/>
        <v>8.8541392610823264E-2</v>
      </c>
      <c r="J29" s="76">
        <f>分析係数表!G32</f>
        <v>0.14014251781472684</v>
      </c>
      <c r="K29" s="78">
        <f t="shared" si="2"/>
        <v>1.2408413691303022E-2</v>
      </c>
      <c r="L29" s="79"/>
      <c r="M29" s="80"/>
      <c r="N29" s="81">
        <f>分析係数表!H32</f>
        <v>6.3576286720370464E-3</v>
      </c>
      <c r="O29" s="82">
        <f t="shared" si="3"/>
        <v>6.2143942617846733E-2</v>
      </c>
      <c r="P29" s="76">
        <f>分析係数表!C32</f>
        <v>1</v>
      </c>
      <c r="Q29" s="82">
        <f t="shared" si="4"/>
        <v>6.2143942617846733E-2</v>
      </c>
      <c r="R29" s="83">
        <v>8.1939443828957792E-2</v>
      </c>
      <c r="S29" s="84">
        <f t="shared" si="5"/>
        <v>0.17048083643978107</v>
      </c>
      <c r="T29" s="85">
        <f>分析係数表!F32</f>
        <v>0.4833729216152019</v>
      </c>
      <c r="U29" s="86">
        <f t="shared" si="6"/>
        <v>8.2405819989300355E-2</v>
      </c>
      <c r="V29" s="87">
        <f>分析係数表!D32</f>
        <v>1.3657957244655582E-2</v>
      </c>
      <c r="W29" s="167">
        <f t="shared" si="7"/>
        <v>0</v>
      </c>
      <c r="X29" s="76">
        <f>分析係数表!E32</f>
        <v>2.0783847980997625E-2</v>
      </c>
      <c r="Y29" s="166">
        <f t="shared" si="8"/>
        <v>0</v>
      </c>
    </row>
    <row r="30" spans="1:25" x14ac:dyDescent="0.2">
      <c r="A30" s="6" t="s">
        <v>18</v>
      </c>
      <c r="B30" s="5" t="s">
        <v>273</v>
      </c>
      <c r="C30" s="90"/>
      <c r="D30" s="76">
        <f>投入係数表!C30</f>
        <v>4.812898568162676E-4</v>
      </c>
      <c r="E30" s="77">
        <f t="shared" si="9"/>
        <v>4.8128985681626761E-2</v>
      </c>
      <c r="F30" s="76">
        <f>分析係数表!C33</f>
        <v>0.49161290322580642</v>
      </c>
      <c r="G30" s="77">
        <f t="shared" si="0"/>
        <v>2.3660830380257798E-2</v>
      </c>
      <c r="H30" s="77">
        <v>3.5297125275384492E-2</v>
      </c>
      <c r="I30" s="77">
        <f t="shared" si="1"/>
        <v>3.5297125275384492E-2</v>
      </c>
      <c r="J30" s="76">
        <f>分析係数表!G33</f>
        <v>0.50851900393184801</v>
      </c>
      <c r="K30" s="78">
        <f t="shared" si="2"/>
        <v>1.7949258986696179E-2</v>
      </c>
      <c r="L30" s="79"/>
      <c r="M30" s="80"/>
      <c r="N30" s="81">
        <f>分析係数表!H33</f>
        <v>9.3579663306159861E-4</v>
      </c>
      <c r="O30" s="82">
        <f t="shared" si="3"/>
        <v>9.1471357115798669E-3</v>
      </c>
      <c r="P30" s="76">
        <f>分析係数表!C33</f>
        <v>0.49161290322580642</v>
      </c>
      <c r="Q30" s="82">
        <f t="shared" si="4"/>
        <v>4.4968499433702307E-3</v>
      </c>
      <c r="R30" s="83">
        <v>1.6932653184147189E-2</v>
      </c>
      <c r="S30" s="84">
        <f t="shared" si="5"/>
        <v>5.2229778459531681E-2</v>
      </c>
      <c r="T30" s="85">
        <f>分析係数表!F33</f>
        <v>0.64744429882044563</v>
      </c>
      <c r="U30" s="86">
        <f t="shared" si="6"/>
        <v>3.3815872292278705E-2</v>
      </c>
      <c r="V30" s="87">
        <f>分析係数表!D33</f>
        <v>9.6985583224115338E-2</v>
      </c>
      <c r="W30" s="167">
        <f t="shared" si="7"/>
        <v>0</v>
      </c>
      <c r="X30" s="76">
        <f>分析係数表!E33</f>
        <v>7.7326343381389259E-2</v>
      </c>
      <c r="Y30" s="166">
        <f t="shared" si="8"/>
        <v>0</v>
      </c>
    </row>
    <row r="31" spans="1:25" x14ac:dyDescent="0.2">
      <c r="A31" s="6" t="s">
        <v>19</v>
      </c>
      <c r="B31" s="5" t="s">
        <v>274</v>
      </c>
      <c r="C31" s="90"/>
      <c r="D31" s="76">
        <f>投入係数表!C31</f>
        <v>7.2434123450848278E-2</v>
      </c>
      <c r="E31" s="77">
        <f t="shared" si="9"/>
        <v>7.2434123450848276</v>
      </c>
      <c r="F31" s="76">
        <f>分析係数表!C34</f>
        <v>0.2705469644902635</v>
      </c>
      <c r="G31" s="77">
        <f t="shared" si="0"/>
        <v>1.9596832225140011</v>
      </c>
      <c r="H31" s="77">
        <v>2.270416830978188</v>
      </c>
      <c r="I31" s="77">
        <f t="shared" si="1"/>
        <v>2.270416830978188</v>
      </c>
      <c r="J31" s="76">
        <f>分析係数表!G34</f>
        <v>0.42499396086641439</v>
      </c>
      <c r="K31" s="78">
        <f t="shared" si="2"/>
        <v>0.96491344181519256</v>
      </c>
      <c r="L31" s="79"/>
      <c r="M31" s="80"/>
      <c r="N31" s="81">
        <f>分析係数表!H34</f>
        <v>0.15790844628816747</v>
      </c>
      <c r="O31" s="82">
        <f t="shared" si="3"/>
        <v>1.5435084260529821</v>
      </c>
      <c r="P31" s="76">
        <f>分析係数表!C34</f>
        <v>0.2705469644902635</v>
      </c>
      <c r="Q31" s="82">
        <f t="shared" si="4"/>
        <v>0.41759151933377864</v>
      </c>
      <c r="R31" s="83">
        <v>0.45947523309745564</v>
      </c>
      <c r="S31" s="84">
        <f t="shared" si="5"/>
        <v>2.7298920640756439</v>
      </c>
      <c r="T31" s="85">
        <f>分析係数表!F34</f>
        <v>0.70062001771479188</v>
      </c>
      <c r="U31" s="86">
        <f t="shared" si="6"/>
        <v>1.9126170262921474</v>
      </c>
      <c r="V31" s="87">
        <f>分析係数表!D34</f>
        <v>0.29060310814075208</v>
      </c>
      <c r="W31" s="167">
        <f t="shared" si="7"/>
        <v>1</v>
      </c>
      <c r="X31" s="76">
        <f>分析係数表!E34</f>
        <v>0.1754569611079797</v>
      </c>
      <c r="Y31" s="166">
        <f t="shared" si="8"/>
        <v>0</v>
      </c>
    </row>
    <row r="32" spans="1:25" x14ac:dyDescent="0.2">
      <c r="A32" s="6" t="s">
        <v>20</v>
      </c>
      <c r="B32" s="5" t="s">
        <v>37</v>
      </c>
      <c r="C32" s="90"/>
      <c r="D32" s="76">
        <f>投入係数表!C32</f>
        <v>5.0535434965708094E-3</v>
      </c>
      <c r="E32" s="77">
        <f t="shared" si="9"/>
        <v>0.50535434965708093</v>
      </c>
      <c r="F32" s="76">
        <f>分析係数表!C35</f>
        <v>0.21972666596037715</v>
      </c>
      <c r="G32" s="77">
        <f t="shared" si="0"/>
        <v>0.11103982637872506</v>
      </c>
      <c r="H32" s="77">
        <v>0.14987843394966655</v>
      </c>
      <c r="I32" s="77">
        <f t="shared" si="1"/>
        <v>0.14987843394966655</v>
      </c>
      <c r="J32" s="76">
        <f>分析係数表!G35</f>
        <v>0.31464737793851716</v>
      </c>
      <c r="K32" s="78">
        <f t="shared" si="2"/>
        <v>4.7158856251793807E-2</v>
      </c>
      <c r="L32" s="79"/>
      <c r="M32" s="80"/>
      <c r="N32" s="81">
        <f>分析係数表!H35</f>
        <v>5.9051661762577784E-2</v>
      </c>
      <c r="O32" s="82">
        <f t="shared" si="3"/>
        <v>0.57721255351113787</v>
      </c>
      <c r="P32" s="76">
        <f>分析係数表!C35</f>
        <v>0.21972666596037715</v>
      </c>
      <c r="Q32" s="82">
        <f t="shared" si="4"/>
        <v>0.1268289899334781</v>
      </c>
      <c r="R32" s="83">
        <v>0.15948493982232895</v>
      </c>
      <c r="S32" s="84">
        <f t="shared" si="5"/>
        <v>0.30936337377199552</v>
      </c>
      <c r="T32" s="85">
        <f>分析係数表!F35</f>
        <v>0.64647377938517181</v>
      </c>
      <c r="U32" s="86">
        <f t="shared" si="6"/>
        <v>0.19999530944572949</v>
      </c>
      <c r="V32" s="87">
        <f>分析係数表!D35</f>
        <v>0.15370705244122965</v>
      </c>
      <c r="W32" s="167">
        <f t="shared" si="7"/>
        <v>0</v>
      </c>
      <c r="X32" s="76">
        <f>分析係数表!E35</f>
        <v>0.14195298372513562</v>
      </c>
      <c r="Y32" s="166">
        <f t="shared" si="8"/>
        <v>0</v>
      </c>
    </row>
    <row r="33" spans="1:25" x14ac:dyDescent="0.2">
      <c r="A33" s="6" t="s">
        <v>21</v>
      </c>
      <c r="B33" s="5" t="s">
        <v>38</v>
      </c>
      <c r="C33" s="90"/>
      <c r="D33" s="76">
        <f>投入係数表!C33</f>
        <v>2.1658043556732043E-3</v>
      </c>
      <c r="E33" s="77">
        <f t="shared" si="9"/>
        <v>0.21658043556732043</v>
      </c>
      <c r="F33" s="76">
        <f>分析係数表!C36</f>
        <v>0.80551211884284601</v>
      </c>
      <c r="G33" s="77">
        <f t="shared" si="0"/>
        <v>0.17445816555373878</v>
      </c>
      <c r="H33" s="77">
        <v>0.2882489015741419</v>
      </c>
      <c r="I33" s="77">
        <f t="shared" si="1"/>
        <v>0.2882489015741419</v>
      </c>
      <c r="J33" s="76">
        <f>分析係数表!G36</f>
        <v>2.1071752951861943E-2</v>
      </c>
      <c r="K33" s="78">
        <f t="shared" si="2"/>
        <v>6.0739096426158873E-3</v>
      </c>
      <c r="L33" s="79"/>
      <c r="M33" s="80"/>
      <c r="N33" s="81">
        <f>分析係数表!H36</f>
        <v>0.17565964015242874</v>
      </c>
      <c r="O33" s="82">
        <f t="shared" si="3"/>
        <v>1.7170211034685179</v>
      </c>
      <c r="P33" s="76">
        <f>分析係数表!C36</f>
        <v>0.80551211884284601</v>
      </c>
      <c r="Q33" s="82">
        <f t="shared" si="4"/>
        <v>1.3830813071528074</v>
      </c>
      <c r="R33" s="83">
        <v>1.4415453815563595</v>
      </c>
      <c r="S33" s="84">
        <f t="shared" si="5"/>
        <v>1.7297942831305013</v>
      </c>
      <c r="T33" s="85">
        <f>分析係数表!F36</f>
        <v>0.88071450196790801</v>
      </c>
      <c r="U33" s="86">
        <f t="shared" si="6"/>
        <v>1.5234549105742139</v>
      </c>
      <c r="V33" s="87">
        <f>分析係数表!D36</f>
        <v>1.0838631547078413E-2</v>
      </c>
      <c r="W33" s="167">
        <f t="shared" si="7"/>
        <v>0</v>
      </c>
      <c r="X33" s="76">
        <f>分析係数表!E36</f>
        <v>2.6642446260974873E-3</v>
      </c>
      <c r="Y33" s="166">
        <f t="shared" si="8"/>
        <v>0</v>
      </c>
    </row>
    <row r="34" spans="1:25" x14ac:dyDescent="0.2">
      <c r="A34" s="6" t="s">
        <v>22</v>
      </c>
      <c r="B34" s="5" t="s">
        <v>377</v>
      </c>
      <c r="C34" s="90"/>
      <c r="D34" s="76">
        <f>投入係数表!C34</f>
        <v>2.9960293586812656E-2</v>
      </c>
      <c r="E34" s="77">
        <f t="shared" si="9"/>
        <v>2.9960293586812656</v>
      </c>
      <c r="F34" s="76">
        <f>分析係数表!C37</f>
        <v>0.2431087913880281</v>
      </c>
      <c r="G34" s="77">
        <f t="shared" si="0"/>
        <v>0.72836107635205138</v>
      </c>
      <c r="H34" s="77">
        <v>0.89965740288684559</v>
      </c>
      <c r="I34" s="77">
        <f t="shared" si="1"/>
        <v>0.89965740288684559</v>
      </c>
      <c r="J34" s="76">
        <f>分析係数表!G37</f>
        <v>0.38193760262725779</v>
      </c>
      <c r="K34" s="78">
        <f t="shared" si="2"/>
        <v>0.34361299164446679</v>
      </c>
      <c r="L34" s="79"/>
      <c r="M34" s="80"/>
      <c r="N34" s="81">
        <f>分析係数表!H37</f>
        <v>4.6944189860595245E-2</v>
      </c>
      <c r="O34" s="82">
        <f t="shared" si="3"/>
        <v>0.45886559146956324</v>
      </c>
      <c r="P34" s="76">
        <f>分析係数表!C37</f>
        <v>0.2431087913880281</v>
      </c>
      <c r="Q34" s="82">
        <f t="shared" si="4"/>
        <v>0.11155425935171817</v>
      </c>
      <c r="R34" s="83">
        <v>0.14432125810567881</v>
      </c>
      <c r="S34" s="84">
        <f t="shared" si="5"/>
        <v>1.0439786609925243</v>
      </c>
      <c r="T34" s="85">
        <f>分析係数表!F37</f>
        <v>0.60410509031198689</v>
      </c>
      <c r="U34" s="86">
        <f t="shared" si="6"/>
        <v>0.63067282328267604</v>
      </c>
      <c r="V34" s="87">
        <f>分析係数表!D37</f>
        <v>0.12627257799671593</v>
      </c>
      <c r="W34" s="167">
        <f t="shared" si="7"/>
        <v>0</v>
      </c>
      <c r="X34" s="76">
        <f>分析係数表!E37</f>
        <v>0.11362889983579638</v>
      </c>
      <c r="Y34" s="166">
        <f t="shared" si="8"/>
        <v>0</v>
      </c>
    </row>
    <row r="35" spans="1:25" x14ac:dyDescent="0.2">
      <c r="A35" s="6" t="s">
        <v>23</v>
      </c>
      <c r="B35" s="5" t="s">
        <v>193</v>
      </c>
      <c r="C35" s="90"/>
      <c r="D35" s="76">
        <f>投入係数表!C35</f>
        <v>3.3690289977138734E-3</v>
      </c>
      <c r="E35" s="77">
        <f t="shared" si="9"/>
        <v>0.33690289977138732</v>
      </c>
      <c r="F35" s="76">
        <f>分析係数表!C38</f>
        <v>1.1157894736842144E-2</v>
      </c>
      <c r="G35" s="77">
        <f t="shared" si="0"/>
        <v>3.7591270921860189E-3</v>
      </c>
      <c r="H35" s="77">
        <v>6.2212999504826757E-3</v>
      </c>
      <c r="I35" s="77">
        <f t="shared" si="1"/>
        <v>6.2212999504826757E-3</v>
      </c>
      <c r="J35" s="76">
        <f>分析係数表!G38</f>
        <v>0.27611940298507465</v>
      </c>
      <c r="K35" s="78">
        <f t="shared" si="2"/>
        <v>1.717821628118351E-3</v>
      </c>
      <c r="L35" s="79"/>
      <c r="M35" s="80"/>
      <c r="N35" s="81">
        <f>分析係数表!H38</f>
        <v>4.123293618252858E-2</v>
      </c>
      <c r="O35" s="82">
        <f t="shared" si="3"/>
        <v>0.40303977351847786</v>
      </c>
      <c r="P35" s="76">
        <f>分析係数表!C38</f>
        <v>1.1157894736842144E-2</v>
      </c>
      <c r="Q35" s="82">
        <f t="shared" si="4"/>
        <v>4.4970753676798741E-3</v>
      </c>
      <c r="R35" s="83">
        <v>5.6014108200283007E-3</v>
      </c>
      <c r="S35" s="84">
        <f t="shared" si="5"/>
        <v>1.1822710770510976E-2</v>
      </c>
      <c r="T35" s="85">
        <f>分析係数表!F38</f>
        <v>0.61194029850746268</v>
      </c>
      <c r="U35" s="86">
        <f t="shared" si="6"/>
        <v>7.234793158073881E-3</v>
      </c>
      <c r="V35" s="87">
        <f>分析係数表!D38</f>
        <v>0.16417910447761194</v>
      </c>
      <c r="W35" s="167">
        <f t="shared" si="7"/>
        <v>0</v>
      </c>
      <c r="X35" s="76">
        <f>分析係数表!E38</f>
        <v>0.15671641791044777</v>
      </c>
      <c r="Y35" s="166">
        <f t="shared" si="8"/>
        <v>0</v>
      </c>
    </row>
    <row r="36" spans="1:25" x14ac:dyDescent="0.2">
      <c r="A36" s="6" t="s">
        <v>24</v>
      </c>
      <c r="B36" s="5" t="s">
        <v>39</v>
      </c>
      <c r="C36" s="90"/>
      <c r="D36" s="76">
        <f>投入係数表!C36</f>
        <v>0</v>
      </c>
      <c r="E36" s="77">
        <f t="shared" si="9"/>
        <v>0</v>
      </c>
      <c r="F36" s="76">
        <f>分析係数表!C39</f>
        <v>1</v>
      </c>
      <c r="G36" s="77">
        <f t="shared" si="0"/>
        <v>0</v>
      </c>
      <c r="H36" s="77">
        <v>9.5660759376516802E-2</v>
      </c>
      <c r="I36" s="77">
        <f t="shared" si="1"/>
        <v>9.5660759376516802E-2</v>
      </c>
      <c r="J36" s="76">
        <f>分析係数表!G39</f>
        <v>0.35370879120879123</v>
      </c>
      <c r="K36" s="78">
        <f t="shared" si="2"/>
        <v>3.3836051565182802E-2</v>
      </c>
      <c r="L36" s="79"/>
      <c r="M36" s="80"/>
      <c r="N36" s="81">
        <f>分析係数表!H39</f>
        <v>3.7431865322463944E-3</v>
      </c>
      <c r="O36" s="82">
        <f t="shared" si="3"/>
        <v>3.6588542846319468E-2</v>
      </c>
      <c r="P36" s="76">
        <f>分析係数表!C39</f>
        <v>1</v>
      </c>
      <c r="Q36" s="82">
        <f t="shared" si="4"/>
        <v>3.6588542846319468E-2</v>
      </c>
      <c r="R36" s="83">
        <v>0.13329130554345003</v>
      </c>
      <c r="S36" s="84">
        <f t="shared" si="5"/>
        <v>0.22895206491996684</v>
      </c>
      <c r="T36" s="85">
        <f>分析係数表!F39</f>
        <v>0.70432692307692313</v>
      </c>
      <c r="U36" s="86">
        <f t="shared" si="6"/>
        <v>0.16125710341718819</v>
      </c>
      <c r="V36" s="87">
        <f>分析係数表!D39</f>
        <v>3.9285714285714285E-2</v>
      </c>
      <c r="W36" s="167">
        <f t="shared" si="7"/>
        <v>0</v>
      </c>
      <c r="X36" s="76">
        <f>分析係数表!E39</f>
        <v>4.7939560439560443E-2</v>
      </c>
      <c r="Y36" s="166">
        <f t="shared" si="8"/>
        <v>0</v>
      </c>
    </row>
    <row r="37" spans="1:25" x14ac:dyDescent="0.2">
      <c r="A37" s="6" t="s">
        <v>25</v>
      </c>
      <c r="B37" s="5" t="s">
        <v>40</v>
      </c>
      <c r="C37" s="90"/>
      <c r="D37" s="76">
        <f>投入係数表!C37</f>
        <v>0</v>
      </c>
      <c r="E37" s="77">
        <f t="shared" si="9"/>
        <v>0</v>
      </c>
      <c r="F37" s="76">
        <f>分析係数表!C40</f>
        <v>0.83748410739660462</v>
      </c>
      <c r="G37" s="77">
        <f t="shared" si="0"/>
        <v>0</v>
      </c>
      <c r="H37" s="77">
        <v>6.2245961698974869E-4</v>
      </c>
      <c r="I37" s="77">
        <f t="shared" si="1"/>
        <v>6.2245961698974869E-4</v>
      </c>
      <c r="J37" s="76">
        <f>分析係数表!G40</f>
        <v>0.52098192071653671</v>
      </c>
      <c r="K37" s="78">
        <f t="shared" si="2"/>
        <v>3.2429020682779906E-4</v>
      </c>
      <c r="L37" s="79"/>
      <c r="M37" s="80"/>
      <c r="N37" s="81">
        <f>分析係数表!H40</f>
        <v>2.620230572572476E-2</v>
      </c>
      <c r="O37" s="82">
        <f t="shared" si="3"/>
        <v>0.25611979992423628</v>
      </c>
      <c r="P37" s="76">
        <f>分析係数表!C40</f>
        <v>0.83748410739660462</v>
      </c>
      <c r="Q37" s="82">
        <f t="shared" si="4"/>
        <v>0.214496262026146</v>
      </c>
      <c r="R37" s="83">
        <v>0.21477721175324946</v>
      </c>
      <c r="S37" s="84">
        <f t="shared" si="5"/>
        <v>0.21539967137023922</v>
      </c>
      <c r="T37" s="85">
        <f>分析係数表!F40</f>
        <v>0.71877591640404714</v>
      </c>
      <c r="U37" s="86">
        <f t="shared" si="6"/>
        <v>0.1548240961822743</v>
      </c>
      <c r="V37" s="87">
        <f>分析係数表!D40</f>
        <v>8.666445513352132E-2</v>
      </c>
      <c r="W37" s="167">
        <f t="shared" si="7"/>
        <v>0</v>
      </c>
      <c r="X37" s="76">
        <f>分析係数表!E40</f>
        <v>5.191574058716205E-2</v>
      </c>
      <c r="Y37" s="166">
        <f t="shared" si="8"/>
        <v>0</v>
      </c>
    </row>
    <row r="38" spans="1:25" x14ac:dyDescent="0.2">
      <c r="A38" s="6" t="s">
        <v>26</v>
      </c>
      <c r="B38" s="5" t="s">
        <v>276</v>
      </c>
      <c r="C38" s="90"/>
      <c r="D38" s="76">
        <f>投入係数表!C38</f>
        <v>4.812898568162676E-4</v>
      </c>
      <c r="E38" s="77">
        <f t="shared" si="9"/>
        <v>4.8128985681626761E-2</v>
      </c>
      <c r="F38" s="76">
        <f>分析係数表!C41</f>
        <v>0.81365098605995612</v>
      </c>
      <c r="G38" s="77">
        <f t="shared" si="0"/>
        <v>3.9160196657921122E-2</v>
      </c>
      <c r="H38" s="77">
        <v>4.5817896603043008E-2</v>
      </c>
      <c r="I38" s="77">
        <f t="shared" si="1"/>
        <v>4.5817896603043008E-2</v>
      </c>
      <c r="J38" s="76">
        <f>分析係数表!G41</f>
        <v>0.45125858123569795</v>
      </c>
      <c r="K38" s="78">
        <f t="shared" si="2"/>
        <v>2.0675719016293094E-2</v>
      </c>
      <c r="L38" s="79"/>
      <c r="M38" s="80"/>
      <c r="N38" s="81">
        <f>分析係数表!H41</f>
        <v>4.9838406251507407E-2</v>
      </c>
      <c r="O38" s="82">
        <f t="shared" si="3"/>
        <v>0.48715570191774843</v>
      </c>
      <c r="P38" s="76">
        <f>分析係数表!C41</f>
        <v>0.81365098605995612</v>
      </c>
      <c r="Q38" s="82">
        <f t="shared" si="4"/>
        <v>0.39637471723010609</v>
      </c>
      <c r="R38" s="83">
        <v>0.40402715231128727</v>
      </c>
      <c r="S38" s="84">
        <f t="shared" si="5"/>
        <v>0.4498450489143303</v>
      </c>
      <c r="T38" s="85">
        <f>分析係数表!F41</f>
        <v>0.55572082379862697</v>
      </c>
      <c r="U38" s="86">
        <f t="shared" si="6"/>
        <v>0.24998826116440528</v>
      </c>
      <c r="V38" s="87">
        <f>分析係数表!D41</f>
        <v>0.14645308924485126</v>
      </c>
      <c r="W38" s="167">
        <f t="shared" si="7"/>
        <v>0</v>
      </c>
      <c r="X38" s="76">
        <f>分析係数表!E41</f>
        <v>0.13695652173913042</v>
      </c>
      <c r="Y38" s="166">
        <f t="shared" si="8"/>
        <v>0</v>
      </c>
    </row>
    <row r="39" spans="1:25" x14ac:dyDescent="0.2">
      <c r="A39" s="6" t="s">
        <v>51</v>
      </c>
      <c r="B39" s="5" t="s">
        <v>367</v>
      </c>
      <c r="C39" s="90"/>
      <c r="D39" s="76">
        <f>投入係数表!C39</f>
        <v>1.203224642040669E-4</v>
      </c>
      <c r="E39" s="77">
        <f>$C$5*D39</f>
        <v>1.203224642040669E-2</v>
      </c>
      <c r="F39" s="76">
        <f>分析係数表!C42</f>
        <v>0.2575498575498576</v>
      </c>
      <c r="G39" s="77">
        <f>E39*F39</f>
        <v>3.0989033515805269E-3</v>
      </c>
      <c r="H39" s="77">
        <v>5.8963086336865783E-3</v>
      </c>
      <c r="I39" s="77">
        <f>C39+H39</f>
        <v>5.8963086336865783E-3</v>
      </c>
      <c r="J39" s="76">
        <f>分析係数表!G42</f>
        <v>0.48351648351648352</v>
      </c>
      <c r="K39" s="78">
        <f>I39*J39</f>
        <v>2.8509624162880161E-3</v>
      </c>
      <c r="L39" s="79"/>
      <c r="M39" s="80"/>
      <c r="N39" s="81">
        <f>分析係数表!H42</f>
        <v>1.4085186435772515E-2</v>
      </c>
      <c r="O39" s="82">
        <f t="shared" si="3"/>
        <v>0.1376785375145011</v>
      </c>
      <c r="P39" s="76">
        <f>分析係数表!C42</f>
        <v>0.2575498575498576</v>
      </c>
      <c r="Q39" s="82">
        <f>O39*P39</f>
        <v>3.5459087724532483E-2</v>
      </c>
      <c r="R39" s="83">
        <v>3.7094596281105265E-2</v>
      </c>
      <c r="S39" s="84">
        <f>I39+R39</f>
        <v>4.2990904914791843E-2</v>
      </c>
      <c r="T39" s="85">
        <f>分析係数表!F42</f>
        <v>0.55824175824175826</v>
      </c>
      <c r="U39" s="86">
        <f t="shared" si="6"/>
        <v>2.3999318348037646E-2</v>
      </c>
      <c r="V39" s="87">
        <f>分析係数表!D42</f>
        <v>0.94945054945054941</v>
      </c>
      <c r="W39" s="167">
        <f t="shared" si="7"/>
        <v>0</v>
      </c>
      <c r="X39" s="76">
        <f>分析係数表!E42</f>
        <v>0.76703296703296708</v>
      </c>
      <c r="Y39" s="166">
        <f t="shared" si="8"/>
        <v>0</v>
      </c>
    </row>
    <row r="40" spans="1:25" x14ac:dyDescent="0.2">
      <c r="A40" s="6" t="s">
        <v>194</v>
      </c>
      <c r="B40" s="5" t="s">
        <v>41</v>
      </c>
      <c r="C40" s="90"/>
      <c r="D40" s="76">
        <f>投入係数表!C40</f>
        <v>1.9732884129466971E-2</v>
      </c>
      <c r="E40" s="77">
        <f>$C$5*D40</f>
        <v>1.973288412946697</v>
      </c>
      <c r="F40" s="76">
        <f>分析係数表!C43</f>
        <v>0.29732567908148977</v>
      </c>
      <c r="G40" s="77">
        <f>E40*F40</f>
        <v>0.58670931740301191</v>
      </c>
      <c r="H40" s="77">
        <v>0.81574101783603981</v>
      </c>
      <c r="I40" s="77">
        <f>C40+H40</f>
        <v>0.81574101783603981</v>
      </c>
      <c r="J40" s="76">
        <f>分析係数表!G43</f>
        <v>0.35619328972357039</v>
      </c>
      <c r="K40" s="78">
        <f>I40*J40</f>
        <v>0.29056147670547272</v>
      </c>
      <c r="L40" s="79"/>
      <c r="M40" s="80"/>
      <c r="N40" s="81">
        <f>分析係数表!H43</f>
        <v>3.7451160098403359E-2</v>
      </c>
      <c r="O40" s="82">
        <f t="shared" si="3"/>
        <v>0.36607402919951593</v>
      </c>
      <c r="P40" s="76">
        <f>分析係数表!C43</f>
        <v>0.29732567908148977</v>
      </c>
      <c r="Q40" s="82">
        <f>O40*P40</f>
        <v>0.10884320932584318</v>
      </c>
      <c r="R40" s="83">
        <v>0.17297716692177587</v>
      </c>
      <c r="S40" s="84">
        <f>I40+R40</f>
        <v>0.9887181847578157</v>
      </c>
      <c r="T40" s="85">
        <f>分析係数表!F43</f>
        <v>0.64929309981008654</v>
      </c>
      <c r="U40" s="86">
        <f t="shared" si="6"/>
        <v>0.64196789502000406</v>
      </c>
      <c r="V40" s="87">
        <f>分析係数表!D43</f>
        <v>0.15741717661953999</v>
      </c>
      <c r="W40" s="167">
        <f t="shared" si="7"/>
        <v>0</v>
      </c>
      <c r="X40" s="76">
        <f>分析係数表!E43</f>
        <v>0.1249208693817261</v>
      </c>
      <c r="Y40" s="166">
        <f t="shared" si="8"/>
        <v>0</v>
      </c>
    </row>
    <row r="41" spans="1:25" x14ac:dyDescent="0.2">
      <c r="A41" s="6" t="s">
        <v>340</v>
      </c>
      <c r="B41" s="5" t="s">
        <v>345</v>
      </c>
      <c r="C41" s="90"/>
      <c r="D41" s="76">
        <f>投入係数表!C41</f>
        <v>1.203224642040669E-4</v>
      </c>
      <c r="E41" s="77">
        <f>$C$5*D41</f>
        <v>1.203224642040669E-2</v>
      </c>
      <c r="F41" s="76">
        <f>分析係数表!C44</f>
        <v>0.43971020730220212</v>
      </c>
      <c r="G41" s="77">
        <f>E41*F41</f>
        <v>5.2907015678282055E-3</v>
      </c>
      <c r="H41" s="77">
        <v>8.0956608978772528E-3</v>
      </c>
      <c r="I41" s="77">
        <f>C41+H41</f>
        <v>8.0956608978772528E-3</v>
      </c>
      <c r="J41" s="76">
        <f>分析係数表!G44</f>
        <v>0.26333317697828229</v>
      </c>
      <c r="K41" s="78">
        <f>I41*J41</f>
        <v>2.1318561039768702E-3</v>
      </c>
      <c r="L41" s="79"/>
      <c r="M41" s="80"/>
      <c r="N41" s="81">
        <f>分析係数表!H44</f>
        <v>0.10921807920505523</v>
      </c>
      <c r="O41" s="82">
        <f t="shared" si="3"/>
        <v>1.0675744679463472</v>
      </c>
      <c r="P41" s="76">
        <f>分析係数表!C44</f>
        <v>0.43971020730220212</v>
      </c>
      <c r="Q41" s="82">
        <f>O41*P41</f>
        <v>0.46942339061122645</v>
      </c>
      <c r="R41" s="83">
        <v>0.47678620421231105</v>
      </c>
      <c r="S41" s="84">
        <f>I41+R41</f>
        <v>0.48488186511018833</v>
      </c>
      <c r="T41" s="85">
        <f>分析係数表!F44</f>
        <v>0.45991838266335194</v>
      </c>
      <c r="U41" s="86">
        <f t="shared" si="6"/>
        <v>0.2230060831842674</v>
      </c>
      <c r="V41" s="87">
        <f>分析係数表!D44</f>
        <v>0.16642431633753929</v>
      </c>
      <c r="W41" s="167">
        <f t="shared" si="7"/>
        <v>0</v>
      </c>
      <c r="X41" s="76">
        <f>分析係数表!E44</f>
        <v>0.11782916647122285</v>
      </c>
      <c r="Y41" s="166">
        <f t="shared" si="8"/>
        <v>0</v>
      </c>
    </row>
    <row r="42" spans="1:25" x14ac:dyDescent="0.2">
      <c r="A42" s="6" t="s">
        <v>341</v>
      </c>
      <c r="B42" s="5" t="s">
        <v>278</v>
      </c>
      <c r="C42" s="90"/>
      <c r="D42" s="76">
        <f>投入係数表!C42</f>
        <v>6.0161232102033451E-4</v>
      </c>
      <c r="E42" s="77">
        <f>$C$5*D42</f>
        <v>6.0161232102033453E-2</v>
      </c>
      <c r="F42" s="76">
        <f>分析係数表!C45</f>
        <v>1</v>
      </c>
      <c r="G42" s="77">
        <f>E42*F42</f>
        <v>6.0161232102033453E-2</v>
      </c>
      <c r="H42" s="77">
        <v>7.5717025623628448E-2</v>
      </c>
      <c r="I42" s="77">
        <f>C42+H42</f>
        <v>7.5717025623628448E-2</v>
      </c>
      <c r="J42" s="76">
        <f>分析係数表!G45</f>
        <v>0</v>
      </c>
      <c r="K42" s="78">
        <f>I42*J42</f>
        <v>0</v>
      </c>
      <c r="L42" s="79"/>
      <c r="M42" s="80"/>
      <c r="N42" s="81">
        <f>分析係数表!H45</f>
        <v>0</v>
      </c>
      <c r="O42" s="82">
        <f t="shared" si="3"/>
        <v>0</v>
      </c>
      <c r="P42" s="76">
        <f>分析係数表!C45</f>
        <v>1</v>
      </c>
      <c r="Q42" s="82">
        <f>O42*P42</f>
        <v>0</v>
      </c>
      <c r="R42" s="83">
        <v>4.4300736560024803E-3</v>
      </c>
      <c r="S42" s="84">
        <f>I42+R42</f>
        <v>8.0147099279630929E-2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3.9706413187342079E-3</v>
      </c>
      <c r="E43" s="77">
        <f>$C$5*D43</f>
        <v>0.39706413187342077</v>
      </c>
      <c r="F43" s="76">
        <f>分析係数表!C46</f>
        <v>1</v>
      </c>
      <c r="G43" s="77">
        <f>E43*F43</f>
        <v>0.39706413187342077</v>
      </c>
      <c r="H43" s="77">
        <v>0.50422173661513781</v>
      </c>
      <c r="I43" s="77">
        <f>C43+H43</f>
        <v>0.50422173661513781</v>
      </c>
      <c r="J43" s="76">
        <f>分析係数表!G46</f>
        <v>9.3457943925233638E-3</v>
      </c>
      <c r="K43" s="78">
        <f>I43*J43</f>
        <v>4.7123526786461475E-3</v>
      </c>
      <c r="L43" s="79"/>
      <c r="M43" s="80"/>
      <c r="N43" s="81">
        <f>分析係数表!H46</f>
        <v>5.0031354010901551E-2</v>
      </c>
      <c r="O43" s="82">
        <f t="shared" si="3"/>
        <v>0.48904170928096075</v>
      </c>
      <c r="P43" s="76">
        <f>分析係数表!C46</f>
        <v>1</v>
      </c>
      <c r="Q43" s="82">
        <f>O43*P43</f>
        <v>0.48904170928096075</v>
      </c>
      <c r="R43" s="83">
        <v>0.50971406938881625</v>
      </c>
      <c r="S43" s="84">
        <f>I43+R43</f>
        <v>1.0139358060039541</v>
      </c>
      <c r="T43" s="85">
        <f>分析係数表!F46</f>
        <v>0.31355140186915886</v>
      </c>
      <c r="U43" s="86">
        <f t="shared" si="6"/>
        <v>0.31792099337787527</v>
      </c>
      <c r="V43" s="87">
        <f>分析係数表!D46</f>
        <v>6.2305295950155766E-4</v>
      </c>
      <c r="W43" s="167">
        <f t="shared" si="7"/>
        <v>0</v>
      </c>
      <c r="X43" s="76">
        <f>分析係数表!E46</f>
        <v>2.0249221183800624E-3</v>
      </c>
      <c r="Y43" s="166">
        <f t="shared" si="8"/>
        <v>0</v>
      </c>
    </row>
    <row r="44" spans="1:25" x14ac:dyDescent="0.2">
      <c r="A44" s="192">
        <v>40</v>
      </c>
      <c r="B44" s="14" t="s">
        <v>150</v>
      </c>
      <c r="C44" s="197">
        <f>SUM(C5:C43)</f>
        <v>100</v>
      </c>
      <c r="D44" s="92">
        <f>投入係数表!C44</f>
        <v>0.54457947298760678</v>
      </c>
      <c r="E44" s="91">
        <f>SUM(E5:E43)</f>
        <v>54.457947298760672</v>
      </c>
      <c r="F44" s="92">
        <f>分析係数表!C47</f>
        <v>0.44631798907903963</v>
      </c>
      <c r="G44" s="91">
        <f>SUM(G5:G43)</f>
        <v>16.709767145232753</v>
      </c>
      <c r="H44" s="91">
        <f>SUM(H5:H43)</f>
        <v>19.817044856926632</v>
      </c>
      <c r="I44" s="91">
        <f>SUM(I5:I43)</f>
        <v>119.81704485692664</v>
      </c>
      <c r="J44" s="92">
        <f>分析係数表!G47</f>
        <v>0.26122233306007958</v>
      </c>
      <c r="K44" s="93">
        <f>SUM(K5:K43)</f>
        <v>15.589640608754028</v>
      </c>
      <c r="L44" s="94">
        <f>最終需要_まとめ!$L$33</f>
        <v>0.627</v>
      </c>
      <c r="M44" s="91">
        <f>K44*L44</f>
        <v>9.7747046616887747</v>
      </c>
      <c r="N44" s="95">
        <f>分析係数表!H47</f>
        <v>1</v>
      </c>
      <c r="O44" s="96">
        <f>SUM(O5:O43)</f>
        <v>9.7747046616887729</v>
      </c>
      <c r="P44" s="92">
        <f>分析係数表!C47</f>
        <v>0.44631798907903963</v>
      </c>
      <c r="Q44" s="96">
        <f>SUM(Q5:Q43)</f>
        <v>4.2399428757717459</v>
      </c>
      <c r="R44" s="91">
        <f>SUM(R5:R43)</f>
        <v>4.7816774359543137</v>
      </c>
      <c r="S44" s="97">
        <f>SUM(S5:S43)</f>
        <v>124.59872229288092</v>
      </c>
      <c r="T44" s="98">
        <f>分析係数表!F47</f>
        <v>0.52393110055407954</v>
      </c>
      <c r="U44" s="99">
        <f>SUM(U5:U43)</f>
        <v>57.812532682378766</v>
      </c>
      <c r="V44" s="100">
        <f>分析係数表!D47</f>
        <v>0.10969491056701794</v>
      </c>
      <c r="W44" s="164">
        <f>SUM(W5:W43)</f>
        <v>35</v>
      </c>
      <c r="X44" s="92">
        <f>分析係数表!E47</f>
        <v>8.3823050104198563E-2</v>
      </c>
      <c r="Y44" s="165">
        <f>SUM(Y5:Y43)</f>
        <v>22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0.75107940679556973</v>
      </c>
      <c r="G5" s="77">
        <f t="shared" ref="G5:G38" si="1">E5*F5</f>
        <v>0</v>
      </c>
      <c r="H5" s="77">
        <f t="array" ref="H5:H43">MMULT(逆行列係数!C5:AO43,'2'!G5:G43)</f>
        <v>0</v>
      </c>
      <c r="I5" s="77">
        <f t="shared" ref="I5:I38" si="2">C5+H5</f>
        <v>0</v>
      </c>
      <c r="J5" s="76">
        <f>分析係数表!G8</f>
        <v>0.11972085188304657</v>
      </c>
      <c r="K5" s="78">
        <f t="shared" ref="K5:K38" si="3">I5*J5</f>
        <v>0</v>
      </c>
      <c r="L5" s="79" t="s">
        <v>181</v>
      </c>
      <c r="M5" s="80" t="s">
        <v>181</v>
      </c>
      <c r="N5" s="81">
        <f>分析係数表!H8</f>
        <v>1.1750518547103371E-2</v>
      </c>
      <c r="O5" s="82">
        <f t="shared" ref="O5:O43" si="4">$M$44*N5</f>
        <v>0.21357891360658315</v>
      </c>
      <c r="P5" s="76">
        <f>分析係数表!C8</f>
        <v>0.75107940679556973</v>
      </c>
      <c r="Q5" s="82">
        <f t="shared" ref="Q5:Q38" si="5">O5*P5</f>
        <v>0.16041472373567472</v>
      </c>
      <c r="R5" s="83">
        <f t="array" ref="R5:R43">MMULT(逆行列係数!C5:AO43,'2'!Q5:Q43)</f>
        <v>0.2264888747301961</v>
      </c>
      <c r="S5" s="84">
        <f t="shared" ref="S5:S38" si="6">I5+R5</f>
        <v>0.2264888747301961</v>
      </c>
      <c r="T5" s="85">
        <f>分析係数表!F8</f>
        <v>0.45193117555047529</v>
      </c>
      <c r="U5" s="86">
        <f t="shared" ref="U5:U43" si="7">S5*T5</f>
        <v>0.10235738340592186</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75">
        <f>最終需要_まとめ!$C$7</f>
        <v>100</v>
      </c>
      <c r="D6" s="76">
        <f>投入係数表!D6</f>
        <v>0.2857142857142857</v>
      </c>
      <c r="E6" s="77">
        <f t="shared" si="0"/>
        <v>28.571428571428569</v>
      </c>
      <c r="F6" s="76">
        <f>分析係数表!C9</f>
        <v>5.0420168067226934E-2</v>
      </c>
      <c r="G6" s="77">
        <f t="shared" si="1"/>
        <v>1.4405762304921981</v>
      </c>
      <c r="H6" s="77">
        <v>1.4616321559074315</v>
      </c>
      <c r="I6" s="77">
        <f t="shared" si="2"/>
        <v>101.46163215590744</v>
      </c>
      <c r="J6" s="76">
        <f>分析係数表!G9</f>
        <v>0.2857142857142857</v>
      </c>
      <c r="K6" s="78">
        <f t="shared" si="3"/>
        <v>28.989037758830694</v>
      </c>
      <c r="L6" s="79"/>
      <c r="M6" s="80"/>
      <c r="N6" s="81">
        <f>分析係数表!H9</f>
        <v>6.077854420915537E-4</v>
      </c>
      <c r="O6" s="82">
        <f t="shared" si="4"/>
        <v>1.1047185186547405E-2</v>
      </c>
      <c r="P6" s="76">
        <f>分析係数表!C9</f>
        <v>5.0420168067226934E-2</v>
      </c>
      <c r="Q6" s="82">
        <f t="shared" si="5"/>
        <v>5.5700093377549994E-4</v>
      </c>
      <c r="R6" s="83">
        <v>6.4143121622217681E-4</v>
      </c>
      <c r="S6" s="84">
        <f t="shared" si="6"/>
        <v>101.46227358712366</v>
      </c>
      <c r="T6" s="85">
        <f>分析係数表!F9</f>
        <v>0.7142857142857143</v>
      </c>
      <c r="U6" s="86">
        <f t="shared" si="7"/>
        <v>72.473052562231189</v>
      </c>
      <c r="V6" s="87">
        <f>分析係数表!D9</f>
        <v>0.14285714285714285</v>
      </c>
      <c r="W6" s="167">
        <f t="shared" si="8"/>
        <v>14</v>
      </c>
      <c r="X6" s="76">
        <f>分析係数表!E9</f>
        <v>0</v>
      </c>
      <c r="Y6" s="166">
        <f t="shared" si="9"/>
        <v>0</v>
      </c>
    </row>
    <row r="7" spans="1:25" x14ac:dyDescent="0.2">
      <c r="A7" s="6" t="s">
        <v>220</v>
      </c>
      <c r="B7" s="5" t="s">
        <v>266</v>
      </c>
      <c r="C7" s="90"/>
      <c r="D7" s="76">
        <f>投入係数表!D7</f>
        <v>0</v>
      </c>
      <c r="E7" s="77">
        <f t="shared" si="0"/>
        <v>0</v>
      </c>
      <c r="F7" s="76">
        <f>分析係数表!C10</f>
        <v>1</v>
      </c>
      <c r="G7" s="77">
        <f t="shared" si="1"/>
        <v>0</v>
      </c>
      <c r="H7" s="77">
        <v>0</v>
      </c>
      <c r="I7" s="77">
        <f t="shared" si="2"/>
        <v>0</v>
      </c>
      <c r="J7" s="76">
        <f>分析係数表!G10</f>
        <v>0.17928858290304073</v>
      </c>
      <c r="K7" s="78">
        <f t="shared" si="3"/>
        <v>0</v>
      </c>
      <c r="L7" s="79"/>
      <c r="M7" s="80"/>
      <c r="N7" s="81">
        <f>分析係数表!H10</f>
        <v>1.1866287202739858E-3</v>
      </c>
      <c r="O7" s="82">
        <f t="shared" si="4"/>
        <v>2.1568313935640172E-2</v>
      </c>
      <c r="P7" s="76">
        <f>分析係数表!C10</f>
        <v>1</v>
      </c>
      <c r="Q7" s="82">
        <f t="shared" si="5"/>
        <v>2.1568313935640172E-2</v>
      </c>
      <c r="R7" s="83">
        <v>3.5943273591538316E-2</v>
      </c>
      <c r="S7" s="84">
        <f t="shared" si="6"/>
        <v>3.5943273591538316E-2</v>
      </c>
      <c r="T7" s="85">
        <f>分析係数表!F10</f>
        <v>0.51912411550965765</v>
      </c>
      <c r="U7" s="86">
        <f t="shared" si="7"/>
        <v>1.8659020111728965E-2</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投入係数表!D8</f>
        <v>0</v>
      </c>
      <c r="E8" s="77">
        <f t="shared" si="0"/>
        <v>0</v>
      </c>
      <c r="F8" s="76">
        <f>分析係数表!C11</f>
        <v>1.2755102040816757E-3</v>
      </c>
      <c r="G8" s="77">
        <f t="shared" si="1"/>
        <v>0</v>
      </c>
      <c r="H8" s="77">
        <v>0</v>
      </c>
      <c r="I8" s="77">
        <f t="shared" si="2"/>
        <v>0</v>
      </c>
      <c r="J8" s="76">
        <f>分析係数表!G11</f>
        <v>0.5714285714285714</v>
      </c>
      <c r="K8" s="78">
        <f t="shared" si="3"/>
        <v>0</v>
      </c>
      <c r="L8" s="79"/>
      <c r="M8" s="80"/>
      <c r="N8" s="81">
        <f>分析係数表!H11</f>
        <v>-1.9294775939414404E-5</v>
      </c>
      <c r="O8" s="82">
        <f t="shared" si="4"/>
        <v>-3.5070429163642559E-4</v>
      </c>
      <c r="P8" s="76">
        <f>分析係数表!C11</f>
        <v>1.2755102040816757E-3</v>
      </c>
      <c r="Q8" s="82">
        <f t="shared" si="5"/>
        <v>-4.4732690259749673E-7</v>
      </c>
      <c r="R8" s="83">
        <v>9.8182859300217438E-5</v>
      </c>
      <c r="S8" s="84">
        <f t="shared" si="6"/>
        <v>9.8182859300217438E-5</v>
      </c>
      <c r="T8" s="85">
        <f>分析係数表!F11</f>
        <v>0.8571428571428571</v>
      </c>
      <c r="U8" s="86">
        <f t="shared" si="7"/>
        <v>8.4156736543043514E-5</v>
      </c>
      <c r="V8" s="87">
        <f>分析係数表!D11</f>
        <v>0.14285714285714285</v>
      </c>
      <c r="W8" s="167">
        <f t="shared" si="8"/>
        <v>0</v>
      </c>
      <c r="X8" s="76">
        <f>分析係数表!E11</f>
        <v>0</v>
      </c>
      <c r="Y8" s="166">
        <f t="shared" si="9"/>
        <v>0</v>
      </c>
    </row>
    <row r="9" spans="1:25" x14ac:dyDescent="0.2">
      <c r="A9" s="6" t="s">
        <v>222</v>
      </c>
      <c r="B9" s="5" t="s">
        <v>190</v>
      </c>
      <c r="C9" s="90"/>
      <c r="D9" s="76">
        <f>投入係数表!D9</f>
        <v>0</v>
      </c>
      <c r="E9" s="77">
        <f t="shared" si="0"/>
        <v>0</v>
      </c>
      <c r="F9" s="76">
        <f>分析係数表!C12</f>
        <v>9.1502903081732923E-2</v>
      </c>
      <c r="G9" s="77">
        <f t="shared" si="1"/>
        <v>0</v>
      </c>
      <c r="H9" s="77">
        <v>0</v>
      </c>
      <c r="I9" s="77">
        <f t="shared" si="2"/>
        <v>0</v>
      </c>
      <c r="J9" s="76">
        <f>分析係数表!G12</f>
        <v>0.14161426479455594</v>
      </c>
      <c r="K9" s="78">
        <f t="shared" si="3"/>
        <v>0</v>
      </c>
      <c r="L9" s="79"/>
      <c r="M9" s="80"/>
      <c r="N9" s="81">
        <f>分析係数表!H12</f>
        <v>9.0270609232550286E-2</v>
      </c>
      <c r="O9" s="82">
        <f t="shared" si="4"/>
        <v>1.6407700284210172</v>
      </c>
      <c r="P9" s="76">
        <f>分析係数表!C12</f>
        <v>9.1502903081732923E-2</v>
      </c>
      <c r="Q9" s="82">
        <f t="shared" si="5"/>
        <v>0.15013522089002052</v>
      </c>
      <c r="R9" s="83">
        <v>0.17072744379008031</v>
      </c>
      <c r="S9" s="84">
        <f t="shared" si="6"/>
        <v>0.17072744379008031</v>
      </c>
      <c r="T9" s="85">
        <f>分析係数表!F12</f>
        <v>0.30579722628994743</v>
      </c>
      <c r="U9" s="86">
        <f t="shared" si="7"/>
        <v>5.2207978762579467E-2</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0.24707117345786184</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投入係数表!D11</f>
        <v>0</v>
      </c>
      <c r="E11" s="77">
        <f t="shared" si="0"/>
        <v>0</v>
      </c>
      <c r="F11" s="76">
        <f>分析係数表!C14</f>
        <v>8.6714152988541793E-3</v>
      </c>
      <c r="G11" s="77">
        <f t="shared" si="1"/>
        <v>0</v>
      </c>
      <c r="H11" s="77">
        <v>0</v>
      </c>
      <c r="I11" s="77">
        <f t="shared" si="2"/>
        <v>0</v>
      </c>
      <c r="J11" s="76">
        <f>分析係数表!G14</f>
        <v>0.2</v>
      </c>
      <c r="K11" s="78">
        <f t="shared" si="3"/>
        <v>0</v>
      </c>
      <c r="L11" s="79"/>
      <c r="M11" s="80"/>
      <c r="N11" s="81">
        <f>分析係数表!H14</f>
        <v>1.1383917804254498E-3</v>
      </c>
      <c r="O11" s="82">
        <f t="shared" si="4"/>
        <v>2.0691553206549109E-2</v>
      </c>
      <c r="P11" s="76">
        <f>分析係数表!C14</f>
        <v>8.6714152988541793E-3</v>
      </c>
      <c r="Q11" s="82">
        <f t="shared" si="5"/>
        <v>1.7942505103232519E-4</v>
      </c>
      <c r="R11" s="83">
        <v>1.4373484938678121E-3</v>
      </c>
      <c r="S11" s="84">
        <f t="shared" si="6"/>
        <v>1.4373484938678121E-3</v>
      </c>
      <c r="T11" s="85">
        <f>分析係数表!F14</f>
        <v>0.33888888888888891</v>
      </c>
      <c r="U11" s="86">
        <f t="shared" si="7"/>
        <v>4.8710143403298076E-4</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0.15203031042439047</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投入係数表!D13</f>
        <v>0</v>
      </c>
      <c r="E13" s="77">
        <f t="shared" si="0"/>
        <v>0</v>
      </c>
      <c r="F13" s="76">
        <f>分析係数表!C16</f>
        <v>2.5322997416020621E-2</v>
      </c>
      <c r="G13" s="77">
        <f t="shared" si="1"/>
        <v>0</v>
      </c>
      <c r="H13" s="77">
        <v>0</v>
      </c>
      <c r="I13" s="77">
        <f t="shared" si="2"/>
        <v>0</v>
      </c>
      <c r="J13" s="76">
        <f>分析係数表!G16</f>
        <v>3.2710280373831772E-2</v>
      </c>
      <c r="K13" s="78">
        <f t="shared" si="3"/>
        <v>0</v>
      </c>
      <c r="L13" s="79"/>
      <c r="M13" s="80"/>
      <c r="N13" s="81">
        <f>分析係数表!H16</f>
        <v>1.6091843133471614E-2</v>
      </c>
      <c r="O13" s="82">
        <f t="shared" si="4"/>
        <v>0.29248737922477897</v>
      </c>
      <c r="P13" s="76">
        <f>分析係数表!C16</f>
        <v>2.5322997416020621E-2</v>
      </c>
      <c r="Q13" s="82">
        <f t="shared" si="5"/>
        <v>7.4066571483277213E-3</v>
      </c>
      <c r="R13" s="83">
        <v>8.7757919125475755E-3</v>
      </c>
      <c r="S13" s="84">
        <f t="shared" si="6"/>
        <v>8.7757919125475755E-3</v>
      </c>
      <c r="T13" s="85">
        <f>分析係数表!F16</f>
        <v>0.28504672897196259</v>
      </c>
      <c r="U13" s="86">
        <f t="shared" si="7"/>
        <v>2.5015107788102899E-3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投入係数表!D14</f>
        <v>0</v>
      </c>
      <c r="E14" s="77">
        <f t="shared" si="0"/>
        <v>0</v>
      </c>
      <c r="F14" s="76">
        <f>分析係数表!C17</f>
        <v>1.516108654453574E-2</v>
      </c>
      <c r="G14" s="77">
        <f t="shared" si="1"/>
        <v>0</v>
      </c>
      <c r="H14" s="77">
        <v>0</v>
      </c>
      <c r="I14" s="77">
        <f t="shared" si="2"/>
        <v>0</v>
      </c>
      <c r="J14" s="76">
        <f>分析係数表!G17</f>
        <v>0.22093023255813954</v>
      </c>
      <c r="K14" s="78">
        <f t="shared" si="3"/>
        <v>0</v>
      </c>
      <c r="L14" s="79"/>
      <c r="M14" s="80"/>
      <c r="N14" s="81">
        <f>分析係数表!H17</f>
        <v>2.7205634074574307E-3</v>
      </c>
      <c r="O14" s="82">
        <f t="shared" si="4"/>
        <v>4.9449305120736003E-2</v>
      </c>
      <c r="P14" s="76">
        <f>分析係数表!C17</f>
        <v>1.516108654453574E-2</v>
      </c>
      <c r="Q14" s="82">
        <f t="shared" si="5"/>
        <v>7.4970519450263289E-4</v>
      </c>
      <c r="R14" s="83">
        <v>1.6697078308101992E-3</v>
      </c>
      <c r="S14" s="84">
        <f t="shared" si="6"/>
        <v>1.6697078308101992E-3</v>
      </c>
      <c r="T14" s="85">
        <f>分析係数表!F17</f>
        <v>0.34593023255813954</v>
      </c>
      <c r="U14" s="86">
        <f t="shared" si="7"/>
        <v>5.7760241821631887E-4</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投入係数表!D15</f>
        <v>0</v>
      </c>
      <c r="E15" s="77">
        <f t="shared" si="0"/>
        <v>0</v>
      </c>
      <c r="F15" s="76">
        <f>分析係数表!C18</f>
        <v>0.19618745035742657</v>
      </c>
      <c r="G15" s="77">
        <f t="shared" si="1"/>
        <v>0</v>
      </c>
      <c r="H15" s="77">
        <v>0</v>
      </c>
      <c r="I15" s="77">
        <f t="shared" si="2"/>
        <v>0</v>
      </c>
      <c r="J15" s="76">
        <f>分析係数表!G18</f>
        <v>0.21566025215660253</v>
      </c>
      <c r="K15" s="78">
        <f t="shared" si="3"/>
        <v>0</v>
      </c>
      <c r="L15" s="79"/>
      <c r="M15" s="80"/>
      <c r="N15" s="81">
        <f>分析係数表!H18</f>
        <v>4.341324586368241E-4</v>
      </c>
      <c r="O15" s="82">
        <f t="shared" si="4"/>
        <v>7.8908465618195752E-3</v>
      </c>
      <c r="P15" s="76">
        <f>分析係数表!C18</f>
        <v>0.19618745035742657</v>
      </c>
      <c r="Q15" s="82">
        <f t="shared" si="5"/>
        <v>1.548085068125048E-3</v>
      </c>
      <c r="R15" s="83">
        <v>4.6740757858591553E-3</v>
      </c>
      <c r="S15" s="84">
        <f t="shared" si="6"/>
        <v>4.6740757858591553E-3</v>
      </c>
      <c r="T15" s="85">
        <f>分析係数表!F18</f>
        <v>0.46051758460517583</v>
      </c>
      <c r="U15" s="86">
        <f t="shared" si="7"/>
        <v>2.1524940911653973E-3</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投入係数表!D16</f>
        <v>0</v>
      </c>
      <c r="E16" s="77">
        <f t="shared" si="0"/>
        <v>0</v>
      </c>
      <c r="F16" s="76">
        <f>分析係数表!C19</f>
        <v>5.4503729202524331E-2</v>
      </c>
      <c r="G16" s="77">
        <f t="shared" si="1"/>
        <v>0</v>
      </c>
      <c r="H16" s="77">
        <v>0</v>
      </c>
      <c r="I16" s="77">
        <f t="shared" si="2"/>
        <v>0</v>
      </c>
      <c r="J16" s="76">
        <f>分析係数表!G19</f>
        <v>5.7142857142857141E-2</v>
      </c>
      <c r="K16" s="78">
        <f t="shared" si="3"/>
        <v>0</v>
      </c>
      <c r="L16" s="79"/>
      <c r="M16" s="80"/>
      <c r="N16" s="81">
        <f>分析係数表!H19</f>
        <v>-1.1576865563648642E-4</v>
      </c>
      <c r="O16" s="82">
        <f t="shared" si="4"/>
        <v>-2.1042257498185535E-3</v>
      </c>
      <c r="P16" s="76">
        <f>分析係数表!C19</f>
        <v>5.4503729202524331E-2</v>
      </c>
      <c r="Q16" s="82">
        <f t="shared" si="5"/>
        <v>-1.1468815044908915E-4</v>
      </c>
      <c r="R16" s="83">
        <v>6.1552880044825895E-4</v>
      </c>
      <c r="S16" s="84">
        <f t="shared" si="6"/>
        <v>6.1552880044825895E-4</v>
      </c>
      <c r="T16" s="85">
        <f>分析係数表!F19</f>
        <v>0.24047619047619048</v>
      </c>
      <c r="U16" s="86">
        <f t="shared" si="7"/>
        <v>1.4802002106017656E-4</v>
      </c>
      <c r="V16" s="87">
        <f>分析係数表!D19</f>
        <v>7.3809523809523811E-2</v>
      </c>
      <c r="W16" s="167">
        <f t="shared" si="8"/>
        <v>0</v>
      </c>
      <c r="X16" s="76">
        <f>分析係数表!E19</f>
        <v>0.05</v>
      </c>
      <c r="Y16" s="166">
        <f t="shared" si="9"/>
        <v>0</v>
      </c>
    </row>
    <row r="17" spans="1:25" x14ac:dyDescent="0.2">
      <c r="A17" s="6" t="s">
        <v>5</v>
      </c>
      <c r="B17" s="5" t="s">
        <v>33</v>
      </c>
      <c r="C17" s="90"/>
      <c r="D17" s="76">
        <f>投入係数表!D17</f>
        <v>0</v>
      </c>
      <c r="E17" s="77">
        <f t="shared" si="0"/>
        <v>0</v>
      </c>
      <c r="F17" s="76">
        <f>分析係数表!C20</f>
        <v>8.1453634085213444E-3</v>
      </c>
      <c r="G17" s="77">
        <f t="shared" si="1"/>
        <v>0</v>
      </c>
      <c r="H17" s="77">
        <v>0</v>
      </c>
      <c r="I17" s="77">
        <f t="shared" si="2"/>
        <v>0</v>
      </c>
      <c r="J17" s="76">
        <f>分析係数表!G20</f>
        <v>0.10256410256410256</v>
      </c>
      <c r="K17" s="78">
        <f t="shared" si="3"/>
        <v>0</v>
      </c>
      <c r="L17" s="79"/>
      <c r="M17" s="80"/>
      <c r="N17" s="81">
        <f>分析係数表!H20</f>
        <v>5.4025372630360328E-4</v>
      </c>
      <c r="O17" s="82">
        <f t="shared" si="4"/>
        <v>9.8197201658199156E-3</v>
      </c>
      <c r="P17" s="76">
        <f>分析係数表!C20</f>
        <v>8.1453634085213444E-3</v>
      </c>
      <c r="Q17" s="82">
        <f t="shared" si="5"/>
        <v>7.9985189320588694E-5</v>
      </c>
      <c r="R17" s="83">
        <v>2.2756210301729931E-4</v>
      </c>
      <c r="S17" s="84">
        <f t="shared" si="6"/>
        <v>2.2756210301729931E-4</v>
      </c>
      <c r="T17" s="85">
        <f>分析係数表!F20</f>
        <v>0.23076923076923078</v>
      </c>
      <c r="U17" s="86">
        <f t="shared" si="7"/>
        <v>5.2514331465530613E-5</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投入係数表!D18</f>
        <v>0</v>
      </c>
      <c r="E18" s="77">
        <f t="shared" si="0"/>
        <v>0</v>
      </c>
      <c r="F18" s="76">
        <f>分析係数表!C21</f>
        <v>1.4319809069212375E-2</v>
      </c>
      <c r="G18" s="77">
        <f t="shared" si="1"/>
        <v>0</v>
      </c>
      <c r="H18" s="77">
        <v>0</v>
      </c>
      <c r="I18" s="77">
        <f t="shared" si="2"/>
        <v>0</v>
      </c>
      <c r="J18" s="76">
        <f>分析係数表!G21</f>
        <v>0.28315412186379929</v>
      </c>
      <c r="K18" s="78">
        <f t="shared" si="3"/>
        <v>0</v>
      </c>
      <c r="L18" s="79"/>
      <c r="M18" s="80"/>
      <c r="N18" s="81">
        <f>分析係数表!H21</f>
        <v>8.9720708118276973E-4</v>
      </c>
      <c r="O18" s="82">
        <f t="shared" si="4"/>
        <v>1.6307749561093789E-2</v>
      </c>
      <c r="P18" s="76">
        <f>分析係数表!C21</f>
        <v>1.4319809069212375E-2</v>
      </c>
      <c r="Q18" s="82">
        <f t="shared" si="5"/>
        <v>2.3352386006339498E-4</v>
      </c>
      <c r="R18" s="83">
        <v>6.1626869481307069E-4</v>
      </c>
      <c r="S18" s="84">
        <f t="shared" si="6"/>
        <v>6.1626869481307069E-4</v>
      </c>
      <c r="T18" s="85">
        <f>分析係数表!F21</f>
        <v>0.4265232974910394</v>
      </c>
      <c r="U18" s="86">
        <f t="shared" si="7"/>
        <v>2.6285295585216993E-4</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投入係数表!D19</f>
        <v>0</v>
      </c>
      <c r="E19" s="77">
        <f t="shared" si="0"/>
        <v>0</v>
      </c>
      <c r="F19" s="76">
        <f>分析係数表!C22</f>
        <v>8.8888888888888351E-3</v>
      </c>
      <c r="G19" s="77">
        <f t="shared" si="1"/>
        <v>0</v>
      </c>
      <c r="H19" s="77">
        <v>0</v>
      </c>
      <c r="I19" s="77">
        <f t="shared" si="2"/>
        <v>0</v>
      </c>
      <c r="J19" s="76">
        <f>分析係数表!G22</f>
        <v>0.19767441860465115</v>
      </c>
      <c r="K19" s="78">
        <f t="shared" si="3"/>
        <v>0</v>
      </c>
      <c r="L19" s="79"/>
      <c r="M19" s="80"/>
      <c r="N19" s="81">
        <f>分析係数表!H22</f>
        <v>3.8589551878828809E-5</v>
      </c>
      <c r="O19" s="82">
        <f t="shared" si="4"/>
        <v>7.0140858327285118E-4</v>
      </c>
      <c r="P19" s="76">
        <f>分析係数表!C22</f>
        <v>8.8888888888888351E-3</v>
      </c>
      <c r="Q19" s="82">
        <f t="shared" si="5"/>
        <v>6.2347429624253058E-6</v>
      </c>
      <c r="R19" s="83">
        <v>6.283573931061768E-5</v>
      </c>
      <c r="S19" s="84">
        <f t="shared" si="6"/>
        <v>6.283573931061768E-5</v>
      </c>
      <c r="T19" s="85">
        <f>分析係数表!F22</f>
        <v>0.41860465116279072</v>
      </c>
      <c r="U19" s="86">
        <f t="shared" si="7"/>
        <v>2.6303332734677171E-5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5.2605643745463838E-4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投入係数表!D21</f>
        <v>0</v>
      </c>
      <c r="E21" s="77">
        <f t="shared" si="0"/>
        <v>0</v>
      </c>
      <c r="F21" s="76">
        <f>分析係数表!C24</f>
        <v>3.6742192284139663E-2</v>
      </c>
      <c r="G21" s="77">
        <f t="shared" si="1"/>
        <v>0</v>
      </c>
      <c r="H21" s="77">
        <v>0</v>
      </c>
      <c r="I21" s="77">
        <f t="shared" si="2"/>
        <v>0</v>
      </c>
      <c r="J21" s="76">
        <f>分析係数表!G24</f>
        <v>0.21568627450980393</v>
      </c>
      <c r="K21" s="78">
        <f t="shared" si="3"/>
        <v>0</v>
      </c>
      <c r="L21" s="79"/>
      <c r="M21" s="80"/>
      <c r="N21" s="81">
        <f>分析係数表!H24</f>
        <v>3.6660074284887369E-4</v>
      </c>
      <c r="O21" s="82">
        <f t="shared" si="4"/>
        <v>6.6633815410920864E-3</v>
      </c>
      <c r="P21" s="76">
        <f>分析係数表!C24</f>
        <v>3.6742192284139663E-2</v>
      </c>
      <c r="Q21" s="82">
        <f t="shared" si="5"/>
        <v>2.4482724584539231E-4</v>
      </c>
      <c r="R21" s="83">
        <v>9.6874485683173166E-4</v>
      </c>
      <c r="S21" s="84">
        <f t="shared" si="6"/>
        <v>9.6874485683173166E-4</v>
      </c>
      <c r="T21" s="85">
        <f>分析係数表!F24</f>
        <v>0.41176470588235292</v>
      </c>
      <c r="U21" s="86">
        <f t="shared" si="7"/>
        <v>3.9889494104836007E-4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投入係数表!D22</f>
        <v>0</v>
      </c>
      <c r="E22" s="77">
        <f t="shared" si="0"/>
        <v>0</v>
      </c>
      <c r="F22" s="76">
        <f>分析係数表!C25</f>
        <v>5.4298642533936459E-3</v>
      </c>
      <c r="G22" s="77">
        <f t="shared" si="1"/>
        <v>0</v>
      </c>
      <c r="H22" s="77">
        <v>0</v>
      </c>
      <c r="I22" s="77">
        <f t="shared" si="2"/>
        <v>0</v>
      </c>
      <c r="J22" s="76">
        <f>分析係数表!G25</f>
        <v>0.19285714285714287</v>
      </c>
      <c r="K22" s="78">
        <f t="shared" si="3"/>
        <v>0</v>
      </c>
      <c r="L22" s="79"/>
      <c r="M22" s="80"/>
      <c r="N22" s="81">
        <f>分析係数表!H25</f>
        <v>5.0166417442477451E-4</v>
      </c>
      <c r="O22" s="82">
        <f t="shared" si="4"/>
        <v>9.1183115825470649E-3</v>
      </c>
      <c r="P22" s="76">
        <f>分析係数表!C25</f>
        <v>5.4298642533936459E-3</v>
      </c>
      <c r="Q22" s="82">
        <f t="shared" si="5"/>
        <v>4.9511194113377554E-5</v>
      </c>
      <c r="R22" s="83">
        <v>2.2652247041396868E-4</v>
      </c>
      <c r="S22" s="84">
        <f t="shared" si="6"/>
        <v>2.2652247041396868E-4</v>
      </c>
      <c r="T22" s="85">
        <f>分析係数表!F25</f>
        <v>0.35</v>
      </c>
      <c r="U22" s="86">
        <f t="shared" si="7"/>
        <v>7.928286464488903E-5</v>
      </c>
      <c r="V22" s="87">
        <f>分析係数表!D25</f>
        <v>1.4285714285714285E-2</v>
      </c>
      <c r="W22" s="167">
        <f t="shared" si="8"/>
        <v>0</v>
      </c>
      <c r="X22" s="76">
        <f>分析係数表!E25</f>
        <v>0</v>
      </c>
      <c r="Y22" s="166">
        <f t="shared" si="9"/>
        <v>0</v>
      </c>
    </row>
    <row r="23" spans="1:25" x14ac:dyDescent="0.2">
      <c r="A23" s="6" t="s">
        <v>11</v>
      </c>
      <c r="B23" s="5" t="s">
        <v>35</v>
      </c>
      <c r="C23" s="90"/>
      <c r="D23" s="76">
        <f>投入係数表!D23</f>
        <v>0</v>
      </c>
      <c r="E23" s="77">
        <f t="shared" si="0"/>
        <v>0</v>
      </c>
      <c r="F23" s="76">
        <f>分析係数表!C26</f>
        <v>0.48330404217926182</v>
      </c>
      <c r="G23" s="77">
        <f t="shared" si="1"/>
        <v>0</v>
      </c>
      <c r="H23" s="77">
        <v>0</v>
      </c>
      <c r="I23" s="77">
        <f t="shared" si="2"/>
        <v>0</v>
      </c>
      <c r="J23" s="76">
        <f>分析係数表!G26</f>
        <v>0.1963757396449704</v>
      </c>
      <c r="K23" s="78">
        <f t="shared" si="3"/>
        <v>0</v>
      </c>
      <c r="L23" s="79"/>
      <c r="M23" s="80"/>
      <c r="N23" s="81">
        <f>分析係数表!H26</f>
        <v>1.0805074526072066E-2</v>
      </c>
      <c r="O23" s="82">
        <f t="shared" si="4"/>
        <v>0.19639440331639832</v>
      </c>
      <c r="P23" s="76">
        <f>分析係数表!C26</f>
        <v>0.48330404217926182</v>
      </c>
      <c r="Q23" s="82">
        <f t="shared" si="5"/>
        <v>9.4918208984199531E-2</v>
      </c>
      <c r="R23" s="83">
        <v>0.10375236874197027</v>
      </c>
      <c r="S23" s="84">
        <f t="shared" si="6"/>
        <v>0.10375236874197027</v>
      </c>
      <c r="T23" s="85">
        <f>分析係数表!F26</f>
        <v>0.33515162721893493</v>
      </c>
      <c r="U23" s="86">
        <f t="shared" si="7"/>
        <v>3.4772775211690296E-2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投入係数表!D24</f>
        <v>0</v>
      </c>
      <c r="E24" s="77">
        <f t="shared" si="0"/>
        <v>0</v>
      </c>
      <c r="F24" s="76">
        <f>分析係数表!C27</f>
        <v>1.5397419891801878E-2</v>
      </c>
      <c r="G24" s="77">
        <f t="shared" si="1"/>
        <v>0</v>
      </c>
      <c r="H24" s="77">
        <v>0</v>
      </c>
      <c r="I24" s="77">
        <f t="shared" si="2"/>
        <v>0</v>
      </c>
      <c r="J24" s="76">
        <f>分析係数表!G27</f>
        <v>0.17525773195876287</v>
      </c>
      <c r="K24" s="78">
        <f t="shared" si="3"/>
        <v>0</v>
      </c>
      <c r="L24" s="79"/>
      <c r="M24" s="80"/>
      <c r="N24" s="81">
        <f>分析係数表!H27</f>
        <v>1.0544595050889971E-2</v>
      </c>
      <c r="O24" s="82">
        <f t="shared" si="4"/>
        <v>0.19165989537930658</v>
      </c>
      <c r="P24" s="76">
        <f>分析係数表!C27</f>
        <v>1.5397419891801878E-2</v>
      </c>
      <c r="Q24" s="82">
        <f t="shared" si="5"/>
        <v>2.9510678855740021E-3</v>
      </c>
      <c r="R24" s="83">
        <v>2.9776201833425393E-3</v>
      </c>
      <c r="S24" s="84">
        <f t="shared" si="6"/>
        <v>2.9776201833425393E-3</v>
      </c>
      <c r="T24" s="85">
        <f>分析係数表!F27</f>
        <v>0.32989690721649484</v>
      </c>
      <c r="U24" s="86">
        <f t="shared" si="7"/>
        <v>9.8230768935011602E-4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投入係数表!D25</f>
        <v>0</v>
      </c>
      <c r="E25" s="77">
        <f t="shared" si="0"/>
        <v>0</v>
      </c>
      <c r="F25" s="76">
        <f>分析係数表!C28</f>
        <v>9.0111373607829948E-2</v>
      </c>
      <c r="G25" s="77">
        <f t="shared" si="1"/>
        <v>0</v>
      </c>
      <c r="H25" s="77">
        <v>0</v>
      </c>
      <c r="I25" s="77">
        <f t="shared" si="2"/>
        <v>0</v>
      </c>
      <c r="J25" s="76">
        <f>分析係数表!G28</f>
        <v>0.1250338294993234</v>
      </c>
      <c r="K25" s="78">
        <f t="shared" si="3"/>
        <v>0</v>
      </c>
      <c r="L25" s="79"/>
      <c r="M25" s="80"/>
      <c r="N25" s="81">
        <f>分析係数表!H28</f>
        <v>1.9400897207081182E-2</v>
      </c>
      <c r="O25" s="82">
        <f t="shared" si="4"/>
        <v>0.35263316524042593</v>
      </c>
      <c r="P25" s="76">
        <f>分析係数表!C28</f>
        <v>9.0111373607829948E-2</v>
      </c>
      <c r="Q25" s="82">
        <f t="shared" si="5"/>
        <v>3.1776258899491656E-2</v>
      </c>
      <c r="R25" s="83">
        <v>3.4350907505356368E-2</v>
      </c>
      <c r="S25" s="84">
        <f t="shared" si="6"/>
        <v>3.4350907505356368E-2</v>
      </c>
      <c r="T25" s="85">
        <f>分析係数表!F28</f>
        <v>0.21434370771312586</v>
      </c>
      <c r="U25" s="86">
        <f t="shared" si="7"/>
        <v>7.3629008780087268E-3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投入係数表!D26</f>
        <v>0</v>
      </c>
      <c r="E26" s="77">
        <f t="shared" si="0"/>
        <v>0</v>
      </c>
      <c r="F26" s="76">
        <f>分析係数表!C29</f>
        <v>0.6629566210045662</v>
      </c>
      <c r="G26" s="77">
        <f t="shared" si="1"/>
        <v>0</v>
      </c>
      <c r="H26" s="77">
        <v>0</v>
      </c>
      <c r="I26" s="77">
        <f t="shared" si="2"/>
        <v>0</v>
      </c>
      <c r="J26" s="76">
        <f>分析係数表!G29</f>
        <v>0.25902590967011185</v>
      </c>
      <c r="K26" s="78">
        <f t="shared" si="3"/>
        <v>0</v>
      </c>
      <c r="L26" s="79"/>
      <c r="M26" s="80"/>
      <c r="N26" s="81">
        <f>分析係数表!H29</f>
        <v>9.3869084945251077E-3</v>
      </c>
      <c r="O26" s="82">
        <f t="shared" si="4"/>
        <v>0.17061763788112105</v>
      </c>
      <c r="P26" s="76">
        <f>分析係数表!C29</f>
        <v>0.6629566210045662</v>
      </c>
      <c r="Q26" s="82">
        <f t="shared" si="5"/>
        <v>0.11311209269344868</v>
      </c>
      <c r="R26" s="83">
        <v>0.17041025827371267</v>
      </c>
      <c r="S26" s="84">
        <f t="shared" si="6"/>
        <v>0.17041025827371267</v>
      </c>
      <c r="T26" s="85">
        <f>分析係数表!F29</f>
        <v>0.37484071924111567</v>
      </c>
      <c r="U26" s="86">
        <f t="shared" si="7"/>
        <v>6.3876703777382735E-2</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投入係数表!D27</f>
        <v>0</v>
      </c>
      <c r="E27" s="77">
        <f t="shared" si="0"/>
        <v>0</v>
      </c>
      <c r="F27" s="76">
        <f>分析係数表!C30</f>
        <v>1</v>
      </c>
      <c r="G27" s="77">
        <f t="shared" si="1"/>
        <v>0</v>
      </c>
      <c r="H27" s="77">
        <v>0</v>
      </c>
      <c r="I27" s="77">
        <f t="shared" si="2"/>
        <v>0</v>
      </c>
      <c r="J27" s="76">
        <f>分析係数表!G30</f>
        <v>0.34461622907327782</v>
      </c>
      <c r="K27" s="78">
        <f t="shared" si="3"/>
        <v>0</v>
      </c>
      <c r="L27" s="79"/>
      <c r="M27" s="80"/>
      <c r="N27" s="81">
        <f>分析係数表!H30</f>
        <v>0</v>
      </c>
      <c r="O27" s="82">
        <f t="shared" si="4"/>
        <v>0</v>
      </c>
      <c r="P27" s="76">
        <f>分析係数表!C30</f>
        <v>1</v>
      </c>
      <c r="Q27" s="82">
        <f t="shared" si="5"/>
        <v>0</v>
      </c>
      <c r="R27" s="83">
        <v>4.8741856516197592E-2</v>
      </c>
      <c r="S27" s="84">
        <f t="shared" si="6"/>
        <v>4.8741856516197592E-2</v>
      </c>
      <c r="T27" s="85">
        <f>分析係数表!F30</f>
        <v>0.44085628030372337</v>
      </c>
      <c r="U27" s="86">
        <f t="shared" si="7"/>
        <v>2.148815355882867E-2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投入係数表!D28</f>
        <v>0</v>
      </c>
      <c r="E28" s="77">
        <f t="shared" si="0"/>
        <v>0</v>
      </c>
      <c r="F28" s="76">
        <f>分析係数表!C31</f>
        <v>0.28926065839179704</v>
      </c>
      <c r="G28" s="77">
        <f t="shared" si="1"/>
        <v>0</v>
      </c>
      <c r="H28" s="77">
        <v>0</v>
      </c>
      <c r="I28" s="77">
        <f t="shared" si="2"/>
        <v>0</v>
      </c>
      <c r="J28" s="76">
        <f>分析係数表!G31</f>
        <v>7.0113314447592071E-2</v>
      </c>
      <c r="K28" s="78">
        <f t="shared" si="3"/>
        <v>0</v>
      </c>
      <c r="L28" s="79"/>
      <c r="M28" s="80"/>
      <c r="N28" s="81">
        <f>分析係数表!H31</f>
        <v>2.2806425160387826E-2</v>
      </c>
      <c r="O28" s="82">
        <f t="shared" si="4"/>
        <v>0.41453247271425508</v>
      </c>
      <c r="P28" s="76">
        <f>分析係数表!C31</f>
        <v>0.28926065839179704</v>
      </c>
      <c r="Q28" s="82">
        <f t="shared" si="5"/>
        <v>0.11990793598210507</v>
      </c>
      <c r="R28" s="83">
        <v>0.1521966860086747</v>
      </c>
      <c r="S28" s="84">
        <f t="shared" si="6"/>
        <v>0.1521966860086747</v>
      </c>
      <c r="T28" s="85">
        <f>分析係数表!F31</f>
        <v>0.24929178470254956</v>
      </c>
      <c r="U28" s="86">
        <f t="shared" si="7"/>
        <v>3.7941383480916073E-2</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投入係数表!D29</f>
        <v>0</v>
      </c>
      <c r="E29" s="77">
        <f t="shared" si="0"/>
        <v>0</v>
      </c>
      <c r="F29" s="76">
        <f>分析係数表!C32</f>
        <v>1</v>
      </c>
      <c r="G29" s="77">
        <f t="shared" si="1"/>
        <v>0</v>
      </c>
      <c r="H29" s="77">
        <v>0</v>
      </c>
      <c r="I29" s="77">
        <f t="shared" si="2"/>
        <v>0</v>
      </c>
      <c r="J29" s="76">
        <f>分析係数表!G32</f>
        <v>0.14014251781472684</v>
      </c>
      <c r="K29" s="78">
        <f t="shared" si="3"/>
        <v>0</v>
      </c>
      <c r="L29" s="79"/>
      <c r="M29" s="80"/>
      <c r="N29" s="81">
        <f>分析係数表!H32</f>
        <v>6.3576286720370464E-3</v>
      </c>
      <c r="O29" s="82">
        <f t="shared" si="4"/>
        <v>0.11555706409420223</v>
      </c>
      <c r="P29" s="76">
        <f>分析係数表!C32</f>
        <v>1</v>
      </c>
      <c r="Q29" s="82">
        <f t="shared" si="5"/>
        <v>0.11555706409420223</v>
      </c>
      <c r="R29" s="83">
        <v>0.15236692690410197</v>
      </c>
      <c r="S29" s="84">
        <f t="shared" si="6"/>
        <v>0.15236692690410197</v>
      </c>
      <c r="T29" s="85">
        <f>分析係数表!F32</f>
        <v>0.4833729216152019</v>
      </c>
      <c r="U29" s="86">
        <f t="shared" si="7"/>
        <v>7.3650046615165679E-2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投入係数表!D30</f>
        <v>0</v>
      </c>
      <c r="E30" s="77">
        <f t="shared" si="0"/>
        <v>0</v>
      </c>
      <c r="F30" s="76">
        <f>分析係数表!C33</f>
        <v>0.49161290322580642</v>
      </c>
      <c r="G30" s="77">
        <f t="shared" si="1"/>
        <v>0</v>
      </c>
      <c r="H30" s="77">
        <v>0</v>
      </c>
      <c r="I30" s="77">
        <f t="shared" si="2"/>
        <v>0</v>
      </c>
      <c r="J30" s="76">
        <f>分析係数表!G33</f>
        <v>0.50851900393184801</v>
      </c>
      <c r="K30" s="78">
        <f t="shared" si="3"/>
        <v>0</v>
      </c>
      <c r="L30" s="79"/>
      <c r="M30" s="80"/>
      <c r="N30" s="81">
        <f>分析係数表!H33</f>
        <v>9.3579663306159861E-4</v>
      </c>
      <c r="O30" s="82">
        <f t="shared" si="4"/>
        <v>1.700915814436664E-2</v>
      </c>
      <c r="P30" s="76">
        <f>分析係数表!C33</f>
        <v>0.49161290322580642</v>
      </c>
      <c r="Q30" s="82">
        <f t="shared" si="5"/>
        <v>8.3619216167789539E-3</v>
      </c>
      <c r="R30" s="83">
        <v>3.1486378347734018E-2</v>
      </c>
      <c r="S30" s="84">
        <f t="shared" si="6"/>
        <v>3.1486378347734018E-2</v>
      </c>
      <c r="T30" s="85">
        <f>分析係数表!F33</f>
        <v>0.64744429882044563</v>
      </c>
      <c r="U30" s="86">
        <f t="shared" si="7"/>
        <v>2.0385676151743911E-2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投入係数表!D31</f>
        <v>0</v>
      </c>
      <c r="E31" s="77">
        <f t="shared" si="0"/>
        <v>0</v>
      </c>
      <c r="F31" s="76">
        <f>分析係数表!C34</f>
        <v>0.2705469644902635</v>
      </c>
      <c r="G31" s="77">
        <f t="shared" si="1"/>
        <v>0</v>
      </c>
      <c r="H31" s="77">
        <v>0</v>
      </c>
      <c r="I31" s="77">
        <f t="shared" si="2"/>
        <v>0</v>
      </c>
      <c r="J31" s="76">
        <f>分析係数表!G34</f>
        <v>0.42499396086641439</v>
      </c>
      <c r="K31" s="78">
        <f t="shared" si="3"/>
        <v>0</v>
      </c>
      <c r="L31" s="79"/>
      <c r="M31" s="80"/>
      <c r="N31" s="81">
        <f>分析係数表!H34</f>
        <v>0.15790844628816747</v>
      </c>
      <c r="O31" s="82">
        <f t="shared" si="4"/>
        <v>2.8701639227525066</v>
      </c>
      <c r="P31" s="76">
        <f>分析係数表!C34</f>
        <v>0.2705469644902635</v>
      </c>
      <c r="Q31" s="82">
        <f t="shared" si="5"/>
        <v>0.7765141368901578</v>
      </c>
      <c r="R31" s="83">
        <v>0.85439717410998295</v>
      </c>
      <c r="S31" s="84">
        <f t="shared" si="6"/>
        <v>0.85439717410998295</v>
      </c>
      <c r="T31" s="85">
        <f>分析係数表!F34</f>
        <v>0.70062001771479188</v>
      </c>
      <c r="U31" s="86">
        <f t="shared" si="7"/>
        <v>0.59860776326040432</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投入係数表!D32</f>
        <v>0</v>
      </c>
      <c r="E32" s="77">
        <f t="shared" si="0"/>
        <v>0</v>
      </c>
      <c r="F32" s="76">
        <f>分析係数表!C35</f>
        <v>0.21972666596037715</v>
      </c>
      <c r="G32" s="77">
        <f t="shared" si="1"/>
        <v>0</v>
      </c>
      <c r="H32" s="77">
        <v>0</v>
      </c>
      <c r="I32" s="77">
        <f t="shared" si="2"/>
        <v>0</v>
      </c>
      <c r="J32" s="76">
        <f>分析係数表!G35</f>
        <v>0.31464737793851716</v>
      </c>
      <c r="K32" s="78">
        <f t="shared" si="3"/>
        <v>0</v>
      </c>
      <c r="L32" s="79"/>
      <c r="M32" s="80"/>
      <c r="N32" s="81">
        <f>分析係数表!H35</f>
        <v>5.9051661762577784E-2</v>
      </c>
      <c r="O32" s="82">
        <f t="shared" si="4"/>
        <v>1.0733304845532805</v>
      </c>
      <c r="P32" s="76">
        <f>分析係数表!C35</f>
        <v>0.21972666596037715</v>
      </c>
      <c r="Q32" s="82">
        <f t="shared" si="5"/>
        <v>0.23583932884452841</v>
      </c>
      <c r="R32" s="83">
        <v>0.29656327932782572</v>
      </c>
      <c r="S32" s="84">
        <f t="shared" si="6"/>
        <v>0.29656327932782572</v>
      </c>
      <c r="T32" s="85">
        <f>分析係数表!F35</f>
        <v>0.64647377938517181</v>
      </c>
      <c r="U32" s="86">
        <f t="shared" si="7"/>
        <v>0.19172038401391989</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投入係数表!D33</f>
        <v>0</v>
      </c>
      <c r="E33" s="77">
        <f t="shared" si="0"/>
        <v>0</v>
      </c>
      <c r="F33" s="76">
        <f>分析係数表!C36</f>
        <v>0.80551211884284601</v>
      </c>
      <c r="G33" s="77">
        <f t="shared" si="1"/>
        <v>0</v>
      </c>
      <c r="H33" s="77">
        <v>0</v>
      </c>
      <c r="I33" s="77">
        <f t="shared" si="2"/>
        <v>0</v>
      </c>
      <c r="J33" s="76">
        <f>分析係数表!G36</f>
        <v>2.1071752951861943E-2</v>
      </c>
      <c r="K33" s="78">
        <f t="shared" si="3"/>
        <v>0</v>
      </c>
      <c r="L33" s="79"/>
      <c r="M33" s="80"/>
      <c r="N33" s="81">
        <f>分析係数表!H36</f>
        <v>0.17565964015242874</v>
      </c>
      <c r="O33" s="82">
        <f t="shared" si="4"/>
        <v>3.1928118710580189</v>
      </c>
      <c r="P33" s="76">
        <f>分析係数表!C36</f>
        <v>0.80551211884284601</v>
      </c>
      <c r="Q33" s="82">
        <f t="shared" si="5"/>
        <v>2.5718486553225364</v>
      </c>
      <c r="R33" s="83">
        <v>2.6805629806205795</v>
      </c>
      <c r="S33" s="84">
        <f t="shared" si="6"/>
        <v>2.6805629806205795</v>
      </c>
      <c r="T33" s="85">
        <f>分析係数表!F36</f>
        <v>0.88071450196790801</v>
      </c>
      <c r="U33" s="86">
        <f t="shared" si="7"/>
        <v>2.3608106904708648</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投入係数表!D34</f>
        <v>0</v>
      </c>
      <c r="E34" s="77">
        <f t="shared" si="0"/>
        <v>0</v>
      </c>
      <c r="F34" s="76">
        <f>分析係数表!C37</f>
        <v>0.2431087913880281</v>
      </c>
      <c r="G34" s="77">
        <f t="shared" si="1"/>
        <v>0</v>
      </c>
      <c r="H34" s="77">
        <v>0</v>
      </c>
      <c r="I34" s="77">
        <f t="shared" si="2"/>
        <v>0</v>
      </c>
      <c r="J34" s="76">
        <f>分析係数表!G37</f>
        <v>0.38193760262725779</v>
      </c>
      <c r="K34" s="78">
        <f t="shared" si="3"/>
        <v>0</v>
      </c>
      <c r="L34" s="79"/>
      <c r="M34" s="80"/>
      <c r="N34" s="81">
        <f>分析係数表!H37</f>
        <v>4.6944189860595245E-2</v>
      </c>
      <c r="O34" s="82">
        <f t="shared" si="4"/>
        <v>0.85326354155142348</v>
      </c>
      <c r="P34" s="76">
        <f>分析係数表!C37</f>
        <v>0.2431087913880281</v>
      </c>
      <c r="Q34" s="82">
        <f t="shared" si="5"/>
        <v>0.20743586832203506</v>
      </c>
      <c r="R34" s="83">
        <v>0.26836631488978574</v>
      </c>
      <c r="S34" s="84">
        <f t="shared" si="6"/>
        <v>0.26836631488978574</v>
      </c>
      <c r="T34" s="85">
        <f>分析係数表!F37</f>
        <v>0.60410509031198689</v>
      </c>
      <c r="U34" s="86">
        <f t="shared" si="7"/>
        <v>0.16212145689318913</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投入係数表!D35</f>
        <v>0</v>
      </c>
      <c r="E35" s="77">
        <f t="shared" si="0"/>
        <v>0</v>
      </c>
      <c r="F35" s="76">
        <f>分析係数表!C38</f>
        <v>1.1157894736842144E-2</v>
      </c>
      <c r="G35" s="77">
        <f t="shared" si="1"/>
        <v>0</v>
      </c>
      <c r="H35" s="77">
        <v>0</v>
      </c>
      <c r="I35" s="77">
        <f t="shared" si="2"/>
        <v>0</v>
      </c>
      <c r="J35" s="76">
        <f>分析係数表!G38</f>
        <v>0.27611940298507465</v>
      </c>
      <c r="K35" s="78">
        <f t="shared" si="3"/>
        <v>0</v>
      </c>
      <c r="L35" s="79"/>
      <c r="M35" s="80"/>
      <c r="N35" s="81">
        <f>分析係数表!H38</f>
        <v>4.123293618252858E-2</v>
      </c>
      <c r="O35" s="82">
        <f t="shared" si="4"/>
        <v>0.74945507122704147</v>
      </c>
      <c r="P35" s="76">
        <f>分析係数表!C38</f>
        <v>1.1157894736842144E-2</v>
      </c>
      <c r="Q35" s="82">
        <f t="shared" si="5"/>
        <v>8.3623407947438604E-3</v>
      </c>
      <c r="R35" s="83">
        <v>1.0415859726319959E-2</v>
      </c>
      <c r="S35" s="84">
        <f t="shared" si="6"/>
        <v>1.0415859726319959E-2</v>
      </c>
      <c r="T35" s="85">
        <f>分析係数表!F38</f>
        <v>0.61194029850746268</v>
      </c>
      <c r="U35" s="86">
        <f t="shared" si="7"/>
        <v>6.3738843101360937E-3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投入係数表!D36</f>
        <v>0</v>
      </c>
      <c r="E36" s="77">
        <f t="shared" si="0"/>
        <v>0</v>
      </c>
      <c r="F36" s="76">
        <f>分析係数表!C39</f>
        <v>1</v>
      </c>
      <c r="G36" s="77">
        <f t="shared" si="1"/>
        <v>0</v>
      </c>
      <c r="H36" s="77">
        <v>0</v>
      </c>
      <c r="I36" s="77">
        <f t="shared" si="2"/>
        <v>0</v>
      </c>
      <c r="J36" s="76">
        <f>分析係数表!G39</f>
        <v>0.35370879120879123</v>
      </c>
      <c r="K36" s="78">
        <f t="shared" si="3"/>
        <v>0</v>
      </c>
      <c r="L36" s="79"/>
      <c r="M36" s="80"/>
      <c r="N36" s="81">
        <f>分析係数表!H39</f>
        <v>3.7431865322463944E-3</v>
      </c>
      <c r="O36" s="82">
        <f t="shared" si="4"/>
        <v>6.803663257746656E-2</v>
      </c>
      <c r="P36" s="76">
        <f>分析係数表!C39</f>
        <v>1</v>
      </c>
      <c r="Q36" s="82">
        <f t="shared" si="5"/>
        <v>6.803663257746656E-2</v>
      </c>
      <c r="R36" s="83">
        <v>0.24785604660784633</v>
      </c>
      <c r="S36" s="84">
        <f t="shared" si="6"/>
        <v>0.24785604660784633</v>
      </c>
      <c r="T36" s="85">
        <f>分析係数表!F39</f>
        <v>0.70432692307692313</v>
      </c>
      <c r="U36" s="86">
        <f t="shared" si="7"/>
        <v>0.17457168667331485</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投入係数表!D37</f>
        <v>0</v>
      </c>
      <c r="E37" s="77">
        <f t="shared" si="0"/>
        <v>0</v>
      </c>
      <c r="F37" s="76">
        <f>分析係数表!C40</f>
        <v>0.83748410739660462</v>
      </c>
      <c r="G37" s="77">
        <f t="shared" si="1"/>
        <v>0</v>
      </c>
      <c r="H37" s="77">
        <v>0</v>
      </c>
      <c r="I37" s="77">
        <f t="shared" si="2"/>
        <v>0</v>
      </c>
      <c r="J37" s="76">
        <f>分析係数表!G40</f>
        <v>0.52098192071653671</v>
      </c>
      <c r="K37" s="78">
        <f t="shared" si="3"/>
        <v>0</v>
      </c>
      <c r="L37" s="79"/>
      <c r="M37" s="80"/>
      <c r="N37" s="81">
        <f>分析係数表!H40</f>
        <v>2.620230572572476E-2</v>
      </c>
      <c r="O37" s="82">
        <f t="shared" si="4"/>
        <v>0.47625642804226592</v>
      </c>
      <c r="P37" s="76">
        <f>分析係数表!C40</f>
        <v>0.83748410739660462</v>
      </c>
      <c r="Q37" s="82">
        <f t="shared" si="5"/>
        <v>0.39885718953087235</v>
      </c>
      <c r="R37" s="83">
        <v>0.39937961736944361</v>
      </c>
      <c r="S37" s="84">
        <f t="shared" si="6"/>
        <v>0.39937961736944361</v>
      </c>
      <c r="T37" s="85">
        <f>分析係数表!F40</f>
        <v>0.71877591640404714</v>
      </c>
      <c r="U37" s="86">
        <f t="shared" si="7"/>
        <v>0.28706445046781953</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投入係数表!D38</f>
        <v>0</v>
      </c>
      <c r="E38" s="77">
        <f t="shared" si="0"/>
        <v>0</v>
      </c>
      <c r="F38" s="76">
        <f>分析係数表!C41</f>
        <v>0.81365098605995612</v>
      </c>
      <c r="G38" s="77">
        <f t="shared" si="1"/>
        <v>0</v>
      </c>
      <c r="H38" s="77">
        <v>0</v>
      </c>
      <c r="I38" s="77">
        <f t="shared" si="2"/>
        <v>0</v>
      </c>
      <c r="J38" s="76">
        <f>分析係数表!G41</f>
        <v>0.45125858123569795</v>
      </c>
      <c r="K38" s="78">
        <f t="shared" si="3"/>
        <v>0</v>
      </c>
      <c r="L38" s="79"/>
      <c r="M38" s="80"/>
      <c r="N38" s="81">
        <f>分析係数表!H41</f>
        <v>4.9838406251507407E-2</v>
      </c>
      <c r="O38" s="82">
        <f t="shared" si="4"/>
        <v>0.90586918529688731</v>
      </c>
      <c r="P38" s="76">
        <f>分析係数表!C41</f>
        <v>0.81365098605995612</v>
      </c>
      <c r="Q38" s="82">
        <f t="shared" si="5"/>
        <v>0.73706135585814148</v>
      </c>
      <c r="R38" s="83">
        <v>0.75129110849213065</v>
      </c>
      <c r="S38" s="84">
        <f t="shared" si="6"/>
        <v>0.75129110849213065</v>
      </c>
      <c r="T38" s="85">
        <f>分析係数表!F41</f>
        <v>0.55572082379862697</v>
      </c>
      <c r="U38" s="86">
        <f t="shared" si="7"/>
        <v>0.41750811372383045</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投入係数表!D39</f>
        <v>0</v>
      </c>
      <c r="E39" s="77">
        <f>$C$6*D39</f>
        <v>0</v>
      </c>
      <c r="F39" s="76">
        <f>分析係数表!C42</f>
        <v>0.2575498575498576</v>
      </c>
      <c r="G39" s="77">
        <f>E39*F39</f>
        <v>0</v>
      </c>
      <c r="H39" s="77">
        <v>0</v>
      </c>
      <c r="I39" s="77">
        <f>C39+H39</f>
        <v>0</v>
      </c>
      <c r="J39" s="76">
        <f>分析係数表!G42</f>
        <v>0.48351648351648352</v>
      </c>
      <c r="K39" s="78">
        <f>I39*J39</f>
        <v>0</v>
      </c>
      <c r="L39" s="79"/>
      <c r="M39" s="80"/>
      <c r="N39" s="81">
        <f>分析係数表!H42</f>
        <v>1.4085186435772515E-2</v>
      </c>
      <c r="O39" s="82">
        <f t="shared" si="4"/>
        <v>0.25601413289459068</v>
      </c>
      <c r="P39" s="76">
        <f>分析係数表!C42</f>
        <v>0.2575498575498576</v>
      </c>
      <c r="Q39" s="82">
        <f>O39*P39</f>
        <v>6.5936403457752146E-2</v>
      </c>
      <c r="R39" s="83">
        <v>6.8977642219520408E-2</v>
      </c>
      <c r="S39" s="84">
        <f>I39+R39</f>
        <v>6.8977642219520408E-2</v>
      </c>
      <c r="T39" s="85">
        <f>分析係数表!F42</f>
        <v>0.55824175824175826</v>
      </c>
      <c r="U39" s="86">
        <f t="shared" si="7"/>
        <v>3.8506200271996006E-2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投入係数表!D40</f>
        <v>0</v>
      </c>
      <c r="E40" s="77">
        <f>$C$6*D40</f>
        <v>0</v>
      </c>
      <c r="F40" s="76">
        <f>分析係数表!C43</f>
        <v>0.29732567908148977</v>
      </c>
      <c r="G40" s="77">
        <f>E40*F40</f>
        <v>0</v>
      </c>
      <c r="H40" s="77">
        <v>0</v>
      </c>
      <c r="I40" s="77">
        <f>C40+H40</f>
        <v>0</v>
      </c>
      <c r="J40" s="76">
        <f>分析係数表!G43</f>
        <v>0.35619328972357039</v>
      </c>
      <c r="K40" s="78">
        <f>I40*J40</f>
        <v>0</v>
      </c>
      <c r="L40" s="79"/>
      <c r="M40" s="80"/>
      <c r="N40" s="81">
        <f>分析係数表!H43</f>
        <v>3.7451160098403359E-2</v>
      </c>
      <c r="O40" s="82">
        <f t="shared" si="4"/>
        <v>0.68071703006630213</v>
      </c>
      <c r="P40" s="76">
        <f>分析係数表!C43</f>
        <v>0.29732567908148977</v>
      </c>
      <c r="Q40" s="82">
        <f>O40*P40</f>
        <v>0.20239465322679817</v>
      </c>
      <c r="R40" s="83">
        <v>0.32165216307136474</v>
      </c>
      <c r="S40" s="84">
        <f>I40+R40</f>
        <v>0.32165216307136474</v>
      </c>
      <c r="T40" s="85">
        <f>分析係数表!F43</f>
        <v>0.64929309981008654</v>
      </c>
      <c r="U40" s="86">
        <f t="shared" si="7"/>
        <v>0.20884653002122586</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投入係数表!D41</f>
        <v>0</v>
      </c>
      <c r="E41" s="77">
        <f>$C$6*D41</f>
        <v>0</v>
      </c>
      <c r="F41" s="76">
        <f>分析係数表!C44</f>
        <v>0.43971020730220212</v>
      </c>
      <c r="G41" s="77">
        <f>E41*F41</f>
        <v>0</v>
      </c>
      <c r="H41" s="77">
        <v>0</v>
      </c>
      <c r="I41" s="77">
        <f>C41+H41</f>
        <v>0</v>
      </c>
      <c r="J41" s="76">
        <f>分析係数表!G44</f>
        <v>0.26333317697828229</v>
      </c>
      <c r="K41" s="78">
        <f>I41*J41</f>
        <v>0</v>
      </c>
      <c r="L41" s="79"/>
      <c r="M41" s="80"/>
      <c r="N41" s="81">
        <f>分析係数表!H44</f>
        <v>0.10921807920505523</v>
      </c>
      <c r="O41" s="82">
        <f t="shared" si="4"/>
        <v>1.985161642807987</v>
      </c>
      <c r="P41" s="76">
        <f>分析係数表!C44</f>
        <v>0.43971020730220212</v>
      </c>
      <c r="Q41" s="82">
        <f>O41*P41</f>
        <v>0.87289583748748012</v>
      </c>
      <c r="R41" s="83">
        <v>0.88658703710199982</v>
      </c>
      <c r="S41" s="84">
        <f>I41+R41</f>
        <v>0.88658703710199982</v>
      </c>
      <c r="T41" s="85">
        <f>分析係数表!F44</f>
        <v>0.45991838266335194</v>
      </c>
      <c r="U41" s="86">
        <f t="shared" si="7"/>
        <v>0.40775767619424497</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投入係数表!D42</f>
        <v>0</v>
      </c>
      <c r="E42" s="77">
        <f>$C$6*D42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8.2377506775969927E-3</v>
      </c>
      <c r="S42" s="84">
        <f>I42+R42</f>
        <v>8.2377506775969927E-3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0</v>
      </c>
      <c r="E43" s="77">
        <f>$C$6*D43</f>
        <v>0</v>
      </c>
      <c r="F43" s="76">
        <f>分析係数表!C46</f>
        <v>1</v>
      </c>
      <c r="G43" s="77">
        <f>E43*F43</f>
        <v>0</v>
      </c>
      <c r="H43" s="77">
        <v>0</v>
      </c>
      <c r="I43" s="77">
        <f>C43+H43</f>
        <v>0</v>
      </c>
      <c r="J43" s="76">
        <f>分析係数表!G46</f>
        <v>9.3457943925233638E-3</v>
      </c>
      <c r="K43" s="78">
        <f>I43*J43</f>
        <v>0</v>
      </c>
      <c r="L43" s="79"/>
      <c r="M43" s="80"/>
      <c r="N43" s="81">
        <f>分析係数表!H46</f>
        <v>5.0031354010901551E-2</v>
      </c>
      <c r="O43" s="82">
        <f t="shared" si="4"/>
        <v>0.90937622821325159</v>
      </c>
      <c r="P43" s="76">
        <f>分析係数表!C46</f>
        <v>1</v>
      </c>
      <c r="Q43" s="82">
        <f>O43*P43</f>
        <v>0.90937622821325159</v>
      </c>
      <c r="R43" s="83">
        <v>0.94781661582515453</v>
      </c>
      <c r="S43" s="84">
        <f>I43+R43</f>
        <v>0.94781661582515453</v>
      </c>
      <c r="T43" s="85">
        <f>分析係数表!F46</f>
        <v>0.31355140186915886</v>
      </c>
      <c r="U43" s="86">
        <f t="shared" si="7"/>
        <v>0.2971892286068592</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投入係数表!D44</f>
        <v>0.2857142857142857</v>
      </c>
      <c r="E44" s="91">
        <f>SUM(E5:E43)</f>
        <v>28.571428571428569</v>
      </c>
      <c r="F44" s="92">
        <f>分析係数表!C47</f>
        <v>0.44631798907903963</v>
      </c>
      <c r="G44" s="91">
        <f>SUM(G5:G43)</f>
        <v>1.4405762304921981</v>
      </c>
      <c r="H44" s="91">
        <f>SUM(H5:H43)</f>
        <v>1.4616321559074315</v>
      </c>
      <c r="I44" s="91">
        <f>SUM(I5:I43)</f>
        <v>101.46163215590744</v>
      </c>
      <c r="J44" s="92">
        <f>分析係数表!G47</f>
        <v>0.26122233306007958</v>
      </c>
      <c r="K44" s="93">
        <f>SUM(K5:K43)</f>
        <v>28.989037758830694</v>
      </c>
      <c r="L44" s="94">
        <f>最終需要_まとめ!$L$33</f>
        <v>0.627</v>
      </c>
      <c r="M44" s="91">
        <f>K44*L44</f>
        <v>18.176126674786847</v>
      </c>
      <c r="N44" s="95">
        <f>分析係数表!H47</f>
        <v>1</v>
      </c>
      <c r="O44" s="96">
        <f>SUM(O5:O43)</f>
        <v>18.17612667478685</v>
      </c>
      <c r="P44" s="92">
        <f>分析係数表!C47</f>
        <v>0.44631798907903963</v>
      </c>
      <c r="Q44" s="96">
        <f>SUM(Q5:Q43)</f>
        <v>7.884201259393615</v>
      </c>
      <c r="R44" s="91">
        <f>SUM(R5:R43)</f>
        <v>8.8915601853958979</v>
      </c>
      <c r="S44" s="97">
        <f>SUM(S5:S43)</f>
        <v>110.35319234130338</v>
      </c>
      <c r="T44" s="98">
        <f>分析係数表!F47</f>
        <v>0.52393110055407954</v>
      </c>
      <c r="U44" s="99">
        <f>SUM(U5:U43)</f>
        <v>78.064585690687906</v>
      </c>
      <c r="V44" s="100">
        <f>分析係数表!D47</f>
        <v>0.10969491056701794</v>
      </c>
      <c r="W44" s="164">
        <f>SUM(W5:W43)</f>
        <v>14</v>
      </c>
      <c r="X44" s="92">
        <f>分析係数表!E47</f>
        <v>8.3823050104198563E-2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0.75107940679556973</v>
      </c>
      <c r="G5" s="77">
        <f t="shared" ref="G5:G38" si="1">E5*F5</f>
        <v>0</v>
      </c>
      <c r="H5" s="77">
        <f t="array" ref="H5:H43">MMULT(逆行列係数!C5:AO43,'3'!G5:G43)</f>
        <v>0.17586188324894519</v>
      </c>
      <c r="I5" s="77">
        <f t="shared" ref="I5:I38" si="2">C5+H5</f>
        <v>0.17586188324894519</v>
      </c>
      <c r="J5" s="76">
        <f>分析係数表!G8</f>
        <v>0.11972085188304657</v>
      </c>
      <c r="K5" s="78">
        <f t="shared" ref="K5:K38" si="3">I5*J5</f>
        <v>2.1054334476320595E-2</v>
      </c>
      <c r="L5" s="79" t="s">
        <v>181</v>
      </c>
      <c r="M5" s="80" t="s">
        <v>181</v>
      </c>
      <c r="N5" s="81">
        <f>分析係数表!H8</f>
        <v>1.1750518547103371E-2</v>
      </c>
      <c r="O5" s="82">
        <f t="shared" ref="O5:O44" si="4">$M$44*N5</f>
        <v>0.1526352215930657</v>
      </c>
      <c r="P5" s="76">
        <f>分析係数表!C8</f>
        <v>0.75107940679556973</v>
      </c>
      <c r="Q5" s="82">
        <f t="shared" ref="Q5:Q38" si="5">O5*P5</f>
        <v>0.11464117169023012</v>
      </c>
      <c r="R5" s="83">
        <f t="array" ref="R5:R43">MMULT(逆行列係数!C5:AO43,'3'!Q5:Q43)</f>
        <v>0.16186138883769466</v>
      </c>
      <c r="S5" s="84">
        <f t="shared" ref="S5:S38" si="6">I5+R5</f>
        <v>0.33772327208663988</v>
      </c>
      <c r="T5" s="85">
        <f>分析係数表!F8</f>
        <v>0.45193117555047529</v>
      </c>
      <c r="U5" s="86">
        <f t="shared" ref="U5:U38" si="7">S5*T5</f>
        <v>0.15262767536486818</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76">
        <f>投入係数表!E6</f>
        <v>1.9124115509657678E-4</v>
      </c>
      <c r="E6" s="77">
        <f t="shared" si="0"/>
        <v>1.9124115509657678E-2</v>
      </c>
      <c r="F6" s="76">
        <f>分析係数表!C9</f>
        <v>5.0420168067226934E-2</v>
      </c>
      <c r="G6" s="77">
        <f t="shared" si="1"/>
        <v>9.642411181340014E-4</v>
      </c>
      <c r="H6" s="77">
        <v>1.0710283451055877E-3</v>
      </c>
      <c r="I6" s="77">
        <f t="shared" si="2"/>
        <v>1.0710283451055877E-3</v>
      </c>
      <c r="J6" s="76">
        <f>分析係数表!G9</f>
        <v>0.2857142857142857</v>
      </c>
      <c r="K6" s="78">
        <f t="shared" si="3"/>
        <v>3.0600809860159648E-4</v>
      </c>
      <c r="L6" s="79"/>
      <c r="M6" s="80"/>
      <c r="N6" s="81">
        <f>分析係数表!H9</f>
        <v>6.077854420915537E-4</v>
      </c>
      <c r="O6" s="82">
        <f t="shared" si="4"/>
        <v>7.8949252548137436E-3</v>
      </c>
      <c r="P6" s="76">
        <f>分析係数表!C9</f>
        <v>5.0420168067226934E-2</v>
      </c>
      <c r="Q6" s="82">
        <f t="shared" si="5"/>
        <v>3.9806345822590339E-4</v>
      </c>
      <c r="R6" s="83">
        <v>4.5840197504293251E-4</v>
      </c>
      <c r="S6" s="84">
        <f t="shared" si="6"/>
        <v>1.5294303201485201E-3</v>
      </c>
      <c r="T6" s="85">
        <f>分析係数表!F9</f>
        <v>0.7142857142857143</v>
      </c>
      <c r="U6" s="86">
        <f t="shared" si="7"/>
        <v>1.0924502286775144E-3</v>
      </c>
      <c r="V6" s="87">
        <f>分析係数表!D9</f>
        <v>0.14285714285714285</v>
      </c>
      <c r="W6" s="167">
        <f t="shared" si="8"/>
        <v>0</v>
      </c>
      <c r="X6" s="76">
        <f>分析係数表!E9</f>
        <v>0</v>
      </c>
      <c r="Y6" s="166">
        <f t="shared" si="9"/>
        <v>0</v>
      </c>
    </row>
    <row r="7" spans="1:25" x14ac:dyDescent="0.2">
      <c r="A7" s="6" t="s">
        <v>220</v>
      </c>
      <c r="B7" s="5" t="s">
        <v>266</v>
      </c>
      <c r="C7" s="75">
        <f>最終需要_まとめ!$C$8</f>
        <v>100</v>
      </c>
      <c r="D7" s="76">
        <f>投入係数表!E7</f>
        <v>4.3507362784471218E-2</v>
      </c>
      <c r="E7" s="77">
        <f t="shared" si="0"/>
        <v>4.3507362784471217</v>
      </c>
      <c r="F7" s="76">
        <f>分析係数表!C10</f>
        <v>1</v>
      </c>
      <c r="G7" s="77">
        <f t="shared" si="1"/>
        <v>4.3507362784471217</v>
      </c>
      <c r="H7" s="77">
        <v>4.5956953328733103</v>
      </c>
      <c r="I7" s="77">
        <f t="shared" si="2"/>
        <v>104.59569533287331</v>
      </c>
      <c r="J7" s="76">
        <f>分析係数表!G10</f>
        <v>0.17928858290304073</v>
      </c>
      <c r="K7" s="78">
        <f t="shared" si="3"/>
        <v>18.752813993989047</v>
      </c>
      <c r="L7" s="79"/>
      <c r="M7" s="80"/>
      <c r="N7" s="81">
        <f>分析係数表!H10</f>
        <v>1.1866287202739858E-3</v>
      </c>
      <c r="O7" s="82">
        <f t="shared" si="4"/>
        <v>1.5413901687969689E-2</v>
      </c>
      <c r="P7" s="76">
        <f>分析係数表!C10</f>
        <v>1</v>
      </c>
      <c r="Q7" s="82">
        <f t="shared" si="5"/>
        <v>1.5413901687969689E-2</v>
      </c>
      <c r="R7" s="83">
        <v>2.5687037342695486E-2</v>
      </c>
      <c r="S7" s="84">
        <f t="shared" si="6"/>
        <v>104.621382370216</v>
      </c>
      <c r="T7" s="85">
        <f>分析係数表!F10</f>
        <v>0.51912411550965765</v>
      </c>
      <c r="U7" s="86">
        <f t="shared" si="7"/>
        <v>54.311482586336069</v>
      </c>
      <c r="V7" s="87">
        <f>分析係数表!D10</f>
        <v>0.10594759992350354</v>
      </c>
      <c r="W7" s="167">
        <f t="shared" si="8"/>
        <v>11</v>
      </c>
      <c r="X7" s="76">
        <f>分析係数表!E10</f>
        <v>0.11550965767833238</v>
      </c>
      <c r="Y7" s="166">
        <f t="shared" si="9"/>
        <v>12</v>
      </c>
    </row>
    <row r="8" spans="1:25" x14ac:dyDescent="0.2">
      <c r="A8" s="6" t="s">
        <v>221</v>
      </c>
      <c r="B8" s="5" t="s">
        <v>27</v>
      </c>
      <c r="C8" s="90"/>
      <c r="D8" s="76">
        <f>投入係数表!E8</f>
        <v>0</v>
      </c>
      <c r="E8" s="77">
        <f t="shared" si="0"/>
        <v>0</v>
      </c>
      <c r="F8" s="76">
        <f>分析係数表!C11</f>
        <v>1.2755102040816757E-3</v>
      </c>
      <c r="G8" s="77">
        <f t="shared" si="1"/>
        <v>0</v>
      </c>
      <c r="H8" s="77">
        <v>2.5815938882523329E-4</v>
      </c>
      <c r="I8" s="77">
        <f t="shared" si="2"/>
        <v>2.5815938882523329E-4</v>
      </c>
      <c r="J8" s="76">
        <f>分析係数表!G11</f>
        <v>0.5714285714285714</v>
      </c>
      <c r="K8" s="78">
        <f t="shared" si="3"/>
        <v>1.4751965075727615E-4</v>
      </c>
      <c r="L8" s="79"/>
      <c r="M8" s="80"/>
      <c r="N8" s="81">
        <f>分析係数表!H11</f>
        <v>-1.9294775939414404E-5</v>
      </c>
      <c r="O8" s="82">
        <f t="shared" si="4"/>
        <v>-2.506325477718649E-4</v>
      </c>
      <c r="P8" s="76">
        <f>分析係数表!C11</f>
        <v>1.2755102040816757E-3</v>
      </c>
      <c r="Q8" s="82">
        <f t="shared" si="5"/>
        <v>-3.1968437215800176E-7</v>
      </c>
      <c r="R8" s="83">
        <v>7.0166863539414284E-5</v>
      </c>
      <c r="S8" s="84">
        <f t="shared" si="6"/>
        <v>3.2832625236464756E-4</v>
      </c>
      <c r="T8" s="85">
        <f>分析係数表!F11</f>
        <v>0.8571428571428571</v>
      </c>
      <c r="U8" s="86">
        <f t="shared" si="7"/>
        <v>2.8142250202684076E-4</v>
      </c>
      <c r="V8" s="87">
        <f>分析係数表!D11</f>
        <v>0.14285714285714285</v>
      </c>
      <c r="W8" s="167">
        <f t="shared" si="8"/>
        <v>0</v>
      </c>
      <c r="X8" s="76">
        <f>分析係数表!E11</f>
        <v>0</v>
      </c>
      <c r="Y8" s="166">
        <f t="shared" si="9"/>
        <v>0</v>
      </c>
    </row>
    <row r="9" spans="1:25" x14ac:dyDescent="0.2">
      <c r="A9" s="6" t="s">
        <v>222</v>
      </c>
      <c r="B9" s="5" t="s">
        <v>190</v>
      </c>
      <c r="C9" s="90"/>
      <c r="D9" s="76">
        <f>投入係数表!E9</f>
        <v>0.10499139414802065</v>
      </c>
      <c r="E9" s="77">
        <f t="shared" si="0"/>
        <v>10.499139414802066</v>
      </c>
      <c r="F9" s="76">
        <f>分析係数表!C12</f>
        <v>9.1502903081732923E-2</v>
      </c>
      <c r="G9" s="77">
        <f t="shared" si="1"/>
        <v>0.96070173631423561</v>
      </c>
      <c r="H9" s="77">
        <v>1.0276204884563789</v>
      </c>
      <c r="I9" s="77">
        <f t="shared" si="2"/>
        <v>1.0276204884563789</v>
      </c>
      <c r="J9" s="76">
        <f>分析係数表!G12</f>
        <v>0.14161426479455594</v>
      </c>
      <c r="K9" s="78">
        <f t="shared" si="3"/>
        <v>0.14552571996057256</v>
      </c>
      <c r="L9" s="79"/>
      <c r="M9" s="80"/>
      <c r="N9" s="81">
        <f>分析係数表!H12</f>
        <v>9.0270609232550286E-2</v>
      </c>
      <c r="O9" s="82">
        <f t="shared" si="4"/>
        <v>1.1725843747506697</v>
      </c>
      <c r="P9" s="76">
        <f>分析係数表!C12</f>
        <v>9.1502903081732923E-2</v>
      </c>
      <c r="Q9" s="82">
        <f t="shared" si="5"/>
        <v>0.10729487439796492</v>
      </c>
      <c r="R9" s="83">
        <v>0.12201120782418548</v>
      </c>
      <c r="S9" s="84">
        <f t="shared" si="6"/>
        <v>1.1496316962805644</v>
      </c>
      <c r="T9" s="85">
        <f>分析係数表!F12</f>
        <v>0.30579722628994743</v>
      </c>
      <c r="U9" s="86">
        <f t="shared" si="7"/>
        <v>0.35155418397760385</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投入係数表!E10</f>
        <v>2.1897112258558043E-2</v>
      </c>
      <c r="E10" s="77">
        <f t="shared" si="0"/>
        <v>2.1897112258558042</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0.1765706299052788</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投入係数表!E11</f>
        <v>3.4423407917383822E-3</v>
      </c>
      <c r="E11" s="77">
        <f t="shared" si="0"/>
        <v>0.34423407917383825</v>
      </c>
      <c r="F11" s="76">
        <f>分析係数表!C14</f>
        <v>8.6714152988541793E-3</v>
      </c>
      <c r="G11" s="77">
        <f t="shared" si="1"/>
        <v>2.9849966605350019E-3</v>
      </c>
      <c r="H11" s="77">
        <v>4.8994575624353928E-3</v>
      </c>
      <c r="I11" s="77">
        <f t="shared" si="2"/>
        <v>4.8994575624353928E-3</v>
      </c>
      <c r="J11" s="76">
        <f>分析係数表!G14</f>
        <v>0.2</v>
      </c>
      <c r="K11" s="78">
        <f t="shared" si="3"/>
        <v>9.7989151248707869E-4</v>
      </c>
      <c r="L11" s="79"/>
      <c r="M11" s="80"/>
      <c r="N11" s="81">
        <f>分析係数表!H14</f>
        <v>1.1383917804254498E-3</v>
      </c>
      <c r="O11" s="82">
        <f t="shared" si="4"/>
        <v>1.4787320318540027E-2</v>
      </c>
      <c r="P11" s="76">
        <f>分析係数表!C14</f>
        <v>8.6714152988541793E-3</v>
      </c>
      <c r="Q11" s="82">
        <f t="shared" si="5"/>
        <v>1.2822699563924526E-4</v>
      </c>
      <c r="R11" s="83">
        <v>1.0272081740807695E-3</v>
      </c>
      <c r="S11" s="84">
        <f t="shared" si="6"/>
        <v>5.9266657365161625E-3</v>
      </c>
      <c r="T11" s="85">
        <f>分析係数表!F14</f>
        <v>0.33888888888888891</v>
      </c>
      <c r="U11" s="86">
        <f t="shared" si="7"/>
        <v>2.0084811662638108E-3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投入係数表!E12</f>
        <v>1.1474469305794608E-2</v>
      </c>
      <c r="E12" s="77">
        <f t="shared" si="0"/>
        <v>1.1474469305794608</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0.10864920945910342</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投入係数表!E13</f>
        <v>5.4312488047427804E-2</v>
      </c>
      <c r="E13" s="77">
        <f t="shared" si="0"/>
        <v>5.43124880474278</v>
      </c>
      <c r="F13" s="76">
        <f>分析係数表!C16</f>
        <v>2.5322997416020621E-2</v>
      </c>
      <c r="G13" s="77">
        <f t="shared" si="1"/>
        <v>0.13753549944826651</v>
      </c>
      <c r="H13" s="77">
        <v>0.1459627730787639</v>
      </c>
      <c r="I13" s="77">
        <f t="shared" si="2"/>
        <v>0.1459627730787639</v>
      </c>
      <c r="J13" s="76">
        <f>分析係数表!G16</f>
        <v>3.2710280373831772E-2</v>
      </c>
      <c r="K13" s="78">
        <f t="shared" si="3"/>
        <v>4.7744832315483512E-3</v>
      </c>
      <c r="L13" s="79"/>
      <c r="M13" s="80"/>
      <c r="N13" s="81">
        <f>分析係数表!H16</f>
        <v>1.6091843133471614E-2</v>
      </c>
      <c r="O13" s="82">
        <f t="shared" si="4"/>
        <v>0.2090275448417353</v>
      </c>
      <c r="P13" s="76">
        <f>分析係数表!C16</f>
        <v>2.5322997416020621E-2</v>
      </c>
      <c r="Q13" s="82">
        <f t="shared" si="5"/>
        <v>5.2932039779043979E-3</v>
      </c>
      <c r="R13" s="83">
        <v>6.2716628744245353E-3</v>
      </c>
      <c r="S13" s="84">
        <f t="shared" si="6"/>
        <v>0.15223443595318845</v>
      </c>
      <c r="T13" s="85">
        <f>分析係数表!F16</f>
        <v>0.28504672897196259</v>
      </c>
      <c r="U13" s="86">
        <f t="shared" si="7"/>
        <v>4.3393928005348102E-2</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投入係数表!E14</f>
        <v>1.7211703958691909E-2</v>
      </c>
      <c r="E14" s="77">
        <f t="shared" si="0"/>
        <v>1.7211703958691909</v>
      </c>
      <c r="F14" s="76">
        <f>分析係数表!C17</f>
        <v>1.516108654453574E-2</v>
      </c>
      <c r="G14" s="77">
        <f t="shared" si="1"/>
        <v>2.6094813329665643E-2</v>
      </c>
      <c r="H14" s="77">
        <v>2.9252893456903281E-2</v>
      </c>
      <c r="I14" s="77">
        <f t="shared" si="2"/>
        <v>2.9252893456903281E-2</v>
      </c>
      <c r="J14" s="76">
        <f>分析係数表!G17</f>
        <v>0.22093023255813954</v>
      </c>
      <c r="K14" s="78">
        <f t="shared" si="3"/>
        <v>6.4628485544321202E-3</v>
      </c>
      <c r="L14" s="79"/>
      <c r="M14" s="80"/>
      <c r="N14" s="81">
        <f>分析係数表!H17</f>
        <v>2.7205634074574307E-3</v>
      </c>
      <c r="O14" s="82">
        <f t="shared" si="4"/>
        <v>3.5339189235832943E-2</v>
      </c>
      <c r="P14" s="76">
        <f>分析係数表!C17</f>
        <v>1.516108654453574E-2</v>
      </c>
      <c r="Q14" s="82">
        <f t="shared" si="5"/>
        <v>5.3578050641818909E-4</v>
      </c>
      <c r="R14" s="83">
        <v>1.1932649176259148E-3</v>
      </c>
      <c r="S14" s="84">
        <f t="shared" si="6"/>
        <v>3.0446158374529197E-2</v>
      </c>
      <c r="T14" s="85">
        <f>分析係数表!F17</f>
        <v>0.34593023255813954</v>
      </c>
      <c r="U14" s="86">
        <f t="shared" si="7"/>
        <v>1.0532246647002834E-2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投入係数表!E15</f>
        <v>9.5620577548288392E-5</v>
      </c>
      <c r="E15" s="77">
        <f t="shared" si="0"/>
        <v>9.5620577548288389E-3</v>
      </c>
      <c r="F15" s="76">
        <f>分析係数表!C18</f>
        <v>0.19618745035742657</v>
      </c>
      <c r="G15" s="77">
        <f t="shared" si="1"/>
        <v>1.8759557310903286E-3</v>
      </c>
      <c r="H15" s="77">
        <v>7.2140405691095083E-3</v>
      </c>
      <c r="I15" s="77">
        <f t="shared" si="2"/>
        <v>7.2140405691095083E-3</v>
      </c>
      <c r="J15" s="76">
        <f>分析係数表!G18</f>
        <v>0.21566025215660253</v>
      </c>
      <c r="K15" s="78">
        <f t="shared" si="3"/>
        <v>1.555781808202117E-3</v>
      </c>
      <c r="L15" s="79"/>
      <c r="M15" s="80"/>
      <c r="N15" s="81">
        <f>分析係数表!H18</f>
        <v>4.341324586368241E-4</v>
      </c>
      <c r="O15" s="82">
        <f t="shared" si="4"/>
        <v>5.6392323248669598E-3</v>
      </c>
      <c r="P15" s="76">
        <f>分析係数表!C18</f>
        <v>0.19618745035742657</v>
      </c>
      <c r="Q15" s="82">
        <f t="shared" si="5"/>
        <v>1.1063466117888319E-3</v>
      </c>
      <c r="R15" s="83">
        <v>3.3403512606658601E-3</v>
      </c>
      <c r="S15" s="84">
        <f t="shared" si="6"/>
        <v>1.0554391829775368E-2</v>
      </c>
      <c r="T15" s="85">
        <f>分析係数表!F18</f>
        <v>0.46051758460517583</v>
      </c>
      <c r="U15" s="86">
        <f t="shared" si="7"/>
        <v>4.8604830324247544E-3</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投入係数表!E16</f>
        <v>2.8686173264486515E-4</v>
      </c>
      <c r="E16" s="77">
        <f t="shared" si="0"/>
        <v>2.8686173264486515E-2</v>
      </c>
      <c r="F16" s="76">
        <f>分析係数表!C19</f>
        <v>5.4503729202524331E-2</v>
      </c>
      <c r="G16" s="77">
        <f t="shared" si="1"/>
        <v>1.5635034194642664E-3</v>
      </c>
      <c r="H16" s="77">
        <v>4.1494346531659714E-3</v>
      </c>
      <c r="I16" s="77">
        <f t="shared" si="2"/>
        <v>4.1494346531659714E-3</v>
      </c>
      <c r="J16" s="76">
        <f>分析係数表!G19</f>
        <v>5.7142857142857141E-2</v>
      </c>
      <c r="K16" s="78">
        <f t="shared" si="3"/>
        <v>2.3711055160948407E-4</v>
      </c>
      <c r="L16" s="79"/>
      <c r="M16" s="80"/>
      <c r="N16" s="81">
        <f>分析係数表!H19</f>
        <v>-1.1576865563648642E-4</v>
      </c>
      <c r="O16" s="82">
        <f t="shared" si="4"/>
        <v>-1.5037952866311891E-3</v>
      </c>
      <c r="P16" s="76">
        <f>分析係数表!C19</f>
        <v>5.4503729202524331E-2</v>
      </c>
      <c r="Q16" s="82">
        <f t="shared" si="5"/>
        <v>-8.1962451078578785E-5</v>
      </c>
      <c r="R16" s="83">
        <v>4.3989068614888789E-4</v>
      </c>
      <c r="S16" s="84">
        <f t="shared" si="6"/>
        <v>4.5893253393148592E-3</v>
      </c>
      <c r="T16" s="85">
        <f>分析係数表!F19</f>
        <v>0.24047619047619048</v>
      </c>
      <c r="U16" s="86">
        <f t="shared" si="7"/>
        <v>1.1036234744542877E-3</v>
      </c>
      <c r="V16" s="87">
        <f>分析係数表!D19</f>
        <v>7.3809523809523811E-2</v>
      </c>
      <c r="W16" s="167">
        <f t="shared" si="8"/>
        <v>0</v>
      </c>
      <c r="X16" s="76">
        <f>分析係数表!E19</f>
        <v>0.05</v>
      </c>
      <c r="Y16" s="166">
        <f t="shared" si="9"/>
        <v>0</v>
      </c>
    </row>
    <row r="17" spans="1:25" x14ac:dyDescent="0.2">
      <c r="A17" s="6" t="s">
        <v>5</v>
      </c>
      <c r="B17" s="5" t="s">
        <v>33</v>
      </c>
      <c r="C17" s="90"/>
      <c r="D17" s="76">
        <f>投入係数表!E17</f>
        <v>0</v>
      </c>
      <c r="E17" s="77">
        <f t="shared" si="0"/>
        <v>0</v>
      </c>
      <c r="F17" s="76">
        <f>分析係数表!C20</f>
        <v>8.1453634085213444E-3</v>
      </c>
      <c r="G17" s="77">
        <f t="shared" si="1"/>
        <v>0</v>
      </c>
      <c r="H17" s="77">
        <v>3.4337052190418677E-4</v>
      </c>
      <c r="I17" s="77">
        <f t="shared" si="2"/>
        <v>3.4337052190418677E-4</v>
      </c>
      <c r="J17" s="76">
        <f>分析係数表!G20</f>
        <v>0.10256410256410256</v>
      </c>
      <c r="K17" s="78">
        <f t="shared" si="3"/>
        <v>3.5217489426070437E-5</v>
      </c>
      <c r="L17" s="79"/>
      <c r="M17" s="80"/>
      <c r="N17" s="81">
        <f>分析係数表!H20</f>
        <v>5.4025372630360328E-4</v>
      </c>
      <c r="O17" s="82">
        <f t="shared" si="4"/>
        <v>7.0177113376122162E-3</v>
      </c>
      <c r="P17" s="76">
        <f>分析係数表!C20</f>
        <v>8.1453634085213444E-3</v>
      </c>
      <c r="Q17" s="82">
        <f t="shared" si="5"/>
        <v>5.7161809140951924E-5</v>
      </c>
      <c r="R17" s="83">
        <v>1.6262837671423994E-4</v>
      </c>
      <c r="S17" s="84">
        <f t="shared" si="6"/>
        <v>5.0599889861842676E-4</v>
      </c>
      <c r="T17" s="85">
        <f>分析係数表!F20</f>
        <v>0.23076923076923078</v>
      </c>
      <c r="U17" s="86">
        <f t="shared" si="7"/>
        <v>1.1676897660425233E-4</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投入係数表!E18</f>
        <v>1.6255498183209026E-3</v>
      </c>
      <c r="E18" s="77">
        <f t="shared" si="0"/>
        <v>0.16255498183209025</v>
      </c>
      <c r="F18" s="76">
        <f>分析係数表!C21</f>
        <v>1.4319809069212375E-2</v>
      </c>
      <c r="G18" s="77">
        <f t="shared" si="1"/>
        <v>2.3277563030848188E-3</v>
      </c>
      <c r="H18" s="77">
        <v>3.2481072289342479E-3</v>
      </c>
      <c r="I18" s="77">
        <f t="shared" si="2"/>
        <v>3.2481072289342479E-3</v>
      </c>
      <c r="J18" s="76">
        <f>分析係数表!G21</f>
        <v>0.28315412186379929</v>
      </c>
      <c r="K18" s="78">
        <f t="shared" si="3"/>
        <v>9.1971495012833546E-4</v>
      </c>
      <c r="L18" s="79"/>
      <c r="M18" s="80"/>
      <c r="N18" s="81">
        <f>分析係数表!H21</f>
        <v>8.9720708118276973E-4</v>
      </c>
      <c r="O18" s="82">
        <f t="shared" si="4"/>
        <v>1.1654413471391716E-2</v>
      </c>
      <c r="P18" s="76">
        <f>分析係数表!C21</f>
        <v>1.4319809069212375E-2</v>
      </c>
      <c r="Q18" s="82">
        <f t="shared" si="5"/>
        <v>1.6688897572398597E-4</v>
      </c>
      <c r="R18" s="83">
        <v>4.4041945529759005E-4</v>
      </c>
      <c r="S18" s="84">
        <f t="shared" si="6"/>
        <v>3.688526684231838E-3</v>
      </c>
      <c r="T18" s="85">
        <f>分析係数表!F21</f>
        <v>0.4265232974910394</v>
      </c>
      <c r="U18" s="86">
        <f t="shared" si="7"/>
        <v>1.5732425642422535E-3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投入係数表!E19</f>
        <v>0</v>
      </c>
      <c r="E19" s="77">
        <f t="shared" si="0"/>
        <v>0</v>
      </c>
      <c r="F19" s="76">
        <f>分析係数表!C22</f>
        <v>8.8888888888888351E-3</v>
      </c>
      <c r="G19" s="77">
        <f t="shared" si="1"/>
        <v>0</v>
      </c>
      <c r="H19" s="77">
        <v>9.3613675911582712E-5</v>
      </c>
      <c r="I19" s="77">
        <f t="shared" si="2"/>
        <v>9.3613675911582712E-5</v>
      </c>
      <c r="J19" s="76">
        <f>分析係数表!G22</f>
        <v>0.19767441860465115</v>
      </c>
      <c r="K19" s="78">
        <f t="shared" si="3"/>
        <v>1.8505028959266351E-5</v>
      </c>
      <c r="L19" s="79"/>
      <c r="M19" s="80"/>
      <c r="N19" s="81">
        <f>分析係数表!H22</f>
        <v>3.8589551878828809E-5</v>
      </c>
      <c r="O19" s="82">
        <f t="shared" si="4"/>
        <v>5.0126509554372981E-4</v>
      </c>
      <c r="P19" s="76">
        <f>分析係数表!C22</f>
        <v>8.8888888888888351E-3</v>
      </c>
      <c r="Q19" s="82">
        <f t="shared" si="5"/>
        <v>4.45568973816646E-6</v>
      </c>
      <c r="R19" s="83">
        <v>4.4905870301910817E-5</v>
      </c>
      <c r="S19" s="84">
        <f t="shared" si="6"/>
        <v>1.3851954621349352E-4</v>
      </c>
      <c r="T19" s="85">
        <f>分析係数表!F22</f>
        <v>0.41860465116279072</v>
      </c>
      <c r="U19" s="86">
        <f t="shared" si="7"/>
        <v>5.7984926321927522E-5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3.7594882165779727E-4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投入係数表!E21</f>
        <v>0</v>
      </c>
      <c r="E21" s="77">
        <f t="shared" si="0"/>
        <v>0</v>
      </c>
      <c r="F21" s="76">
        <f>分析係数表!C24</f>
        <v>3.6742192284139663E-2</v>
      </c>
      <c r="G21" s="77">
        <f t="shared" si="1"/>
        <v>0</v>
      </c>
      <c r="H21" s="77">
        <v>4.5599996054286151E-4</v>
      </c>
      <c r="I21" s="77">
        <f t="shared" si="2"/>
        <v>4.5599996054286151E-4</v>
      </c>
      <c r="J21" s="76">
        <f>分析係数表!G24</f>
        <v>0.21568627450980393</v>
      </c>
      <c r="K21" s="78">
        <f t="shared" si="3"/>
        <v>9.8352932666107386E-5</v>
      </c>
      <c r="L21" s="79"/>
      <c r="M21" s="80"/>
      <c r="N21" s="81">
        <f>分析係数表!H24</f>
        <v>3.6660074284887369E-4</v>
      </c>
      <c r="O21" s="82">
        <f t="shared" si="4"/>
        <v>4.7620184076654325E-3</v>
      </c>
      <c r="P21" s="76">
        <f>分析係数表!C24</f>
        <v>3.6742192284139663E-2</v>
      </c>
      <c r="Q21" s="82">
        <f t="shared" si="5"/>
        <v>1.7496699599505589E-4</v>
      </c>
      <c r="R21" s="83">
        <v>6.9231827895718063E-4</v>
      </c>
      <c r="S21" s="84">
        <f t="shared" si="6"/>
        <v>1.1483182395000421E-3</v>
      </c>
      <c r="T21" s="85">
        <f>分析係数表!F24</f>
        <v>0.41176470588235292</v>
      </c>
      <c r="U21" s="86">
        <f t="shared" si="7"/>
        <v>4.7283692214707617E-4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投入係数表!E22</f>
        <v>0</v>
      </c>
      <c r="E22" s="77">
        <f t="shared" si="0"/>
        <v>0</v>
      </c>
      <c r="F22" s="76">
        <f>分析係数表!C25</f>
        <v>5.4298642533936459E-3</v>
      </c>
      <c r="G22" s="77">
        <f t="shared" si="1"/>
        <v>0</v>
      </c>
      <c r="H22" s="77">
        <v>2.4581624786311176E-4</v>
      </c>
      <c r="I22" s="77">
        <f t="shared" si="2"/>
        <v>2.4581624786311176E-4</v>
      </c>
      <c r="J22" s="76">
        <f>分析係数表!G25</f>
        <v>0.19285714285714287</v>
      </c>
      <c r="K22" s="78">
        <f t="shared" si="3"/>
        <v>4.7407419230742984E-5</v>
      </c>
      <c r="L22" s="79"/>
      <c r="M22" s="80"/>
      <c r="N22" s="81">
        <f>分析係数表!H25</f>
        <v>5.0166417442477451E-4</v>
      </c>
      <c r="O22" s="82">
        <f t="shared" si="4"/>
        <v>6.5164462420684872E-3</v>
      </c>
      <c r="P22" s="76">
        <f>分析係数表!C25</f>
        <v>5.4298642533936459E-3</v>
      </c>
      <c r="Q22" s="82">
        <f t="shared" si="5"/>
        <v>3.5383418508969033E-5</v>
      </c>
      <c r="R22" s="83">
        <v>1.6188539815842129E-4</v>
      </c>
      <c r="S22" s="84">
        <f t="shared" si="6"/>
        <v>4.0770164602153304E-4</v>
      </c>
      <c r="T22" s="85">
        <f>分析係数表!F25</f>
        <v>0.35</v>
      </c>
      <c r="U22" s="86">
        <f t="shared" si="7"/>
        <v>1.4269557610753654E-4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投入係数表!E23</f>
        <v>1.6255498183209026E-3</v>
      </c>
      <c r="E23" s="77">
        <f t="shared" si="0"/>
        <v>0.16255498183209025</v>
      </c>
      <c r="F23" s="76">
        <f>分析係数表!C26</f>
        <v>0.48330404217926182</v>
      </c>
      <c r="G23" s="77">
        <f t="shared" si="1"/>
        <v>7.8563479795825689E-2</v>
      </c>
      <c r="H23" s="77">
        <v>9.9039969198035704E-2</v>
      </c>
      <c r="I23" s="77">
        <f t="shared" si="2"/>
        <v>9.9039969198035704E-2</v>
      </c>
      <c r="J23" s="76">
        <f>分析係数表!G26</f>
        <v>0.1963757396449704</v>
      </c>
      <c r="K23" s="78">
        <f t="shared" si="3"/>
        <v>1.9449047205679349E-2</v>
      </c>
      <c r="L23" s="79"/>
      <c r="M23" s="80"/>
      <c r="N23" s="81">
        <f>分析係数表!H26</f>
        <v>1.0805074526072066E-2</v>
      </c>
      <c r="O23" s="82">
        <f t="shared" si="4"/>
        <v>0.14035422675224432</v>
      </c>
      <c r="P23" s="76">
        <f>分析係数表!C26</f>
        <v>0.48330404217926182</v>
      </c>
      <c r="Q23" s="82">
        <f t="shared" si="5"/>
        <v>6.783376512630436E-2</v>
      </c>
      <c r="R23" s="83">
        <v>7.4147140868535522E-2</v>
      </c>
      <c r="S23" s="84">
        <f t="shared" si="6"/>
        <v>0.17318711006657123</v>
      </c>
      <c r="T23" s="85">
        <f>分析係数表!F26</f>
        <v>0.33515162721893493</v>
      </c>
      <c r="U23" s="86">
        <f t="shared" si="7"/>
        <v>5.8043941752156131E-2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投入係数表!E24</f>
        <v>9.5620577548288392E-5</v>
      </c>
      <c r="E24" s="77">
        <f t="shared" si="0"/>
        <v>9.5620577548288389E-3</v>
      </c>
      <c r="F24" s="76">
        <f>分析係数表!C27</f>
        <v>1.5397419891801878E-2</v>
      </c>
      <c r="G24" s="77">
        <f t="shared" si="1"/>
        <v>1.4723101828075996E-4</v>
      </c>
      <c r="H24" s="77">
        <v>2.305214772483874E-4</v>
      </c>
      <c r="I24" s="77">
        <f t="shared" si="2"/>
        <v>2.305214772483874E-4</v>
      </c>
      <c r="J24" s="76">
        <f>分析係数表!G27</f>
        <v>0.17525773195876287</v>
      </c>
      <c r="K24" s="78">
        <f t="shared" si="3"/>
        <v>4.0400671270335934E-5</v>
      </c>
      <c r="L24" s="79"/>
      <c r="M24" s="80"/>
      <c r="N24" s="81">
        <f>分析係数表!H27</f>
        <v>1.0544595050889971E-2</v>
      </c>
      <c r="O24" s="82">
        <f t="shared" si="4"/>
        <v>0.13697068735732415</v>
      </c>
      <c r="P24" s="76">
        <f>分析係数表!C27</f>
        <v>1.5397419891801878E-2</v>
      </c>
      <c r="Q24" s="82">
        <f t="shared" si="5"/>
        <v>2.1089951861094389E-3</v>
      </c>
      <c r="R24" s="83">
        <v>2.1279709163688938E-3</v>
      </c>
      <c r="S24" s="84">
        <f t="shared" si="6"/>
        <v>2.3584923936172814E-3</v>
      </c>
      <c r="T24" s="85">
        <f>分析係数表!F27</f>
        <v>0.32989690721649484</v>
      </c>
      <c r="U24" s="86">
        <f t="shared" si="7"/>
        <v>7.7805934634796908E-4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投入係数表!E25</f>
        <v>4.8957735704723657E-2</v>
      </c>
      <c r="E25" s="77">
        <f t="shared" si="0"/>
        <v>4.8957735704723655</v>
      </c>
      <c r="F25" s="76">
        <f>分析係数表!C28</f>
        <v>9.0111373607829948E-2</v>
      </c>
      <c r="G25" s="77">
        <f t="shared" si="1"/>
        <v>0.44116488130817488</v>
      </c>
      <c r="H25" s="77">
        <v>0.48315506562895572</v>
      </c>
      <c r="I25" s="77">
        <f t="shared" si="2"/>
        <v>0.48315506562895572</v>
      </c>
      <c r="J25" s="76">
        <f>分析係数表!G28</f>
        <v>0.1250338294993234</v>
      </c>
      <c r="K25" s="78">
        <f t="shared" si="3"/>
        <v>6.0410728097585256E-2</v>
      </c>
      <c r="L25" s="79"/>
      <c r="M25" s="80"/>
      <c r="N25" s="81">
        <f>分析係数表!H28</f>
        <v>1.9400897207081182E-2</v>
      </c>
      <c r="O25" s="82">
        <f t="shared" si="4"/>
        <v>0.25201102678461013</v>
      </c>
      <c r="P25" s="76">
        <f>分析係数表!C28</f>
        <v>9.0111373607829948E-2</v>
      </c>
      <c r="Q25" s="82">
        <f t="shared" si="5"/>
        <v>2.2709059787880844E-2</v>
      </c>
      <c r="R25" s="83">
        <v>2.4549045083453243E-2</v>
      </c>
      <c r="S25" s="84">
        <f t="shared" si="6"/>
        <v>0.50770411071240895</v>
      </c>
      <c r="T25" s="85">
        <f>分析係数表!F28</f>
        <v>0.21434370771312586</v>
      </c>
      <c r="U25" s="86">
        <f t="shared" si="7"/>
        <v>0.10882318151129307</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投入係数表!E26</f>
        <v>7.3627844712182058E-3</v>
      </c>
      <c r="E26" s="77">
        <f t="shared" si="0"/>
        <v>0.73627844712182056</v>
      </c>
      <c r="F26" s="76">
        <f>分析係数表!C29</f>
        <v>0.6629566210045662</v>
      </c>
      <c r="G26" s="77">
        <f t="shared" si="1"/>
        <v>0.48812067142237131</v>
      </c>
      <c r="H26" s="77">
        <v>0.63277602877109751</v>
      </c>
      <c r="I26" s="77">
        <f t="shared" si="2"/>
        <v>0.63277602877109751</v>
      </c>
      <c r="J26" s="76">
        <f>分析係数表!G29</f>
        <v>0.25902590967011185</v>
      </c>
      <c r="K26" s="78">
        <f t="shared" si="3"/>
        <v>0.1639053864698744</v>
      </c>
      <c r="L26" s="79"/>
      <c r="M26" s="80"/>
      <c r="N26" s="81">
        <f>分析係数表!H29</f>
        <v>9.3869084945251077E-3</v>
      </c>
      <c r="O26" s="82">
        <f t="shared" si="4"/>
        <v>0.12193273449101226</v>
      </c>
      <c r="P26" s="76">
        <f>分析係数表!C29</f>
        <v>0.6629566210045662</v>
      </c>
      <c r="Q26" s="82">
        <f t="shared" si="5"/>
        <v>8.0836113648008412E-2</v>
      </c>
      <c r="R26" s="83">
        <v>0.12178452963409941</v>
      </c>
      <c r="S26" s="84">
        <f t="shared" si="6"/>
        <v>0.75456055840519687</v>
      </c>
      <c r="T26" s="85">
        <f>分析係数表!F29</f>
        <v>0.37484071924111567</v>
      </c>
      <c r="U26" s="86">
        <f t="shared" si="7"/>
        <v>0.28284002242358186</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投入係数表!E27</f>
        <v>8.6058519793459555E-4</v>
      </c>
      <c r="E27" s="77">
        <f t="shared" si="0"/>
        <v>8.6058519793459562E-2</v>
      </c>
      <c r="F27" s="76">
        <f>分析係数表!C30</f>
        <v>1</v>
      </c>
      <c r="G27" s="77">
        <f t="shared" si="1"/>
        <v>8.6058519793459562E-2</v>
      </c>
      <c r="H27" s="77">
        <v>0.11242513231769916</v>
      </c>
      <c r="I27" s="77">
        <f t="shared" si="2"/>
        <v>0.11242513231769916</v>
      </c>
      <c r="J27" s="76">
        <f>分析係数表!G30</f>
        <v>0.34461622907327782</v>
      </c>
      <c r="K27" s="78">
        <f t="shared" si="3"/>
        <v>3.8743525152389782E-2</v>
      </c>
      <c r="L27" s="79"/>
      <c r="M27" s="80"/>
      <c r="N27" s="81">
        <f>分析係数表!H30</f>
        <v>0</v>
      </c>
      <c r="O27" s="82">
        <f t="shared" si="4"/>
        <v>0</v>
      </c>
      <c r="P27" s="76">
        <f>分析係数表!C30</f>
        <v>1</v>
      </c>
      <c r="Q27" s="82">
        <f t="shared" si="5"/>
        <v>0</v>
      </c>
      <c r="R27" s="83">
        <v>3.483360760936989E-2</v>
      </c>
      <c r="S27" s="84">
        <f t="shared" si="6"/>
        <v>0.14725873992706906</v>
      </c>
      <c r="T27" s="85">
        <f>分析係数表!F30</f>
        <v>0.44085628030372337</v>
      </c>
      <c r="U27" s="86">
        <f t="shared" si="7"/>
        <v>6.4919940326461062E-2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投入係数表!E28</f>
        <v>7.0759227385733406E-3</v>
      </c>
      <c r="E28" s="77">
        <f t="shared" si="0"/>
        <v>0.70759227385733403</v>
      </c>
      <c r="F28" s="76">
        <f>分析係数表!C31</f>
        <v>0.28926065839179704</v>
      </c>
      <c r="G28" s="77">
        <f t="shared" si="1"/>
        <v>0.20467860700892121</v>
      </c>
      <c r="H28" s="77">
        <v>0.24507978631122243</v>
      </c>
      <c r="I28" s="77">
        <f t="shared" si="2"/>
        <v>0.24507978631122243</v>
      </c>
      <c r="J28" s="76">
        <f>分析係数表!G31</f>
        <v>7.0113314447592071E-2</v>
      </c>
      <c r="K28" s="78">
        <f t="shared" si="3"/>
        <v>1.718335612238741E-2</v>
      </c>
      <c r="L28" s="79"/>
      <c r="M28" s="80"/>
      <c r="N28" s="81">
        <f>分析係数表!H31</f>
        <v>2.2806425160387826E-2</v>
      </c>
      <c r="O28" s="82">
        <f t="shared" si="4"/>
        <v>0.29624767146634429</v>
      </c>
      <c r="P28" s="76">
        <f>分析係数表!C31</f>
        <v>0.28926065839179704</v>
      </c>
      <c r="Q28" s="82">
        <f t="shared" si="5"/>
        <v>8.5692796495391535E-2</v>
      </c>
      <c r="R28" s="83">
        <v>0.10876811058911698</v>
      </c>
      <c r="S28" s="84">
        <f t="shared" si="6"/>
        <v>0.35384789690033941</v>
      </c>
      <c r="T28" s="85">
        <f>分析係数表!F31</f>
        <v>0.24929178470254956</v>
      </c>
      <c r="U28" s="86">
        <f t="shared" si="7"/>
        <v>8.8211373731529361E-2</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投入係数表!E29</f>
        <v>9.5620577548288392E-5</v>
      </c>
      <c r="E29" s="77">
        <f t="shared" si="0"/>
        <v>9.5620577548288389E-3</v>
      </c>
      <c r="F29" s="76">
        <f>分析係数表!C32</f>
        <v>1</v>
      </c>
      <c r="G29" s="77">
        <f t="shared" si="1"/>
        <v>9.5620577548288389E-3</v>
      </c>
      <c r="H29" s="77">
        <v>2.498163003913326E-2</v>
      </c>
      <c r="I29" s="77">
        <f t="shared" si="2"/>
        <v>2.498163003913326E-2</v>
      </c>
      <c r="J29" s="76">
        <f>分析係数表!G32</f>
        <v>0.14014251781472684</v>
      </c>
      <c r="K29" s="78">
        <f t="shared" si="3"/>
        <v>3.5009885328001482E-3</v>
      </c>
      <c r="L29" s="79"/>
      <c r="M29" s="80"/>
      <c r="N29" s="81">
        <f>分析係数表!H32</f>
        <v>6.3576286720370464E-3</v>
      </c>
      <c r="O29" s="82">
        <f t="shared" si="4"/>
        <v>8.2583424490829477E-2</v>
      </c>
      <c r="P29" s="76">
        <f>分析係数表!C32</f>
        <v>1</v>
      </c>
      <c r="Q29" s="82">
        <f t="shared" si="5"/>
        <v>8.2583424490829477E-2</v>
      </c>
      <c r="R29" s="83">
        <v>0.10888977408275947</v>
      </c>
      <c r="S29" s="84">
        <f t="shared" si="6"/>
        <v>0.13387140412189275</v>
      </c>
      <c r="T29" s="85">
        <f>分析係数表!F32</f>
        <v>0.4833729216152019</v>
      </c>
      <c r="U29" s="86">
        <f t="shared" si="7"/>
        <v>6.4709811731128677E-2</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投入係数表!E30</f>
        <v>0</v>
      </c>
      <c r="E30" s="77">
        <f t="shared" si="0"/>
        <v>0</v>
      </c>
      <c r="F30" s="76">
        <f>分析係数表!C33</f>
        <v>0.49161290322580642</v>
      </c>
      <c r="G30" s="77">
        <f t="shared" si="1"/>
        <v>0</v>
      </c>
      <c r="H30" s="77">
        <v>1.286224397541277E-2</v>
      </c>
      <c r="I30" s="77">
        <f t="shared" si="2"/>
        <v>1.286224397541277E-2</v>
      </c>
      <c r="J30" s="76">
        <f>分析係数表!G33</f>
        <v>0.50851900393184801</v>
      </c>
      <c r="K30" s="78">
        <f t="shared" si="3"/>
        <v>6.5406954947053149E-3</v>
      </c>
      <c r="L30" s="79"/>
      <c r="M30" s="80"/>
      <c r="N30" s="81">
        <f>分析係数表!H33</f>
        <v>9.3579663306159861E-4</v>
      </c>
      <c r="O30" s="82">
        <f t="shared" si="4"/>
        <v>1.2155678566935446E-2</v>
      </c>
      <c r="P30" s="76">
        <f>分析係数表!C33</f>
        <v>0.49161290322580642</v>
      </c>
      <c r="Q30" s="82">
        <f t="shared" si="5"/>
        <v>5.9758884309708445E-3</v>
      </c>
      <c r="R30" s="83">
        <v>2.2501895225116239E-2</v>
      </c>
      <c r="S30" s="84">
        <f t="shared" si="6"/>
        <v>3.5364139200529013E-2</v>
      </c>
      <c r="T30" s="85">
        <f>分析係数表!F33</f>
        <v>0.64744429882044563</v>
      </c>
      <c r="U30" s="86">
        <f t="shared" si="7"/>
        <v>2.2896310308075141E-2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投入係数表!E31</f>
        <v>6.3205201759418628E-2</v>
      </c>
      <c r="E31" s="77">
        <f t="shared" si="0"/>
        <v>6.320520175941863</v>
      </c>
      <c r="F31" s="76">
        <f>分析係数表!C34</f>
        <v>0.2705469644902635</v>
      </c>
      <c r="G31" s="77">
        <f t="shared" si="1"/>
        <v>1.7099975476005371</v>
      </c>
      <c r="H31" s="77">
        <v>1.8784801136912144</v>
      </c>
      <c r="I31" s="77">
        <f t="shared" si="2"/>
        <v>1.8784801136912144</v>
      </c>
      <c r="J31" s="76">
        <f>分析係数表!G34</f>
        <v>0.42499396086641439</v>
      </c>
      <c r="K31" s="78">
        <f t="shared" si="3"/>
        <v>0.79834270392642159</v>
      </c>
      <c r="L31" s="79"/>
      <c r="M31" s="80"/>
      <c r="N31" s="81">
        <f>分析係数表!H34</f>
        <v>0.15790844628816747</v>
      </c>
      <c r="O31" s="82">
        <f t="shared" si="4"/>
        <v>2.051176770964942</v>
      </c>
      <c r="P31" s="76">
        <f>分析係数表!C34</f>
        <v>0.2705469644902635</v>
      </c>
      <c r="Q31" s="82">
        <f t="shared" si="5"/>
        <v>0.55493964901750548</v>
      </c>
      <c r="R31" s="83">
        <v>0.61059914481532751</v>
      </c>
      <c r="S31" s="84">
        <f t="shared" si="6"/>
        <v>2.4890792585065418</v>
      </c>
      <c r="T31" s="85">
        <f>分析係数表!F34</f>
        <v>0.70062001771479188</v>
      </c>
      <c r="U31" s="86">
        <f t="shared" si="7"/>
        <v>1.7438987541883744</v>
      </c>
      <c r="V31" s="87">
        <f>分析係数表!D34</f>
        <v>0.29060310814075208</v>
      </c>
      <c r="W31" s="167">
        <f t="shared" si="8"/>
        <v>1</v>
      </c>
      <c r="X31" s="76">
        <f>分析係数表!E34</f>
        <v>0.1754569611079797</v>
      </c>
      <c r="Y31" s="166">
        <f t="shared" si="9"/>
        <v>0</v>
      </c>
    </row>
    <row r="32" spans="1:25" x14ac:dyDescent="0.2">
      <c r="A32" s="6" t="s">
        <v>20</v>
      </c>
      <c r="B32" s="5" t="s">
        <v>37</v>
      </c>
      <c r="C32" s="90"/>
      <c r="D32" s="76">
        <f>投入係数表!E32</f>
        <v>8.9883342895391086E-3</v>
      </c>
      <c r="E32" s="77">
        <f t="shared" si="0"/>
        <v>0.89883342895391083</v>
      </c>
      <c r="F32" s="76">
        <f>分析係数表!C35</f>
        <v>0.21972666596037715</v>
      </c>
      <c r="G32" s="77">
        <f t="shared" si="1"/>
        <v>0.19749767259777637</v>
      </c>
      <c r="H32" s="77">
        <v>0.23051543437163299</v>
      </c>
      <c r="I32" s="77">
        <f t="shared" si="2"/>
        <v>0.23051543437163299</v>
      </c>
      <c r="J32" s="76">
        <f>分析係数表!G35</f>
        <v>0.31464737793851716</v>
      </c>
      <c r="K32" s="78">
        <f t="shared" si="3"/>
        <v>7.2531076999392652E-2</v>
      </c>
      <c r="L32" s="79"/>
      <c r="M32" s="80"/>
      <c r="N32" s="81">
        <f>分析係数表!H35</f>
        <v>5.9051661762577784E-2</v>
      </c>
      <c r="O32" s="82">
        <f t="shared" si="4"/>
        <v>0.76706091245579244</v>
      </c>
      <c r="P32" s="76">
        <f>分析係数表!C35</f>
        <v>0.21972666596037715</v>
      </c>
      <c r="Q32" s="82">
        <f t="shared" si="5"/>
        <v>0.16854373688243601</v>
      </c>
      <c r="R32" s="83">
        <v>0.2119404069071624</v>
      </c>
      <c r="S32" s="84">
        <f t="shared" si="6"/>
        <v>0.44245584127879539</v>
      </c>
      <c r="T32" s="85">
        <f>分析係数表!F35</f>
        <v>0.64647377938517181</v>
      </c>
      <c r="U32" s="86">
        <f t="shared" si="7"/>
        <v>0.28603609992254858</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投入係数表!E33</f>
        <v>7.6496462038630714E-4</v>
      </c>
      <c r="E33" s="77">
        <f t="shared" si="0"/>
        <v>7.6496462038630711E-2</v>
      </c>
      <c r="F33" s="76">
        <f>分析係数表!C36</f>
        <v>0.80551211884284601</v>
      </c>
      <c r="G33" s="77">
        <f t="shared" si="1"/>
        <v>6.1618827220718757E-2</v>
      </c>
      <c r="H33" s="77">
        <v>0.1533513954603884</v>
      </c>
      <c r="I33" s="77">
        <f t="shared" si="2"/>
        <v>0.1533513954603884</v>
      </c>
      <c r="J33" s="76">
        <f>分析係数表!G36</f>
        <v>2.1071752951861943E-2</v>
      </c>
      <c r="K33" s="78">
        <f t="shared" si="3"/>
        <v>3.2313827199645872E-3</v>
      </c>
      <c r="L33" s="79"/>
      <c r="M33" s="80"/>
      <c r="N33" s="81">
        <f>分析係数表!H36</f>
        <v>0.17565964015242874</v>
      </c>
      <c r="O33" s="82">
        <f t="shared" si="4"/>
        <v>2.2817587149150578</v>
      </c>
      <c r="P33" s="76">
        <f>分析係数表!C36</f>
        <v>0.80551211884284601</v>
      </c>
      <c r="Q33" s="82">
        <f t="shared" si="5"/>
        <v>1.8379842971393576</v>
      </c>
      <c r="R33" s="83">
        <v>1.9156775246776023</v>
      </c>
      <c r="S33" s="84">
        <f t="shared" si="6"/>
        <v>2.0690289201379906</v>
      </c>
      <c r="T33" s="85">
        <f>分析係数表!F36</f>
        <v>0.88071450196790801</v>
      </c>
      <c r="U33" s="86">
        <f t="shared" si="7"/>
        <v>1.8222237749565289</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投入係数表!E34</f>
        <v>2.0654044750430294E-2</v>
      </c>
      <c r="E34" s="77">
        <f t="shared" si="0"/>
        <v>2.0654044750430294</v>
      </c>
      <c r="F34" s="76">
        <f>分析係数表!C37</f>
        <v>0.2431087913880281</v>
      </c>
      <c r="G34" s="77">
        <f t="shared" si="1"/>
        <v>0.50211798565513555</v>
      </c>
      <c r="H34" s="77">
        <v>0.62262488914783531</v>
      </c>
      <c r="I34" s="77">
        <f t="shared" si="2"/>
        <v>0.62262488914783531</v>
      </c>
      <c r="J34" s="76">
        <f>分析係数表!G37</f>
        <v>0.38193760262725779</v>
      </c>
      <c r="K34" s="78">
        <f t="shared" si="3"/>
        <v>0.23780385749718636</v>
      </c>
      <c r="L34" s="79"/>
      <c r="M34" s="80"/>
      <c r="N34" s="81">
        <f>分析係数表!H37</f>
        <v>4.6944189860595245E-2</v>
      </c>
      <c r="O34" s="82">
        <f t="shared" si="4"/>
        <v>0.60978898872894727</v>
      </c>
      <c r="P34" s="76">
        <f>分析係数表!C37</f>
        <v>0.2431087913880281</v>
      </c>
      <c r="Q34" s="82">
        <f t="shared" si="5"/>
        <v>0.14824506405162227</v>
      </c>
      <c r="R34" s="83">
        <v>0.19178930751923401</v>
      </c>
      <c r="S34" s="84">
        <f t="shared" si="6"/>
        <v>0.81441419666706927</v>
      </c>
      <c r="T34" s="85">
        <f>分析係数表!F37</f>
        <v>0.60410509031198689</v>
      </c>
      <c r="U34" s="86">
        <f t="shared" si="7"/>
        <v>0.49199176182892412</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投入係数表!E35</f>
        <v>4.5897877223178424E-3</v>
      </c>
      <c r="E35" s="77">
        <f t="shared" si="0"/>
        <v>0.45897877223178424</v>
      </c>
      <c r="F35" s="76">
        <f>分析係数表!C38</f>
        <v>1.1157894736842144E-2</v>
      </c>
      <c r="G35" s="77">
        <f t="shared" si="1"/>
        <v>5.1212368270072946E-3</v>
      </c>
      <c r="H35" s="77">
        <v>7.6622633446608501E-3</v>
      </c>
      <c r="I35" s="77">
        <f t="shared" si="2"/>
        <v>7.6622633446608501E-3</v>
      </c>
      <c r="J35" s="76">
        <f>分析係数表!G38</f>
        <v>0.27611940298507465</v>
      </c>
      <c r="K35" s="78">
        <f t="shared" si="3"/>
        <v>2.115699580242175E-3</v>
      </c>
      <c r="L35" s="79"/>
      <c r="M35" s="80"/>
      <c r="N35" s="81">
        <f>分析係数表!H38</f>
        <v>4.123293618252858E-2</v>
      </c>
      <c r="O35" s="82">
        <f t="shared" si="4"/>
        <v>0.53560175458847525</v>
      </c>
      <c r="P35" s="76">
        <f>分析係数表!C38</f>
        <v>1.1157894736842144E-2</v>
      </c>
      <c r="Q35" s="82">
        <f t="shared" si="5"/>
        <v>5.9761879985661655E-3</v>
      </c>
      <c r="R35" s="83">
        <v>7.4437454080210838E-3</v>
      </c>
      <c r="S35" s="84">
        <f t="shared" si="6"/>
        <v>1.5106008752681935E-2</v>
      </c>
      <c r="T35" s="85">
        <f>分析係数表!F38</f>
        <v>0.61194029850746268</v>
      </c>
      <c r="U35" s="86">
        <f t="shared" si="7"/>
        <v>9.2439755053725266E-3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投入係数表!E36</f>
        <v>0</v>
      </c>
      <c r="E36" s="77">
        <f t="shared" si="0"/>
        <v>0</v>
      </c>
      <c r="F36" s="76">
        <f>分析係数表!C39</f>
        <v>1</v>
      </c>
      <c r="G36" s="77">
        <f t="shared" si="1"/>
        <v>0</v>
      </c>
      <c r="H36" s="77">
        <v>0.2083130696084306</v>
      </c>
      <c r="I36" s="77">
        <f t="shared" si="2"/>
        <v>0.2083130696084306</v>
      </c>
      <c r="J36" s="76">
        <f>分析係数表!G39</f>
        <v>0.35370879120879123</v>
      </c>
      <c r="K36" s="78">
        <f t="shared" si="3"/>
        <v>7.368216404419077E-2</v>
      </c>
      <c r="L36" s="79"/>
      <c r="M36" s="80"/>
      <c r="N36" s="81">
        <f>分析係数表!H39</f>
        <v>3.7431865322463944E-3</v>
      </c>
      <c r="O36" s="82">
        <f t="shared" si="4"/>
        <v>4.8622714267741785E-2</v>
      </c>
      <c r="P36" s="76">
        <f>分析係数表!C39</f>
        <v>1</v>
      </c>
      <c r="Q36" s="82">
        <f t="shared" si="5"/>
        <v>4.8622714267741785E-2</v>
      </c>
      <c r="R36" s="83">
        <v>0.17713154336413742</v>
      </c>
      <c r="S36" s="84">
        <f t="shared" si="6"/>
        <v>0.38544461297256805</v>
      </c>
      <c r="T36" s="85">
        <f>分析係数表!F39</f>
        <v>0.70432692307692313</v>
      </c>
      <c r="U36" s="86">
        <f t="shared" si="7"/>
        <v>0.27147901827154436</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投入係数表!E37</f>
        <v>0</v>
      </c>
      <c r="E37" s="77">
        <f t="shared" si="0"/>
        <v>0</v>
      </c>
      <c r="F37" s="76">
        <f>分析係数表!C40</f>
        <v>0.83748410739660462</v>
      </c>
      <c r="G37" s="77">
        <f t="shared" si="1"/>
        <v>0</v>
      </c>
      <c r="H37" s="77">
        <v>5.8647813702302105E-4</v>
      </c>
      <c r="I37" s="77">
        <f t="shared" si="2"/>
        <v>5.8647813702302105E-4</v>
      </c>
      <c r="J37" s="76">
        <f>分析係数表!G40</f>
        <v>0.52098192071653671</v>
      </c>
      <c r="K37" s="78">
        <f t="shared" si="3"/>
        <v>3.0554450628450969E-4</v>
      </c>
      <c r="L37" s="79"/>
      <c r="M37" s="80"/>
      <c r="N37" s="81">
        <f>分析係数表!H40</f>
        <v>2.620230572572476E-2</v>
      </c>
      <c r="O37" s="82">
        <f t="shared" si="4"/>
        <v>0.34035899987419249</v>
      </c>
      <c r="P37" s="76">
        <f>分析係数表!C40</f>
        <v>0.83748410739660462</v>
      </c>
      <c r="Q37" s="82">
        <f t="shared" si="5"/>
        <v>0.28504525320403917</v>
      </c>
      <c r="R37" s="83">
        <v>0.28541860882964931</v>
      </c>
      <c r="S37" s="84">
        <f t="shared" si="6"/>
        <v>0.28600508696667232</v>
      </c>
      <c r="T37" s="85">
        <f>分析係数表!F40</f>
        <v>0.71877591640404714</v>
      </c>
      <c r="U37" s="86">
        <f t="shared" si="7"/>
        <v>0.20557356848068908</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投入係数表!E38</f>
        <v>0</v>
      </c>
      <c r="E38" s="77">
        <f t="shared" si="0"/>
        <v>0</v>
      </c>
      <c r="F38" s="76">
        <f>分析係数表!C41</f>
        <v>0.81365098605995612</v>
      </c>
      <c r="G38" s="77">
        <f t="shared" si="1"/>
        <v>0</v>
      </c>
      <c r="H38" s="77">
        <v>2.035995660983109E-3</v>
      </c>
      <c r="I38" s="77">
        <f t="shared" si="2"/>
        <v>2.035995660983109E-3</v>
      </c>
      <c r="J38" s="76">
        <f>分析係数表!G41</f>
        <v>0.45125858123569795</v>
      </c>
      <c r="K38" s="78">
        <f t="shared" si="3"/>
        <v>9.1876051337727485E-4</v>
      </c>
      <c r="L38" s="79"/>
      <c r="M38" s="80"/>
      <c r="N38" s="81">
        <f>分析係数表!H41</f>
        <v>4.9838406251507407E-2</v>
      </c>
      <c r="O38" s="82">
        <f t="shared" si="4"/>
        <v>0.64738387089472693</v>
      </c>
      <c r="P38" s="76">
        <f>分析係数表!C41</f>
        <v>0.81365098605995612</v>
      </c>
      <c r="Q38" s="82">
        <f t="shared" si="5"/>
        <v>0.52674452491280588</v>
      </c>
      <c r="R38" s="83">
        <v>0.5369138876547862</v>
      </c>
      <c r="S38" s="84">
        <f t="shared" si="6"/>
        <v>0.53894988331576932</v>
      </c>
      <c r="T38" s="85">
        <f>分析係数表!F41</f>
        <v>0.55572082379862697</v>
      </c>
      <c r="U38" s="86">
        <f t="shared" si="7"/>
        <v>0.29950567314241322</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投入係数表!E39</f>
        <v>7.6496462038630709E-3</v>
      </c>
      <c r="E39" s="77">
        <f>$C$7*D39</f>
        <v>0.76496462038630708</v>
      </c>
      <c r="F39" s="76">
        <f>分析係数表!C42</f>
        <v>0.2575498575498576</v>
      </c>
      <c r="G39" s="77">
        <f>E39*F39</f>
        <v>0.19701652901117428</v>
      </c>
      <c r="H39" s="77">
        <v>0.20852693906118488</v>
      </c>
      <c r="I39" s="77">
        <f>C39+H39</f>
        <v>0.20852693906118488</v>
      </c>
      <c r="J39" s="76">
        <f>分析係数表!G42</f>
        <v>0.48351648351648352</v>
      </c>
      <c r="K39" s="78">
        <f>I39*J39</f>
        <v>0.10082621229332016</v>
      </c>
      <c r="L39" s="79"/>
      <c r="M39" s="80"/>
      <c r="N39" s="81">
        <f>分析係数表!H42</f>
        <v>1.4085186435772515E-2</v>
      </c>
      <c r="O39" s="82">
        <f t="shared" si="4"/>
        <v>0.18296175987346136</v>
      </c>
      <c r="P39" s="76">
        <f>分析係数表!C42</f>
        <v>0.2575498575498576</v>
      </c>
      <c r="Q39" s="82">
        <f>O39*P39</f>
        <v>4.7121775192481223E-2</v>
      </c>
      <c r="R39" s="83">
        <v>4.9295211438977839E-2</v>
      </c>
      <c r="S39" s="84">
        <f>I39+R39</f>
        <v>0.25782215050016272</v>
      </c>
      <c r="T39" s="85">
        <f>分析係数表!F42</f>
        <v>0.55824175824175826</v>
      </c>
      <c r="U39" s="86">
        <f>S39*T39</f>
        <v>0.14392709060888204</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投入係数表!E40</f>
        <v>1.0040160642570281E-2</v>
      </c>
      <c r="E40" s="77">
        <f>$C$7*D40</f>
        <v>1.0040160642570282</v>
      </c>
      <c r="F40" s="76">
        <f>分析係数表!C43</f>
        <v>0.29732567908148977</v>
      </c>
      <c r="G40" s="77">
        <f>E40*F40</f>
        <v>0.29851975811394554</v>
      </c>
      <c r="H40" s="77">
        <v>0.44958792769649525</v>
      </c>
      <c r="I40" s="77">
        <f>C40+H40</f>
        <v>0.44958792769649525</v>
      </c>
      <c r="J40" s="76">
        <f>分析係数表!G43</f>
        <v>0.35619328972357039</v>
      </c>
      <c r="K40" s="78">
        <f>I40*J40</f>
        <v>0.16014020298621734</v>
      </c>
      <c r="L40" s="79"/>
      <c r="M40" s="80"/>
      <c r="N40" s="81">
        <f>分析係数表!H43</f>
        <v>3.7451160098403359E-2</v>
      </c>
      <c r="O40" s="82">
        <f t="shared" si="4"/>
        <v>0.4864777752251897</v>
      </c>
      <c r="P40" s="76">
        <f>分析係数表!C43</f>
        <v>0.29732567908148977</v>
      </c>
      <c r="Q40" s="82">
        <f>O40*P40</f>
        <v>0.14464233487688186</v>
      </c>
      <c r="R40" s="83">
        <v>0.22987030113244936</v>
      </c>
      <c r="S40" s="84">
        <f>I40+R40</f>
        <v>0.67945822882894458</v>
      </c>
      <c r="T40" s="85">
        <f>分析係数表!F43</f>
        <v>0.64929309981008654</v>
      </c>
      <c r="U40" s="86">
        <f>S40*T40</f>
        <v>0.44116753958781652</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投入係数表!E41</f>
        <v>9.5620577548288386E-4</v>
      </c>
      <c r="E41" s="77">
        <f>$C$7*D41</f>
        <v>9.5620577548288385E-2</v>
      </c>
      <c r="F41" s="76">
        <f>分析係数表!C44</f>
        <v>0.43971020730220212</v>
      </c>
      <c r="G41" s="77">
        <f>E41*F41</f>
        <v>4.2045343976114181E-2</v>
      </c>
      <c r="H41" s="77">
        <v>4.6511929832604416E-2</v>
      </c>
      <c r="I41" s="77">
        <f>C41+H41</f>
        <v>4.6511929832604416E-2</v>
      </c>
      <c r="J41" s="76">
        <f>分析係数表!G44</f>
        <v>0.26333317697828229</v>
      </c>
      <c r="K41" s="78">
        <f>I41*J41</f>
        <v>1.2248134250210667E-2</v>
      </c>
      <c r="L41" s="79"/>
      <c r="M41" s="80"/>
      <c r="N41" s="81">
        <f>分析係数表!H44</f>
        <v>0.10921807920505523</v>
      </c>
      <c r="O41" s="82">
        <f t="shared" si="4"/>
        <v>1.4187055366626411</v>
      </c>
      <c r="P41" s="76">
        <f>分析係数表!C44</f>
        <v>0.43971020730220212</v>
      </c>
      <c r="Q41" s="82">
        <f>O41*P41</f>
        <v>0.62381930562671184</v>
      </c>
      <c r="R41" s="83">
        <v>0.63360378880320412</v>
      </c>
      <c r="S41" s="84">
        <f>I41+R41</f>
        <v>0.68011571863580855</v>
      </c>
      <c r="T41" s="85">
        <f>分析係数表!F44</f>
        <v>0.45991838266335194</v>
      </c>
      <c r="U41" s="86">
        <f>S41*T41</f>
        <v>0.31279772133890438</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投入係数表!E42</f>
        <v>9.5620577548288386E-4</v>
      </c>
      <c r="E42" s="77">
        <f>$C$7*D42</f>
        <v>9.5620577548288385E-2</v>
      </c>
      <c r="F42" s="76">
        <f>分析係数表!C45</f>
        <v>1</v>
      </c>
      <c r="G42" s="77">
        <f>E42*F42</f>
        <v>9.5620577548288385E-2</v>
      </c>
      <c r="H42" s="77">
        <v>0.108585671873265</v>
      </c>
      <c r="I42" s="77">
        <f>C42+H42</f>
        <v>0.108585671873265</v>
      </c>
      <c r="J42" s="76">
        <f>分析係数表!G45</f>
        <v>0</v>
      </c>
      <c r="K42" s="78">
        <f>I42*J42</f>
        <v>0</v>
      </c>
      <c r="L42" s="79"/>
      <c r="M42" s="80"/>
      <c r="N42" s="81">
        <f>分析係数表!H45</f>
        <v>0</v>
      </c>
      <c r="O42" s="82">
        <f t="shared" si="4"/>
        <v>0</v>
      </c>
      <c r="P42" s="76">
        <f>分析係数表!C45</f>
        <v>1</v>
      </c>
      <c r="Q42" s="82">
        <f>O42*P42</f>
        <v>0</v>
      </c>
      <c r="R42" s="83">
        <v>5.8871490582611897E-3</v>
      </c>
      <c r="S42" s="84">
        <f>I42+R42</f>
        <v>0.11447282093152619</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1.0040160642570281E-2</v>
      </c>
      <c r="E43" s="77">
        <f>$C$7*D43</f>
        <v>1.0040160642570282</v>
      </c>
      <c r="F43" s="76">
        <f>分析係数表!C46</f>
        <v>1</v>
      </c>
      <c r="G43" s="77">
        <f>E43*F43</f>
        <v>1.0040160642570282</v>
      </c>
      <c r="H43" s="77">
        <v>1.0980048496602008</v>
      </c>
      <c r="I43" s="77">
        <f>C43+H43</f>
        <v>1.0980048496602008</v>
      </c>
      <c r="J43" s="76">
        <f>分析係数表!G46</f>
        <v>9.3457943925233638E-3</v>
      </c>
      <c r="K43" s="78">
        <f>I43*J43</f>
        <v>1.0261727566917764E-2</v>
      </c>
      <c r="L43" s="79"/>
      <c r="M43" s="80"/>
      <c r="N43" s="81">
        <f>分析係数表!H46</f>
        <v>5.0031354010901551E-2</v>
      </c>
      <c r="O43" s="82">
        <f t="shared" si="4"/>
        <v>0.64989019637244561</v>
      </c>
      <c r="P43" s="76">
        <f>分析係数表!C46</f>
        <v>1</v>
      </c>
      <c r="Q43" s="82">
        <f>O43*P43</f>
        <v>0.64989019637244561</v>
      </c>
      <c r="R43" s="83">
        <v>0.67736180853765193</v>
      </c>
      <c r="S43" s="84">
        <f>I43+R43</f>
        <v>1.7753666581978527</v>
      </c>
      <c r="T43" s="85">
        <f>分析係数表!F46</f>
        <v>0.31355140186915886</v>
      </c>
      <c r="U43" s="86">
        <f>S43*T43</f>
        <v>0.55666870450970052</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投入係数表!E44</f>
        <v>0.45295467584624211</v>
      </c>
      <c r="E44" s="91">
        <f>SUM(E5:E43)</f>
        <v>45.29546758462422</v>
      </c>
      <c r="F44" s="92">
        <f>分析係数表!C47</f>
        <v>0.44631798907903963</v>
      </c>
      <c r="G44" s="91">
        <f>SUM(G5:G43)</f>
        <v>10.906651771681187</v>
      </c>
      <c r="H44" s="91">
        <f>SUM(H5:H43)</f>
        <v>12.621709734532821</v>
      </c>
      <c r="I44" s="91">
        <f>SUM(I5:I43)</f>
        <v>112.62170973453283</v>
      </c>
      <c r="J44" s="92">
        <f>分析係数表!G47</f>
        <v>0.26122233306007958</v>
      </c>
      <c r="K44" s="93">
        <f>SUM(K5:K43)</f>
        <v>20.717158484284411</v>
      </c>
      <c r="L44" s="94">
        <f>最終需要_まとめ!$L$33</f>
        <v>0.627</v>
      </c>
      <c r="M44" s="91">
        <f>K44*L44</f>
        <v>12.989658369646326</v>
      </c>
      <c r="N44" s="95">
        <f>分析係数表!H47</f>
        <v>1</v>
      </c>
      <c r="O44" s="109">
        <f t="shared" si="4"/>
        <v>12.989658369646326</v>
      </c>
      <c r="P44" s="92">
        <f>分析係数表!C47</f>
        <v>0.44631798907903963</v>
      </c>
      <c r="Q44" s="96">
        <f>SUM(Q5:Q43)</f>
        <v>5.6344832267878875</v>
      </c>
      <c r="R44" s="91">
        <f>SUM(R5:R43)</f>
        <v>6.354397240290818</v>
      </c>
      <c r="S44" s="97">
        <f>SUM(S5:S43)</f>
        <v>118.97610697482358</v>
      </c>
      <c r="T44" s="98">
        <f>分析係数表!F47</f>
        <v>0.52393110055407954</v>
      </c>
      <c r="U44" s="99">
        <f>SUM(U5:U43)</f>
        <v>62.157036933172435</v>
      </c>
      <c r="V44" s="100">
        <f>分析係数表!D47</f>
        <v>0.10969491056701794</v>
      </c>
      <c r="W44" s="164">
        <f>SUM(W5:W43)</f>
        <v>12</v>
      </c>
      <c r="X44" s="92">
        <f>分析係数表!E47</f>
        <v>8.3823050104198563E-2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0.75107940679556973</v>
      </c>
      <c r="G5" s="77">
        <f t="shared" ref="G5:G38" si="1">E5*F5</f>
        <v>0</v>
      </c>
      <c r="H5" s="77">
        <f t="array" ref="H5:H43">MMULT(逆行列係数!C5:AO43,'4'!G5:G43)</f>
        <v>0</v>
      </c>
      <c r="I5" s="77">
        <f t="shared" ref="I5:I38" si="2">C5+H5</f>
        <v>0</v>
      </c>
      <c r="J5" s="76">
        <f>分析係数表!G8</f>
        <v>0.11972085188304657</v>
      </c>
      <c r="K5" s="78">
        <f t="shared" ref="K5:K38" si="3">I5*J5</f>
        <v>0</v>
      </c>
      <c r="L5" s="79" t="s">
        <v>180</v>
      </c>
      <c r="M5" s="80" t="s">
        <v>180</v>
      </c>
      <c r="N5" s="81">
        <f>分析係数表!H8</f>
        <v>1.1750518547103371E-2</v>
      </c>
      <c r="O5" s="82">
        <f t="shared" ref="O5:O43" si="4">$M$44*N5</f>
        <v>0.42100429308764648</v>
      </c>
      <c r="P5" s="76">
        <f>分析係数表!C8</f>
        <v>0.75107940679556973</v>
      </c>
      <c r="Q5" s="82">
        <f t="shared" ref="Q5:Q38" si="5">O5*P5</f>
        <v>0.3162076547106577</v>
      </c>
      <c r="R5" s="83">
        <f t="array" ref="R5:R43">MMULT(逆行列係数!C5:AO43,'4'!Q5:Q43)</f>
        <v>0.44645225967224722</v>
      </c>
      <c r="S5" s="84">
        <f t="shared" ref="S5:S38" si="6">I5+R5</f>
        <v>0.44645225967224722</v>
      </c>
      <c r="T5" s="85">
        <f>分析係数表!F8</f>
        <v>0.45193117555047529</v>
      </c>
      <c r="U5" s="86">
        <f t="shared" ref="U5:U43" si="7">S5*T5</f>
        <v>0.20176569454084475</v>
      </c>
      <c r="V5" s="87">
        <f>分析係数表!D8</f>
        <v>0.30718325111298278</v>
      </c>
      <c r="W5" s="167">
        <f t="shared" ref="W5:W43" si="8">ROUND(S5*V5,0)</f>
        <v>0</v>
      </c>
      <c r="X5" s="76">
        <f>分析係数表!E8</f>
        <v>0.19756948622307785</v>
      </c>
      <c r="Y5" s="166">
        <f t="shared" ref="Y5:Y43" si="9">ROUND(S5*X5,0)</f>
        <v>0</v>
      </c>
    </row>
    <row r="6" spans="1:25" x14ac:dyDescent="0.2">
      <c r="A6" s="6" t="s">
        <v>219</v>
      </c>
      <c r="B6" s="5" t="s">
        <v>265</v>
      </c>
      <c r="C6" s="90"/>
      <c r="D6" s="76">
        <f>投入係数表!F6</f>
        <v>0</v>
      </c>
      <c r="E6" s="77">
        <f t="shared" si="0"/>
        <v>0</v>
      </c>
      <c r="F6" s="76">
        <f>分析係数表!C9</f>
        <v>5.0420168067226934E-2</v>
      </c>
      <c r="G6" s="77">
        <f t="shared" si="1"/>
        <v>0</v>
      </c>
      <c r="H6" s="77">
        <v>0</v>
      </c>
      <c r="I6" s="77">
        <f t="shared" si="2"/>
        <v>0</v>
      </c>
      <c r="J6" s="76">
        <f>分析係数表!G9</f>
        <v>0.2857142857142857</v>
      </c>
      <c r="K6" s="78">
        <f t="shared" si="3"/>
        <v>0</v>
      </c>
      <c r="L6" s="79"/>
      <c r="M6" s="80"/>
      <c r="N6" s="81">
        <f>分析係数表!H9</f>
        <v>6.077854420915537E-4</v>
      </c>
      <c r="O6" s="82">
        <f t="shared" si="4"/>
        <v>2.1776084125223097E-2</v>
      </c>
      <c r="P6" s="76">
        <f>分析係数表!C9</f>
        <v>5.0420168067226934E-2</v>
      </c>
      <c r="Q6" s="82">
        <f t="shared" si="5"/>
        <v>1.0979538214398209E-3</v>
      </c>
      <c r="R6" s="83">
        <v>1.2643818211726463E-3</v>
      </c>
      <c r="S6" s="84">
        <f t="shared" si="6"/>
        <v>1.2643818211726463E-3</v>
      </c>
      <c r="T6" s="85">
        <f>分析係数表!F9</f>
        <v>0.7142857142857143</v>
      </c>
      <c r="U6" s="86">
        <f t="shared" si="7"/>
        <v>9.0312987226617597E-4</v>
      </c>
      <c r="V6" s="87">
        <f>分析係数表!D9</f>
        <v>0.14285714285714285</v>
      </c>
      <c r="W6" s="167">
        <f t="shared" si="8"/>
        <v>0</v>
      </c>
      <c r="X6" s="76">
        <f>分析係数表!E9</f>
        <v>0</v>
      </c>
      <c r="Y6" s="166">
        <f t="shared" si="9"/>
        <v>0</v>
      </c>
    </row>
    <row r="7" spans="1:25" x14ac:dyDescent="0.2">
      <c r="A7" s="6" t="s">
        <v>220</v>
      </c>
      <c r="B7" s="5" t="s">
        <v>266</v>
      </c>
      <c r="C7" s="90"/>
      <c r="D7" s="76">
        <f>投入係数表!F7</f>
        <v>0</v>
      </c>
      <c r="E7" s="77">
        <f t="shared" si="0"/>
        <v>0</v>
      </c>
      <c r="F7" s="76">
        <f>分析係数表!C10</f>
        <v>1</v>
      </c>
      <c r="G7" s="77">
        <f t="shared" si="1"/>
        <v>0</v>
      </c>
      <c r="H7" s="77">
        <v>0</v>
      </c>
      <c r="I7" s="77">
        <f t="shared" si="2"/>
        <v>0</v>
      </c>
      <c r="J7" s="76">
        <f>分析係数表!G10</f>
        <v>0.17928858290304073</v>
      </c>
      <c r="K7" s="78">
        <f t="shared" si="3"/>
        <v>0</v>
      </c>
      <c r="L7" s="79"/>
      <c r="M7" s="80"/>
      <c r="N7" s="81">
        <f>分析係数表!H10</f>
        <v>1.1866287202739858E-3</v>
      </c>
      <c r="O7" s="82">
        <f t="shared" si="4"/>
        <v>4.2515211863530807E-2</v>
      </c>
      <c r="P7" s="76">
        <f>分析係数表!C10</f>
        <v>1</v>
      </c>
      <c r="Q7" s="82">
        <f t="shared" si="5"/>
        <v>4.2515211863530807E-2</v>
      </c>
      <c r="R7" s="83">
        <v>7.0850966671435672E-2</v>
      </c>
      <c r="S7" s="84">
        <f t="shared" si="6"/>
        <v>7.0850966671435672E-2</v>
      </c>
      <c r="T7" s="85">
        <f>分析係数表!F10</f>
        <v>0.51912411550965765</v>
      </c>
      <c r="U7" s="86">
        <f t="shared" si="7"/>
        <v>3.6780445406313277E-2</v>
      </c>
      <c r="V7" s="87">
        <f>分析係数表!D10</f>
        <v>0.10594759992350354</v>
      </c>
      <c r="W7" s="167">
        <f t="shared" si="8"/>
        <v>0</v>
      </c>
      <c r="X7" s="76">
        <f>分析係数表!E10</f>
        <v>0.11550965767833238</v>
      </c>
      <c r="Y7" s="166">
        <f t="shared" si="9"/>
        <v>0</v>
      </c>
    </row>
    <row r="8" spans="1:25" x14ac:dyDescent="0.2">
      <c r="A8" s="6" t="s">
        <v>221</v>
      </c>
      <c r="B8" s="5" t="s">
        <v>27</v>
      </c>
      <c r="C8" s="75">
        <f>最終需要_まとめ!C9</f>
        <v>100</v>
      </c>
      <c r="D8" s="76">
        <f>投入係数表!F8</f>
        <v>0</v>
      </c>
      <c r="E8" s="77">
        <f t="shared" si="0"/>
        <v>0</v>
      </c>
      <c r="F8" s="76">
        <f>分析係数表!C11</f>
        <v>1.2755102040816757E-3</v>
      </c>
      <c r="G8" s="77">
        <f t="shared" si="1"/>
        <v>0</v>
      </c>
      <c r="H8" s="77">
        <v>0</v>
      </c>
      <c r="I8" s="77">
        <f t="shared" si="2"/>
        <v>100</v>
      </c>
      <c r="J8" s="76">
        <f>分析係数表!G11</f>
        <v>0.5714285714285714</v>
      </c>
      <c r="K8" s="78">
        <f t="shared" si="3"/>
        <v>57.142857142857139</v>
      </c>
      <c r="L8" s="79"/>
      <c r="M8" s="80"/>
      <c r="N8" s="81">
        <f>分析係数表!H11</f>
        <v>-1.9294775939414404E-5</v>
      </c>
      <c r="O8" s="82">
        <f t="shared" si="4"/>
        <v>-6.9130425794359043E-4</v>
      </c>
      <c r="P8" s="76">
        <f>分析係数表!C11</f>
        <v>1.2755102040816757E-3</v>
      </c>
      <c r="Q8" s="82">
        <f t="shared" si="5"/>
        <v>-8.8176563513216036E-7</v>
      </c>
      <c r="R8" s="83">
        <v>1.9353692073344179E-4</v>
      </c>
      <c r="S8" s="84">
        <f t="shared" si="6"/>
        <v>100.00019353692073</v>
      </c>
      <c r="T8" s="85">
        <f>分析係数表!F11</f>
        <v>0.8571428571428571</v>
      </c>
      <c r="U8" s="86">
        <f t="shared" si="7"/>
        <v>85.714451603074906</v>
      </c>
      <c r="V8" s="87">
        <f>分析係数表!D11</f>
        <v>0.14285714285714285</v>
      </c>
      <c r="W8" s="167">
        <f t="shared" si="8"/>
        <v>14</v>
      </c>
      <c r="X8" s="76">
        <f>分析係数表!E11</f>
        <v>0</v>
      </c>
      <c r="Y8" s="166">
        <f t="shared" si="9"/>
        <v>0</v>
      </c>
    </row>
    <row r="9" spans="1:25" x14ac:dyDescent="0.2">
      <c r="A9" s="6" t="s">
        <v>222</v>
      </c>
      <c r="B9" s="5" t="s">
        <v>190</v>
      </c>
      <c r="C9" s="90"/>
      <c r="D9" s="76">
        <f>投入係数表!F9</f>
        <v>0</v>
      </c>
      <c r="E9" s="77">
        <f t="shared" si="0"/>
        <v>0</v>
      </c>
      <c r="F9" s="76">
        <f>分析係数表!C12</f>
        <v>9.1502903081732923E-2</v>
      </c>
      <c r="G9" s="77">
        <f t="shared" si="1"/>
        <v>0</v>
      </c>
      <c r="H9" s="77">
        <v>0</v>
      </c>
      <c r="I9" s="77">
        <f t="shared" si="2"/>
        <v>0</v>
      </c>
      <c r="J9" s="76">
        <f>分析係数表!G12</f>
        <v>0.14161426479455594</v>
      </c>
      <c r="K9" s="78">
        <f t="shared" si="3"/>
        <v>0</v>
      </c>
      <c r="L9" s="79"/>
      <c r="M9" s="80"/>
      <c r="N9" s="81">
        <f>分析係数表!H12</f>
        <v>9.0270609232550286E-2</v>
      </c>
      <c r="O9" s="82">
        <f t="shared" si="4"/>
        <v>3.2342669707890876</v>
      </c>
      <c r="P9" s="76">
        <f>分析係数表!C12</f>
        <v>9.1502903081732923E-2</v>
      </c>
      <c r="Q9" s="82">
        <f t="shared" si="5"/>
        <v>0.2959448171685638</v>
      </c>
      <c r="R9" s="83">
        <v>0.33653596963182686</v>
      </c>
      <c r="S9" s="84">
        <f t="shared" si="6"/>
        <v>0.33653596963182686</v>
      </c>
      <c r="T9" s="85">
        <f>分析係数表!F12</f>
        <v>0.30579722628994743</v>
      </c>
      <c r="U9" s="86">
        <f t="shared" si="7"/>
        <v>0.10291176606021063</v>
      </c>
      <c r="V9" s="87">
        <f>分析係数表!D12</f>
        <v>8.803514514600741E-2</v>
      </c>
      <c r="W9" s="167">
        <f t="shared" si="8"/>
        <v>0</v>
      </c>
      <c r="X9" s="76">
        <f>分析係数表!E12</f>
        <v>7.1754673098458094E-2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0.48702384972125939</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投入係数表!F11</f>
        <v>0</v>
      </c>
      <c r="E11" s="77">
        <f t="shared" si="0"/>
        <v>0</v>
      </c>
      <c r="F11" s="76">
        <f>分析係数表!C14</f>
        <v>8.6714152988541793E-3</v>
      </c>
      <c r="G11" s="77">
        <f t="shared" si="1"/>
        <v>0</v>
      </c>
      <c r="H11" s="77">
        <v>0</v>
      </c>
      <c r="I11" s="77">
        <f t="shared" si="2"/>
        <v>0</v>
      </c>
      <c r="J11" s="76">
        <f>分析係数表!G14</f>
        <v>0.2</v>
      </c>
      <c r="K11" s="78">
        <f t="shared" si="3"/>
        <v>0</v>
      </c>
      <c r="L11" s="79"/>
      <c r="M11" s="80"/>
      <c r="N11" s="81">
        <f>分析係数表!H14</f>
        <v>1.1383917804254498E-3</v>
      </c>
      <c r="O11" s="82">
        <f t="shared" si="4"/>
        <v>4.0786951218671832E-2</v>
      </c>
      <c r="P11" s="76">
        <f>分析係数表!C14</f>
        <v>8.6714152988541793E-3</v>
      </c>
      <c r="Q11" s="82">
        <f t="shared" si="5"/>
        <v>3.5368059279121004E-4</v>
      </c>
      <c r="R11" s="83">
        <v>2.833284786231629E-3</v>
      </c>
      <c r="S11" s="84">
        <f t="shared" si="6"/>
        <v>2.833284786231629E-3</v>
      </c>
      <c r="T11" s="85">
        <f>分析係数表!F14</f>
        <v>0.33888888888888891</v>
      </c>
      <c r="U11" s="86">
        <f t="shared" si="7"/>
        <v>9.6016873311182988E-4</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投入係数表!F12</f>
        <v>0</v>
      </c>
      <c r="E12" s="77">
        <f t="shared" si="0"/>
        <v>0</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0.29968039581854639</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投入係数表!F13</f>
        <v>0</v>
      </c>
      <c r="E13" s="77">
        <f t="shared" si="0"/>
        <v>0</v>
      </c>
      <c r="F13" s="76">
        <f>分析係数表!C16</f>
        <v>2.5322997416020621E-2</v>
      </c>
      <c r="G13" s="77">
        <f t="shared" si="1"/>
        <v>0</v>
      </c>
      <c r="H13" s="77">
        <v>0</v>
      </c>
      <c r="I13" s="77">
        <f t="shared" si="2"/>
        <v>0</v>
      </c>
      <c r="J13" s="76">
        <f>分析係数表!G16</f>
        <v>3.2710280373831772E-2</v>
      </c>
      <c r="K13" s="78">
        <f t="shared" si="3"/>
        <v>0</v>
      </c>
      <c r="L13" s="79"/>
      <c r="M13" s="80"/>
      <c r="N13" s="81">
        <f>分析係数表!H16</f>
        <v>1.6091843133471614E-2</v>
      </c>
      <c r="O13" s="82">
        <f t="shared" si="4"/>
        <v>0.57654775112495438</v>
      </c>
      <c r="P13" s="76">
        <f>分析係数表!C16</f>
        <v>2.5322997416020621E-2</v>
      </c>
      <c r="Q13" s="82">
        <f t="shared" si="5"/>
        <v>1.459991721194972E-2</v>
      </c>
      <c r="R13" s="83">
        <v>1.7298739880435912E-2</v>
      </c>
      <c r="S13" s="84">
        <f t="shared" si="6"/>
        <v>1.7298739880435912E-2</v>
      </c>
      <c r="T13" s="85">
        <f>分析係数表!F16</f>
        <v>0.28504672897196259</v>
      </c>
      <c r="U13" s="86">
        <f t="shared" si="7"/>
        <v>4.9309492182550959E-3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投入係数表!F14</f>
        <v>0</v>
      </c>
      <c r="E14" s="77">
        <f t="shared" si="0"/>
        <v>0</v>
      </c>
      <c r="F14" s="76">
        <f>分析係数表!C17</f>
        <v>1.516108654453574E-2</v>
      </c>
      <c r="G14" s="77">
        <f t="shared" si="1"/>
        <v>0</v>
      </c>
      <c r="H14" s="77">
        <v>0</v>
      </c>
      <c r="I14" s="77">
        <f t="shared" si="2"/>
        <v>0</v>
      </c>
      <c r="J14" s="76">
        <f>分析係数表!G17</f>
        <v>0.22093023255813954</v>
      </c>
      <c r="K14" s="78">
        <f t="shared" si="3"/>
        <v>0</v>
      </c>
      <c r="L14" s="79"/>
      <c r="M14" s="80"/>
      <c r="N14" s="81">
        <f>分析係数表!H17</f>
        <v>2.7205634074574307E-3</v>
      </c>
      <c r="O14" s="82">
        <f t="shared" si="4"/>
        <v>9.7473900370046232E-2</v>
      </c>
      <c r="P14" s="76">
        <f>分析係数表!C17</f>
        <v>1.516108654453574E-2</v>
      </c>
      <c r="Q14" s="82">
        <f t="shared" si="5"/>
        <v>1.4778102393437252E-3</v>
      </c>
      <c r="R14" s="83">
        <v>3.2913088333617621E-3</v>
      </c>
      <c r="S14" s="84">
        <f t="shared" si="6"/>
        <v>3.2913088333617621E-3</v>
      </c>
      <c r="T14" s="85">
        <f>分析係数表!F17</f>
        <v>0.34593023255813954</v>
      </c>
      <c r="U14" s="86">
        <f t="shared" si="7"/>
        <v>1.1385632301454934E-3</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投入係数表!F15</f>
        <v>0</v>
      </c>
      <c r="E15" s="77">
        <f t="shared" si="0"/>
        <v>0</v>
      </c>
      <c r="F15" s="76">
        <f>分析係数表!C18</f>
        <v>0.19618745035742657</v>
      </c>
      <c r="G15" s="77">
        <f t="shared" si="1"/>
        <v>0</v>
      </c>
      <c r="H15" s="77">
        <v>0</v>
      </c>
      <c r="I15" s="77">
        <f t="shared" si="2"/>
        <v>0</v>
      </c>
      <c r="J15" s="76">
        <f>分析係数表!G18</f>
        <v>0.21566025215660253</v>
      </c>
      <c r="K15" s="78">
        <f t="shared" si="3"/>
        <v>0</v>
      </c>
      <c r="L15" s="79"/>
      <c r="M15" s="80"/>
      <c r="N15" s="81">
        <f>分析係数表!H18</f>
        <v>4.341324586368241E-4</v>
      </c>
      <c r="O15" s="82">
        <f t="shared" si="4"/>
        <v>1.5554345803730784E-2</v>
      </c>
      <c r="P15" s="76">
        <f>分析係数表!C18</f>
        <v>0.19618745035742657</v>
      </c>
      <c r="Q15" s="82">
        <f t="shared" si="5"/>
        <v>3.0515674452116794E-3</v>
      </c>
      <c r="R15" s="83">
        <v>9.213484322185753E-3</v>
      </c>
      <c r="S15" s="84">
        <f t="shared" si="6"/>
        <v>9.213484322185753E-3</v>
      </c>
      <c r="T15" s="85">
        <f>分析係数表!F18</f>
        <v>0.46051758460517583</v>
      </c>
      <c r="U15" s="86">
        <f t="shared" si="7"/>
        <v>4.2429715458506389E-3</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投入係数表!F16</f>
        <v>0</v>
      </c>
      <c r="E16" s="77">
        <f t="shared" si="0"/>
        <v>0</v>
      </c>
      <c r="F16" s="76">
        <f>分析係数表!C19</f>
        <v>5.4503729202524331E-2</v>
      </c>
      <c r="G16" s="77">
        <f t="shared" si="1"/>
        <v>0</v>
      </c>
      <c r="H16" s="77">
        <v>0</v>
      </c>
      <c r="I16" s="77">
        <f t="shared" si="2"/>
        <v>0</v>
      </c>
      <c r="J16" s="76">
        <f>分析係数表!G19</f>
        <v>5.7142857142857141E-2</v>
      </c>
      <c r="K16" s="78">
        <f t="shared" si="3"/>
        <v>0</v>
      </c>
      <c r="L16" s="79"/>
      <c r="M16" s="80"/>
      <c r="N16" s="81">
        <f>分析係数表!H19</f>
        <v>-1.1576865563648642E-4</v>
      </c>
      <c r="O16" s="82">
        <f t="shared" si="4"/>
        <v>-4.1478255476615419E-3</v>
      </c>
      <c r="P16" s="76">
        <f>分析係数表!C19</f>
        <v>5.4503729202524331E-2</v>
      </c>
      <c r="Q16" s="82">
        <f t="shared" si="5"/>
        <v>-2.2607196042905687E-4</v>
      </c>
      <c r="R16" s="83">
        <v>1.2133232777143349E-3</v>
      </c>
      <c r="S16" s="84">
        <f t="shared" si="6"/>
        <v>1.2133232777143349E-3</v>
      </c>
      <c r="T16" s="85">
        <f>分析係数表!F19</f>
        <v>0.24047619047619048</v>
      </c>
      <c r="U16" s="86">
        <f t="shared" si="7"/>
        <v>2.9177535964082816E-4</v>
      </c>
      <c r="V16" s="87">
        <f>分析係数表!D19</f>
        <v>7.3809523809523811E-2</v>
      </c>
      <c r="W16" s="167">
        <f t="shared" si="8"/>
        <v>0</v>
      </c>
      <c r="X16" s="76">
        <f>分析係数表!E19</f>
        <v>0.05</v>
      </c>
      <c r="Y16" s="166">
        <f t="shared" si="9"/>
        <v>0</v>
      </c>
    </row>
    <row r="17" spans="1:25" x14ac:dyDescent="0.2">
      <c r="A17" s="6" t="s">
        <v>5</v>
      </c>
      <c r="B17" s="5" t="s">
        <v>33</v>
      </c>
      <c r="C17" s="90"/>
      <c r="D17" s="76">
        <f>投入係数表!F17</f>
        <v>0</v>
      </c>
      <c r="E17" s="77">
        <f t="shared" si="0"/>
        <v>0</v>
      </c>
      <c r="F17" s="76">
        <f>分析係数表!C20</f>
        <v>8.1453634085213444E-3</v>
      </c>
      <c r="G17" s="77">
        <f t="shared" si="1"/>
        <v>0</v>
      </c>
      <c r="H17" s="77">
        <v>0</v>
      </c>
      <c r="I17" s="77">
        <f t="shared" si="2"/>
        <v>0</v>
      </c>
      <c r="J17" s="76">
        <f>分析係数表!G20</f>
        <v>0.10256410256410256</v>
      </c>
      <c r="K17" s="78">
        <f t="shared" si="3"/>
        <v>0</v>
      </c>
      <c r="L17" s="79"/>
      <c r="M17" s="80"/>
      <c r="N17" s="81">
        <f>分析係数表!H20</f>
        <v>5.4025372630360328E-4</v>
      </c>
      <c r="O17" s="82">
        <f t="shared" si="4"/>
        <v>1.9356519222420529E-2</v>
      </c>
      <c r="P17" s="76">
        <f>分析係数表!C20</f>
        <v>8.1453634085213444E-3</v>
      </c>
      <c r="Q17" s="82">
        <f t="shared" si="5"/>
        <v>1.5766588339064419E-4</v>
      </c>
      <c r="R17" s="83">
        <v>4.4856779490324791E-4</v>
      </c>
      <c r="S17" s="84">
        <f t="shared" si="6"/>
        <v>4.4856779490324791E-4</v>
      </c>
      <c r="T17" s="85">
        <f>分析係数表!F20</f>
        <v>0.23076923076923078</v>
      </c>
      <c r="U17" s="86">
        <f t="shared" si="7"/>
        <v>1.035156449776726E-4</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投入係数表!F18</f>
        <v>0</v>
      </c>
      <c r="E18" s="77">
        <f t="shared" si="0"/>
        <v>0</v>
      </c>
      <c r="F18" s="76">
        <f>分析係数表!C21</f>
        <v>1.4319809069212375E-2</v>
      </c>
      <c r="G18" s="77">
        <f t="shared" si="1"/>
        <v>0</v>
      </c>
      <c r="H18" s="77">
        <v>0</v>
      </c>
      <c r="I18" s="77">
        <f t="shared" si="2"/>
        <v>0</v>
      </c>
      <c r="J18" s="76">
        <f>分析係数表!G21</f>
        <v>0.28315412186379929</v>
      </c>
      <c r="K18" s="78">
        <f t="shared" si="3"/>
        <v>0</v>
      </c>
      <c r="L18" s="79"/>
      <c r="M18" s="80"/>
      <c r="N18" s="81">
        <f>分析係数表!H21</f>
        <v>8.9720708118276973E-4</v>
      </c>
      <c r="O18" s="82">
        <f t="shared" si="4"/>
        <v>3.2145647994376948E-2</v>
      </c>
      <c r="P18" s="76">
        <f>分析係数表!C21</f>
        <v>1.4319809069212375E-2</v>
      </c>
      <c r="Q18" s="82">
        <f t="shared" si="5"/>
        <v>4.603195416855876E-4</v>
      </c>
      <c r="R18" s="83">
        <v>1.2147817489592582E-3</v>
      </c>
      <c r="S18" s="84">
        <f t="shared" si="6"/>
        <v>1.2147817489592582E-3</v>
      </c>
      <c r="T18" s="85">
        <f>分析係数表!F21</f>
        <v>0.4265232974910394</v>
      </c>
      <c r="U18" s="86">
        <f t="shared" si="7"/>
        <v>5.181327172980348E-4</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投入係数表!F19</f>
        <v>0</v>
      </c>
      <c r="E19" s="77">
        <f t="shared" si="0"/>
        <v>0</v>
      </c>
      <c r="F19" s="76">
        <f>分析係数表!C22</f>
        <v>8.8888888888888351E-3</v>
      </c>
      <c r="G19" s="77">
        <f t="shared" si="1"/>
        <v>0</v>
      </c>
      <c r="H19" s="77">
        <v>0</v>
      </c>
      <c r="I19" s="77">
        <f t="shared" si="2"/>
        <v>0</v>
      </c>
      <c r="J19" s="76">
        <f>分析係数表!G22</f>
        <v>0.19767441860465115</v>
      </c>
      <c r="K19" s="78">
        <f t="shared" si="3"/>
        <v>0</v>
      </c>
      <c r="L19" s="79"/>
      <c r="M19" s="80"/>
      <c r="N19" s="81">
        <f>分析係数表!H22</f>
        <v>3.8589551878828809E-5</v>
      </c>
      <c r="O19" s="82">
        <f t="shared" si="4"/>
        <v>1.3826085158871809E-3</v>
      </c>
      <c r="P19" s="76">
        <f>分析係数表!C22</f>
        <v>8.8888888888888351E-3</v>
      </c>
      <c r="Q19" s="82">
        <f t="shared" si="5"/>
        <v>1.2289853474552645E-5</v>
      </c>
      <c r="R19" s="83">
        <v>1.2386108517170976E-4</v>
      </c>
      <c r="S19" s="84">
        <f t="shared" si="6"/>
        <v>1.2386108517170976E-4</v>
      </c>
      <c r="T19" s="85">
        <f>分析係数表!F22</f>
        <v>0.41860465116279072</v>
      </c>
      <c r="U19" s="86">
        <f t="shared" si="7"/>
        <v>5.1848826350948276E-5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1.0369563869153855E-3</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投入係数表!F21</f>
        <v>0</v>
      </c>
      <c r="E21" s="77">
        <f t="shared" si="0"/>
        <v>0</v>
      </c>
      <c r="F21" s="76">
        <f>分析係数表!C24</f>
        <v>3.6742192284139663E-2</v>
      </c>
      <c r="G21" s="77">
        <f t="shared" si="1"/>
        <v>0</v>
      </c>
      <c r="H21" s="77">
        <v>0</v>
      </c>
      <c r="I21" s="77">
        <f t="shared" si="2"/>
        <v>0</v>
      </c>
      <c r="J21" s="76">
        <f>分析係数表!G24</f>
        <v>0.21568627450980393</v>
      </c>
      <c r="K21" s="78">
        <f t="shared" si="3"/>
        <v>0</v>
      </c>
      <c r="L21" s="79"/>
      <c r="M21" s="80"/>
      <c r="N21" s="81">
        <f>分析係数表!H24</f>
        <v>3.6660074284887369E-4</v>
      </c>
      <c r="O21" s="82">
        <f t="shared" si="4"/>
        <v>1.3134780900928218E-2</v>
      </c>
      <c r="P21" s="76">
        <f>分析係数表!C24</f>
        <v>3.6742192284139663E-2</v>
      </c>
      <c r="Q21" s="82">
        <f t="shared" si="5"/>
        <v>4.8260064547194978E-4</v>
      </c>
      <c r="R21" s="83">
        <v>1.9095786973801956E-3</v>
      </c>
      <c r="S21" s="84">
        <f t="shared" si="6"/>
        <v>1.9095786973801956E-3</v>
      </c>
      <c r="T21" s="85">
        <f>分析係数表!F24</f>
        <v>0.41176470588235292</v>
      </c>
      <c r="U21" s="86">
        <f t="shared" si="7"/>
        <v>7.8629711068596282E-4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投入係数表!F22</f>
        <v>0</v>
      </c>
      <c r="E22" s="77">
        <f t="shared" si="0"/>
        <v>0</v>
      </c>
      <c r="F22" s="76">
        <f>分析係数表!C25</f>
        <v>5.4298642533936459E-3</v>
      </c>
      <c r="G22" s="77">
        <f t="shared" si="1"/>
        <v>0</v>
      </c>
      <c r="H22" s="77">
        <v>0</v>
      </c>
      <c r="I22" s="77">
        <f t="shared" si="2"/>
        <v>0</v>
      </c>
      <c r="J22" s="76">
        <f>分析係数表!G25</f>
        <v>0.19285714285714287</v>
      </c>
      <c r="K22" s="78">
        <f t="shared" si="3"/>
        <v>0</v>
      </c>
      <c r="L22" s="79"/>
      <c r="M22" s="80"/>
      <c r="N22" s="81">
        <f>分析係数表!H25</f>
        <v>5.0166417442477451E-4</v>
      </c>
      <c r="O22" s="82">
        <f t="shared" si="4"/>
        <v>1.7973910706533348E-2</v>
      </c>
      <c r="P22" s="76">
        <f>分析係数表!C25</f>
        <v>5.4298642533936459E-3</v>
      </c>
      <c r="Q22" s="82">
        <f t="shared" si="5"/>
        <v>9.759589523909476E-5</v>
      </c>
      <c r="R22" s="83">
        <v>4.4651848309692262E-4</v>
      </c>
      <c r="S22" s="84">
        <f t="shared" si="6"/>
        <v>4.4651848309692262E-4</v>
      </c>
      <c r="T22" s="85">
        <f>分析係数表!F25</f>
        <v>0.35</v>
      </c>
      <c r="U22" s="86">
        <f t="shared" si="7"/>
        <v>1.5628146908392291E-4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投入係数表!F23</f>
        <v>0</v>
      </c>
      <c r="E23" s="77">
        <f t="shared" si="0"/>
        <v>0</v>
      </c>
      <c r="F23" s="76">
        <f>分析係数表!C26</f>
        <v>0.48330404217926182</v>
      </c>
      <c r="G23" s="77">
        <f t="shared" si="1"/>
        <v>0</v>
      </c>
      <c r="H23" s="77">
        <v>0</v>
      </c>
      <c r="I23" s="77">
        <f t="shared" si="2"/>
        <v>0</v>
      </c>
      <c r="J23" s="76">
        <f>分析係数表!G26</f>
        <v>0.1963757396449704</v>
      </c>
      <c r="K23" s="78">
        <f t="shared" si="3"/>
        <v>0</v>
      </c>
      <c r="L23" s="79"/>
      <c r="M23" s="80"/>
      <c r="N23" s="81">
        <f>分析係数表!H26</f>
        <v>1.0805074526072066E-2</v>
      </c>
      <c r="O23" s="82">
        <f t="shared" si="4"/>
        <v>0.38713038444841058</v>
      </c>
      <c r="P23" s="76">
        <f>分析係数表!C26</f>
        <v>0.48330404217926182</v>
      </c>
      <c r="Q23" s="82">
        <f t="shared" si="5"/>
        <v>0.18710167965432847</v>
      </c>
      <c r="R23" s="83">
        <v>0.20451547355860161</v>
      </c>
      <c r="S23" s="84">
        <f t="shared" si="6"/>
        <v>0.20451547355860161</v>
      </c>
      <c r="T23" s="85">
        <f>分析係数表!F26</f>
        <v>0.33515162721893493</v>
      </c>
      <c r="U23" s="86">
        <f t="shared" si="7"/>
        <v>6.8543693754616386E-2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投入係数表!F24</f>
        <v>0</v>
      </c>
      <c r="E24" s="77">
        <f t="shared" si="0"/>
        <v>0</v>
      </c>
      <c r="F24" s="76">
        <f>分析係数表!C27</f>
        <v>1.5397419891801878E-2</v>
      </c>
      <c r="G24" s="77">
        <f t="shared" si="1"/>
        <v>0</v>
      </c>
      <c r="H24" s="77">
        <v>0</v>
      </c>
      <c r="I24" s="77">
        <f t="shared" si="2"/>
        <v>0</v>
      </c>
      <c r="J24" s="76">
        <f>分析係数表!G27</f>
        <v>0.17525773195876287</v>
      </c>
      <c r="K24" s="78">
        <f t="shared" si="3"/>
        <v>0</v>
      </c>
      <c r="L24" s="79"/>
      <c r="M24" s="80"/>
      <c r="N24" s="81">
        <f>分析係数表!H27</f>
        <v>1.0544595050889971E-2</v>
      </c>
      <c r="O24" s="82">
        <f t="shared" si="4"/>
        <v>0.37779777696617212</v>
      </c>
      <c r="P24" s="76">
        <f>分析係数表!C27</f>
        <v>1.5397419891801878E-2</v>
      </c>
      <c r="Q24" s="82">
        <f t="shared" si="5"/>
        <v>5.8171110061374679E-3</v>
      </c>
      <c r="R24" s="83">
        <v>5.8694505894939337E-3</v>
      </c>
      <c r="S24" s="84">
        <f t="shared" si="6"/>
        <v>5.8694505894939337E-3</v>
      </c>
      <c r="T24" s="85">
        <f>分析係数表!F27</f>
        <v>0.32989690721649484</v>
      </c>
      <c r="U24" s="86">
        <f t="shared" si="7"/>
        <v>1.9363135965340811E-3</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投入係数表!F25</f>
        <v>0</v>
      </c>
      <c r="E25" s="77">
        <f t="shared" si="0"/>
        <v>0</v>
      </c>
      <c r="F25" s="76">
        <f>分析係数表!C28</f>
        <v>9.0111373607829948E-2</v>
      </c>
      <c r="G25" s="77">
        <f t="shared" si="1"/>
        <v>0</v>
      </c>
      <c r="H25" s="77">
        <v>0</v>
      </c>
      <c r="I25" s="77">
        <f t="shared" si="2"/>
        <v>0</v>
      </c>
      <c r="J25" s="76">
        <f>分析係数表!G28</f>
        <v>0.1250338294993234</v>
      </c>
      <c r="K25" s="78">
        <f t="shared" si="3"/>
        <v>0</v>
      </c>
      <c r="L25" s="79"/>
      <c r="M25" s="80"/>
      <c r="N25" s="81">
        <f>分析係数表!H28</f>
        <v>1.9400897207081182E-2</v>
      </c>
      <c r="O25" s="82">
        <f t="shared" si="4"/>
        <v>0.69510643136228012</v>
      </c>
      <c r="P25" s="76">
        <f>分析係数表!C28</f>
        <v>9.0111373607829948E-2</v>
      </c>
      <c r="Q25" s="82">
        <f t="shared" si="5"/>
        <v>6.2636995333691825E-2</v>
      </c>
      <c r="R25" s="83">
        <v>6.7712112993751752E-2</v>
      </c>
      <c r="S25" s="84">
        <f t="shared" si="6"/>
        <v>6.7712112993751752E-2</v>
      </c>
      <c r="T25" s="85">
        <f>分析係数表!F28</f>
        <v>0.21434370771312586</v>
      </c>
      <c r="U25" s="86">
        <f t="shared" si="7"/>
        <v>1.4513665356170878E-2</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投入係数表!F26</f>
        <v>0</v>
      </c>
      <c r="E26" s="77">
        <f t="shared" si="0"/>
        <v>0</v>
      </c>
      <c r="F26" s="76">
        <f>分析係数表!C29</f>
        <v>0.6629566210045662</v>
      </c>
      <c r="G26" s="77">
        <f t="shared" si="1"/>
        <v>0</v>
      </c>
      <c r="H26" s="77">
        <v>0</v>
      </c>
      <c r="I26" s="77">
        <f t="shared" si="2"/>
        <v>0</v>
      </c>
      <c r="J26" s="76">
        <f>分析係数表!G29</f>
        <v>0.25902590967011185</v>
      </c>
      <c r="K26" s="78">
        <f t="shared" si="3"/>
        <v>0</v>
      </c>
      <c r="L26" s="79"/>
      <c r="M26" s="80"/>
      <c r="N26" s="81">
        <f>分析係数表!H29</f>
        <v>9.3869084945251077E-3</v>
      </c>
      <c r="O26" s="82">
        <f t="shared" si="4"/>
        <v>0.33631952148955674</v>
      </c>
      <c r="P26" s="76">
        <f>分析係数表!C29</f>
        <v>0.6629566210045662</v>
      </c>
      <c r="Q26" s="82">
        <f t="shared" si="5"/>
        <v>0.22296525354458913</v>
      </c>
      <c r="R26" s="83">
        <v>0.33591073719740244</v>
      </c>
      <c r="S26" s="84">
        <f t="shared" si="6"/>
        <v>0.33591073719740244</v>
      </c>
      <c r="T26" s="85">
        <f>分析係数表!F29</f>
        <v>0.37484071924111567</v>
      </c>
      <c r="U26" s="86">
        <f t="shared" si="7"/>
        <v>0.12591302233188773</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投入係数表!F27</f>
        <v>0</v>
      </c>
      <c r="E27" s="77">
        <f t="shared" si="0"/>
        <v>0</v>
      </c>
      <c r="F27" s="76">
        <f>分析係数表!C30</f>
        <v>1</v>
      </c>
      <c r="G27" s="77">
        <f t="shared" si="1"/>
        <v>0</v>
      </c>
      <c r="H27" s="77">
        <v>0</v>
      </c>
      <c r="I27" s="77">
        <f t="shared" si="2"/>
        <v>0</v>
      </c>
      <c r="J27" s="76">
        <f>分析係数表!G30</f>
        <v>0.34461622907327782</v>
      </c>
      <c r="K27" s="78">
        <f t="shared" si="3"/>
        <v>0</v>
      </c>
      <c r="L27" s="79"/>
      <c r="M27" s="80"/>
      <c r="N27" s="81">
        <f>分析係数表!H30</f>
        <v>0</v>
      </c>
      <c r="O27" s="82">
        <f t="shared" si="4"/>
        <v>0</v>
      </c>
      <c r="P27" s="76">
        <f>分析係数表!C30</f>
        <v>1</v>
      </c>
      <c r="Q27" s="82">
        <f t="shared" si="5"/>
        <v>0</v>
      </c>
      <c r="R27" s="83">
        <v>9.6079385833849271E-2</v>
      </c>
      <c r="S27" s="84">
        <f t="shared" si="6"/>
        <v>9.6079385833849271E-2</v>
      </c>
      <c r="T27" s="85">
        <f>分析係数表!F30</f>
        <v>0.44085628030372337</v>
      </c>
      <c r="U27" s="86">
        <f t="shared" si="7"/>
        <v>4.2357200652577046E-2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投入係数表!F28</f>
        <v>0</v>
      </c>
      <c r="E28" s="77">
        <f t="shared" si="0"/>
        <v>0</v>
      </c>
      <c r="F28" s="76">
        <f>分析係数表!C31</f>
        <v>0.28926065839179704</v>
      </c>
      <c r="G28" s="77">
        <f t="shared" si="1"/>
        <v>0</v>
      </c>
      <c r="H28" s="77">
        <v>0</v>
      </c>
      <c r="I28" s="77">
        <f t="shared" si="2"/>
        <v>0</v>
      </c>
      <c r="J28" s="76">
        <f>分析係数表!G31</f>
        <v>7.0113314447592071E-2</v>
      </c>
      <c r="K28" s="78">
        <f t="shared" si="3"/>
        <v>0</v>
      </c>
      <c r="L28" s="79"/>
      <c r="M28" s="80"/>
      <c r="N28" s="81">
        <f>分析係数表!H31</f>
        <v>2.2806425160387826E-2</v>
      </c>
      <c r="O28" s="82">
        <f t="shared" si="4"/>
        <v>0.81712163288932382</v>
      </c>
      <c r="P28" s="76">
        <f>分析係数表!C31</f>
        <v>0.28926065839179704</v>
      </c>
      <c r="Q28" s="82">
        <f t="shared" si="5"/>
        <v>0.23636114151574608</v>
      </c>
      <c r="R28" s="83">
        <v>0.30000835345287374</v>
      </c>
      <c r="S28" s="84">
        <f t="shared" si="6"/>
        <v>0.30000835345287374</v>
      </c>
      <c r="T28" s="85">
        <f>分析係数表!F31</f>
        <v>0.24929178470254956</v>
      </c>
      <c r="U28" s="86">
        <f t="shared" si="7"/>
        <v>7.4789617857940194E-2</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投入係数表!F29</f>
        <v>0</v>
      </c>
      <c r="E29" s="77">
        <f t="shared" si="0"/>
        <v>0</v>
      </c>
      <c r="F29" s="76">
        <f>分析係数表!C32</f>
        <v>1</v>
      </c>
      <c r="G29" s="77">
        <f t="shared" si="1"/>
        <v>0</v>
      </c>
      <c r="H29" s="77">
        <v>0</v>
      </c>
      <c r="I29" s="77">
        <f t="shared" si="2"/>
        <v>0</v>
      </c>
      <c r="J29" s="76">
        <f>分析係数表!G32</f>
        <v>0.14014251781472684</v>
      </c>
      <c r="K29" s="78">
        <f t="shared" si="3"/>
        <v>0</v>
      </c>
      <c r="L29" s="79"/>
      <c r="M29" s="80"/>
      <c r="N29" s="81">
        <f>分析係数表!H32</f>
        <v>6.3576286720370464E-3</v>
      </c>
      <c r="O29" s="82">
        <f t="shared" si="4"/>
        <v>0.22778475299241305</v>
      </c>
      <c r="P29" s="76">
        <f>分析係数表!C32</f>
        <v>1</v>
      </c>
      <c r="Q29" s="82">
        <f t="shared" si="5"/>
        <v>0.22778475299241305</v>
      </c>
      <c r="R29" s="83">
        <v>0.30034393034398016</v>
      </c>
      <c r="S29" s="84">
        <f t="shared" si="6"/>
        <v>0.30034393034398016</v>
      </c>
      <c r="T29" s="85">
        <f>分析係数表!F32</f>
        <v>0.4833729216152019</v>
      </c>
      <c r="U29" s="86">
        <f t="shared" si="7"/>
        <v>0.14517812309976239</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投入係数表!F30</f>
        <v>0</v>
      </c>
      <c r="E30" s="77">
        <f t="shared" si="0"/>
        <v>0</v>
      </c>
      <c r="F30" s="76">
        <f>分析係数表!C33</f>
        <v>0.49161290322580642</v>
      </c>
      <c r="G30" s="77">
        <f t="shared" si="1"/>
        <v>0</v>
      </c>
      <c r="H30" s="77">
        <v>0</v>
      </c>
      <c r="I30" s="77">
        <f t="shared" si="2"/>
        <v>0</v>
      </c>
      <c r="J30" s="76">
        <f>分析係数表!G33</f>
        <v>0.50851900393184801</v>
      </c>
      <c r="K30" s="78">
        <f t="shared" si="3"/>
        <v>0</v>
      </c>
      <c r="L30" s="79"/>
      <c r="M30" s="80"/>
      <c r="N30" s="81">
        <f>分析係数表!H33</f>
        <v>9.3579663306159861E-4</v>
      </c>
      <c r="O30" s="82">
        <f t="shared" si="4"/>
        <v>3.3528256510264136E-2</v>
      </c>
      <c r="P30" s="76">
        <f>分析係数表!C33</f>
        <v>0.49161290322580642</v>
      </c>
      <c r="Q30" s="82">
        <f t="shared" si="5"/>
        <v>1.6482923523110496E-2</v>
      </c>
      <c r="R30" s="83">
        <v>6.2065586130827431E-2</v>
      </c>
      <c r="S30" s="84">
        <f t="shared" si="6"/>
        <v>6.2065586130827431E-2</v>
      </c>
      <c r="T30" s="85">
        <f>分析係数表!F33</f>
        <v>0.64744429882044563</v>
      </c>
      <c r="U30" s="86">
        <f t="shared" si="7"/>
        <v>4.0184009893353544E-2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投入係数表!F31</f>
        <v>0</v>
      </c>
      <c r="E31" s="77">
        <f t="shared" si="0"/>
        <v>0</v>
      </c>
      <c r="F31" s="76">
        <f>分析係数表!C34</f>
        <v>0.2705469644902635</v>
      </c>
      <c r="G31" s="77">
        <f t="shared" si="1"/>
        <v>0</v>
      </c>
      <c r="H31" s="77">
        <v>0</v>
      </c>
      <c r="I31" s="77">
        <f t="shared" si="2"/>
        <v>0</v>
      </c>
      <c r="J31" s="76">
        <f>分析係数表!G34</f>
        <v>0.42499396086641439</v>
      </c>
      <c r="K31" s="78">
        <f t="shared" si="3"/>
        <v>0</v>
      </c>
      <c r="L31" s="79"/>
      <c r="M31" s="80"/>
      <c r="N31" s="81">
        <f>分析係数表!H34</f>
        <v>0.15790844628816747</v>
      </c>
      <c r="O31" s="82">
        <f t="shared" si="4"/>
        <v>5.657634047010343</v>
      </c>
      <c r="P31" s="76">
        <f>分析係数表!C34</f>
        <v>0.2705469644902635</v>
      </c>
      <c r="Q31" s="82">
        <f t="shared" si="5"/>
        <v>1.530655717615413</v>
      </c>
      <c r="R31" s="83">
        <v>1.6841778630115152</v>
      </c>
      <c r="S31" s="84">
        <f t="shared" si="6"/>
        <v>1.6841778630115152</v>
      </c>
      <c r="T31" s="85">
        <f>分析係数表!F34</f>
        <v>0.70062001771479188</v>
      </c>
      <c r="U31" s="86">
        <f t="shared" si="7"/>
        <v>1.1799687242179882</v>
      </c>
      <c r="V31" s="87">
        <f>分析係数表!D34</f>
        <v>0.29060310814075208</v>
      </c>
      <c r="W31" s="167">
        <f t="shared" si="8"/>
        <v>0</v>
      </c>
      <c r="X31" s="76">
        <f>分析係数表!E34</f>
        <v>0.1754569611079797</v>
      </c>
      <c r="Y31" s="166">
        <f t="shared" si="9"/>
        <v>0</v>
      </c>
    </row>
    <row r="32" spans="1:25" x14ac:dyDescent="0.2">
      <c r="A32" s="6" t="s">
        <v>20</v>
      </c>
      <c r="B32" s="5" t="s">
        <v>37</v>
      </c>
      <c r="C32" s="90"/>
      <c r="D32" s="76">
        <f>投入係数表!F32</f>
        <v>0</v>
      </c>
      <c r="E32" s="77">
        <f t="shared" si="0"/>
        <v>0</v>
      </c>
      <c r="F32" s="76">
        <f>分析係数表!C35</f>
        <v>0.21972666596037715</v>
      </c>
      <c r="G32" s="77">
        <f t="shared" si="1"/>
        <v>0</v>
      </c>
      <c r="H32" s="77">
        <v>0</v>
      </c>
      <c r="I32" s="77">
        <f t="shared" si="2"/>
        <v>0</v>
      </c>
      <c r="J32" s="76">
        <f>分析係数表!G35</f>
        <v>0.31464737793851716</v>
      </c>
      <c r="K32" s="78">
        <f t="shared" si="3"/>
        <v>0</v>
      </c>
      <c r="L32" s="79"/>
      <c r="M32" s="80"/>
      <c r="N32" s="81">
        <f>分析係数表!H35</f>
        <v>5.9051661762577784E-2</v>
      </c>
      <c r="O32" s="82">
        <f t="shared" si="4"/>
        <v>2.1157366814363585</v>
      </c>
      <c r="P32" s="76">
        <f>分析係数表!C35</f>
        <v>0.21972666596037715</v>
      </c>
      <c r="Q32" s="82">
        <f t="shared" si="5"/>
        <v>0.46488376706208362</v>
      </c>
      <c r="R32" s="83">
        <v>0.58458211843492192</v>
      </c>
      <c r="S32" s="84">
        <f t="shared" si="6"/>
        <v>0.58458211843492192</v>
      </c>
      <c r="T32" s="85">
        <f>分析係数表!F35</f>
        <v>0.64647377938517181</v>
      </c>
      <c r="U32" s="86">
        <f t="shared" si="7"/>
        <v>0.37791701146561407</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投入係数表!F33</f>
        <v>0</v>
      </c>
      <c r="E33" s="77">
        <f t="shared" si="0"/>
        <v>0</v>
      </c>
      <c r="F33" s="76">
        <f>分析係数表!C36</f>
        <v>0.80551211884284601</v>
      </c>
      <c r="G33" s="77">
        <f t="shared" si="1"/>
        <v>0</v>
      </c>
      <c r="H33" s="77">
        <v>0</v>
      </c>
      <c r="I33" s="77">
        <f t="shared" si="2"/>
        <v>0</v>
      </c>
      <c r="J33" s="76">
        <f>分析係数表!G36</f>
        <v>2.1071752951861943E-2</v>
      </c>
      <c r="K33" s="78">
        <f t="shared" si="3"/>
        <v>0</v>
      </c>
      <c r="L33" s="79"/>
      <c r="M33" s="80"/>
      <c r="N33" s="81">
        <f>分析係数表!H36</f>
        <v>0.17565964015242874</v>
      </c>
      <c r="O33" s="82">
        <f t="shared" si="4"/>
        <v>6.2936339643184471</v>
      </c>
      <c r="P33" s="76">
        <f>分析係数表!C36</f>
        <v>0.80551211884284601</v>
      </c>
      <c r="Q33" s="82">
        <f t="shared" si="5"/>
        <v>5.069598429819453</v>
      </c>
      <c r="R33" s="83">
        <v>5.2838948549567712</v>
      </c>
      <c r="S33" s="84">
        <f t="shared" si="6"/>
        <v>5.2838948549567712</v>
      </c>
      <c r="T33" s="85">
        <f>分析係数表!F36</f>
        <v>0.88071450196790801</v>
      </c>
      <c r="U33" s="86">
        <f t="shared" si="7"/>
        <v>4.653602825634044</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投入係数表!F34</f>
        <v>0</v>
      </c>
      <c r="E34" s="77">
        <f t="shared" si="0"/>
        <v>0</v>
      </c>
      <c r="F34" s="76">
        <f>分析係数表!C37</f>
        <v>0.2431087913880281</v>
      </c>
      <c r="G34" s="77">
        <f t="shared" si="1"/>
        <v>0</v>
      </c>
      <c r="H34" s="77">
        <v>0</v>
      </c>
      <c r="I34" s="77">
        <f t="shared" si="2"/>
        <v>0</v>
      </c>
      <c r="J34" s="76">
        <f>分析係数表!G37</f>
        <v>0.38193760262725779</v>
      </c>
      <c r="K34" s="78">
        <f t="shared" si="3"/>
        <v>0</v>
      </c>
      <c r="L34" s="79"/>
      <c r="M34" s="80"/>
      <c r="N34" s="81">
        <f>分析係数表!H37</f>
        <v>4.6944189860595245E-2</v>
      </c>
      <c r="O34" s="82">
        <f t="shared" si="4"/>
        <v>1.6819432595767554</v>
      </c>
      <c r="P34" s="76">
        <f>分析係数表!C37</f>
        <v>0.2431087913880281</v>
      </c>
      <c r="Q34" s="82">
        <f t="shared" si="5"/>
        <v>0.40889519301894545</v>
      </c>
      <c r="R34" s="83">
        <v>0.52900058709367137</v>
      </c>
      <c r="S34" s="84">
        <f t="shared" si="6"/>
        <v>0.52900058709367137</v>
      </c>
      <c r="T34" s="85">
        <f>分析係数表!F37</f>
        <v>0.60410509031198689</v>
      </c>
      <c r="U34" s="86">
        <f t="shared" si="7"/>
        <v>0.31957194744131645</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投入係数表!F35</f>
        <v>0</v>
      </c>
      <c r="E35" s="77">
        <f t="shared" si="0"/>
        <v>0</v>
      </c>
      <c r="F35" s="76">
        <f>分析係数表!C38</f>
        <v>1.1157894736842144E-2</v>
      </c>
      <c r="G35" s="77">
        <f t="shared" si="1"/>
        <v>0</v>
      </c>
      <c r="H35" s="77">
        <v>0</v>
      </c>
      <c r="I35" s="77">
        <f t="shared" si="2"/>
        <v>0</v>
      </c>
      <c r="J35" s="76">
        <f>分析係数表!G38</f>
        <v>0.27611940298507465</v>
      </c>
      <c r="K35" s="78">
        <f t="shared" si="3"/>
        <v>0</v>
      </c>
      <c r="L35" s="79"/>
      <c r="M35" s="80"/>
      <c r="N35" s="81">
        <f>分析係数表!H38</f>
        <v>4.123293618252858E-2</v>
      </c>
      <c r="O35" s="82">
        <f t="shared" si="4"/>
        <v>1.4773171992254526</v>
      </c>
      <c r="P35" s="76">
        <f>分析係数表!C38</f>
        <v>1.1157894736842144E-2</v>
      </c>
      <c r="Q35" s="82">
        <f t="shared" si="5"/>
        <v>1.6483749801884055E-2</v>
      </c>
      <c r="R35" s="83">
        <v>2.0531622653802366E-2</v>
      </c>
      <c r="S35" s="84">
        <f t="shared" si="6"/>
        <v>2.0531622653802366E-2</v>
      </c>
      <c r="T35" s="85">
        <f>分析係数表!F38</f>
        <v>0.61194029850746268</v>
      </c>
      <c r="U35" s="86">
        <f t="shared" si="7"/>
        <v>1.2564127295610402E-2</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投入係数表!F36</f>
        <v>0</v>
      </c>
      <c r="E36" s="77">
        <f t="shared" si="0"/>
        <v>0</v>
      </c>
      <c r="F36" s="76">
        <f>分析係数表!C39</f>
        <v>1</v>
      </c>
      <c r="G36" s="77">
        <f t="shared" si="1"/>
        <v>0</v>
      </c>
      <c r="H36" s="77">
        <v>0</v>
      </c>
      <c r="I36" s="77">
        <f t="shared" si="2"/>
        <v>0</v>
      </c>
      <c r="J36" s="76">
        <f>分析係数表!G39</f>
        <v>0.35370879120879123</v>
      </c>
      <c r="K36" s="78">
        <f t="shared" si="3"/>
        <v>0</v>
      </c>
      <c r="L36" s="79"/>
      <c r="M36" s="80"/>
      <c r="N36" s="81">
        <f>分析係数表!H39</f>
        <v>3.7431865322463944E-3</v>
      </c>
      <c r="O36" s="82">
        <f t="shared" si="4"/>
        <v>0.13411302604105654</v>
      </c>
      <c r="P36" s="76">
        <f>分析係数表!C39</f>
        <v>1</v>
      </c>
      <c r="Q36" s="82">
        <f t="shared" si="5"/>
        <v>0.13411302604105654</v>
      </c>
      <c r="R36" s="83">
        <v>0.48857098262915211</v>
      </c>
      <c r="S36" s="84">
        <f t="shared" si="6"/>
        <v>0.48857098262915211</v>
      </c>
      <c r="T36" s="85">
        <f>分析係数表!F39</f>
        <v>0.70432692307692313</v>
      </c>
      <c r="U36" s="86">
        <f t="shared" si="7"/>
        <v>0.34411369689985954</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投入係数表!F37</f>
        <v>0</v>
      </c>
      <c r="E37" s="77">
        <f t="shared" si="0"/>
        <v>0</v>
      </c>
      <c r="F37" s="76">
        <f>分析係数表!C40</f>
        <v>0.83748410739660462</v>
      </c>
      <c r="G37" s="77">
        <f t="shared" si="1"/>
        <v>0</v>
      </c>
      <c r="H37" s="77">
        <v>0</v>
      </c>
      <c r="I37" s="77">
        <f t="shared" si="2"/>
        <v>0</v>
      </c>
      <c r="J37" s="76">
        <f>分析係数表!G40</f>
        <v>0.52098192071653671</v>
      </c>
      <c r="K37" s="78">
        <f t="shared" si="3"/>
        <v>0</v>
      </c>
      <c r="L37" s="79"/>
      <c r="M37" s="80"/>
      <c r="N37" s="81">
        <f>分析係数表!H40</f>
        <v>2.620230572572476E-2</v>
      </c>
      <c r="O37" s="82">
        <f t="shared" si="4"/>
        <v>0.93879118228739566</v>
      </c>
      <c r="P37" s="76">
        <f>分析係数表!C40</f>
        <v>0.83748410739660462</v>
      </c>
      <c r="Q37" s="82">
        <f t="shared" si="5"/>
        <v>0.78622269532976274</v>
      </c>
      <c r="R37" s="83">
        <v>0.78725249906437744</v>
      </c>
      <c r="S37" s="84">
        <f t="shared" si="6"/>
        <v>0.78725249906437744</v>
      </c>
      <c r="T37" s="85">
        <f>分析係数表!F40</f>
        <v>0.71877591640404714</v>
      </c>
      <c r="U37" s="86">
        <f t="shared" si="7"/>
        <v>0.56585813645637417</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投入係数表!F38</f>
        <v>0</v>
      </c>
      <c r="E38" s="77">
        <f t="shared" si="0"/>
        <v>0</v>
      </c>
      <c r="F38" s="76">
        <f>分析係数表!C41</f>
        <v>0.81365098605995612</v>
      </c>
      <c r="G38" s="77">
        <f t="shared" si="1"/>
        <v>0</v>
      </c>
      <c r="H38" s="77">
        <v>0</v>
      </c>
      <c r="I38" s="77">
        <f t="shared" si="2"/>
        <v>0</v>
      </c>
      <c r="J38" s="76">
        <f>分析係数表!G41</f>
        <v>0.45125858123569795</v>
      </c>
      <c r="K38" s="78">
        <f t="shared" si="3"/>
        <v>0</v>
      </c>
      <c r="L38" s="79"/>
      <c r="M38" s="80"/>
      <c r="N38" s="81">
        <f>分析係数表!H41</f>
        <v>4.9838406251507407E-2</v>
      </c>
      <c r="O38" s="82">
        <f t="shared" si="4"/>
        <v>1.785638898268294</v>
      </c>
      <c r="P38" s="76">
        <f>分析係数表!C41</f>
        <v>0.81365098605995612</v>
      </c>
      <c r="Q38" s="82">
        <f t="shared" si="5"/>
        <v>1.452886850323011</v>
      </c>
      <c r="R38" s="83">
        <v>1.4809363747227833</v>
      </c>
      <c r="S38" s="84">
        <f t="shared" si="6"/>
        <v>1.4809363747227833</v>
      </c>
      <c r="T38" s="85">
        <f>分析係数表!F41</f>
        <v>0.55572082379862697</v>
      </c>
      <c r="U38" s="86">
        <f t="shared" si="7"/>
        <v>0.82298718215429723</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投入係数表!F39</f>
        <v>0</v>
      </c>
      <c r="E39" s="77">
        <f>$C$8*D39</f>
        <v>0</v>
      </c>
      <c r="F39" s="76">
        <f>分析係数表!C42</f>
        <v>0.2575498575498576</v>
      </c>
      <c r="G39" s="77">
        <f>E39*F39</f>
        <v>0</v>
      </c>
      <c r="H39" s="77">
        <v>0</v>
      </c>
      <c r="I39" s="77">
        <f>C39+H39</f>
        <v>0</v>
      </c>
      <c r="J39" s="76">
        <f>分析係数表!G42</f>
        <v>0.48351648351648352</v>
      </c>
      <c r="K39" s="78">
        <f>I39*J39</f>
        <v>0</v>
      </c>
      <c r="L39" s="79"/>
      <c r="M39" s="80"/>
      <c r="N39" s="81">
        <f>分析係数表!H42</f>
        <v>1.4085186435772515E-2</v>
      </c>
      <c r="O39" s="82">
        <f t="shared" si="4"/>
        <v>0.50465210829882101</v>
      </c>
      <c r="P39" s="76">
        <f>分析係数表!C42</f>
        <v>0.2575498575498576</v>
      </c>
      <c r="Q39" s="82">
        <f>O39*P39</f>
        <v>0.12997307860459667</v>
      </c>
      <c r="R39" s="83">
        <v>0.13596793340270411</v>
      </c>
      <c r="S39" s="84">
        <f>I39+R39</f>
        <v>0.13596793340270411</v>
      </c>
      <c r="T39" s="85">
        <f>分析係数表!F42</f>
        <v>0.55824175824175826</v>
      </c>
      <c r="U39" s="86">
        <f t="shared" si="7"/>
        <v>7.5902978207223831E-2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投入係数表!F40</f>
        <v>0</v>
      </c>
      <c r="E40" s="77">
        <f>$C$8*D40</f>
        <v>0</v>
      </c>
      <c r="F40" s="76">
        <f>分析係数表!C43</f>
        <v>0.29732567908148977</v>
      </c>
      <c r="G40" s="77">
        <f>E40*F40</f>
        <v>0</v>
      </c>
      <c r="H40" s="77">
        <v>0</v>
      </c>
      <c r="I40" s="77">
        <f>C40+H40</f>
        <v>0</v>
      </c>
      <c r="J40" s="76">
        <f>分析係数表!G43</f>
        <v>0.35619328972357039</v>
      </c>
      <c r="K40" s="78">
        <f>I40*J40</f>
        <v>0</v>
      </c>
      <c r="L40" s="79"/>
      <c r="M40" s="80"/>
      <c r="N40" s="81">
        <f>分析係数表!H43</f>
        <v>3.7451160098403359E-2</v>
      </c>
      <c r="O40" s="82">
        <f t="shared" si="4"/>
        <v>1.341821564668509</v>
      </c>
      <c r="P40" s="76">
        <f>分析係数表!C43</f>
        <v>0.29732567908148977</v>
      </c>
      <c r="Q40" s="82">
        <f>O40*P40</f>
        <v>0.39895800792125158</v>
      </c>
      <c r="R40" s="83">
        <v>0.63403703693058933</v>
      </c>
      <c r="S40" s="84">
        <f>I40+R40</f>
        <v>0.63403703693058933</v>
      </c>
      <c r="T40" s="85">
        <f>分析係数表!F43</f>
        <v>0.64929309981008654</v>
      </c>
      <c r="U40" s="86">
        <f t="shared" si="7"/>
        <v>0.41167587310306464</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投入係数表!F41</f>
        <v>0</v>
      </c>
      <c r="E41" s="77">
        <f>$C$8*D41</f>
        <v>0</v>
      </c>
      <c r="F41" s="76">
        <f>分析係数表!C44</f>
        <v>0.43971020730220212</v>
      </c>
      <c r="G41" s="77">
        <f>E41*F41</f>
        <v>0</v>
      </c>
      <c r="H41" s="77">
        <v>0</v>
      </c>
      <c r="I41" s="77">
        <f>C41+H41</f>
        <v>0</v>
      </c>
      <c r="J41" s="76">
        <f>分析係数表!G44</f>
        <v>0.26333317697828229</v>
      </c>
      <c r="K41" s="78">
        <f>I41*J41</f>
        <v>0</v>
      </c>
      <c r="L41" s="79"/>
      <c r="M41" s="80"/>
      <c r="N41" s="81">
        <f>分析係数表!H44</f>
        <v>0.10921807920505523</v>
      </c>
      <c r="O41" s="82">
        <f t="shared" si="4"/>
        <v>3.9131277520896934</v>
      </c>
      <c r="P41" s="76">
        <f>分析係数表!C44</f>
        <v>0.43971020730220212</v>
      </c>
      <c r="Q41" s="82">
        <f>O41*P41</f>
        <v>1.7206422150713592</v>
      </c>
      <c r="R41" s="83">
        <v>1.7476301499657665</v>
      </c>
      <c r="S41" s="84">
        <f>I41+R41</f>
        <v>1.7476301499657665</v>
      </c>
      <c r="T41" s="85">
        <f>分析係数表!F44</f>
        <v>0.45991838266335194</v>
      </c>
      <c r="U41" s="86">
        <f t="shared" si="7"/>
        <v>0.80376723206596656</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投入係数表!F42</f>
        <v>0</v>
      </c>
      <c r="E42" s="77">
        <f>$C$8*D42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1.6238159198816639E-2</v>
      </c>
      <c r="S42" s="84">
        <f>I42+R42</f>
        <v>1.6238159198816639E-2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0</v>
      </c>
      <c r="E43" s="77">
        <f>$C$8*D43</f>
        <v>0</v>
      </c>
      <c r="F43" s="76">
        <f>分析係数表!C46</f>
        <v>1</v>
      </c>
      <c r="G43" s="77">
        <f>E43*F43</f>
        <v>0</v>
      </c>
      <c r="H43" s="77">
        <v>0</v>
      </c>
      <c r="I43" s="77">
        <f>C43+H43</f>
        <v>0</v>
      </c>
      <c r="J43" s="76">
        <f>分析係数表!G46</f>
        <v>9.3457943925233638E-3</v>
      </c>
      <c r="K43" s="78">
        <f>I43*J43</f>
        <v>0</v>
      </c>
      <c r="L43" s="79"/>
      <c r="M43" s="80"/>
      <c r="N43" s="81">
        <f>分析係数表!H46</f>
        <v>5.0031354010901551E-2</v>
      </c>
      <c r="O43" s="82">
        <f t="shared" si="4"/>
        <v>1.79255194084773</v>
      </c>
      <c r="P43" s="76">
        <f>分析係数表!C46</f>
        <v>1</v>
      </c>
      <c r="Q43" s="82">
        <f>O43*P43</f>
        <v>1.79255194084773</v>
      </c>
      <c r="R43" s="83">
        <v>1.8683251898978437</v>
      </c>
      <c r="S43" s="84">
        <f>I43+R43</f>
        <v>1.8683251898978437</v>
      </c>
      <c r="T43" s="85">
        <f>分析係数表!F46</f>
        <v>0.31355140186915886</v>
      </c>
      <c r="U43" s="86">
        <f t="shared" si="7"/>
        <v>0.58581598243993138</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投入係数表!F44</f>
        <v>0</v>
      </c>
      <c r="E44" s="91">
        <f>SUM(E5:E43)</f>
        <v>0</v>
      </c>
      <c r="F44" s="92">
        <f>分析係数表!C47</f>
        <v>0.44631798907903963</v>
      </c>
      <c r="G44" s="91">
        <f>SUM(G5:G43)</f>
        <v>0</v>
      </c>
      <c r="H44" s="91">
        <f>SUM(H5:H43)</f>
        <v>0</v>
      </c>
      <c r="I44" s="91">
        <f>SUM(I5:I43)</f>
        <v>100</v>
      </c>
      <c r="J44" s="92">
        <f>分析係数表!G47</f>
        <v>0.26122233306007958</v>
      </c>
      <c r="K44" s="93">
        <f>SUM(K5:K43)</f>
        <v>57.142857142857139</v>
      </c>
      <c r="L44" s="94">
        <f>最終需要_まとめ!$L$33</f>
        <v>0.627</v>
      </c>
      <c r="M44" s="91">
        <f>K44*L44</f>
        <v>35.828571428571429</v>
      </c>
      <c r="N44" s="95">
        <f>分析係数表!H47</f>
        <v>1</v>
      </c>
      <c r="O44" s="96">
        <f>SUM(O5:O43)</f>
        <v>35.828571428571436</v>
      </c>
      <c r="P44" s="92">
        <f>分析係数表!C47</f>
        <v>0.44631798907903963</v>
      </c>
      <c r="Q44" s="96">
        <f>SUM(Q5:Q43)</f>
        <v>15.54124666017325</v>
      </c>
      <c r="R44" s="91">
        <f>SUM(R5:R43)</f>
        <v>17.526940965690354</v>
      </c>
      <c r="S44" s="97">
        <f>SUM(S5:S43)</f>
        <v>117.5269409656904</v>
      </c>
      <c r="T44" s="98">
        <f>分析係数表!F47</f>
        <v>0.52393110055407954</v>
      </c>
      <c r="U44" s="99">
        <f>SUM(U5:U43)</f>
        <v>96.737154506734058</v>
      </c>
      <c r="V44" s="100">
        <f>分析係数表!D47</f>
        <v>0.10969491056701794</v>
      </c>
      <c r="W44" s="164">
        <f>SUM(W5:W43)</f>
        <v>14</v>
      </c>
      <c r="X44" s="92">
        <f>分析係数表!E47</f>
        <v>8.3823050104198563E-2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2015年淡路市産業連関表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0.19993108794900508</v>
      </c>
      <c r="E5" s="77">
        <f t="shared" ref="E5:E38" si="0">$C$9*D5</f>
        <v>19.993108794900508</v>
      </c>
      <c r="F5" s="76">
        <f>分析係数表!C8</f>
        <v>0.75107940679556973</v>
      </c>
      <c r="G5" s="77">
        <f t="shared" ref="G5:G38" si="1">E5*F5</f>
        <v>15.016412293673161</v>
      </c>
      <c r="H5" s="77">
        <f t="array" ref="H5:H43">MMULT(逆行列係数!C5:AO43,'5'!G5:G43)</f>
        <v>17.163057797630692</v>
      </c>
      <c r="I5" s="77">
        <f t="shared" ref="I5:I38" si="2">C5+H5</f>
        <v>17.163057797630692</v>
      </c>
      <c r="J5" s="76">
        <f>分析係数表!G8</f>
        <v>0.11972085188304657</v>
      </c>
      <c r="K5" s="78">
        <f t="shared" ref="K5:K38" si="3">I5*J5</f>
        <v>2.0547759004503114</v>
      </c>
      <c r="L5" s="79" t="s">
        <v>180</v>
      </c>
      <c r="M5" s="80" t="s">
        <v>180</v>
      </c>
      <c r="N5" s="81">
        <f>分析係数表!H8</f>
        <v>1.1750518547103371E-2</v>
      </c>
      <c r="O5" s="82">
        <f t="shared" ref="O5:O43" si="4">$M$44*N5</f>
        <v>0.14479453866370101</v>
      </c>
      <c r="P5" s="76">
        <f>分析係数表!C8</f>
        <v>0.75107940679556973</v>
      </c>
      <c r="Q5" s="82">
        <f t="shared" ref="Q5:Q38" si="5">O5*P5</f>
        <v>0.10875219620677073</v>
      </c>
      <c r="R5" s="83">
        <f t="array" ref="R5:R43">MMULT(逆行列係数!C5:AO43,'5'!Q5:Q43)</f>
        <v>0.15354676908520756</v>
      </c>
      <c r="S5" s="84">
        <f t="shared" ref="S5:S38" si="6">I5+R5</f>
        <v>17.316604566715899</v>
      </c>
      <c r="T5" s="85">
        <f>分析係数表!F8</f>
        <v>0.45193117555047529</v>
      </c>
      <c r="U5" s="86">
        <f t="shared" ref="U5:U43" si="7">S5*T5</f>
        <v>7.8259134583786452</v>
      </c>
      <c r="V5" s="87">
        <f>分析係数表!D8</f>
        <v>0.30718325111298278</v>
      </c>
      <c r="W5" s="167">
        <f t="shared" ref="W5:W43" si="8">ROUND(S5*V5,0)</f>
        <v>5</v>
      </c>
      <c r="X5" s="76">
        <f>分析係数表!E8</f>
        <v>0.19756948622307785</v>
      </c>
      <c r="Y5" s="166">
        <f t="shared" ref="Y5:Y43" si="9">ROUND(S5*X5,0)</f>
        <v>3</v>
      </c>
    </row>
    <row r="6" spans="1:25" x14ac:dyDescent="0.2">
      <c r="A6" s="6" t="s">
        <v>219</v>
      </c>
      <c r="B6" s="5" t="s">
        <v>265</v>
      </c>
      <c r="C6" s="90"/>
      <c r="D6" s="76">
        <f>投入係数表!G6</f>
        <v>5.1684038246188298E-4</v>
      </c>
      <c r="E6" s="77">
        <f t="shared" si="0"/>
        <v>5.1684038246188301E-2</v>
      </c>
      <c r="F6" s="76">
        <f>分析係数表!C9</f>
        <v>5.0420168067226934E-2</v>
      </c>
      <c r="G6" s="77">
        <f t="shared" si="1"/>
        <v>2.6059178947657989E-3</v>
      </c>
      <c r="H6" s="77">
        <v>2.8874838883300854E-3</v>
      </c>
      <c r="I6" s="77">
        <f t="shared" si="2"/>
        <v>2.8874838883300854E-3</v>
      </c>
      <c r="J6" s="76">
        <f>分析係数表!G9</f>
        <v>0.2857142857142857</v>
      </c>
      <c r="K6" s="78">
        <f t="shared" si="3"/>
        <v>8.2499539666573869E-4</v>
      </c>
      <c r="L6" s="79"/>
      <c r="M6" s="80"/>
      <c r="N6" s="81">
        <f>分析係数表!H9</f>
        <v>6.077854420915537E-4</v>
      </c>
      <c r="O6" s="82">
        <f t="shared" si="4"/>
        <v>7.4893726895017762E-3</v>
      </c>
      <c r="P6" s="76">
        <f>分析係数表!C9</f>
        <v>5.0420168067226934E-2</v>
      </c>
      <c r="Q6" s="82">
        <f t="shared" si="5"/>
        <v>3.7761542972277894E-4</v>
      </c>
      <c r="R6" s="83">
        <v>4.3485443140920646E-4</v>
      </c>
      <c r="S6" s="84">
        <f t="shared" si="6"/>
        <v>3.3223383197392917E-3</v>
      </c>
      <c r="T6" s="85">
        <f>分析係数表!F9</f>
        <v>0.7142857142857143</v>
      </c>
      <c r="U6" s="86">
        <f t="shared" si="7"/>
        <v>2.37309879981378E-3</v>
      </c>
      <c r="V6" s="87">
        <f>分析係数表!D9</f>
        <v>0.14285714285714285</v>
      </c>
      <c r="W6" s="167">
        <f t="shared" si="8"/>
        <v>0</v>
      </c>
      <c r="X6" s="76">
        <f>分析係数表!E9</f>
        <v>0</v>
      </c>
      <c r="Y6" s="166">
        <f t="shared" si="9"/>
        <v>0</v>
      </c>
    </row>
    <row r="7" spans="1:25" x14ac:dyDescent="0.2">
      <c r="A7" s="6" t="s">
        <v>220</v>
      </c>
      <c r="B7" s="5" t="s">
        <v>266</v>
      </c>
      <c r="C7" s="90"/>
      <c r="D7" s="76">
        <f>投入係数表!G7</f>
        <v>3.6867947282280988E-2</v>
      </c>
      <c r="E7" s="77">
        <f t="shared" si="0"/>
        <v>3.6867947282280991</v>
      </c>
      <c r="F7" s="76">
        <f>分析係数表!C10</f>
        <v>1</v>
      </c>
      <c r="G7" s="77">
        <f t="shared" si="1"/>
        <v>3.6867947282280991</v>
      </c>
      <c r="H7" s="77">
        <v>3.9478224682568537</v>
      </c>
      <c r="I7" s="77">
        <f t="shared" si="2"/>
        <v>3.9478224682568537</v>
      </c>
      <c r="J7" s="76">
        <f>分析係数表!G10</f>
        <v>0.17928858290304073</v>
      </c>
      <c r="K7" s="78">
        <f t="shared" si="3"/>
        <v>0.70779949588655577</v>
      </c>
      <c r="L7" s="79"/>
      <c r="M7" s="80"/>
      <c r="N7" s="81">
        <f>分析係数表!H10</f>
        <v>1.1866287202739858E-3</v>
      </c>
      <c r="O7" s="82">
        <f t="shared" si="4"/>
        <v>1.4622108584265372E-2</v>
      </c>
      <c r="P7" s="76">
        <f>分析係数表!C10</f>
        <v>1</v>
      </c>
      <c r="Q7" s="82">
        <f t="shared" si="5"/>
        <v>1.4622108584265372E-2</v>
      </c>
      <c r="R7" s="83">
        <v>2.4367525940957695E-2</v>
      </c>
      <c r="S7" s="84">
        <f t="shared" si="6"/>
        <v>3.9721899941978114</v>
      </c>
      <c r="T7" s="85">
        <f>分析係数表!F10</f>
        <v>0.51912411550965765</v>
      </c>
      <c r="U7" s="86">
        <f t="shared" si="7"/>
        <v>2.0620596173742509</v>
      </c>
      <c r="V7" s="87">
        <f>分析係数表!D10</f>
        <v>0.10594759992350354</v>
      </c>
      <c r="W7" s="167">
        <f t="shared" si="8"/>
        <v>0</v>
      </c>
      <c r="X7" s="76">
        <f>分析係数表!E10</f>
        <v>0.11550965767833238</v>
      </c>
      <c r="Y7" s="166">
        <f t="shared" si="9"/>
        <v>0</v>
      </c>
    </row>
    <row r="8" spans="1:25" x14ac:dyDescent="0.2">
      <c r="A8" s="6" t="s">
        <v>221</v>
      </c>
      <c r="B8" s="5" t="s">
        <v>27</v>
      </c>
      <c r="C8" s="90"/>
      <c r="D8" s="76">
        <f>投入係数表!G8</f>
        <v>3.4456025497458869E-4</v>
      </c>
      <c r="E8" s="77">
        <f t="shared" si="0"/>
        <v>3.4456025497458867E-2</v>
      </c>
      <c r="F8" s="76">
        <f>分析係数表!C11</f>
        <v>1.2755102040816757E-3</v>
      </c>
      <c r="G8" s="77">
        <f t="shared" si="1"/>
        <v>4.3949012114107178E-5</v>
      </c>
      <c r="H8" s="77">
        <v>3.8023076177401204E-4</v>
      </c>
      <c r="I8" s="77">
        <f t="shared" si="2"/>
        <v>3.8023076177401204E-4</v>
      </c>
      <c r="J8" s="76">
        <f>分析係数表!G11</f>
        <v>0.5714285714285714</v>
      </c>
      <c r="K8" s="78">
        <f t="shared" si="3"/>
        <v>2.1727472101372116E-4</v>
      </c>
      <c r="L8" s="79"/>
      <c r="M8" s="80"/>
      <c r="N8" s="81">
        <f>分析係数表!H11</f>
        <v>-1.9294775939414404E-5</v>
      </c>
      <c r="O8" s="82">
        <f t="shared" si="4"/>
        <v>-2.3775786315878656E-4</v>
      </c>
      <c r="P8" s="76">
        <f>分析係数表!C11</f>
        <v>1.2755102040816757E-3</v>
      </c>
      <c r="Q8" s="82">
        <f t="shared" si="5"/>
        <v>-3.0326258055968699E-7</v>
      </c>
      <c r="R8" s="83">
        <v>6.6562478369212261E-5</v>
      </c>
      <c r="S8" s="84">
        <f t="shared" si="6"/>
        <v>4.4679324014322433E-4</v>
      </c>
      <c r="T8" s="85">
        <f>分析係数表!F11</f>
        <v>0.8571428571428571</v>
      </c>
      <c r="U8" s="86">
        <f t="shared" si="7"/>
        <v>3.8296563440847798E-4</v>
      </c>
      <c r="V8" s="87">
        <f>分析係数表!D11</f>
        <v>0.14285714285714285</v>
      </c>
      <c r="W8" s="167">
        <f t="shared" si="8"/>
        <v>0</v>
      </c>
      <c r="X8" s="76">
        <f>分析係数表!E11</f>
        <v>0</v>
      </c>
      <c r="Y8" s="166">
        <f t="shared" si="9"/>
        <v>0</v>
      </c>
    </row>
    <row r="9" spans="1:25" x14ac:dyDescent="0.2">
      <c r="A9" s="6" t="s">
        <v>222</v>
      </c>
      <c r="B9" s="5" t="s">
        <v>190</v>
      </c>
      <c r="C9" s="75">
        <f>最終需要_まとめ!C10</f>
        <v>100</v>
      </c>
      <c r="D9" s="76">
        <f>投入係数表!G9</f>
        <v>0.20716685330347145</v>
      </c>
      <c r="E9" s="77">
        <f t="shared" si="0"/>
        <v>20.716685330347147</v>
      </c>
      <c r="F9" s="76">
        <f>分析係数表!C12</f>
        <v>9.1502903081732923E-2</v>
      </c>
      <c r="G9" s="77">
        <f t="shared" si="1"/>
        <v>1.8956368499575131</v>
      </c>
      <c r="H9" s="77">
        <v>2.1826713136805602</v>
      </c>
      <c r="I9" s="77">
        <f t="shared" si="2"/>
        <v>102.18267131368056</v>
      </c>
      <c r="J9" s="76">
        <f>分析係数表!G12</f>
        <v>0.14161426479455594</v>
      </c>
      <c r="K9" s="78">
        <f t="shared" si="3"/>
        <v>14.470523872830634</v>
      </c>
      <c r="L9" s="79"/>
      <c r="M9" s="80"/>
      <c r="N9" s="81">
        <f>分析係数表!H12</f>
        <v>9.0270609232550286E-2</v>
      </c>
      <c r="O9" s="82">
        <f t="shared" si="4"/>
        <v>1.1123501627883829</v>
      </c>
      <c r="P9" s="76">
        <f>分析係数表!C12</f>
        <v>9.1502903081732923E-2</v>
      </c>
      <c r="Q9" s="82">
        <f t="shared" si="5"/>
        <v>0.10178326913857524</v>
      </c>
      <c r="R9" s="83">
        <v>0.1157436426816606</v>
      </c>
      <c r="S9" s="84">
        <f t="shared" si="6"/>
        <v>102.29841495636222</v>
      </c>
      <c r="T9" s="85">
        <f>分析係数表!F12</f>
        <v>0.30579722628994743</v>
      </c>
      <c r="U9" s="86">
        <f t="shared" si="7"/>
        <v>31.282571547513641</v>
      </c>
      <c r="V9" s="87">
        <f>分析係数表!D12</f>
        <v>8.803514514600741E-2</v>
      </c>
      <c r="W9" s="167">
        <f t="shared" si="8"/>
        <v>9</v>
      </c>
      <c r="X9" s="76">
        <f>分析係数表!E12</f>
        <v>7.1754673098458094E-2</v>
      </c>
      <c r="Y9" s="166">
        <f t="shared" si="9"/>
        <v>7</v>
      </c>
    </row>
    <row r="10" spans="1:25" x14ac:dyDescent="0.2">
      <c r="A10" s="6" t="s">
        <v>223</v>
      </c>
      <c r="B10" s="5" t="s">
        <v>28</v>
      </c>
      <c r="C10" s="90"/>
      <c r="D10" s="76">
        <f>投入係数表!G10</f>
        <v>1.2059608924110605E-3</v>
      </c>
      <c r="E10" s="77">
        <f t="shared" si="0"/>
        <v>0.12059608924110604</v>
      </c>
      <c r="F10" s="76">
        <f>分析係数表!C13</f>
        <v>0</v>
      </c>
      <c r="G10" s="77">
        <f t="shared" si="1"/>
        <v>0</v>
      </c>
      <c r="H10" s="77">
        <v>0</v>
      </c>
      <c r="I10" s="77">
        <f t="shared" si="2"/>
        <v>0</v>
      </c>
      <c r="J10" s="76">
        <f>分析係数表!G13</f>
        <v>0.24752475247524752</v>
      </c>
      <c r="K10" s="78">
        <f t="shared" si="3"/>
        <v>0</v>
      </c>
      <c r="L10" s="79"/>
      <c r="M10" s="80"/>
      <c r="N10" s="81">
        <f>分析係数表!H13</f>
        <v>1.3593169649317447E-2</v>
      </c>
      <c r="O10" s="82">
        <f t="shared" si="4"/>
        <v>0.16750041459536513</v>
      </c>
      <c r="P10" s="76">
        <f>分析係数表!C13</f>
        <v>0</v>
      </c>
      <c r="Q10" s="82">
        <f t="shared" si="5"/>
        <v>0</v>
      </c>
      <c r="R10" s="83">
        <v>0</v>
      </c>
      <c r="S10" s="84">
        <f t="shared" si="6"/>
        <v>0</v>
      </c>
      <c r="T10" s="85">
        <f>分析係数表!F13</f>
        <v>0.38613861386138615</v>
      </c>
      <c r="U10" s="86">
        <f t="shared" si="7"/>
        <v>0</v>
      </c>
      <c r="V10" s="87">
        <f>分析係数表!D13</f>
        <v>0.74257425742574257</v>
      </c>
      <c r="W10" s="167">
        <f t="shared" si="8"/>
        <v>0</v>
      </c>
      <c r="X10" s="76">
        <f>分析係数表!E13</f>
        <v>0.65346534653465349</v>
      </c>
      <c r="Y10" s="166">
        <f t="shared" si="9"/>
        <v>0</v>
      </c>
    </row>
    <row r="11" spans="1:25" x14ac:dyDescent="0.2">
      <c r="A11" s="6" t="s">
        <v>224</v>
      </c>
      <c r="B11" s="5" t="s">
        <v>267</v>
      </c>
      <c r="C11" s="90"/>
      <c r="D11" s="76">
        <f>投入係数表!G11</f>
        <v>1.6625032302523903E-2</v>
      </c>
      <c r="E11" s="77">
        <f t="shared" si="0"/>
        <v>1.6625032302523903</v>
      </c>
      <c r="F11" s="76">
        <f>分析係数表!C14</f>
        <v>8.6714152988541793E-3</v>
      </c>
      <c r="G11" s="77">
        <f t="shared" si="1"/>
        <v>1.441625594520507E-2</v>
      </c>
      <c r="H11" s="77">
        <v>2.0365200064994968E-2</v>
      </c>
      <c r="I11" s="77">
        <f t="shared" si="2"/>
        <v>2.0365200064994968E-2</v>
      </c>
      <c r="J11" s="76">
        <f>分析係数表!G14</f>
        <v>0.2</v>
      </c>
      <c r="K11" s="78">
        <f t="shared" si="3"/>
        <v>4.0730400129989934E-3</v>
      </c>
      <c r="L11" s="79"/>
      <c r="M11" s="80"/>
      <c r="N11" s="81">
        <f>分析係数表!H14</f>
        <v>1.1383917804254498E-3</v>
      </c>
      <c r="O11" s="82">
        <f t="shared" si="4"/>
        <v>1.4027713926368406E-2</v>
      </c>
      <c r="P11" s="76">
        <f>分析係数表!C14</f>
        <v>8.6714152988541793E-3</v>
      </c>
      <c r="Q11" s="82">
        <f t="shared" si="5"/>
        <v>1.2164013314906082E-4</v>
      </c>
      <c r="R11" s="83">
        <v>9.7444175810312958E-4</v>
      </c>
      <c r="S11" s="84">
        <f t="shared" si="6"/>
        <v>2.1339641823098096E-2</v>
      </c>
      <c r="T11" s="85">
        <f>分析係数表!F14</f>
        <v>0.33888888888888891</v>
      </c>
      <c r="U11" s="86">
        <f t="shared" si="7"/>
        <v>7.2317675067165776E-3</v>
      </c>
      <c r="V11" s="87">
        <f>分析係数表!D14</f>
        <v>0.15</v>
      </c>
      <c r="W11" s="167">
        <f t="shared" si="8"/>
        <v>0</v>
      </c>
      <c r="X11" s="76">
        <f>分析係数表!E14</f>
        <v>7.2222222222222215E-2</v>
      </c>
      <c r="Y11" s="166">
        <f t="shared" si="9"/>
        <v>0</v>
      </c>
    </row>
    <row r="12" spans="1:25" x14ac:dyDescent="0.2">
      <c r="A12" s="6" t="s">
        <v>225</v>
      </c>
      <c r="B12" s="5" t="s">
        <v>29</v>
      </c>
      <c r="C12" s="90"/>
      <c r="D12" s="76">
        <f>投入係数表!G12</f>
        <v>1.0509087776724955E-2</v>
      </c>
      <c r="E12" s="77">
        <f t="shared" si="0"/>
        <v>1.0509087776724955</v>
      </c>
      <c r="F12" s="76">
        <f>分析係数表!C15</f>
        <v>0</v>
      </c>
      <c r="G12" s="77">
        <f t="shared" si="1"/>
        <v>0</v>
      </c>
      <c r="H12" s="77">
        <v>0</v>
      </c>
      <c r="I12" s="77">
        <f t="shared" si="2"/>
        <v>0</v>
      </c>
      <c r="J12" s="76">
        <f>分析係数表!G15</f>
        <v>9.5574757789997383E-2</v>
      </c>
      <c r="K12" s="78">
        <f t="shared" si="3"/>
        <v>0</v>
      </c>
      <c r="L12" s="79"/>
      <c r="M12" s="80"/>
      <c r="N12" s="81">
        <f>分析係数表!H15</f>
        <v>8.3642853697361436E-3</v>
      </c>
      <c r="O12" s="82">
        <f t="shared" si="4"/>
        <v>0.10306803367933397</v>
      </c>
      <c r="P12" s="76">
        <f>分析係数表!C15</f>
        <v>0</v>
      </c>
      <c r="Q12" s="82">
        <f t="shared" si="5"/>
        <v>0</v>
      </c>
      <c r="R12" s="83">
        <v>0</v>
      </c>
      <c r="S12" s="84">
        <f t="shared" si="6"/>
        <v>0</v>
      </c>
      <c r="T12" s="85">
        <f>分析係数表!F15</f>
        <v>0.30426813301911493</v>
      </c>
      <c r="U12" s="86">
        <f t="shared" si="7"/>
        <v>0</v>
      </c>
      <c r="V12" s="87">
        <f>分析係数表!D15</f>
        <v>2.9065200314218383E-2</v>
      </c>
      <c r="W12" s="167">
        <f t="shared" si="8"/>
        <v>0</v>
      </c>
      <c r="X12" s="76">
        <f>分析係数表!E15</f>
        <v>2.5923016496465043E-2</v>
      </c>
      <c r="Y12" s="166">
        <f t="shared" si="9"/>
        <v>0</v>
      </c>
    </row>
    <row r="13" spans="1:25" x14ac:dyDescent="0.2">
      <c r="A13" s="6" t="s">
        <v>226</v>
      </c>
      <c r="B13" s="5" t="s">
        <v>30</v>
      </c>
      <c r="C13" s="90"/>
      <c r="D13" s="76">
        <f>投入係数表!G13</f>
        <v>4.5654233784132997E-3</v>
      </c>
      <c r="E13" s="77">
        <f t="shared" si="0"/>
        <v>0.45654233784132997</v>
      </c>
      <c r="F13" s="76">
        <f>分析係数表!C16</f>
        <v>2.5322997416020621E-2</v>
      </c>
      <c r="G13" s="77">
        <f t="shared" si="1"/>
        <v>1.1561020441460013E-2</v>
      </c>
      <c r="H13" s="77">
        <v>2.2753729103132152E-2</v>
      </c>
      <c r="I13" s="77">
        <f t="shared" si="2"/>
        <v>2.2753729103132152E-2</v>
      </c>
      <c r="J13" s="76">
        <f>分析係数表!G16</f>
        <v>3.2710280373831772E-2</v>
      </c>
      <c r="K13" s="78">
        <f t="shared" si="3"/>
        <v>7.4428085851366841E-4</v>
      </c>
      <c r="L13" s="79"/>
      <c r="M13" s="80"/>
      <c r="N13" s="81">
        <f>分析係数表!H16</f>
        <v>1.6091843133471614E-2</v>
      </c>
      <c r="O13" s="82">
        <f t="shared" si="4"/>
        <v>0.19829005787442799</v>
      </c>
      <c r="P13" s="76">
        <f>分析係数表!C16</f>
        <v>2.5322997416020621E-2</v>
      </c>
      <c r="Q13" s="82">
        <f t="shared" si="5"/>
        <v>5.021298623176719E-3</v>
      </c>
      <c r="R13" s="83">
        <v>5.9494952939342849E-3</v>
      </c>
      <c r="S13" s="84">
        <f t="shared" si="6"/>
        <v>2.8703224397066438E-2</v>
      </c>
      <c r="T13" s="85">
        <f>分析係数表!F16</f>
        <v>0.28504672897196259</v>
      </c>
      <c r="U13" s="86">
        <f t="shared" si="7"/>
        <v>8.1817602253320219E-3</v>
      </c>
      <c r="V13" s="87">
        <f>分析係数表!D16</f>
        <v>2.8037383177570093E-2</v>
      </c>
      <c r="W13" s="167">
        <f t="shared" si="8"/>
        <v>0</v>
      </c>
      <c r="X13" s="76">
        <f>分析係数表!E16</f>
        <v>1.8691588785046728E-2</v>
      </c>
      <c r="Y13" s="166">
        <f t="shared" si="9"/>
        <v>0</v>
      </c>
    </row>
    <row r="14" spans="1:25" x14ac:dyDescent="0.2">
      <c r="A14" s="6" t="s">
        <v>2</v>
      </c>
      <c r="B14" s="5" t="s">
        <v>364</v>
      </c>
      <c r="C14" s="90"/>
      <c r="D14" s="76">
        <f>投入係数表!G14</f>
        <v>1.8175553449909555E-2</v>
      </c>
      <c r="E14" s="77">
        <f t="shared" si="0"/>
        <v>1.8175553449909554</v>
      </c>
      <c r="F14" s="76">
        <f>分析係数表!C17</f>
        <v>1.516108654453574E-2</v>
      </c>
      <c r="G14" s="77">
        <f t="shared" si="1"/>
        <v>2.7556113884891389E-2</v>
      </c>
      <c r="H14" s="77">
        <v>3.3059775114798219E-2</v>
      </c>
      <c r="I14" s="77">
        <f t="shared" si="2"/>
        <v>3.3059775114798219E-2</v>
      </c>
      <c r="J14" s="76">
        <f>分析係数表!G17</f>
        <v>0.22093023255813954</v>
      </c>
      <c r="K14" s="78">
        <f t="shared" si="3"/>
        <v>7.3039038044321646E-3</v>
      </c>
      <c r="L14" s="79"/>
      <c r="M14" s="80"/>
      <c r="N14" s="81">
        <f>分析係数表!H17</f>
        <v>2.7205634074574307E-3</v>
      </c>
      <c r="O14" s="82">
        <f t="shared" si="4"/>
        <v>3.3523858705388904E-2</v>
      </c>
      <c r="P14" s="76">
        <f>分析係数表!C17</f>
        <v>1.516108654453574E-2</v>
      </c>
      <c r="Q14" s="82">
        <f t="shared" si="5"/>
        <v>5.082581231391891E-4</v>
      </c>
      <c r="R14" s="83">
        <v>1.1319683717029632E-3</v>
      </c>
      <c r="S14" s="84">
        <f t="shared" si="6"/>
        <v>3.4191743486501183E-2</v>
      </c>
      <c r="T14" s="85">
        <f>分析係数表!F17</f>
        <v>0.34593023255813954</v>
      </c>
      <c r="U14" s="86">
        <f t="shared" si="7"/>
        <v>1.1827957775853607E-2</v>
      </c>
      <c r="V14" s="87">
        <f>分析係数表!D17</f>
        <v>0.13372093023255813</v>
      </c>
      <c r="W14" s="167">
        <f t="shared" si="8"/>
        <v>0</v>
      </c>
      <c r="X14" s="76">
        <f>分析係数表!E17</f>
        <v>0.10174418604651163</v>
      </c>
      <c r="Y14" s="166">
        <f t="shared" si="9"/>
        <v>0</v>
      </c>
    </row>
    <row r="15" spans="1:25" x14ac:dyDescent="0.2">
      <c r="A15" s="6" t="s">
        <v>3</v>
      </c>
      <c r="B15" s="5" t="s">
        <v>31</v>
      </c>
      <c r="C15" s="90"/>
      <c r="D15" s="76">
        <f>投入係数表!G15</f>
        <v>1.6366612111292963E-3</v>
      </c>
      <c r="E15" s="77">
        <f t="shared" si="0"/>
        <v>0.16366612111292964</v>
      </c>
      <c r="F15" s="76">
        <f>分析係数表!C18</f>
        <v>0.19618745035742657</v>
      </c>
      <c r="G15" s="77">
        <f t="shared" si="1"/>
        <v>3.2109239011035448E-2</v>
      </c>
      <c r="H15" s="77">
        <v>4.7352412677466434E-2</v>
      </c>
      <c r="I15" s="77">
        <f t="shared" si="2"/>
        <v>4.7352412677466434E-2</v>
      </c>
      <c r="J15" s="76">
        <f>分析係数表!G18</f>
        <v>0.21566025215660253</v>
      </c>
      <c r="K15" s="78">
        <f t="shared" si="3"/>
        <v>1.0212033258245913E-2</v>
      </c>
      <c r="L15" s="79"/>
      <c r="M15" s="80"/>
      <c r="N15" s="81">
        <f>分析係数表!H18</f>
        <v>4.341324586368241E-4</v>
      </c>
      <c r="O15" s="82">
        <f t="shared" si="4"/>
        <v>5.3495519210726974E-3</v>
      </c>
      <c r="P15" s="76">
        <f>分析係数表!C18</f>
        <v>0.19618745035742657</v>
      </c>
      <c r="Q15" s="82">
        <f t="shared" si="5"/>
        <v>1.0495149519499259E-3</v>
      </c>
      <c r="R15" s="83">
        <v>3.1687615395370738E-3</v>
      </c>
      <c r="S15" s="84">
        <f t="shared" si="6"/>
        <v>5.0521174217003507E-2</v>
      </c>
      <c r="T15" s="85">
        <f>分析係数表!F18</f>
        <v>0.46051758460517583</v>
      </c>
      <c r="U15" s="86">
        <f t="shared" si="7"/>
        <v>2.3265889121831741E-2</v>
      </c>
      <c r="V15" s="87">
        <f>分析係数表!D18</f>
        <v>0.10152621101526212</v>
      </c>
      <c r="W15" s="167">
        <f t="shared" si="8"/>
        <v>0</v>
      </c>
      <c r="X15" s="76">
        <f>分析係数表!E18</f>
        <v>9.0245520902455204E-2</v>
      </c>
      <c r="Y15" s="166">
        <f t="shared" si="9"/>
        <v>0</v>
      </c>
    </row>
    <row r="16" spans="1:25" x14ac:dyDescent="0.2">
      <c r="A16" s="6" t="s">
        <v>4</v>
      </c>
      <c r="B16" s="5" t="s">
        <v>32</v>
      </c>
      <c r="C16" s="90"/>
      <c r="D16" s="76">
        <f>投入係数表!G16</f>
        <v>0</v>
      </c>
      <c r="E16" s="77">
        <f t="shared" si="0"/>
        <v>0</v>
      </c>
      <c r="F16" s="76">
        <f>分析係数表!C19</f>
        <v>5.4503729202524331E-2</v>
      </c>
      <c r="G16" s="77">
        <f t="shared" si="1"/>
        <v>0</v>
      </c>
      <c r="H16" s="77">
        <v>1.0735039588307125E-3</v>
      </c>
      <c r="I16" s="77">
        <f t="shared" si="2"/>
        <v>1.0735039588307125E-3</v>
      </c>
      <c r="J16" s="76">
        <f>分析係数表!G19</f>
        <v>5.7142857142857141E-2</v>
      </c>
      <c r="K16" s="78">
        <f t="shared" si="3"/>
        <v>6.1343083361754998E-5</v>
      </c>
      <c r="L16" s="79"/>
      <c r="M16" s="80"/>
      <c r="N16" s="81">
        <f>分析係数表!H19</f>
        <v>-1.1576865563648642E-4</v>
      </c>
      <c r="O16" s="82">
        <f t="shared" si="4"/>
        <v>-1.4265471789527192E-3</v>
      </c>
      <c r="P16" s="76">
        <f>分析係数表!C19</f>
        <v>5.4503729202524331E-2</v>
      </c>
      <c r="Q16" s="82">
        <f t="shared" si="5"/>
        <v>-7.7752141136264023E-5</v>
      </c>
      <c r="R16" s="83">
        <v>4.1729404457641094E-4</v>
      </c>
      <c r="S16" s="84">
        <f t="shared" si="6"/>
        <v>1.4907980034071233E-3</v>
      </c>
      <c r="T16" s="85">
        <f>分析係数表!F19</f>
        <v>0.24047619047619048</v>
      </c>
      <c r="U16" s="86">
        <f t="shared" si="7"/>
        <v>3.5850142462885584E-4</v>
      </c>
      <c r="V16" s="87">
        <f>分析係数表!D19</f>
        <v>7.3809523809523811E-2</v>
      </c>
      <c r="W16" s="167">
        <f t="shared" si="8"/>
        <v>0</v>
      </c>
      <c r="X16" s="76">
        <f>分析係数表!E19</f>
        <v>0.05</v>
      </c>
      <c r="Y16" s="166">
        <f t="shared" si="9"/>
        <v>0</v>
      </c>
    </row>
    <row r="17" spans="1:25" x14ac:dyDescent="0.2">
      <c r="A17" s="6" t="s">
        <v>5</v>
      </c>
      <c r="B17" s="5" t="s">
        <v>33</v>
      </c>
      <c r="C17" s="90"/>
      <c r="D17" s="76">
        <f>投入係数表!G17</f>
        <v>1.6366612111292963E-3</v>
      </c>
      <c r="E17" s="77">
        <f t="shared" si="0"/>
        <v>0.16366612111292964</v>
      </c>
      <c r="F17" s="76">
        <f>分析係数表!C20</f>
        <v>8.1453634085213444E-3</v>
      </c>
      <c r="G17" s="77">
        <f t="shared" si="1"/>
        <v>1.3331200341278797E-3</v>
      </c>
      <c r="H17" s="77">
        <v>1.5954888390673748E-3</v>
      </c>
      <c r="I17" s="77">
        <f t="shared" si="2"/>
        <v>1.5954888390673748E-3</v>
      </c>
      <c r="J17" s="76">
        <f>分析係数表!G20</f>
        <v>0.10256410256410256</v>
      </c>
      <c r="K17" s="78">
        <f t="shared" si="3"/>
        <v>1.6363988092998714E-4</v>
      </c>
      <c r="L17" s="79"/>
      <c r="M17" s="80"/>
      <c r="N17" s="81">
        <f>分析係数表!H20</f>
        <v>5.4025372630360328E-4</v>
      </c>
      <c r="O17" s="82">
        <f t="shared" si="4"/>
        <v>6.6572201684460229E-3</v>
      </c>
      <c r="P17" s="76">
        <f>分析係数表!C20</f>
        <v>8.1453634085213444E-3</v>
      </c>
      <c r="Q17" s="82">
        <f t="shared" si="5"/>
        <v>5.4225477562530533E-5</v>
      </c>
      <c r="R17" s="83">
        <v>1.5427435774125899E-4</v>
      </c>
      <c r="S17" s="84">
        <f t="shared" si="6"/>
        <v>1.7497631968086337E-3</v>
      </c>
      <c r="T17" s="85">
        <f>分析係数表!F20</f>
        <v>0.23076923076923078</v>
      </c>
      <c r="U17" s="86">
        <f t="shared" si="7"/>
        <v>4.0379150695583855E-4</v>
      </c>
      <c r="V17" s="87">
        <f>分析係数表!D20</f>
        <v>8.9743589743589744E-2</v>
      </c>
      <c r="W17" s="167">
        <f t="shared" si="8"/>
        <v>0</v>
      </c>
      <c r="X17" s="76">
        <f>分析係数表!E20</f>
        <v>6.4102564102564097E-2</v>
      </c>
      <c r="Y17" s="166">
        <f t="shared" si="9"/>
        <v>0</v>
      </c>
    </row>
    <row r="18" spans="1:25" x14ac:dyDescent="0.2">
      <c r="A18" s="6" t="s">
        <v>6</v>
      </c>
      <c r="B18" s="5" t="s">
        <v>34</v>
      </c>
      <c r="C18" s="90"/>
      <c r="D18" s="76">
        <f>投入係数表!G18</f>
        <v>7.0634852269790679E-3</v>
      </c>
      <c r="E18" s="77">
        <f t="shared" si="0"/>
        <v>0.70634852269790682</v>
      </c>
      <c r="F18" s="76">
        <f>分析係数表!C21</f>
        <v>1.4319809069212375E-2</v>
      </c>
      <c r="G18" s="77">
        <f t="shared" si="1"/>
        <v>1.0114775981354249E-2</v>
      </c>
      <c r="H18" s="77">
        <v>1.1512988690486012E-2</v>
      </c>
      <c r="I18" s="77">
        <f t="shared" si="2"/>
        <v>1.1512988690486012E-2</v>
      </c>
      <c r="J18" s="76">
        <f>分析係数表!G21</f>
        <v>0.28315412186379929</v>
      </c>
      <c r="K18" s="78">
        <f t="shared" si="3"/>
        <v>3.2599502026824192E-3</v>
      </c>
      <c r="L18" s="79"/>
      <c r="M18" s="80"/>
      <c r="N18" s="81">
        <f>分析係数表!H21</f>
        <v>8.9720708118276973E-4</v>
      </c>
      <c r="O18" s="82">
        <f t="shared" si="4"/>
        <v>1.1055740636883573E-2</v>
      </c>
      <c r="P18" s="76">
        <f>分析係数表!C21</f>
        <v>1.4319809069212375E-2</v>
      </c>
      <c r="Q18" s="82">
        <f t="shared" si="5"/>
        <v>1.5831609503890519E-4</v>
      </c>
      <c r="R18" s="83">
        <v>4.1779565150662555E-4</v>
      </c>
      <c r="S18" s="84">
        <f t="shared" si="6"/>
        <v>1.1930784341992637E-2</v>
      </c>
      <c r="T18" s="85">
        <f>分析係数表!F21</f>
        <v>0.4265232974910394</v>
      </c>
      <c r="U18" s="86">
        <f t="shared" si="7"/>
        <v>5.0887574792011607E-3</v>
      </c>
      <c r="V18" s="87">
        <f>分析係数表!D21</f>
        <v>0.22580645161290322</v>
      </c>
      <c r="W18" s="167">
        <f t="shared" si="8"/>
        <v>0</v>
      </c>
      <c r="X18" s="76">
        <f>分析係数表!E21</f>
        <v>0.13261648745519714</v>
      </c>
      <c r="Y18" s="166">
        <f t="shared" si="9"/>
        <v>0</v>
      </c>
    </row>
    <row r="19" spans="1:25" x14ac:dyDescent="0.2">
      <c r="A19" s="6" t="s">
        <v>7</v>
      </c>
      <c r="B19" s="5" t="s">
        <v>268</v>
      </c>
      <c r="C19" s="90"/>
      <c r="D19" s="76">
        <f>投入係数表!G19</f>
        <v>0</v>
      </c>
      <c r="E19" s="77">
        <f t="shared" si="0"/>
        <v>0</v>
      </c>
      <c r="F19" s="76">
        <f>分析係数表!C22</f>
        <v>8.8888888888888351E-3</v>
      </c>
      <c r="G19" s="77">
        <f t="shared" si="1"/>
        <v>0</v>
      </c>
      <c r="H19" s="77">
        <v>1.1712723946525471E-4</v>
      </c>
      <c r="I19" s="77">
        <f t="shared" si="2"/>
        <v>1.1712723946525471E-4</v>
      </c>
      <c r="J19" s="76">
        <f>分析係数表!G22</f>
        <v>0.19767441860465115</v>
      </c>
      <c r="K19" s="78">
        <f t="shared" si="3"/>
        <v>2.3153058964061976E-5</v>
      </c>
      <c r="L19" s="79"/>
      <c r="M19" s="80"/>
      <c r="N19" s="81">
        <f>分析係数表!H22</f>
        <v>3.8589551878828809E-5</v>
      </c>
      <c r="O19" s="82">
        <f t="shared" si="4"/>
        <v>4.7551572631757312E-4</v>
      </c>
      <c r="P19" s="76">
        <f>分析係数表!C22</f>
        <v>8.8888888888888351E-3</v>
      </c>
      <c r="Q19" s="82">
        <f t="shared" si="5"/>
        <v>4.2268064561561798E-6</v>
      </c>
      <c r="R19" s="83">
        <v>4.2599111173646457E-5</v>
      </c>
      <c r="S19" s="84">
        <f t="shared" si="6"/>
        <v>1.5972635063890117E-4</v>
      </c>
      <c r="T19" s="85">
        <f>分析係数表!F22</f>
        <v>0.41860465116279072</v>
      </c>
      <c r="U19" s="86">
        <f t="shared" si="7"/>
        <v>6.6862193290702818E-5</v>
      </c>
      <c r="V19" s="87">
        <f>分析係数表!D22</f>
        <v>6.1046511627906974E-2</v>
      </c>
      <c r="W19" s="167">
        <f t="shared" si="8"/>
        <v>0</v>
      </c>
      <c r="X19" s="76">
        <f>分析係数表!E22</f>
        <v>3.7790697674418602E-2</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0.2156319290465632</v>
      </c>
      <c r="K20" s="78">
        <f t="shared" si="3"/>
        <v>0</v>
      </c>
      <c r="L20" s="79"/>
      <c r="M20" s="80"/>
      <c r="N20" s="81">
        <f>分析係数表!H23</f>
        <v>2.8942163909121605E-5</v>
      </c>
      <c r="O20" s="82">
        <f t="shared" si="4"/>
        <v>3.566367947381798E-4</v>
      </c>
      <c r="P20" s="76">
        <f>分析係数表!C23</f>
        <v>0</v>
      </c>
      <c r="Q20" s="82">
        <f t="shared" si="5"/>
        <v>0</v>
      </c>
      <c r="R20" s="83">
        <v>0</v>
      </c>
      <c r="S20" s="84">
        <f t="shared" si="6"/>
        <v>0</v>
      </c>
      <c r="T20" s="85">
        <f>分析係数表!F23</f>
        <v>0.44096452328159647</v>
      </c>
      <c r="U20" s="86">
        <f t="shared" si="7"/>
        <v>0</v>
      </c>
      <c r="V20" s="87">
        <f>分析係数表!D23</f>
        <v>2.8547671840354769E-2</v>
      </c>
      <c r="W20" s="167">
        <f t="shared" si="8"/>
        <v>0</v>
      </c>
      <c r="X20" s="76">
        <f>分析係数表!E23</f>
        <v>2.5221729490022174E-2</v>
      </c>
      <c r="Y20" s="166">
        <f t="shared" si="9"/>
        <v>0</v>
      </c>
    </row>
    <row r="21" spans="1:25" x14ac:dyDescent="0.2">
      <c r="A21" s="6" t="s">
        <v>9</v>
      </c>
      <c r="B21" s="5" t="s">
        <v>270</v>
      </c>
      <c r="C21" s="90"/>
      <c r="D21" s="76">
        <f>投入係数表!G21</f>
        <v>0</v>
      </c>
      <c r="E21" s="77">
        <f t="shared" si="0"/>
        <v>0</v>
      </c>
      <c r="F21" s="76">
        <f>分析係数表!C24</f>
        <v>3.6742192284139663E-2</v>
      </c>
      <c r="G21" s="77">
        <f t="shared" si="1"/>
        <v>0</v>
      </c>
      <c r="H21" s="77">
        <v>7.367489393857844E-4</v>
      </c>
      <c r="I21" s="77">
        <f t="shared" si="2"/>
        <v>7.367489393857844E-4</v>
      </c>
      <c r="J21" s="76">
        <f>分析係数表!G24</f>
        <v>0.21568627450980393</v>
      </c>
      <c r="K21" s="78">
        <f t="shared" si="3"/>
        <v>1.5890663398516919E-4</v>
      </c>
      <c r="L21" s="79"/>
      <c r="M21" s="80"/>
      <c r="N21" s="81">
        <f>分析係数表!H24</f>
        <v>3.6660074284887369E-4</v>
      </c>
      <c r="O21" s="82">
        <f t="shared" si="4"/>
        <v>4.517399400016945E-3</v>
      </c>
      <c r="P21" s="76">
        <f>分析係数表!C24</f>
        <v>3.6742192284139663E-2</v>
      </c>
      <c r="Q21" s="82">
        <f t="shared" si="5"/>
        <v>1.6597915737967973E-4</v>
      </c>
      <c r="R21" s="83">
        <v>6.5675474352380118E-4</v>
      </c>
      <c r="S21" s="84">
        <f t="shared" si="6"/>
        <v>1.3935036829095856E-3</v>
      </c>
      <c r="T21" s="85">
        <f>分析係数表!F24</f>
        <v>0.41176470588235292</v>
      </c>
      <c r="U21" s="86">
        <f t="shared" si="7"/>
        <v>5.7379563413924111E-4</v>
      </c>
      <c r="V21" s="87">
        <f>分析係数表!D24</f>
        <v>8.8235294117647065E-2</v>
      </c>
      <c r="W21" s="167">
        <f t="shared" si="8"/>
        <v>0</v>
      </c>
      <c r="X21" s="76">
        <f>分析係数表!E24</f>
        <v>6.8627450980392163E-2</v>
      </c>
      <c r="Y21" s="166">
        <f t="shared" si="9"/>
        <v>0</v>
      </c>
    </row>
    <row r="22" spans="1:25" x14ac:dyDescent="0.2">
      <c r="A22" s="6" t="s">
        <v>10</v>
      </c>
      <c r="B22" s="5" t="s">
        <v>271</v>
      </c>
      <c r="C22" s="90"/>
      <c r="D22" s="76">
        <f>投入係数表!G22</f>
        <v>0</v>
      </c>
      <c r="E22" s="77">
        <f t="shared" si="0"/>
        <v>0</v>
      </c>
      <c r="F22" s="76">
        <f>分析係数表!C25</f>
        <v>5.4298642533936459E-3</v>
      </c>
      <c r="G22" s="77">
        <f t="shared" si="1"/>
        <v>0</v>
      </c>
      <c r="H22" s="77">
        <v>1.7990621482383675E-4</v>
      </c>
      <c r="I22" s="77">
        <f t="shared" si="2"/>
        <v>1.7990621482383675E-4</v>
      </c>
      <c r="J22" s="76">
        <f>分析係数表!G25</f>
        <v>0.19285714285714287</v>
      </c>
      <c r="K22" s="78">
        <f t="shared" si="3"/>
        <v>3.4696198573168516E-5</v>
      </c>
      <c r="L22" s="79"/>
      <c r="M22" s="80"/>
      <c r="N22" s="81">
        <f>分析係数表!H25</f>
        <v>5.0166417442477451E-4</v>
      </c>
      <c r="O22" s="82">
        <f t="shared" si="4"/>
        <v>6.1817044421284507E-3</v>
      </c>
      <c r="P22" s="76">
        <f>分析係数表!C25</f>
        <v>5.4298642533936459E-3</v>
      </c>
      <c r="Q22" s="82">
        <f t="shared" si="5"/>
        <v>3.3565815975357982E-5</v>
      </c>
      <c r="R22" s="83">
        <v>1.5356954507676399E-4</v>
      </c>
      <c r="S22" s="84">
        <f t="shared" si="6"/>
        <v>3.3347575990060074E-4</v>
      </c>
      <c r="T22" s="85">
        <f>分析係数表!F25</f>
        <v>0.35</v>
      </c>
      <c r="U22" s="86">
        <f t="shared" si="7"/>
        <v>1.1671651596521025E-4</v>
      </c>
      <c r="V22" s="87">
        <f>分析係数表!D25</f>
        <v>1.4285714285714285E-2</v>
      </c>
      <c r="W22" s="167">
        <f t="shared" si="8"/>
        <v>0</v>
      </c>
      <c r="X22" s="76">
        <f>分析係数表!E25</f>
        <v>0</v>
      </c>
      <c r="Y22" s="166">
        <f t="shared" si="9"/>
        <v>0</v>
      </c>
    </row>
    <row r="23" spans="1:25" x14ac:dyDescent="0.2">
      <c r="A23" s="6" t="s">
        <v>11</v>
      </c>
      <c r="B23" s="5" t="s">
        <v>35</v>
      </c>
      <c r="C23" s="90"/>
      <c r="D23" s="76">
        <f>投入係数表!G23</f>
        <v>0</v>
      </c>
      <c r="E23" s="77">
        <f t="shared" si="0"/>
        <v>0</v>
      </c>
      <c r="F23" s="76">
        <f>分析係数表!C26</f>
        <v>0.48330404217926182</v>
      </c>
      <c r="G23" s="77">
        <f t="shared" si="1"/>
        <v>0</v>
      </c>
      <c r="H23" s="77">
        <v>9.5778270046322465E-3</v>
      </c>
      <c r="I23" s="77">
        <f t="shared" si="2"/>
        <v>9.5778270046322465E-3</v>
      </c>
      <c r="J23" s="76">
        <f>分析係数表!G26</f>
        <v>0.1963757396449704</v>
      </c>
      <c r="K23" s="78">
        <f t="shared" si="3"/>
        <v>1.8808528622262287E-3</v>
      </c>
      <c r="L23" s="79"/>
      <c r="M23" s="80"/>
      <c r="N23" s="81">
        <f>分析係数表!H26</f>
        <v>1.0805074526072066E-2</v>
      </c>
      <c r="O23" s="82">
        <f t="shared" si="4"/>
        <v>0.13314440336892047</v>
      </c>
      <c r="P23" s="76">
        <f>分析係数表!C26</f>
        <v>0.48330404217926182</v>
      </c>
      <c r="Q23" s="82">
        <f t="shared" si="5"/>
        <v>6.434922834174539E-2</v>
      </c>
      <c r="R23" s="83">
        <v>7.0338293764954943E-2</v>
      </c>
      <c r="S23" s="84">
        <f t="shared" si="6"/>
        <v>7.9916120769587193E-2</v>
      </c>
      <c r="T23" s="85">
        <f>分析係数表!F26</f>
        <v>0.33515162721893493</v>
      </c>
      <c r="U23" s="86">
        <f t="shared" si="7"/>
        <v>2.678401791695207E-2</v>
      </c>
      <c r="V23" s="87">
        <f>分析係数表!D26</f>
        <v>3.2359467455621301E-2</v>
      </c>
      <c r="W23" s="167">
        <f t="shared" si="8"/>
        <v>0</v>
      </c>
      <c r="X23" s="76">
        <f>分析係数表!E26</f>
        <v>3.5133136094674555E-2</v>
      </c>
      <c r="Y23" s="166">
        <f t="shared" si="9"/>
        <v>0</v>
      </c>
    </row>
    <row r="24" spans="1:25" x14ac:dyDescent="0.2">
      <c r="A24" s="6" t="s">
        <v>12</v>
      </c>
      <c r="B24" s="5" t="s">
        <v>365</v>
      </c>
      <c r="C24" s="90"/>
      <c r="D24" s="76">
        <f>投入係数表!G24</f>
        <v>0</v>
      </c>
      <c r="E24" s="77">
        <f t="shared" si="0"/>
        <v>0</v>
      </c>
      <c r="F24" s="76">
        <f>分析係数表!C27</f>
        <v>1.5397419891801878E-2</v>
      </c>
      <c r="G24" s="77">
        <f t="shared" si="1"/>
        <v>0</v>
      </c>
      <c r="H24" s="77">
        <v>5.365070581545572E-5</v>
      </c>
      <c r="I24" s="77">
        <f t="shared" si="2"/>
        <v>5.365070581545572E-5</v>
      </c>
      <c r="J24" s="76">
        <f>分析係数表!G27</f>
        <v>0.17525773195876287</v>
      </c>
      <c r="K24" s="78">
        <f t="shared" si="3"/>
        <v>9.4027010192035786E-6</v>
      </c>
      <c r="L24" s="79"/>
      <c r="M24" s="80"/>
      <c r="N24" s="81">
        <f>分析係数表!H27</f>
        <v>1.0544595050889971E-2</v>
      </c>
      <c r="O24" s="82">
        <f t="shared" si="4"/>
        <v>0.12993467221627686</v>
      </c>
      <c r="P24" s="76">
        <f>分析係数表!C27</f>
        <v>1.5397419891801878E-2</v>
      </c>
      <c r="Q24" s="82">
        <f t="shared" si="5"/>
        <v>2.0006587066176583E-3</v>
      </c>
      <c r="R24" s="83">
        <v>2.0186596770362009E-3</v>
      </c>
      <c r="S24" s="84">
        <f t="shared" si="6"/>
        <v>2.0723103828516566E-3</v>
      </c>
      <c r="T24" s="85">
        <f>分析係数表!F27</f>
        <v>0.32989690721649484</v>
      </c>
      <c r="U24" s="86">
        <f t="shared" si="7"/>
        <v>6.8364878609539182E-4</v>
      </c>
      <c r="V24" s="87">
        <f>分析係数表!D27</f>
        <v>0.91752577319587625</v>
      </c>
      <c r="W24" s="167">
        <f t="shared" si="8"/>
        <v>0</v>
      </c>
      <c r="X24" s="76">
        <f>分析係数表!E27</f>
        <v>1.0412371134020619</v>
      </c>
      <c r="Y24" s="166">
        <f t="shared" si="9"/>
        <v>0</v>
      </c>
    </row>
    <row r="25" spans="1:25" x14ac:dyDescent="0.2">
      <c r="A25" s="6" t="s">
        <v>13</v>
      </c>
      <c r="B25" s="5" t="s">
        <v>191</v>
      </c>
      <c r="C25" s="90"/>
      <c r="D25" s="76">
        <f>投入係数表!G25</f>
        <v>0</v>
      </c>
      <c r="E25" s="77">
        <f t="shared" si="0"/>
        <v>0</v>
      </c>
      <c r="F25" s="76">
        <f>分析係数表!C28</f>
        <v>9.0111373607829948E-2</v>
      </c>
      <c r="G25" s="77">
        <f t="shared" si="1"/>
        <v>0</v>
      </c>
      <c r="H25" s="77">
        <v>2.1210391090749386E-2</v>
      </c>
      <c r="I25" s="77">
        <f t="shared" si="2"/>
        <v>2.1210391090749386E-2</v>
      </c>
      <c r="J25" s="76">
        <f>分析係数表!G28</f>
        <v>0.1250338294993234</v>
      </c>
      <c r="K25" s="78">
        <f t="shared" si="3"/>
        <v>2.6520164232547269E-3</v>
      </c>
      <c r="L25" s="79"/>
      <c r="M25" s="80"/>
      <c r="N25" s="81">
        <f>分析係数表!H28</f>
        <v>1.9400897207081182E-2</v>
      </c>
      <c r="O25" s="82">
        <f t="shared" si="4"/>
        <v>0.23906553140615988</v>
      </c>
      <c r="P25" s="76">
        <f>分析係数表!C28</f>
        <v>9.0111373607829948E-2</v>
      </c>
      <c r="Q25" s="82">
        <f t="shared" si="5"/>
        <v>2.1542523417294877E-2</v>
      </c>
      <c r="R25" s="83">
        <v>2.3287990939402523E-2</v>
      </c>
      <c r="S25" s="84">
        <f t="shared" si="6"/>
        <v>4.4498382030151912E-2</v>
      </c>
      <c r="T25" s="85">
        <f>分析係数表!F28</f>
        <v>0.21434370771312586</v>
      </c>
      <c r="U25" s="86">
        <f t="shared" si="7"/>
        <v>9.5379481915778934E-3</v>
      </c>
      <c r="V25" s="87">
        <f>分析係数表!D28</f>
        <v>6.0081190798376184E-2</v>
      </c>
      <c r="W25" s="167">
        <f t="shared" si="8"/>
        <v>0</v>
      </c>
      <c r="X25" s="76">
        <f>分析係数表!E28</f>
        <v>5.0067658998646819E-2</v>
      </c>
      <c r="Y25" s="166">
        <f t="shared" si="9"/>
        <v>0</v>
      </c>
    </row>
    <row r="26" spans="1:25" x14ac:dyDescent="0.2">
      <c r="A26" s="6" t="s">
        <v>14</v>
      </c>
      <c r="B26" s="5" t="s">
        <v>50</v>
      </c>
      <c r="C26" s="90"/>
      <c r="D26" s="76">
        <f>投入係数表!G26</f>
        <v>9.7338272030321298E-3</v>
      </c>
      <c r="E26" s="77">
        <f t="shared" si="0"/>
        <v>0.97338272030321293</v>
      </c>
      <c r="F26" s="76">
        <f>分析係数表!C29</f>
        <v>0.6629566210045662</v>
      </c>
      <c r="G26" s="77">
        <f t="shared" si="1"/>
        <v>0.64531051919645077</v>
      </c>
      <c r="H26" s="77">
        <v>0.8008733926657734</v>
      </c>
      <c r="I26" s="77">
        <f t="shared" si="2"/>
        <v>0.8008733926657734</v>
      </c>
      <c r="J26" s="76">
        <f>分析係数表!G29</f>
        <v>0.25902590967011185</v>
      </c>
      <c r="K26" s="78">
        <f t="shared" si="3"/>
        <v>0.20744695906584065</v>
      </c>
      <c r="L26" s="79"/>
      <c r="M26" s="80"/>
      <c r="N26" s="81">
        <f>分析係数表!H29</f>
        <v>9.3869084945251077E-3</v>
      </c>
      <c r="O26" s="82">
        <f t="shared" si="4"/>
        <v>0.11566920042674966</v>
      </c>
      <c r="P26" s="76">
        <f>分析係数表!C29</f>
        <v>0.6629566210045662</v>
      </c>
      <c r="Q26" s="82">
        <f t="shared" si="5"/>
        <v>7.6683662269217884E-2</v>
      </c>
      <c r="R26" s="83">
        <v>0.11552860867040114</v>
      </c>
      <c r="S26" s="84">
        <f t="shared" si="6"/>
        <v>0.91640200133617455</v>
      </c>
      <c r="T26" s="85">
        <f>分析係数表!F29</f>
        <v>0.37484071924111567</v>
      </c>
      <c r="U26" s="86">
        <f t="shared" si="7"/>
        <v>0.34350478529484951</v>
      </c>
      <c r="V26" s="87">
        <f>分析係数表!D29</f>
        <v>5.6137618575676056E-2</v>
      </c>
      <c r="W26" s="167">
        <f t="shared" si="8"/>
        <v>0</v>
      </c>
      <c r="X26" s="76">
        <f>分析係数表!E29</f>
        <v>4.1412997309924961E-2</v>
      </c>
      <c r="Y26" s="166">
        <f t="shared" si="9"/>
        <v>0</v>
      </c>
    </row>
    <row r="27" spans="1:25" x14ac:dyDescent="0.2">
      <c r="A27" s="6" t="s">
        <v>15</v>
      </c>
      <c r="B27" s="5" t="s">
        <v>36</v>
      </c>
      <c r="C27" s="90"/>
      <c r="D27" s="76">
        <f>投入係数表!G27</f>
        <v>5.1684038246188298E-4</v>
      </c>
      <c r="E27" s="77">
        <f t="shared" si="0"/>
        <v>5.1684038246188301E-2</v>
      </c>
      <c r="F27" s="76">
        <f>分析係数表!C30</f>
        <v>1</v>
      </c>
      <c r="G27" s="77">
        <f t="shared" si="1"/>
        <v>5.1684038246188301E-2</v>
      </c>
      <c r="H27" s="77">
        <v>0.14586702152381953</v>
      </c>
      <c r="I27" s="77">
        <f t="shared" si="2"/>
        <v>0.14586702152381953</v>
      </c>
      <c r="J27" s="76">
        <f>分析係数表!G30</f>
        <v>0.34461622907327782</v>
      </c>
      <c r="K27" s="78">
        <f t="shared" si="3"/>
        <v>5.026814290368934E-2</v>
      </c>
      <c r="L27" s="79"/>
      <c r="M27" s="80"/>
      <c r="N27" s="81">
        <f>分析係数表!H30</f>
        <v>0</v>
      </c>
      <c r="O27" s="82">
        <f t="shared" si="4"/>
        <v>0</v>
      </c>
      <c r="P27" s="76">
        <f>分析係数表!C30</f>
        <v>1</v>
      </c>
      <c r="Q27" s="82">
        <f t="shared" si="5"/>
        <v>0</v>
      </c>
      <c r="R27" s="83">
        <v>3.3044248183017259E-2</v>
      </c>
      <c r="S27" s="84">
        <f t="shared" si="6"/>
        <v>0.1789112697068368</v>
      </c>
      <c r="T27" s="85">
        <f>分析係数表!F30</f>
        <v>0.44085628030372337</v>
      </c>
      <c r="U27" s="86">
        <f t="shared" si="7"/>
        <v>7.88741568673723E-2</v>
      </c>
      <c r="V27" s="87">
        <f>分析係数表!D30</f>
        <v>0.13612661238678986</v>
      </c>
      <c r="W27" s="167">
        <f t="shared" si="8"/>
        <v>0</v>
      </c>
      <c r="X27" s="76">
        <f>分析係数表!E30</f>
        <v>8.9744762601774775E-2</v>
      </c>
      <c r="Y27" s="166">
        <f t="shared" si="9"/>
        <v>0</v>
      </c>
    </row>
    <row r="28" spans="1:25" x14ac:dyDescent="0.2">
      <c r="A28" s="6" t="s">
        <v>16</v>
      </c>
      <c r="B28" s="5" t="s">
        <v>192</v>
      </c>
      <c r="C28" s="90"/>
      <c r="D28" s="76">
        <f>投入係数表!G28</f>
        <v>1.4471530708932725E-2</v>
      </c>
      <c r="E28" s="77">
        <f t="shared" si="0"/>
        <v>1.4471530708932725</v>
      </c>
      <c r="F28" s="76">
        <f>分析係数表!C31</f>
        <v>0.28926065839179704</v>
      </c>
      <c r="G28" s="77">
        <f t="shared" si="1"/>
        <v>0.41860445008029895</v>
      </c>
      <c r="H28" s="77">
        <v>0.52259063422538399</v>
      </c>
      <c r="I28" s="77">
        <f t="shared" si="2"/>
        <v>0.52259063422538399</v>
      </c>
      <c r="J28" s="76">
        <f>分析係数表!G31</f>
        <v>7.0113314447592071E-2</v>
      </c>
      <c r="K28" s="78">
        <f t="shared" si="3"/>
        <v>3.6640561464810921E-2</v>
      </c>
      <c r="L28" s="79"/>
      <c r="M28" s="80"/>
      <c r="N28" s="81">
        <f>分析係数表!H31</f>
        <v>2.2806425160387826E-2</v>
      </c>
      <c r="O28" s="82">
        <f t="shared" si="4"/>
        <v>0.28102979425368574</v>
      </c>
      <c r="P28" s="76">
        <f>分析係数表!C31</f>
        <v>0.28926065839179704</v>
      </c>
      <c r="Q28" s="82">
        <f t="shared" si="5"/>
        <v>8.1290863313532399E-2</v>
      </c>
      <c r="R28" s="83">
        <v>0.10318082700506324</v>
      </c>
      <c r="S28" s="84">
        <f t="shared" si="6"/>
        <v>0.62577146123044725</v>
      </c>
      <c r="T28" s="85">
        <f>分析係数表!F31</f>
        <v>0.24929178470254956</v>
      </c>
      <c r="U28" s="86">
        <f t="shared" si="7"/>
        <v>0.15599968438606049</v>
      </c>
      <c r="V28" s="87">
        <f>分析係数表!D31</f>
        <v>2.124645892351275E-3</v>
      </c>
      <c r="W28" s="167">
        <f t="shared" si="8"/>
        <v>0</v>
      </c>
      <c r="X28" s="76">
        <f>分析係数表!E31</f>
        <v>9.4428706326723328E-4</v>
      </c>
      <c r="Y28" s="166">
        <f t="shared" si="9"/>
        <v>0</v>
      </c>
    </row>
    <row r="29" spans="1:25" x14ac:dyDescent="0.2">
      <c r="A29" s="6" t="s">
        <v>17</v>
      </c>
      <c r="B29" s="5" t="s">
        <v>272</v>
      </c>
      <c r="C29" s="90"/>
      <c r="D29" s="76">
        <f>投入係数表!G29</f>
        <v>1.9812214661038851E-3</v>
      </c>
      <c r="E29" s="77">
        <f t="shared" si="0"/>
        <v>0.19812214661038852</v>
      </c>
      <c r="F29" s="76">
        <f>分析係数表!C32</f>
        <v>1</v>
      </c>
      <c r="G29" s="77">
        <f t="shared" si="1"/>
        <v>0.19812214661038852</v>
      </c>
      <c r="H29" s="77">
        <v>0.24942810707856572</v>
      </c>
      <c r="I29" s="77">
        <f t="shared" si="2"/>
        <v>0.24942810707856572</v>
      </c>
      <c r="J29" s="76">
        <f>分析係数表!G32</f>
        <v>0.14014251781472684</v>
      </c>
      <c r="K29" s="78">
        <f t="shared" si="3"/>
        <v>3.4955482939751488E-2</v>
      </c>
      <c r="L29" s="79"/>
      <c r="M29" s="80"/>
      <c r="N29" s="81">
        <f>分析係数表!H32</f>
        <v>6.3576286720370464E-3</v>
      </c>
      <c r="O29" s="82">
        <f t="shared" si="4"/>
        <v>7.8341215910820175E-2</v>
      </c>
      <c r="P29" s="76">
        <f>分析係数表!C32</f>
        <v>1</v>
      </c>
      <c r="Q29" s="82">
        <f t="shared" si="5"/>
        <v>7.8341215910820175E-2</v>
      </c>
      <c r="R29" s="83">
        <v>0.10329624079521152</v>
      </c>
      <c r="S29" s="84">
        <f t="shared" si="6"/>
        <v>0.35272434787377727</v>
      </c>
      <c r="T29" s="85">
        <f>分析係数表!F32</f>
        <v>0.4833729216152019</v>
      </c>
      <c r="U29" s="86">
        <f t="shared" si="7"/>
        <v>0.17049739855656454</v>
      </c>
      <c r="V29" s="87">
        <f>分析係数表!D32</f>
        <v>1.3657957244655582E-2</v>
      </c>
      <c r="W29" s="167">
        <f t="shared" si="8"/>
        <v>0</v>
      </c>
      <c r="X29" s="76">
        <f>分析係数表!E32</f>
        <v>2.0783847980997625E-2</v>
      </c>
      <c r="Y29" s="166">
        <f t="shared" si="9"/>
        <v>0</v>
      </c>
    </row>
    <row r="30" spans="1:25" x14ac:dyDescent="0.2">
      <c r="A30" s="6" t="s">
        <v>18</v>
      </c>
      <c r="B30" s="5" t="s">
        <v>273</v>
      </c>
      <c r="C30" s="90"/>
      <c r="D30" s="76">
        <f>投入係数表!G30</f>
        <v>8.6140063743647168E-4</v>
      </c>
      <c r="E30" s="77">
        <f t="shared" si="0"/>
        <v>8.6140063743647161E-2</v>
      </c>
      <c r="F30" s="76">
        <f>分析係数表!C33</f>
        <v>0.49161290322580642</v>
      </c>
      <c r="G30" s="77">
        <f t="shared" si="1"/>
        <v>4.2347566821070409E-2</v>
      </c>
      <c r="H30" s="77">
        <v>5.8586199398006807E-2</v>
      </c>
      <c r="I30" s="77">
        <f t="shared" si="2"/>
        <v>5.8586199398006807E-2</v>
      </c>
      <c r="J30" s="76">
        <f>分析係数表!G33</f>
        <v>0.50851900393184801</v>
      </c>
      <c r="K30" s="78">
        <f t="shared" si="3"/>
        <v>2.9792195762027057E-2</v>
      </c>
      <c r="L30" s="79"/>
      <c r="M30" s="80"/>
      <c r="N30" s="81">
        <f>分析係数表!H33</f>
        <v>9.3579663306159861E-4</v>
      </c>
      <c r="O30" s="82">
        <f t="shared" si="4"/>
        <v>1.1531256363201148E-2</v>
      </c>
      <c r="P30" s="76">
        <f>分析係数表!C33</f>
        <v>0.49161290322580642</v>
      </c>
      <c r="Q30" s="82">
        <f t="shared" si="5"/>
        <v>5.6689144185543706E-3</v>
      </c>
      <c r="R30" s="83">
        <v>2.1346000642407832E-2</v>
      </c>
      <c r="S30" s="84">
        <f t="shared" si="6"/>
        <v>7.9932200040414639E-2</v>
      </c>
      <c r="T30" s="85">
        <f>分析係数表!F33</f>
        <v>0.64744429882044563</v>
      </c>
      <c r="U30" s="86">
        <f t="shared" si="7"/>
        <v>5.1751647208341849E-2</v>
      </c>
      <c r="V30" s="87">
        <f>分析係数表!D33</f>
        <v>9.6985583224115338E-2</v>
      </c>
      <c r="W30" s="167">
        <f t="shared" si="8"/>
        <v>0</v>
      </c>
      <c r="X30" s="76">
        <f>分析係数表!E33</f>
        <v>7.7326343381389259E-2</v>
      </c>
      <c r="Y30" s="166">
        <f t="shared" si="9"/>
        <v>0</v>
      </c>
    </row>
    <row r="31" spans="1:25" x14ac:dyDescent="0.2">
      <c r="A31" s="6" t="s">
        <v>19</v>
      </c>
      <c r="B31" s="5" t="s">
        <v>274</v>
      </c>
      <c r="C31" s="90"/>
      <c r="D31" s="76">
        <f>投入係数表!G31</f>
        <v>8.0799379791541046E-2</v>
      </c>
      <c r="E31" s="77">
        <f t="shared" si="0"/>
        <v>8.0799379791541046</v>
      </c>
      <c r="F31" s="76">
        <f>分析係数表!C34</f>
        <v>0.2705469644902635</v>
      </c>
      <c r="G31" s="77">
        <f t="shared" si="1"/>
        <v>2.186002693529737</v>
      </c>
      <c r="H31" s="77">
        <v>2.7009056873592434</v>
      </c>
      <c r="I31" s="77">
        <f t="shared" si="2"/>
        <v>2.7009056873592434</v>
      </c>
      <c r="J31" s="76">
        <f>分析係数表!G34</f>
        <v>0.42499396086641439</v>
      </c>
      <c r="K31" s="78">
        <f t="shared" si="3"/>
        <v>1.1478686059974303</v>
      </c>
      <c r="L31" s="79"/>
      <c r="M31" s="80"/>
      <c r="N31" s="81">
        <f>分析係数表!H34</f>
        <v>0.15790844628816747</v>
      </c>
      <c r="O31" s="82">
        <f t="shared" si="4"/>
        <v>1.9458103520915091</v>
      </c>
      <c r="P31" s="76">
        <f>分析係数表!C34</f>
        <v>0.2705469644902635</v>
      </c>
      <c r="Q31" s="82">
        <f t="shared" si="5"/>
        <v>0.52643308423208868</v>
      </c>
      <c r="R31" s="83">
        <v>0.5792334204335593</v>
      </c>
      <c r="S31" s="84">
        <f t="shared" si="6"/>
        <v>3.2801391077928028</v>
      </c>
      <c r="T31" s="85">
        <f>分析係数表!F34</f>
        <v>0.70062001771479188</v>
      </c>
      <c r="U31" s="86">
        <f t="shared" si="7"/>
        <v>2.298131119808775</v>
      </c>
      <c r="V31" s="87">
        <f>分析係数表!D34</f>
        <v>0.29060310814075208</v>
      </c>
      <c r="W31" s="167">
        <f t="shared" si="8"/>
        <v>1</v>
      </c>
      <c r="X31" s="76">
        <f>分析係数表!E34</f>
        <v>0.1754569611079797</v>
      </c>
      <c r="Y31" s="166">
        <f t="shared" si="9"/>
        <v>1</v>
      </c>
    </row>
    <row r="32" spans="1:25" x14ac:dyDescent="0.2">
      <c r="A32" s="6" t="s">
        <v>20</v>
      </c>
      <c r="B32" s="5" t="s">
        <v>37</v>
      </c>
      <c r="C32" s="90"/>
      <c r="D32" s="76">
        <f>投入係数表!G32</f>
        <v>4.5654233784132997E-3</v>
      </c>
      <c r="E32" s="77">
        <f t="shared" si="0"/>
        <v>0.45654233784132997</v>
      </c>
      <c r="F32" s="76">
        <f>分析係数表!C35</f>
        <v>0.21972666596037715</v>
      </c>
      <c r="G32" s="77">
        <f t="shared" si="1"/>
        <v>0.10031452576363156</v>
      </c>
      <c r="H32" s="77">
        <v>0.15972136137455775</v>
      </c>
      <c r="I32" s="77">
        <f t="shared" si="2"/>
        <v>0.15972136137455775</v>
      </c>
      <c r="J32" s="76">
        <f>分析係数表!G35</f>
        <v>0.31464737793851716</v>
      </c>
      <c r="K32" s="78">
        <f t="shared" si="3"/>
        <v>5.0255907557274951E-2</v>
      </c>
      <c r="L32" s="79"/>
      <c r="M32" s="80"/>
      <c r="N32" s="81">
        <f>分析係数表!H35</f>
        <v>5.9051661762577784E-2</v>
      </c>
      <c r="O32" s="82">
        <f t="shared" si="4"/>
        <v>0.72765794019746621</v>
      </c>
      <c r="P32" s="76">
        <f>分析係数表!C35</f>
        <v>0.21972666596037715</v>
      </c>
      <c r="Q32" s="82">
        <f t="shared" si="5"/>
        <v>0.15988585315918474</v>
      </c>
      <c r="R32" s="83">
        <v>0.20105328981101836</v>
      </c>
      <c r="S32" s="84">
        <f t="shared" si="6"/>
        <v>0.36077465118557611</v>
      </c>
      <c r="T32" s="85">
        <f>分析係数表!F35</f>
        <v>0.64647377938517181</v>
      </c>
      <c r="U32" s="86">
        <f t="shared" si="7"/>
        <v>0.23323135225830643</v>
      </c>
      <c r="V32" s="87">
        <f>分析係数表!D35</f>
        <v>0.15370705244122965</v>
      </c>
      <c r="W32" s="167">
        <f t="shared" si="8"/>
        <v>0</v>
      </c>
      <c r="X32" s="76">
        <f>分析係数表!E35</f>
        <v>0.14195298372513562</v>
      </c>
      <c r="Y32" s="166">
        <f t="shared" si="9"/>
        <v>0</v>
      </c>
    </row>
    <row r="33" spans="1:25" x14ac:dyDescent="0.2">
      <c r="A33" s="6" t="s">
        <v>21</v>
      </c>
      <c r="B33" s="5" t="s">
        <v>38</v>
      </c>
      <c r="C33" s="90"/>
      <c r="D33" s="76">
        <f>投入係数表!G33</f>
        <v>1.6366612111292963E-3</v>
      </c>
      <c r="E33" s="77">
        <f t="shared" si="0"/>
        <v>0.16366612111292964</v>
      </c>
      <c r="F33" s="76">
        <f>分析係数表!C36</f>
        <v>0.80551211884284601</v>
      </c>
      <c r="G33" s="77">
        <f t="shared" si="1"/>
        <v>0.13183504400046581</v>
      </c>
      <c r="H33" s="77">
        <v>0.27600165432661067</v>
      </c>
      <c r="I33" s="77">
        <f t="shared" si="2"/>
        <v>0.27600165432661067</v>
      </c>
      <c r="J33" s="76">
        <f>分析係数表!G36</f>
        <v>2.1071752951861943E-2</v>
      </c>
      <c r="K33" s="78">
        <f t="shared" si="3"/>
        <v>5.8158386742755376E-3</v>
      </c>
      <c r="L33" s="79"/>
      <c r="M33" s="80"/>
      <c r="N33" s="81">
        <f>分析係数表!H36</f>
        <v>0.17565964015242874</v>
      </c>
      <c r="O33" s="82">
        <f t="shared" si="4"/>
        <v>2.1645475861975929</v>
      </c>
      <c r="P33" s="76">
        <f>分析係数表!C36</f>
        <v>0.80551211884284601</v>
      </c>
      <c r="Q33" s="82">
        <f t="shared" si="5"/>
        <v>1.7435693124941909</v>
      </c>
      <c r="R33" s="83">
        <v>1.8172715348337114</v>
      </c>
      <c r="S33" s="84">
        <f t="shared" si="6"/>
        <v>2.093273189160322</v>
      </c>
      <c r="T33" s="85">
        <f>分析係数表!F36</f>
        <v>0.88071450196790801</v>
      </c>
      <c r="U33" s="86">
        <f t="shared" si="7"/>
        <v>1.8435760542741075</v>
      </c>
      <c r="V33" s="87">
        <f>分析係数表!D36</f>
        <v>1.0838631547078413E-2</v>
      </c>
      <c r="W33" s="167">
        <f t="shared" si="8"/>
        <v>0</v>
      </c>
      <c r="X33" s="76">
        <f>分析係数表!E36</f>
        <v>2.6642446260974873E-3</v>
      </c>
      <c r="Y33" s="166">
        <f t="shared" si="9"/>
        <v>0</v>
      </c>
    </row>
    <row r="34" spans="1:25" x14ac:dyDescent="0.2">
      <c r="A34" s="6" t="s">
        <v>22</v>
      </c>
      <c r="B34" s="5" t="s">
        <v>377</v>
      </c>
      <c r="C34" s="90"/>
      <c r="D34" s="76">
        <f>投入係数表!G34</f>
        <v>2.7306400206736154E-2</v>
      </c>
      <c r="E34" s="77">
        <f t="shared" si="0"/>
        <v>2.7306400206736154</v>
      </c>
      <c r="F34" s="76">
        <f>分析係数表!C37</f>
        <v>0.2431087913880281</v>
      </c>
      <c r="G34" s="77">
        <f t="shared" si="1"/>
        <v>0.66384259514174271</v>
      </c>
      <c r="H34" s="77">
        <v>0.93000535449059407</v>
      </c>
      <c r="I34" s="77">
        <f t="shared" si="2"/>
        <v>0.93000535449059407</v>
      </c>
      <c r="J34" s="76">
        <f>分析係数表!G37</f>
        <v>0.38193760262725779</v>
      </c>
      <c r="K34" s="78">
        <f t="shared" si="3"/>
        <v>0.35520401552465053</v>
      </c>
      <c r="L34" s="79"/>
      <c r="M34" s="80"/>
      <c r="N34" s="81">
        <f>分析係数表!H37</f>
        <v>4.6944189860595245E-2</v>
      </c>
      <c r="O34" s="82">
        <f t="shared" si="4"/>
        <v>0.57846488106532767</v>
      </c>
      <c r="P34" s="76">
        <f>分析係数表!C37</f>
        <v>0.2431087913880281</v>
      </c>
      <c r="Q34" s="82">
        <f t="shared" si="5"/>
        <v>0.14062989809621124</v>
      </c>
      <c r="R34" s="83">
        <v>0.18193732752532515</v>
      </c>
      <c r="S34" s="84">
        <f t="shared" si="6"/>
        <v>1.1119426820159193</v>
      </c>
      <c r="T34" s="85">
        <f>分析係数表!F37</f>
        <v>0.60410509031198689</v>
      </c>
      <c r="U34" s="86">
        <f t="shared" si="7"/>
        <v>0.67173023434097989</v>
      </c>
      <c r="V34" s="87">
        <f>分析係数表!D37</f>
        <v>0.12627257799671593</v>
      </c>
      <c r="W34" s="167">
        <f t="shared" si="8"/>
        <v>0</v>
      </c>
      <c r="X34" s="76">
        <f>分析係数表!E37</f>
        <v>0.11362889983579638</v>
      </c>
      <c r="Y34" s="166">
        <f t="shared" si="9"/>
        <v>0</v>
      </c>
    </row>
    <row r="35" spans="1:25" x14ac:dyDescent="0.2">
      <c r="A35" s="6" t="s">
        <v>23</v>
      </c>
      <c r="B35" s="5" t="s">
        <v>193</v>
      </c>
      <c r="C35" s="90"/>
      <c r="D35" s="76">
        <f>投入係数表!G35</f>
        <v>3.6178826772331812E-3</v>
      </c>
      <c r="E35" s="77">
        <f t="shared" si="0"/>
        <v>0.36178826772331812</v>
      </c>
      <c r="F35" s="76">
        <f>分析係数表!C38</f>
        <v>1.1157894736842144E-2</v>
      </c>
      <c r="G35" s="77">
        <f t="shared" si="1"/>
        <v>4.0367954082812484E-3</v>
      </c>
      <c r="H35" s="77">
        <v>7.5384236963996556E-3</v>
      </c>
      <c r="I35" s="77">
        <f t="shared" si="2"/>
        <v>7.5384236963996556E-3</v>
      </c>
      <c r="J35" s="76">
        <f>分析係数表!G38</f>
        <v>0.27611940298507465</v>
      </c>
      <c r="K35" s="78">
        <f t="shared" si="3"/>
        <v>2.0815050504984127E-3</v>
      </c>
      <c r="L35" s="79"/>
      <c r="M35" s="80"/>
      <c r="N35" s="81">
        <f>分析係数表!H38</f>
        <v>4.123293618252858E-2</v>
      </c>
      <c r="O35" s="82">
        <f t="shared" si="4"/>
        <v>0.5080885535703269</v>
      </c>
      <c r="P35" s="76">
        <f>分析係数表!C38</f>
        <v>1.1157894736842144E-2</v>
      </c>
      <c r="Q35" s="82">
        <f t="shared" si="5"/>
        <v>5.6691985977320881E-3</v>
      </c>
      <c r="R35" s="83">
        <v>7.0613693945291937E-3</v>
      </c>
      <c r="S35" s="84">
        <f t="shared" si="6"/>
        <v>1.4599793090928849E-2</v>
      </c>
      <c r="T35" s="85">
        <f>分析係数表!F38</f>
        <v>0.61194029850746268</v>
      </c>
      <c r="U35" s="86">
        <f t="shared" si="7"/>
        <v>8.9342017422101919E-3</v>
      </c>
      <c r="V35" s="87">
        <f>分析係数表!D38</f>
        <v>0.16417910447761194</v>
      </c>
      <c r="W35" s="167">
        <f t="shared" si="8"/>
        <v>0</v>
      </c>
      <c r="X35" s="76">
        <f>分析係数表!E38</f>
        <v>0.15671641791044777</v>
      </c>
      <c r="Y35" s="166">
        <f t="shared" si="9"/>
        <v>0</v>
      </c>
    </row>
    <row r="36" spans="1:25" x14ac:dyDescent="0.2">
      <c r="A36" s="6" t="s">
        <v>24</v>
      </c>
      <c r="B36" s="5" t="s">
        <v>39</v>
      </c>
      <c r="C36" s="90"/>
      <c r="D36" s="76">
        <f>投入係数表!G36</f>
        <v>0</v>
      </c>
      <c r="E36" s="77">
        <f t="shared" si="0"/>
        <v>0</v>
      </c>
      <c r="F36" s="76">
        <f>分析係数表!C39</f>
        <v>1</v>
      </c>
      <c r="G36" s="77">
        <f t="shared" si="1"/>
        <v>0</v>
      </c>
      <c r="H36" s="77">
        <v>0.15494737192414715</v>
      </c>
      <c r="I36" s="77">
        <f t="shared" si="2"/>
        <v>0.15494737192414715</v>
      </c>
      <c r="J36" s="76">
        <f>分析係数表!G39</f>
        <v>0.35370879120879123</v>
      </c>
      <c r="K36" s="78">
        <f t="shared" si="3"/>
        <v>5.4806247624269083E-2</v>
      </c>
      <c r="L36" s="79"/>
      <c r="M36" s="80"/>
      <c r="N36" s="81">
        <f>分析係数表!H39</f>
        <v>3.7431865322463944E-3</v>
      </c>
      <c r="O36" s="82">
        <f t="shared" si="4"/>
        <v>4.6125025452804592E-2</v>
      </c>
      <c r="P36" s="76">
        <f>分析係数表!C39</f>
        <v>1</v>
      </c>
      <c r="Q36" s="82">
        <f t="shared" si="5"/>
        <v>4.6125025452804592E-2</v>
      </c>
      <c r="R36" s="83">
        <v>0.16803251462220051</v>
      </c>
      <c r="S36" s="84">
        <f t="shared" si="6"/>
        <v>0.32297988654634768</v>
      </c>
      <c r="T36" s="85">
        <f>分析係数表!F39</f>
        <v>0.70432692307692313</v>
      </c>
      <c r="U36" s="86">
        <f t="shared" si="7"/>
        <v>0.22748342970692279</v>
      </c>
      <c r="V36" s="87">
        <f>分析係数表!D39</f>
        <v>3.9285714285714285E-2</v>
      </c>
      <c r="W36" s="167">
        <f t="shared" si="8"/>
        <v>0</v>
      </c>
      <c r="X36" s="76">
        <f>分析係数表!E39</f>
        <v>4.7939560439560443E-2</v>
      </c>
      <c r="Y36" s="166">
        <f t="shared" si="9"/>
        <v>0</v>
      </c>
    </row>
    <row r="37" spans="1:25" x14ac:dyDescent="0.2">
      <c r="A37" s="6" t="s">
        <v>25</v>
      </c>
      <c r="B37" s="5" t="s">
        <v>40</v>
      </c>
      <c r="C37" s="90"/>
      <c r="D37" s="76">
        <f>投入係数表!G37</f>
        <v>8.6140063743647173E-5</v>
      </c>
      <c r="E37" s="77">
        <f t="shared" si="0"/>
        <v>8.6140063743647168E-3</v>
      </c>
      <c r="F37" s="76">
        <f>分析係数表!C40</f>
        <v>0.83748410739660462</v>
      </c>
      <c r="G37" s="77">
        <f t="shared" si="1"/>
        <v>7.2140934395434975E-3</v>
      </c>
      <c r="H37" s="77">
        <v>8.0212438324953339E-3</v>
      </c>
      <c r="I37" s="77">
        <f t="shared" si="2"/>
        <v>8.0212438324953339E-3</v>
      </c>
      <c r="J37" s="76">
        <f>分析係数表!G40</f>
        <v>0.52098192071653671</v>
      </c>
      <c r="K37" s="78">
        <f t="shared" si="3"/>
        <v>4.1789230183890934E-3</v>
      </c>
      <c r="L37" s="79"/>
      <c r="M37" s="80"/>
      <c r="N37" s="81">
        <f>分析係数表!H40</f>
        <v>2.620230572572476E-2</v>
      </c>
      <c r="O37" s="82">
        <f t="shared" si="4"/>
        <v>0.32287517816963213</v>
      </c>
      <c r="P37" s="76">
        <f>分析係数表!C40</f>
        <v>0.83748410739660462</v>
      </c>
      <c r="Q37" s="82">
        <f t="shared" si="5"/>
        <v>0.27040283038991403</v>
      </c>
      <c r="R37" s="83">
        <v>0.27075700719788454</v>
      </c>
      <c r="S37" s="84">
        <f t="shared" si="6"/>
        <v>0.2787782510303799</v>
      </c>
      <c r="T37" s="85">
        <f>分析係数表!F40</f>
        <v>0.71877591640404714</v>
      </c>
      <c r="U37" s="86">
        <f t="shared" si="7"/>
        <v>0.2003790928578788</v>
      </c>
      <c r="V37" s="87">
        <f>分析係数表!D40</f>
        <v>8.666445513352132E-2</v>
      </c>
      <c r="W37" s="167">
        <f t="shared" si="8"/>
        <v>0</v>
      </c>
      <c r="X37" s="76">
        <f>分析係数表!E40</f>
        <v>5.191574058716205E-2</v>
      </c>
      <c r="Y37" s="166">
        <f t="shared" si="9"/>
        <v>0</v>
      </c>
    </row>
    <row r="38" spans="1:25" x14ac:dyDescent="0.2">
      <c r="A38" s="6" t="s">
        <v>26</v>
      </c>
      <c r="B38" s="5" t="s">
        <v>276</v>
      </c>
      <c r="C38" s="90"/>
      <c r="D38" s="76">
        <f>投入係数表!G38</f>
        <v>0</v>
      </c>
      <c r="E38" s="77">
        <f t="shared" si="0"/>
        <v>0</v>
      </c>
      <c r="F38" s="76">
        <f>分析係数表!C41</f>
        <v>0.81365098605995612</v>
      </c>
      <c r="G38" s="77">
        <f t="shared" si="1"/>
        <v>0</v>
      </c>
      <c r="H38" s="77">
        <v>8.5998581485068944E-3</v>
      </c>
      <c r="I38" s="77">
        <f t="shared" si="2"/>
        <v>8.5998581485068944E-3</v>
      </c>
      <c r="J38" s="76">
        <f>分析係数表!G41</f>
        <v>0.45125858123569795</v>
      </c>
      <c r="K38" s="78">
        <f t="shared" si="3"/>
        <v>3.8807597869234775E-3</v>
      </c>
      <c r="L38" s="79"/>
      <c r="M38" s="80"/>
      <c r="N38" s="81">
        <f>分析係数表!H41</f>
        <v>4.9838406251507407E-2</v>
      </c>
      <c r="O38" s="82">
        <f t="shared" si="4"/>
        <v>0.61412856053914566</v>
      </c>
      <c r="P38" s="76">
        <f>分析係数表!C41</f>
        <v>0.81365098605995612</v>
      </c>
      <c r="Q38" s="82">
        <f t="shared" si="5"/>
        <v>0.49968630885025733</v>
      </c>
      <c r="R38" s="83">
        <v>0.50933328398064093</v>
      </c>
      <c r="S38" s="84">
        <f t="shared" si="6"/>
        <v>0.51793314212914787</v>
      </c>
      <c r="T38" s="85">
        <f>分析係数表!F41</f>
        <v>0.55572082379862697</v>
      </c>
      <c r="U38" s="86">
        <f t="shared" si="7"/>
        <v>0.28782623241662142</v>
      </c>
      <c r="V38" s="87">
        <f>分析係数表!D41</f>
        <v>0.14645308924485126</v>
      </c>
      <c r="W38" s="167">
        <f t="shared" si="8"/>
        <v>0</v>
      </c>
      <c r="X38" s="76">
        <f>分析係数表!E41</f>
        <v>0.13695652173913042</v>
      </c>
      <c r="Y38" s="166">
        <f t="shared" si="9"/>
        <v>0</v>
      </c>
    </row>
    <row r="39" spans="1:25" x14ac:dyDescent="0.2">
      <c r="A39" s="6" t="s">
        <v>51</v>
      </c>
      <c r="B39" s="5" t="s">
        <v>367</v>
      </c>
      <c r="C39" s="90"/>
      <c r="D39" s="76">
        <f>投入係数表!G39</f>
        <v>5.1684038246188298E-4</v>
      </c>
      <c r="E39" s="77">
        <f>$C$9*D39</f>
        <v>5.1684038246188301E-2</v>
      </c>
      <c r="F39" s="76">
        <f>分析係数表!C42</f>
        <v>0.2575498575498576</v>
      </c>
      <c r="G39" s="77">
        <f>E39*F39</f>
        <v>1.3311216687907189E-2</v>
      </c>
      <c r="H39" s="77">
        <v>2.5129611325914888E-2</v>
      </c>
      <c r="I39" s="77">
        <f>C39+H39</f>
        <v>2.5129611325914888E-2</v>
      </c>
      <c r="J39" s="76">
        <f>分析係数表!G42</f>
        <v>0.48351648351648352</v>
      </c>
      <c r="K39" s="78">
        <f>I39*J39</f>
        <v>1.2150581300442364E-2</v>
      </c>
      <c r="L39" s="79"/>
      <c r="M39" s="80"/>
      <c r="N39" s="81">
        <f>分析係数表!H42</f>
        <v>1.4085186435772515E-2</v>
      </c>
      <c r="O39" s="82">
        <f t="shared" si="4"/>
        <v>0.17356324010591417</v>
      </c>
      <c r="P39" s="76">
        <f>分析係数表!C42</f>
        <v>0.2575498575498576</v>
      </c>
      <c r="Q39" s="82">
        <f>O39*P39</f>
        <v>4.4701187765169924E-2</v>
      </c>
      <c r="R39" s="83">
        <v>4.6762977274444895E-2</v>
      </c>
      <c r="S39" s="84">
        <f>I39+R39</f>
        <v>7.1892588600359783E-2</v>
      </c>
      <c r="T39" s="85">
        <f>分析係数表!F42</f>
        <v>0.55824175824175826</v>
      </c>
      <c r="U39" s="86">
        <f t="shared" si="7"/>
        <v>4.0133445064816232E-2</v>
      </c>
      <c r="V39" s="87">
        <f>分析係数表!D42</f>
        <v>0.94945054945054941</v>
      </c>
      <c r="W39" s="167">
        <f t="shared" si="8"/>
        <v>0</v>
      </c>
      <c r="X39" s="76">
        <f>分析係数表!E42</f>
        <v>0.76703296703296708</v>
      </c>
      <c r="Y39" s="166">
        <f t="shared" si="9"/>
        <v>0</v>
      </c>
    </row>
    <row r="40" spans="1:25" x14ac:dyDescent="0.2">
      <c r="A40" s="6" t="s">
        <v>194</v>
      </c>
      <c r="B40" s="5" t="s">
        <v>41</v>
      </c>
      <c r="C40" s="90"/>
      <c r="D40" s="76">
        <f>投入係数表!G40</f>
        <v>2.5497458868119563E-2</v>
      </c>
      <c r="E40" s="77">
        <f>$C$9*D40</f>
        <v>2.5497458868119565</v>
      </c>
      <c r="F40" s="76">
        <f>分析係数表!C43</f>
        <v>0.29732567908148977</v>
      </c>
      <c r="G40" s="77">
        <f>E40*F40</f>
        <v>0.75810492728160028</v>
      </c>
      <c r="H40" s="77">
        <v>1.0720710075931317</v>
      </c>
      <c r="I40" s="77">
        <f>C40+H40</f>
        <v>1.0720710075931317</v>
      </c>
      <c r="J40" s="76">
        <f>分析係数表!G43</f>
        <v>0.35619328972357039</v>
      </c>
      <c r="K40" s="78">
        <f>I40*J40</f>
        <v>0.38186449901186037</v>
      </c>
      <c r="L40" s="79"/>
      <c r="M40" s="80"/>
      <c r="N40" s="81">
        <f>分析係数表!H43</f>
        <v>3.7451160098403359E-2</v>
      </c>
      <c r="O40" s="82">
        <f t="shared" si="4"/>
        <v>0.46148801239120474</v>
      </c>
      <c r="P40" s="76">
        <f>分析係数表!C43</f>
        <v>0.29732567908148977</v>
      </c>
      <c r="Q40" s="82">
        <f>O40*P40</f>
        <v>0.13721223667218191</v>
      </c>
      <c r="R40" s="83">
        <v>0.21806214750155112</v>
      </c>
      <c r="S40" s="84">
        <f>I40+R40</f>
        <v>1.2901331550946828</v>
      </c>
      <c r="T40" s="85">
        <f>分析係数表!F43</f>
        <v>0.64929309981008654</v>
      </c>
      <c r="U40" s="86">
        <f t="shared" si="7"/>
        <v>0.83767455543919378</v>
      </c>
      <c r="V40" s="87">
        <f>分析係数表!D43</f>
        <v>0.15741717661953999</v>
      </c>
      <c r="W40" s="167">
        <f t="shared" si="8"/>
        <v>0</v>
      </c>
      <c r="X40" s="76">
        <f>分析係数表!E43</f>
        <v>0.1249208693817261</v>
      </c>
      <c r="Y40" s="166">
        <f t="shared" si="9"/>
        <v>0</v>
      </c>
    </row>
    <row r="41" spans="1:25" x14ac:dyDescent="0.2">
      <c r="A41" s="6" t="s">
        <v>340</v>
      </c>
      <c r="B41" s="5" t="s">
        <v>42</v>
      </c>
      <c r="C41" s="90"/>
      <c r="D41" s="76">
        <f>投入係数表!G41</f>
        <v>1.7228012748729435E-4</v>
      </c>
      <c r="E41" s="77">
        <f>$C$9*D41</f>
        <v>1.7228012748729434E-2</v>
      </c>
      <c r="F41" s="76">
        <f>分析係数表!C44</f>
        <v>0.43971020730220212</v>
      </c>
      <c r="G41" s="77">
        <f>E41*F41</f>
        <v>7.5753330571488005E-3</v>
      </c>
      <c r="H41" s="77">
        <v>1.284215535368574E-2</v>
      </c>
      <c r="I41" s="77">
        <f>C41+H41</f>
        <v>1.284215535368574E-2</v>
      </c>
      <c r="J41" s="76">
        <f>分析係数表!G44</f>
        <v>0.26333317697828229</v>
      </c>
      <c r="K41" s="78">
        <f>I41*J41</f>
        <v>3.3817655685347225E-3</v>
      </c>
      <c r="L41" s="79"/>
      <c r="M41" s="80"/>
      <c r="N41" s="81">
        <f>分析係数表!H44</f>
        <v>0.10921807920505523</v>
      </c>
      <c r="O41" s="82">
        <f t="shared" si="4"/>
        <v>1.3458283844103114</v>
      </c>
      <c r="P41" s="76">
        <f>分析係数表!C44</f>
        <v>0.43971020730220212</v>
      </c>
      <c r="Q41" s="82">
        <f>O41*P41</f>
        <v>0.5917744779022458</v>
      </c>
      <c r="R41" s="83">
        <v>0.60105634425534782</v>
      </c>
      <c r="S41" s="84">
        <f>I41+R41</f>
        <v>0.61389849960903353</v>
      </c>
      <c r="T41" s="85">
        <f>分析係数表!F44</f>
        <v>0.45991838266335194</v>
      </c>
      <c r="U41" s="86">
        <f t="shared" si="7"/>
        <v>0.28234320505964511</v>
      </c>
      <c r="V41" s="87">
        <f>分析係数表!D44</f>
        <v>0.16642431633753929</v>
      </c>
      <c r="W41" s="167">
        <f t="shared" si="8"/>
        <v>0</v>
      </c>
      <c r="X41" s="76">
        <f>分析係数表!E44</f>
        <v>0.11782916647122285</v>
      </c>
      <c r="Y41" s="166">
        <f t="shared" si="9"/>
        <v>0</v>
      </c>
    </row>
    <row r="42" spans="1:25" x14ac:dyDescent="0.2">
      <c r="A42" s="6" t="s">
        <v>341</v>
      </c>
      <c r="B42" s="5" t="s">
        <v>278</v>
      </c>
      <c r="C42" s="90"/>
      <c r="D42" s="76">
        <f>投入係数表!G42</f>
        <v>6.0298044620553024E-4</v>
      </c>
      <c r="E42" s="77">
        <f>$C$9*D42</f>
        <v>6.0298044620553021E-2</v>
      </c>
      <c r="F42" s="76">
        <f>分析係数表!C45</f>
        <v>1</v>
      </c>
      <c r="G42" s="77">
        <f>E42*F42</f>
        <v>6.0298044620553021E-2</v>
      </c>
      <c r="H42" s="77">
        <v>8.504575520674619E-2</v>
      </c>
      <c r="I42" s="77">
        <f>C42+H42</f>
        <v>8.504575520674619E-2</v>
      </c>
      <c r="J42" s="76">
        <f>分析係数表!G45</f>
        <v>0</v>
      </c>
      <c r="K42" s="78">
        <f>I42*J42</f>
        <v>0</v>
      </c>
      <c r="L42" s="79"/>
      <c r="M42" s="80"/>
      <c r="N42" s="81">
        <f>分析係数表!H45</f>
        <v>0</v>
      </c>
      <c r="O42" s="82">
        <f t="shared" si="4"/>
        <v>0</v>
      </c>
      <c r="P42" s="76">
        <f>分析係数表!C45</f>
        <v>1</v>
      </c>
      <c r="Q42" s="82">
        <f>O42*P42</f>
        <v>0</v>
      </c>
      <c r="R42" s="83">
        <v>5.5847334778861869E-3</v>
      </c>
      <c r="S42" s="84">
        <f>I42+R42</f>
        <v>9.0630488684632374E-2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6.3743647170298907E-3</v>
      </c>
      <c r="E43" s="77">
        <f>$C$9*D43</f>
        <v>0.63743647170298912</v>
      </c>
      <c r="F43" s="76">
        <f>分析係数表!C46</f>
        <v>1</v>
      </c>
      <c r="G43" s="77">
        <f>E43*F43</f>
        <v>0.63743647170298912</v>
      </c>
      <c r="H43" s="77">
        <v>0.81671767467407619</v>
      </c>
      <c r="I43" s="77">
        <f>C43+H43</f>
        <v>0.81671767467407619</v>
      </c>
      <c r="J43" s="76">
        <f>分析係数表!G46</f>
        <v>9.3457943925233638E-3</v>
      </c>
      <c r="K43" s="78">
        <f>I43*J43</f>
        <v>7.6328754642437024E-3</v>
      </c>
      <c r="L43" s="79"/>
      <c r="M43" s="80"/>
      <c r="N43" s="81">
        <f>分析係数表!H46</f>
        <v>5.0031354010901551E-2</v>
      </c>
      <c r="O43" s="82">
        <f t="shared" si="4"/>
        <v>0.6165061391707336</v>
      </c>
      <c r="P43" s="76">
        <f>分析係数表!C46</f>
        <v>1</v>
      </c>
      <c r="Q43" s="82">
        <f>O43*P43</f>
        <v>0.6165061391707336</v>
      </c>
      <c r="R43" s="83">
        <v>0.64256656852834315</v>
      </c>
      <c r="S43" s="84">
        <f>I43+R43</f>
        <v>1.4592842432024193</v>
      </c>
      <c r="T43" s="85">
        <f>分析係数表!F46</f>
        <v>0.31355140186915886</v>
      </c>
      <c r="U43" s="86">
        <f t="shared" si="7"/>
        <v>0.45756062018169313</v>
      </c>
      <c r="V43" s="87">
        <f>分析係数表!D46</f>
        <v>6.2305295950155766E-4</v>
      </c>
      <c r="W43" s="167">
        <f t="shared" si="8"/>
        <v>0</v>
      </c>
      <c r="X43" s="76">
        <f>分析係数表!E46</f>
        <v>2.0249221183800624E-3</v>
      </c>
      <c r="Y43" s="166">
        <f t="shared" si="9"/>
        <v>0</v>
      </c>
    </row>
    <row r="44" spans="1:25" x14ac:dyDescent="0.2">
      <c r="A44" s="192">
        <v>40</v>
      </c>
      <c r="B44" s="14" t="s">
        <v>150</v>
      </c>
      <c r="C44" s="197">
        <f>SUM(C5:C43)</f>
        <v>100</v>
      </c>
      <c r="D44" s="92">
        <f>投入係数表!G44</f>
        <v>0.68498578688948231</v>
      </c>
      <c r="E44" s="91">
        <f>SUM(E5:E43)</f>
        <v>68.498578688948228</v>
      </c>
      <c r="F44" s="92">
        <f>分析係数表!C47</f>
        <v>0.44631798907903963</v>
      </c>
      <c r="G44" s="91">
        <f>SUM(G5:G43)</f>
        <v>26.624624725651717</v>
      </c>
      <c r="H44" s="91">
        <f>SUM(H5:H43)</f>
        <v>31.501300558059523</v>
      </c>
      <c r="I44" s="91">
        <f>SUM(I5:I43)</f>
        <v>131.50130055805954</v>
      </c>
      <c r="J44" s="92">
        <f>分析係数表!G47</f>
        <v>0.26122233306007958</v>
      </c>
      <c r="K44" s="93">
        <f>SUM(K5:K43)</f>
        <v>19.652943624979283</v>
      </c>
      <c r="L44" s="94">
        <f>最終需要_まとめ!$L$33</f>
        <v>0.627</v>
      </c>
      <c r="M44" s="91">
        <f>K44*L44</f>
        <v>12.32239565286201</v>
      </c>
      <c r="N44" s="95">
        <f>分析係数表!H47</f>
        <v>1</v>
      </c>
      <c r="O44" s="96">
        <f>SUM(O5:O43)</f>
        <v>12.322395652862008</v>
      </c>
      <c r="P44" s="92">
        <f>分析係数表!C47</f>
        <v>0.44631798907903963</v>
      </c>
      <c r="Q44" s="96">
        <f>SUM(Q5:Q43)</f>
        <v>5.3450467782999427</v>
      </c>
      <c r="R44" s="91">
        <f>SUM(R5:R43)</f>
        <v>6.0279796975484166</v>
      </c>
      <c r="S44" s="97">
        <f>SUM(S5:S43)</f>
        <v>137.52928025560797</v>
      </c>
      <c r="T44" s="98">
        <f>分析係数表!F47</f>
        <v>0.52393110055407954</v>
      </c>
      <c r="U44" s="99">
        <f>SUM(U5:U43)</f>
        <v>49.457053317443638</v>
      </c>
      <c r="V44" s="100">
        <f>分析係数表!D47</f>
        <v>0.10969491056701794</v>
      </c>
      <c r="W44" s="164">
        <f>SUM(W5:W43)</f>
        <v>15</v>
      </c>
      <c r="X44" s="92">
        <f>分析係数表!E47</f>
        <v>8.3823050104198563E-2</v>
      </c>
      <c r="Y44" s="165">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2023-08-19T07:21:40Z</dcterms:modified>
</cp:coreProperties>
</file>